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1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fs00001\CNT\温暖化対策推進課\再エネ導入推進担当\Ｒ７\272島しょ地域における太陽光発電設備等助成事業\01_交付要綱・様式\R7_様式案\"/>
    </mc:Choice>
  </mc:AlternateContent>
  <xr:revisionPtr revIDLastSave="0" documentId="13_ncr:1_{17220DB4-D984-49C1-9928-9F7EE2C08521}" xr6:coauthVersionLast="47" xr6:coauthVersionMax="47" xr10:uidLastSave="{00000000-0000-0000-0000-000000000000}"/>
  <bookViews>
    <workbookView xWindow="28680" yWindow="-120" windowWidth="29040" windowHeight="15720" tabRatio="923" xr2:uid="{00000000-000D-0000-FFFF-FFFF00000000}"/>
  </bookViews>
  <sheets>
    <sheet name="目次" sheetId="70" r:id="rId1"/>
    <sheet name="提出方法" sheetId="51" r:id="rId2"/>
    <sheet name="記載要領" sheetId="6" r:id="rId3"/>
    <sheet name="日本標準産業中分類" sheetId="19" state="hidden" r:id="rId4"/>
    <sheet name="会社規模判断資料" sheetId="35" state="hidden" r:id="rId5"/>
    <sheet name="基本情報" sheetId="10" r:id="rId6"/>
    <sheet name="第1号（交付申請） " sheetId="86" r:id="rId7"/>
    <sheet name="第2号 (助成対象者、共同申請者、手続代行者)" sheetId="45" r:id="rId8"/>
    <sheet name="第4号(事業実施計画書）" sheetId="72" r:id="rId9"/>
    <sheet name="△第4(太陽光・蓄電池）" sheetId="7" state="hidden" r:id="rId10"/>
    <sheet name="×別紙1" sheetId="38" state="hidden" r:id="rId11"/>
    <sheet name="×共通様式_全体" sheetId="47" state="hidden" r:id="rId12"/>
    <sheet name="×共通様式_太陽光発電" sheetId="48" state="hidden" r:id="rId13"/>
    <sheet name="×共通様式_蓄電池" sheetId="50" state="hidden" r:id="rId14"/>
    <sheet name="補助資料（機器按分）" sheetId="74" state="hidden" r:id="rId15"/>
    <sheet name="×第7号様式" sheetId="52" state="hidden" r:id="rId16"/>
    <sheet name="第5号様式" sheetId="75" state="hidden" r:id="rId17"/>
    <sheet name="第6号様式" sheetId="76" state="hidden" r:id="rId18"/>
    <sheet name="第7号様式" sheetId="53" r:id="rId19"/>
    <sheet name="第8号様式" sheetId="54" r:id="rId20"/>
    <sheet name="（いったん没）第10号様式" sheetId="101" state="hidden" r:id="rId21"/>
    <sheet name="（いったん没）第11号様式 " sheetId="102" state="hidden" r:id="rId22"/>
    <sheet name="第10号様式" sheetId="55" r:id="rId23"/>
    <sheet name="×第11号様式 (2)" sheetId="91" state="hidden" r:id="rId24"/>
    <sheet name="第12号様式" sheetId="56" r:id="rId25"/>
    <sheet name="第14号様式" sheetId="58" r:id="rId26"/>
    <sheet name="第16の１号様式" sheetId="59" r:id="rId27"/>
    <sheet name="第16の２号様式" sheetId="60" r:id="rId28"/>
    <sheet name="第16の３号様式" sheetId="61" r:id="rId29"/>
    <sheet name="第17号様式" sheetId="80" state="hidden" r:id="rId30"/>
    <sheet name="第18号様式" sheetId="81" state="hidden" r:id="rId31"/>
    <sheet name="第19号様式" sheetId="82" state="hidden" r:id="rId32"/>
    <sheet name="第20号様式" sheetId="62" r:id="rId33"/>
    <sheet name="×使わない第22号様式" sheetId="63" state="hidden" r:id="rId34"/>
    <sheet name="×使わない第23号様式" sheetId="100" state="hidden" r:id="rId35"/>
    <sheet name="第21号様式" sheetId="64" r:id="rId36"/>
    <sheet name="第22号様式" sheetId="83" state="hidden" r:id="rId37"/>
    <sheet name="第22様式 計算書（添付しない）" sheetId="84" state="hidden" r:id="rId38"/>
    <sheet name="第23号様式" sheetId="85"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xlnm._FilterDatabase" localSheetId="4" hidden="1">会社規模判断資料!$B$9:$G$2118</definedName>
    <definedName name="_xlnm.Print_Area" localSheetId="20">'（いったん没）第10号様式'!$A$1:$AR$52</definedName>
    <definedName name="_xlnm.Print_Area" localSheetId="21">'（いったん没）第11号様式 '!$A$1:$AL$38</definedName>
    <definedName name="_xlnm.Print_Area" localSheetId="11">×共通様式_全体!$A$1:$F$29</definedName>
    <definedName name="_xlnm.Print_Area" localSheetId="12">×共通様式_太陽光発電!$B$1:$K$45</definedName>
    <definedName name="_xlnm.Print_Area" localSheetId="13">×共通様式_蓄電池!$B$1:$K$49</definedName>
    <definedName name="_xlnm.Print_Area" localSheetId="33">×使わない第22号様式!$A$1:$AR$59</definedName>
    <definedName name="_xlnm.Print_Area" localSheetId="34">×使わない第23号様式!$A$1:$AL$52</definedName>
    <definedName name="_xlnm.Print_Area" localSheetId="23">'×第11号様式 (2)'!$A$1:$Z$90</definedName>
    <definedName name="_xlnm.Print_Area" localSheetId="15">×第7号様式!$A$1:$Z$49</definedName>
    <definedName name="_xlnm.Print_Area" localSheetId="10">×別紙1!$A$1:$G$24</definedName>
    <definedName name="_xlnm.Print_Area" localSheetId="9">'△第4(太陽光・蓄電池）'!$A$1:$L$317</definedName>
    <definedName name="_xlnm.Print_Area" localSheetId="4">会社規模判断資料!$A$1:$H$2119</definedName>
    <definedName name="_xlnm.Print_Area" localSheetId="5">基本情報!$A$1:$F$83</definedName>
    <definedName name="_xlnm.Print_Area" localSheetId="2">記載要領!$A$1:$AB$86</definedName>
    <definedName name="_xlnm.Print_Area" localSheetId="22">第10号様式!$A$1:$AR$200</definedName>
    <definedName name="_xlnm.Print_Area" localSheetId="24">第12号様式!$A$1:$AR$50</definedName>
    <definedName name="_xlnm.Print_Area" localSheetId="25">第14号様式!$A$1:$AR$50</definedName>
    <definedName name="_xlnm.Print_Area" localSheetId="26">第16の１号様式!$A$1:$AR$229</definedName>
    <definedName name="_xlnm.Print_Area" localSheetId="27">第16の２号様式!$A$1:$AR$85</definedName>
    <definedName name="_xlnm.Print_Area" localSheetId="28">第16の３号様式!$A$1:$AR$233</definedName>
    <definedName name="_xlnm.Print_Area" localSheetId="29">第17号様式!$A$1:$AO$52</definedName>
    <definedName name="_xlnm.Print_Area" localSheetId="30">第18号様式!$A$1:$AO$42</definedName>
    <definedName name="_xlnm.Print_Area" localSheetId="31">第19号様式!$A$1:$AO$52</definedName>
    <definedName name="_xlnm.Print_Area" localSheetId="6">'第1号（交付申請） '!$A$1:$AR$240</definedName>
    <definedName name="_xlnm.Print_Area" localSheetId="32">第20号様式!$A$1:$AR$56</definedName>
    <definedName name="_xlnm.Print_Area" localSheetId="35">第21号様式!$A$1:$AR$52</definedName>
    <definedName name="_xlnm.Print_Area" localSheetId="36">第22号様式!$A$1:$AO$55</definedName>
    <definedName name="_xlnm.Print_Area" localSheetId="37">'第22様式 計算書（添付しない）'!$A$1:$K$20</definedName>
    <definedName name="_xlnm.Print_Area" localSheetId="38">第23号様式!$A$1:$AO$35</definedName>
    <definedName name="_xlnm.Print_Area" localSheetId="7">'第2号 (助成対象者、共同申請者、手続代行者)'!$A$1:$AS$48</definedName>
    <definedName name="_xlnm.Print_Area" localSheetId="8">'第4号(事業実施計画書）'!$A$1:$AR$107</definedName>
    <definedName name="_xlnm.Print_Area" localSheetId="16">第5号様式!$A$1:$AL$71</definedName>
    <definedName name="_xlnm.Print_Area" localSheetId="17">第6号様式!$A$1:$AL$40</definedName>
    <definedName name="_xlnm.Print_Area" localSheetId="18">第7号様式!$A$1:$AR$46</definedName>
    <definedName name="_xlnm.Print_Area" localSheetId="19">第8号様式!$A$1:$AR$51</definedName>
    <definedName name="_xlnm.Print_Area" localSheetId="1">提出方法!$A$1:$M$10</definedName>
    <definedName name="_xlnm.Print_Area" localSheetId="3">日本標準産業中分類!$A$1:$C$101</definedName>
    <definedName name="_xlnm.Print_Area" localSheetId="14">'補助資料（機器按分）'!$A$1:$K$39</definedName>
    <definedName name="_xlnm.Print_Titles" localSheetId="3">日本標準産業中分類!$1:$2</definedName>
    <definedName name="設備" localSheetId="23">[1]データ参照シート!$B$2</definedName>
    <definedName name="設備" localSheetId="15">[1]データ参照シート!$B$2</definedName>
    <definedName name="設備" localSheetId="22">[1]データ参照シート!$B$2</definedName>
    <definedName name="設備" localSheetId="14">[2]データ参照シート!$B$2</definedName>
    <definedName name="設備">[3]データ参照シート!$B$2</definedName>
    <definedName name="大分類" localSheetId="34">[4]基本情報!#REF!</definedName>
    <definedName name="大分類" localSheetId="23">[5]基本情報!#REF!</definedName>
    <definedName name="大分類" localSheetId="15">[5]基本情報!#REF!</definedName>
    <definedName name="大分類" localSheetId="22">[5]基本情報!#REF!</definedName>
    <definedName name="大分類" localSheetId="7">#REF!</definedName>
    <definedName name="大分類" localSheetId="14">[6]基本情報!#REF!</definedName>
    <definedName name="大分類" localSheetId="0">[7]基本情報入力シート!#REF!</definedName>
    <definedName name="大分類">基本情報!#REF!</definedName>
    <definedName name="別1その2">[8]対策!$K$2:$K$9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1" i="55" l="1"/>
  <c r="AB35" i="61"/>
  <c r="AB36" i="60"/>
  <c r="AA34" i="59" l="1"/>
  <c r="O35" i="86"/>
  <c r="E72" i="10"/>
  <c r="CB214" i="86" l="1"/>
  <c r="AB214" i="86"/>
  <c r="O34" i="55"/>
  <c r="Q183" i="61" l="1"/>
  <c r="Q163" i="61"/>
  <c r="Q171" i="61" s="1"/>
  <c r="AC145" i="61"/>
  <c r="AC143" i="61"/>
  <c r="AC141" i="61"/>
  <c r="AC139" i="61"/>
  <c r="AC137" i="61"/>
  <c r="Q190" i="59"/>
  <c r="Q182" i="59"/>
  <c r="Q184" i="55"/>
  <c r="Q192" i="55" s="1"/>
  <c r="O32" i="86"/>
  <c r="O34" i="86"/>
  <c r="O36" i="86"/>
  <c r="BQ193" i="86"/>
  <c r="BQ201" i="86" s="1"/>
  <c r="Q193" i="86"/>
  <c r="Q201" i="86" s="1"/>
  <c r="AC147" i="61" l="1"/>
  <c r="Q149" i="61" s="1"/>
  <c r="Q151" i="61" s="1"/>
  <c r="Q189" i="61" s="1"/>
  <c r="Q187" i="61"/>
  <c r="AB37" i="61"/>
  <c r="Q167" i="61"/>
  <c r="Q191" i="61"/>
  <c r="Q193" i="61" s="1"/>
  <c r="R26" i="61"/>
  <c r="K26" i="61"/>
  <c r="C26" i="61"/>
  <c r="T27" i="60"/>
  <c r="K27" i="60"/>
  <c r="C27" i="60"/>
  <c r="R24" i="59"/>
  <c r="K24" i="59"/>
  <c r="C24" i="59"/>
  <c r="S27" i="58"/>
  <c r="K27" i="58"/>
  <c r="C27" i="58"/>
  <c r="AH22" i="64"/>
  <c r="AA22" i="64"/>
  <c r="AA21" i="64"/>
  <c r="AA19" i="64"/>
  <c r="AH16" i="64"/>
  <c r="AA16" i="64"/>
  <c r="AA15" i="64"/>
  <c r="AA13" i="64"/>
  <c r="AH10" i="64"/>
  <c r="AA10" i="64"/>
  <c r="AA8" i="64"/>
  <c r="AD6" i="64"/>
  <c r="AA6" i="64"/>
  <c r="O34" i="62"/>
  <c r="AH22" i="62"/>
  <c r="AA22" i="62"/>
  <c r="AA21" i="62"/>
  <c r="AA19" i="62"/>
  <c r="AH16" i="62"/>
  <c r="AA16" i="62"/>
  <c r="AA15" i="62"/>
  <c r="AA13" i="62"/>
  <c r="AH10" i="62"/>
  <c r="AA10" i="62"/>
  <c r="AA8" i="62"/>
  <c r="AD6" i="62"/>
  <c r="AA6" i="62"/>
  <c r="AH22" i="61"/>
  <c r="AA22" i="61"/>
  <c r="AA21" i="61"/>
  <c r="AA19" i="61"/>
  <c r="AH16" i="61"/>
  <c r="AA16" i="61"/>
  <c r="AA15" i="61"/>
  <c r="AA13" i="61"/>
  <c r="AH10" i="61"/>
  <c r="AA10" i="61"/>
  <c r="AA8" i="61"/>
  <c r="AD6" i="61"/>
  <c r="AA6" i="61"/>
  <c r="AH22" i="60"/>
  <c r="AA22" i="60"/>
  <c r="AA21" i="60"/>
  <c r="AA19" i="60"/>
  <c r="AH16" i="60"/>
  <c r="AA16" i="60"/>
  <c r="AA15" i="60"/>
  <c r="AA13" i="60"/>
  <c r="AH10" i="60"/>
  <c r="AA10" i="60"/>
  <c r="AA8" i="60"/>
  <c r="AD6" i="60"/>
  <c r="AA6" i="60"/>
  <c r="U33" i="55"/>
  <c r="Q195" i="61" l="1"/>
  <c r="AC139" i="55"/>
  <c r="AC141" i="55"/>
  <c r="AC143" i="55"/>
  <c r="AC145" i="55"/>
  <c r="AC137" i="55"/>
  <c r="Q129" i="61"/>
  <c r="AC111" i="61"/>
  <c r="AC109" i="61"/>
  <c r="AC107" i="61"/>
  <c r="AC105" i="61"/>
  <c r="AC103" i="61"/>
  <c r="AC90" i="61"/>
  <c r="AC88" i="61"/>
  <c r="AC86" i="61"/>
  <c r="AC84" i="61"/>
  <c r="AC82" i="61"/>
  <c r="AK79" i="61"/>
  <c r="AK100" i="61" s="1"/>
  <c r="AC69" i="61"/>
  <c r="AC67" i="61"/>
  <c r="AC65" i="61"/>
  <c r="AC63" i="61"/>
  <c r="AC61" i="61"/>
  <c r="Q162" i="59"/>
  <c r="Q166" i="59" s="1"/>
  <c r="AC143" i="59"/>
  <c r="AC141" i="59"/>
  <c r="AC139" i="59"/>
  <c r="AC137" i="59"/>
  <c r="AC135" i="59"/>
  <c r="Q126" i="59"/>
  <c r="AC108" i="59"/>
  <c r="AC106" i="59"/>
  <c r="AC104" i="59"/>
  <c r="AC102" i="59"/>
  <c r="AC100" i="59"/>
  <c r="AC87" i="59"/>
  <c r="AC85" i="59"/>
  <c r="AC83" i="59"/>
  <c r="AC81" i="59"/>
  <c r="AC79" i="59"/>
  <c r="AK76" i="59"/>
  <c r="AK97" i="59" s="1"/>
  <c r="AC66" i="59"/>
  <c r="AC64" i="59"/>
  <c r="AC62" i="59"/>
  <c r="AC60" i="59"/>
  <c r="AC58" i="59"/>
  <c r="Q164" i="55"/>
  <c r="Q168" i="55" s="1"/>
  <c r="Q123" i="55"/>
  <c r="AC92" i="61" l="1"/>
  <c r="Q94" i="61" s="1"/>
  <c r="Q98" i="61" s="1"/>
  <c r="AC71" i="61"/>
  <c r="Q73" i="61" s="1"/>
  <c r="Q77" i="61" s="1"/>
  <c r="AC113" i="61"/>
  <c r="Q115" i="61" s="1"/>
  <c r="Q119" i="61" s="1"/>
  <c r="Q170" i="59"/>
  <c r="AC110" i="59"/>
  <c r="Q112" i="59" s="1"/>
  <c r="AC68" i="59"/>
  <c r="Q70" i="59" s="1"/>
  <c r="Q74" i="59" s="1"/>
  <c r="AC89" i="59"/>
  <c r="Q91" i="59" s="1"/>
  <c r="Q95" i="59" s="1"/>
  <c r="AC145" i="59"/>
  <c r="Q147" i="59" s="1"/>
  <c r="Q149" i="59" s="1"/>
  <c r="Q172" i="55"/>
  <c r="Q121" i="61" l="1"/>
  <c r="Q116" i="59"/>
  <c r="Q118" i="59" s="1"/>
  <c r="Q132" i="61" l="1"/>
  <c r="Q169" i="61"/>
  <c r="Q173" i="61" s="1"/>
  <c r="Q175" i="61" s="1"/>
  <c r="Q198" i="61" s="1"/>
  <c r="Q129" i="59"/>
  <c r="Q168" i="59"/>
  <c r="Q172" i="59" s="1"/>
  <c r="Q174" i="59" s="1"/>
  <c r="Q188" i="59" l="1"/>
  <c r="Q192" i="59" s="1"/>
  <c r="AB39" i="61" l="1"/>
  <c r="M202" i="61"/>
  <c r="AA36" i="59"/>
  <c r="Q186" i="59"/>
  <c r="Q194" i="59" l="1"/>
  <c r="Q197" i="59" s="1"/>
  <c r="CB216" i="86"/>
  <c r="AB216" i="86"/>
  <c r="CK205" i="86"/>
  <c r="CK203" i="86"/>
  <c r="CM201" i="86"/>
  <c r="CL199" i="86"/>
  <c r="CK189" i="86"/>
  <c r="CK191" i="86"/>
  <c r="CK193" i="86"/>
  <c r="CK195" i="86"/>
  <c r="CK197" i="86"/>
  <c r="CK185" i="86"/>
  <c r="CK183" i="86"/>
  <c r="CM181" i="86"/>
  <c r="CL179" i="86"/>
  <c r="CK177" i="86"/>
  <c r="CK175" i="86"/>
  <c r="CK173" i="86"/>
  <c r="CK171" i="86"/>
  <c r="CK169" i="86"/>
  <c r="CK165" i="86"/>
  <c r="BQ129" i="86"/>
  <c r="Q129" i="86"/>
  <c r="BB127" i="86"/>
  <c r="E13" i="84"/>
  <c r="J13" i="84"/>
  <c r="M200" i="59" l="1"/>
  <c r="AA38" i="59"/>
  <c r="O33" i="61"/>
  <c r="BO36" i="86" l="1"/>
  <c r="BO34" i="86"/>
  <c r="Z6" i="10"/>
  <c r="Z4" i="10"/>
  <c r="CR1" i="86"/>
  <c r="CR49" i="86"/>
  <c r="CR99" i="86"/>
  <c r="CR135" i="86"/>
  <c r="CR134" i="86"/>
  <c r="CR163" i="86"/>
  <c r="CR210" i="86"/>
  <c r="BB126" i="86" l="1"/>
  <c r="BB129" i="86"/>
  <c r="BZ129" i="86"/>
  <c r="CL129" i="86"/>
  <c r="BB132" i="86"/>
  <c r="BZ132" i="86"/>
  <c r="AH21" i="59" l="1"/>
  <c r="AA21" i="59"/>
  <c r="AA20" i="59"/>
  <c r="AA18" i="59"/>
  <c r="AH15" i="59"/>
  <c r="AA15" i="59"/>
  <c r="AA14" i="59"/>
  <c r="AA12" i="59"/>
  <c r="AH9" i="59"/>
  <c r="AA9" i="59"/>
  <c r="AA7" i="59"/>
  <c r="AD5" i="59"/>
  <c r="AA5" i="59"/>
  <c r="BB121" i="86"/>
  <c r="O32" i="59"/>
  <c r="BO32" i="86"/>
  <c r="BB32" i="86"/>
  <c r="U32" i="61"/>
  <c r="U31" i="61"/>
  <c r="U30" i="61"/>
  <c r="O34" i="60"/>
  <c r="U33" i="60"/>
  <c r="U32" i="60"/>
  <c r="U31" i="60"/>
  <c r="O31" i="59"/>
  <c r="U30" i="59"/>
  <c r="U29" i="59"/>
  <c r="U28" i="59"/>
  <c r="O34" i="58"/>
  <c r="U33" i="58"/>
  <c r="U32" i="58"/>
  <c r="U31" i="58"/>
  <c r="O35" i="56"/>
  <c r="O35" i="55"/>
  <c r="O32" i="54"/>
  <c r="O35" i="53"/>
  <c r="AH22" i="58"/>
  <c r="AA22" i="58"/>
  <c r="AA21" i="58"/>
  <c r="AA19" i="58"/>
  <c r="AH16" i="58"/>
  <c r="AA16" i="58"/>
  <c r="AA15" i="58"/>
  <c r="AA13" i="58"/>
  <c r="AH10" i="58"/>
  <c r="AA10" i="58"/>
  <c r="AA8" i="58"/>
  <c r="AD6" i="58"/>
  <c r="AA6" i="58"/>
  <c r="AH22" i="56"/>
  <c r="AA22" i="56"/>
  <c r="AA21" i="56"/>
  <c r="AA19" i="56"/>
  <c r="AH16" i="56"/>
  <c r="AA16" i="56"/>
  <c r="AA15" i="56"/>
  <c r="AA13" i="56"/>
  <c r="AH10" i="56"/>
  <c r="AA10" i="56"/>
  <c r="AA8" i="56"/>
  <c r="AD6" i="56"/>
  <c r="AA6" i="56"/>
  <c r="AH22" i="55"/>
  <c r="AA22" i="55"/>
  <c r="AA21" i="55"/>
  <c r="AA19" i="55"/>
  <c r="AH16" i="55"/>
  <c r="AA16" i="55"/>
  <c r="AA15" i="55"/>
  <c r="AA13" i="55"/>
  <c r="AH10" i="55"/>
  <c r="AA10" i="55"/>
  <c r="AA8" i="55"/>
  <c r="AD6" i="55"/>
  <c r="AA6" i="55"/>
  <c r="AH22" i="54"/>
  <c r="AA22" i="54"/>
  <c r="AA21" i="54"/>
  <c r="AA19" i="54"/>
  <c r="AH16" i="54"/>
  <c r="AA16" i="54"/>
  <c r="AA15" i="54"/>
  <c r="AA13" i="54"/>
  <c r="AH10" i="54"/>
  <c r="AA10" i="54"/>
  <c r="AA8" i="54"/>
  <c r="AD6" i="54"/>
  <c r="AA6" i="54"/>
  <c r="AH23" i="53"/>
  <c r="AA23" i="53"/>
  <c r="AA22" i="53"/>
  <c r="AA20" i="53"/>
  <c r="AH17" i="53"/>
  <c r="AA17" i="53"/>
  <c r="AA16" i="53"/>
  <c r="AA14" i="53"/>
  <c r="AH11" i="53"/>
  <c r="AA11" i="53"/>
  <c r="AA9" i="53"/>
  <c r="AD7" i="53"/>
  <c r="AA7" i="53"/>
  <c r="AH17" i="86"/>
  <c r="AH23" i="86"/>
  <c r="AA23" i="86"/>
  <c r="AA22" i="86"/>
  <c r="AA20" i="86"/>
  <c r="AA17" i="86"/>
  <c r="AA16" i="86"/>
  <c r="AA14" i="86"/>
  <c r="AH11" i="86"/>
  <c r="AA11" i="86"/>
  <c r="AA9" i="86"/>
  <c r="AD7" i="86"/>
  <c r="AA7" i="86"/>
  <c r="O35" i="60" l="1"/>
  <c r="O34" i="61"/>
  <c r="U31" i="86"/>
  <c r="U30" i="86"/>
  <c r="U29" i="86"/>
  <c r="U34" i="53"/>
  <c r="U33" i="53"/>
  <c r="U32" i="53"/>
  <c r="U31" i="54"/>
  <c r="U30" i="54"/>
  <c r="U29" i="54"/>
  <c r="U32" i="55"/>
  <c r="U34" i="56"/>
  <c r="U33" i="56"/>
  <c r="U32" i="56"/>
  <c r="U33" i="64"/>
  <c r="U32" i="64"/>
  <c r="U31" i="64"/>
  <c r="U33" i="62"/>
  <c r="U32" i="62"/>
  <c r="U31" i="62"/>
  <c r="BU31" i="86"/>
  <c r="AA66" i="10"/>
  <c r="AA63" i="10"/>
  <c r="AA61" i="10"/>
  <c r="AA59" i="10"/>
  <c r="AA53" i="10"/>
  <c r="AA50" i="10"/>
  <c r="AA48" i="10"/>
  <c r="AA46" i="10"/>
  <c r="AA40" i="10"/>
  <c r="AA37" i="10"/>
  <c r="AA35" i="10"/>
  <c r="AA33" i="10"/>
  <c r="AA27" i="10"/>
  <c r="AA24" i="10"/>
  <c r="AA22" i="10"/>
  <c r="AA20" i="10"/>
  <c r="AA14" i="10"/>
  <c r="AA11" i="10"/>
  <c r="AA9" i="10"/>
  <c r="AA7"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AB20" i="10"/>
  <c r="AB19" i="10"/>
  <c r="AB18" i="10"/>
  <c r="AB17" i="10"/>
  <c r="AB16" i="10"/>
  <c r="AB15" i="10"/>
  <c r="AB14" i="10"/>
  <c r="AB13" i="10"/>
  <c r="AB12" i="10"/>
  <c r="AB11" i="10"/>
  <c r="AB10" i="10"/>
  <c r="AB9" i="10"/>
  <c r="AB7" i="10"/>
  <c r="AA73" i="10"/>
  <c r="AA74" i="10"/>
  <c r="AA72" i="10"/>
  <c r="Z82" i="10"/>
  <c r="Z83" i="10"/>
  <c r="Z81" i="10"/>
  <c r="Z80" i="10"/>
  <c r="Z77" i="10"/>
  <c r="Z78" i="10"/>
  <c r="Z79" i="10"/>
  <c r="Z76" i="10"/>
  <c r="Z75" i="10"/>
  <c r="Z72" i="10"/>
  <c r="Z59" i="10"/>
  <c r="Z46" i="10"/>
  <c r="Z33" i="10"/>
  <c r="Z20" i="10"/>
  <c r="Z7" i="10"/>
  <c r="Z3" i="10"/>
  <c r="Z2" i="10"/>
  <c r="BU30" i="86"/>
  <c r="CJ201" i="86"/>
  <c r="BB135" i="86"/>
  <c r="BI154" i="86"/>
  <c r="CI146" i="86"/>
  <c r="CI148" i="86"/>
  <c r="CI150" i="86"/>
  <c r="CI152" i="86"/>
  <c r="CI154" i="86"/>
  <c r="CI144" i="86"/>
  <c r="CA146" i="86"/>
  <c r="CA148" i="86"/>
  <c r="CA150" i="86"/>
  <c r="CA152" i="86"/>
  <c r="CA144" i="86"/>
  <c r="BQ146" i="86"/>
  <c r="BQ148" i="86"/>
  <c r="BQ150" i="86"/>
  <c r="BQ152" i="86"/>
  <c r="BS146" i="86"/>
  <c r="BS148" i="86"/>
  <c r="BS150" i="86"/>
  <c r="BS152" i="86"/>
  <c r="BS144" i="86"/>
  <c r="BQ144" i="86"/>
  <c r="BI144" i="86"/>
  <c r="BI146" i="86"/>
  <c r="BI148" i="86"/>
  <c r="BI150" i="86"/>
  <c r="BI152" i="86"/>
  <c r="BI142" i="86"/>
  <c r="CC142" i="86"/>
  <c r="BT142" i="86"/>
  <c r="BK142" i="86"/>
  <c r="BB142" i="86"/>
  <c r="BI156" i="86"/>
  <c r="BX158" i="86"/>
  <c r="BB158" i="86"/>
  <c r="CS209" i="86"/>
  <c r="BZ121" i="86"/>
  <c r="BZ156" i="86"/>
  <c r="O7" i="72"/>
  <c r="BB136" i="86"/>
  <c r="BB51" i="86"/>
  <c r="BU29" i="86"/>
  <c r="BU37" i="86"/>
  <c r="CH23" i="86"/>
  <c r="CA23" i="86"/>
  <c r="CA22" i="86"/>
  <c r="CA20" i="86"/>
  <c r="CA14" i="86"/>
  <c r="CA16" i="86"/>
  <c r="CH17" i="86"/>
  <c r="CA17" i="86"/>
  <c r="AC45" i="86"/>
  <c r="BU46" i="86"/>
  <c r="CG45" i="86"/>
  <c r="CC45" i="86"/>
  <c r="BU45" i="86"/>
  <c r="BU44" i="86"/>
  <c r="BU43" i="86"/>
  <c r="BU42" i="86"/>
  <c r="BU41" i="86"/>
  <c r="CG40" i="86"/>
  <c r="CC40" i="86"/>
  <c r="BU40" i="86"/>
  <c r="BU39" i="86"/>
  <c r="BU38" i="86"/>
  <c r="AG40" i="86"/>
  <c r="U41" i="86"/>
  <c r="AC40" i="86"/>
  <c r="U40" i="86"/>
  <c r="U39" i="86"/>
  <c r="U38" i="86"/>
  <c r="U37" i="86"/>
  <c r="BO46" i="86"/>
  <c r="BO45" i="86"/>
  <c r="BO44" i="86"/>
  <c r="BO43" i="86"/>
  <c r="BO42" i="86"/>
  <c r="BB42" i="86"/>
  <c r="U46" i="86"/>
  <c r="AG45" i="86"/>
  <c r="U45" i="86"/>
  <c r="U44" i="86"/>
  <c r="U43" i="86"/>
  <c r="U42" i="86"/>
  <c r="BO41" i="86"/>
  <c r="BO40" i="86"/>
  <c r="BO39" i="86"/>
  <c r="BO38" i="86"/>
  <c r="BB36" i="86"/>
  <c r="BB34" i="86"/>
  <c r="BO31" i="86"/>
  <c r="BO30" i="86"/>
  <c r="BO29" i="86"/>
  <c r="BV17" i="86"/>
  <c r="BV16" i="86"/>
  <c r="BV14" i="86"/>
  <c r="BV13" i="86"/>
  <c r="BB208" i="86"/>
  <c r="BB188" i="86"/>
  <c r="BB164" i="86"/>
  <c r="BB163" i="86"/>
  <c r="BB189" i="86"/>
  <c r="BB191" i="86"/>
  <c r="BB193" i="86"/>
  <c r="BB195" i="86"/>
  <c r="BB197" i="86"/>
  <c r="BB199" i="86"/>
  <c r="BB201" i="86"/>
  <c r="BB203" i="86"/>
  <c r="BB205" i="86"/>
  <c r="BB169" i="86"/>
  <c r="BB171" i="86"/>
  <c r="BB173" i="86"/>
  <c r="BB175" i="86"/>
  <c r="BB177" i="86"/>
  <c r="BB179" i="86"/>
  <c r="BB181" i="86"/>
  <c r="BB183" i="86"/>
  <c r="BB185" i="86"/>
  <c r="BB165" i="86"/>
  <c r="C27" i="62"/>
  <c r="C27" i="64" s="1"/>
  <c r="C25" i="54"/>
  <c r="C28" i="53"/>
  <c r="C27" i="56" s="1"/>
  <c r="R15" i="101"/>
  <c r="BB124" i="86"/>
  <c r="BB123" i="86"/>
  <c r="BO37" i="86"/>
  <c r="BB37" i="86"/>
  <c r="BB29" i="86"/>
  <c r="BB28" i="86"/>
  <c r="BB26" i="86"/>
  <c r="BB24" i="86"/>
  <c r="BV22" i="86"/>
  <c r="BV23" i="86"/>
  <c r="BV20" i="86"/>
  <c r="BV19" i="86"/>
  <c r="BV9" i="86"/>
  <c r="BV11" i="86"/>
  <c r="BV7" i="86"/>
  <c r="BV6" i="86"/>
  <c r="BA4" i="86"/>
  <c r="BA3" i="86"/>
  <c r="CQ2" i="86"/>
  <c r="CM2" i="86"/>
  <c r="CI2" i="86"/>
  <c r="BA1" i="86"/>
  <c r="BS239" i="86"/>
  <c r="BQ173" i="86"/>
  <c r="BQ177" i="86" s="1"/>
  <c r="CC152" i="86"/>
  <c r="CC150" i="86"/>
  <c r="CC148" i="86"/>
  <c r="CC146" i="86"/>
  <c r="CC144" i="86"/>
  <c r="CC110" i="86"/>
  <c r="CC108" i="86"/>
  <c r="CC106" i="86"/>
  <c r="CC104" i="86"/>
  <c r="CC102" i="86"/>
  <c r="CC89" i="86"/>
  <c r="CC87" i="86"/>
  <c r="CC85" i="86"/>
  <c r="CC83" i="86"/>
  <c r="CC81" i="86"/>
  <c r="CK78" i="86"/>
  <c r="CK99" i="86" s="1"/>
  <c r="CC68" i="86"/>
  <c r="CC66" i="86"/>
  <c r="CC64" i="86"/>
  <c r="CC62" i="86"/>
  <c r="CC60" i="86"/>
  <c r="CH11" i="86"/>
  <c r="CA11" i="86"/>
  <c r="CA9" i="86"/>
  <c r="CD7" i="86"/>
  <c r="CA7" i="86"/>
  <c r="AC72" i="10"/>
  <c r="AC59" i="10"/>
  <c r="AC46" i="10"/>
  <c r="AC54" i="10"/>
  <c r="AC64" i="10"/>
  <c r="AC33" i="10"/>
  <c r="AC41" i="10"/>
  <c r="AC51" i="10"/>
  <c r="E38" i="10"/>
  <c r="AC28" i="10"/>
  <c r="AC7" i="10"/>
  <c r="AC20" i="10"/>
  <c r="AC12" i="10"/>
  <c r="E41" i="10"/>
  <c r="E33" i="10"/>
  <c r="AC38" i="10"/>
  <c r="AC15" i="10"/>
  <c r="AC25" i="10"/>
  <c r="AC67" i="10"/>
  <c r="BQ181" i="86" l="1"/>
  <c r="C27" i="55"/>
  <c r="CC112" i="86"/>
  <c r="BQ114" i="86" s="1"/>
  <c r="BQ118" i="86" s="1"/>
  <c r="CC154" i="86"/>
  <c r="BQ156" i="86" s="1"/>
  <c r="BQ158" i="86" s="1"/>
  <c r="CC70" i="86"/>
  <c r="BQ72" i="86" s="1"/>
  <c r="BQ76" i="86" s="1"/>
  <c r="BQ121" i="86" s="1"/>
  <c r="CC91" i="86"/>
  <c r="BQ93" i="86" s="1"/>
  <c r="BQ97" i="86" s="1"/>
  <c r="BQ132" i="86" l="1"/>
  <c r="AC105" i="55"/>
  <c r="AC103" i="55"/>
  <c r="AC101" i="55"/>
  <c r="AC99" i="55"/>
  <c r="AC97" i="55"/>
  <c r="AC84" i="55"/>
  <c r="AC82" i="55"/>
  <c r="AC80" i="55"/>
  <c r="AC78" i="55"/>
  <c r="AC76" i="55"/>
  <c r="AK73" i="55"/>
  <c r="AK94" i="55" s="1"/>
  <c r="AC63" i="55"/>
  <c r="AC61" i="55"/>
  <c r="AC59" i="55"/>
  <c r="AC57" i="55"/>
  <c r="AC55" i="55"/>
  <c r="AC110" i="86"/>
  <c r="AC108" i="86"/>
  <c r="AC106" i="86"/>
  <c r="AC104" i="86"/>
  <c r="AC102" i="86"/>
  <c r="AC146" i="86"/>
  <c r="AC148" i="86"/>
  <c r="AC150" i="86"/>
  <c r="AC152" i="86"/>
  <c r="AC144" i="86"/>
  <c r="Q173" i="86"/>
  <c r="AB218" i="86" s="1"/>
  <c r="AK78" i="86"/>
  <c r="AK99" i="86" s="1"/>
  <c r="AC89" i="86"/>
  <c r="AC87" i="86"/>
  <c r="AC85" i="86"/>
  <c r="AC83" i="86"/>
  <c r="AC81" i="86"/>
  <c r="AC62" i="86"/>
  <c r="AC64" i="86"/>
  <c r="AC66" i="86"/>
  <c r="AC68" i="86"/>
  <c r="AC60" i="86"/>
  <c r="Q181" i="86" l="1"/>
  <c r="Q177" i="86"/>
  <c r="BQ199" i="86"/>
  <c r="BQ179" i="86"/>
  <c r="BQ183" i="86" s="1"/>
  <c r="BQ185" i="86" s="1"/>
  <c r="AC147" i="55"/>
  <c r="Q149" i="55" s="1"/>
  <c r="Q151" i="55" s="1"/>
  <c r="AC65" i="55"/>
  <c r="Q67" i="55" s="1"/>
  <c r="Q71" i="55" s="1"/>
  <c r="AC86" i="55"/>
  <c r="Q88" i="55" s="1"/>
  <c r="Q92" i="55" s="1"/>
  <c r="AC107" i="55"/>
  <c r="Q109" i="55" s="1"/>
  <c r="Q113" i="55" s="1"/>
  <c r="AC112" i="86"/>
  <c r="Q114" i="86" s="1"/>
  <c r="Q118" i="86" s="1"/>
  <c r="AC154" i="86"/>
  <c r="Q156" i="86" s="1"/>
  <c r="Q158" i="86" s="1"/>
  <c r="AC91" i="86"/>
  <c r="Q93" i="86" s="1"/>
  <c r="Q97" i="86" s="1"/>
  <c r="AC70" i="86"/>
  <c r="Q72" i="86" s="1"/>
  <c r="Q76" i="86" s="1"/>
  <c r="Q115" i="55" l="1"/>
  <c r="Q126" i="55" s="1"/>
  <c r="Q121" i="86"/>
  <c r="Q132" i="86" s="1"/>
  <c r="Q170" i="55" l="1"/>
  <c r="CB218" i="86"/>
  <c r="BQ203" i="86"/>
  <c r="BQ197" i="86"/>
  <c r="Q179" i="86"/>
  <c r="Q174" i="55" l="1"/>
  <c r="Q176" i="55" s="1"/>
  <c r="Q183" i="86"/>
  <c r="Q185" i="86" s="1"/>
  <c r="Q190" i="55"/>
  <c r="BQ205" i="86"/>
  <c r="BQ208" i="86" s="1"/>
  <c r="CB220" i="86" l="1"/>
  <c r="Q194" i="55"/>
  <c r="Q199" i="86"/>
  <c r="M75" i="91"/>
  <c r="I75" i="91"/>
  <c r="E75" i="91"/>
  <c r="Q74" i="91"/>
  <c r="U74" i="91" s="1"/>
  <c r="Q73" i="91"/>
  <c r="U73" i="91" s="1"/>
  <c r="Q72" i="91"/>
  <c r="M62" i="91"/>
  <c r="I62" i="91"/>
  <c r="E62" i="91"/>
  <c r="Q61" i="91"/>
  <c r="U61" i="91" s="1"/>
  <c r="Q60" i="91"/>
  <c r="U60" i="91" s="1"/>
  <c r="Q59" i="91"/>
  <c r="I45" i="91"/>
  <c r="E45" i="91"/>
  <c r="U44" i="91"/>
  <c r="B50" i="91" s="1"/>
  <c r="AA36" i="53"/>
  <c r="W36" i="53"/>
  <c r="P36" i="53"/>
  <c r="AS97" i="72"/>
  <c r="AS95" i="72"/>
  <c r="AS93" i="72"/>
  <c r="AS91" i="72"/>
  <c r="AS89" i="72"/>
  <c r="AS87" i="72"/>
  <c r="M33" i="91"/>
  <c r="S27" i="62"/>
  <c r="K27" i="62"/>
  <c r="R28" i="53"/>
  <c r="P28" i="91" s="1"/>
  <c r="K28" i="53"/>
  <c r="K28" i="91" s="1"/>
  <c r="D28" i="91"/>
  <c r="Q188" i="55" l="1"/>
  <c r="AA13" i="101"/>
  <c r="E48" i="91"/>
  <c r="K31" i="63"/>
  <c r="K27" i="64"/>
  <c r="S31" i="63"/>
  <c r="R27" i="64"/>
  <c r="Q62" i="91"/>
  <c r="E49" i="91" s="1"/>
  <c r="Q75" i="91"/>
  <c r="U72" i="91"/>
  <c r="O13" i="101"/>
  <c r="E47" i="91"/>
  <c r="U75" i="91"/>
  <c r="AB72" i="91" s="1"/>
  <c r="I48" i="91"/>
  <c r="M48" i="91" s="1"/>
  <c r="E46" i="91"/>
  <c r="I47" i="91"/>
  <c r="U59" i="91"/>
  <c r="U62" i="91" s="1"/>
  <c r="AB59" i="91" s="1"/>
  <c r="I46" i="91"/>
  <c r="I49" i="91"/>
  <c r="B31" i="63"/>
  <c r="Q196" i="55" l="1"/>
  <c r="Q199" i="55" s="1"/>
  <c r="M47" i="91"/>
  <c r="Q197" i="86"/>
  <c r="Q203" i="86"/>
  <c r="AB38" i="60"/>
  <c r="M49" i="91"/>
  <c r="M46" i="91"/>
  <c r="S239" i="86"/>
  <c r="Q205" i="86" l="1"/>
  <c r="Q208" i="86" s="1"/>
  <c r="D49" i="83"/>
  <c r="C13" i="84"/>
  <c r="M9" i="84"/>
  <c r="L9" i="84"/>
  <c r="M8" i="84"/>
  <c r="L8" i="84"/>
  <c r="G6" i="84"/>
  <c r="E14" i="84" s="1"/>
  <c r="O33" i="83"/>
  <c r="E9" i="84" l="1"/>
  <c r="G13" i="84" s="1"/>
  <c r="Q27" i="55"/>
  <c r="K27" i="55"/>
  <c r="R27" i="56"/>
  <c r="K27" i="56"/>
  <c r="S25" i="54"/>
  <c r="K25" i="54"/>
  <c r="I36" i="74"/>
  <c r="F35" i="74"/>
  <c r="I33" i="74" s="1"/>
  <c r="I25" i="74"/>
  <c r="F24" i="74"/>
  <c r="I23" i="74" s="1"/>
  <c r="I13" i="74"/>
  <c r="F12" i="74"/>
  <c r="I11" i="74" s="1"/>
  <c r="D11" i="74"/>
  <c r="AB43" i="61" l="1"/>
  <c r="I10" i="74"/>
  <c r="I12" i="74" s="1"/>
  <c r="I34" i="74"/>
  <c r="I35" i="74" s="1"/>
  <c r="I22" i="74"/>
  <c r="I24" i="74" s="1"/>
  <c r="G7" i="48" l="1"/>
  <c r="F7" i="48"/>
  <c r="O37" i="72" l="1"/>
  <c r="O35" i="72"/>
  <c r="O33" i="72"/>
  <c r="O31" i="72"/>
  <c r="V29" i="72"/>
  <c r="O29" i="72"/>
  <c r="X27" i="72"/>
  <c r="O27" i="72"/>
  <c r="O24" i="72"/>
  <c r="AJ19" i="72"/>
  <c r="AC19" i="72"/>
  <c r="O19" i="72"/>
  <c r="O17" i="72"/>
  <c r="O15" i="72"/>
  <c r="G154" i="7"/>
  <c r="G153" i="7"/>
  <c r="H7" i="50"/>
  <c r="G7" i="50"/>
  <c r="D7" i="50"/>
  <c r="E9" i="50" s="1"/>
  <c r="N18" i="50"/>
  <c r="R19" i="50" s="1"/>
  <c r="O4" i="50"/>
  <c r="O2" i="48"/>
  <c r="N14" i="48"/>
  <c r="Q14" i="48" s="1"/>
  <c r="H12" i="48"/>
  <c r="E10" i="47"/>
  <c r="S14" i="48" l="1"/>
  <c r="R14" i="48"/>
  <c r="P14" i="48"/>
  <c r="O17" i="48" s="1"/>
  <c r="O14" i="48"/>
  <c r="S19" i="50"/>
  <c r="I12" i="48" l="1"/>
  <c r="G68" i="91"/>
  <c r="AB71" i="91" s="1"/>
  <c r="M77" i="91" s="1"/>
  <c r="I50" i="91" s="1"/>
  <c r="F4" i="47"/>
  <c r="F55" i="91" l="1"/>
  <c r="AB58" i="91" s="1"/>
  <c r="M64" i="91" s="1"/>
  <c r="E50" i="91" s="1"/>
  <c r="M50" i="91" s="1"/>
  <c r="U50" i="91" s="1"/>
  <c r="F9" i="38"/>
  <c r="F10" i="38"/>
  <c r="F11" i="38"/>
  <c r="G114" i="7" l="1"/>
  <c r="G66" i="7"/>
  <c r="G58" i="7"/>
  <c r="G50" i="7"/>
  <c r="H13" i="48" l="1"/>
  <c r="I13" i="48" l="1"/>
  <c r="O34" i="64"/>
  <c r="T37" i="63" l="1"/>
  <c r="G43" i="50"/>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O18" i="50"/>
  <c r="H18" i="50"/>
  <c r="H17" i="50"/>
  <c r="F2" i="50"/>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H14" i="48"/>
  <c r="H15" i="48" s="1"/>
  <c r="F2" i="48"/>
  <c r="B5" i="47"/>
  <c r="A10" i="47"/>
  <c r="G43" i="48" l="1"/>
  <c r="G48" i="50" s="1"/>
  <c r="I10" i="48"/>
  <c r="I15" i="50" s="1"/>
  <c r="E45" i="50"/>
  <c r="C6" i="47" s="1"/>
  <c r="H20" i="50"/>
  <c r="Q18" i="50"/>
  <c r="O22" i="50" s="1"/>
  <c r="H43" i="50"/>
  <c r="F45" i="50"/>
  <c r="C7" i="47" s="1"/>
  <c r="H38" i="48"/>
  <c r="E40" i="48"/>
  <c r="E41" i="48" s="1"/>
  <c r="E39" i="48" s="1"/>
  <c r="H26" i="48"/>
  <c r="F40" i="48"/>
  <c r="F41" i="48" s="1"/>
  <c r="F39" i="48" s="1"/>
  <c r="G40" i="48"/>
  <c r="G45" i="50"/>
  <c r="G46" i="50" s="1"/>
  <c r="G44" i="50" s="1"/>
  <c r="P18" i="50"/>
  <c r="H31" i="50"/>
  <c r="E46" i="50" l="1"/>
  <c r="E44" i="50" s="1"/>
  <c r="G41" i="48"/>
  <c r="G39" i="48" s="1"/>
  <c r="R16" i="48"/>
  <c r="F46" i="50"/>
  <c r="F44" i="50" s="1"/>
  <c r="B8" i="47"/>
  <c r="H40" i="48"/>
  <c r="R17" i="48" s="1"/>
  <c r="H45" i="50"/>
  <c r="R22" i="50" s="1"/>
  <c r="B7" i="47"/>
  <c r="D7" i="47" s="1"/>
  <c r="B6" i="47"/>
  <c r="D6" i="47" s="1"/>
  <c r="I21" i="48"/>
  <c r="I36" i="48"/>
  <c r="I23" i="48"/>
  <c r="I34" i="48"/>
  <c r="R21" i="50"/>
  <c r="C8" i="47"/>
  <c r="H46" i="50"/>
  <c r="H44" i="50" s="1"/>
  <c r="I25" i="48"/>
  <c r="I30" i="48"/>
  <c r="I20" i="48"/>
  <c r="I27" i="48"/>
  <c r="I16" i="48"/>
  <c r="I37" i="48"/>
  <c r="I33" i="48"/>
  <c r="I29" i="48"/>
  <c r="I22" i="48"/>
  <c r="I19" i="48"/>
  <c r="I17" i="48"/>
  <c r="I14" i="48"/>
  <c r="I15" i="48" s="1"/>
  <c r="I35" i="48"/>
  <c r="I31" i="48"/>
  <c r="I24" i="48"/>
  <c r="I18" i="48"/>
  <c r="I28" i="48"/>
  <c r="I32" i="48"/>
  <c r="R18" i="48" l="1"/>
  <c r="E43" i="48" s="1"/>
  <c r="D8" i="47"/>
  <c r="C9" i="47"/>
  <c r="B9" i="47"/>
  <c r="D9" i="47" s="1"/>
  <c r="H41" i="48"/>
  <c r="H39" i="48" s="1"/>
  <c r="I39" i="48" s="1"/>
  <c r="R23" i="50"/>
  <c r="I38" i="48"/>
  <c r="I26" i="48"/>
  <c r="I40" i="48" l="1"/>
  <c r="I41" i="48" s="1"/>
  <c r="O19" i="48" s="1"/>
  <c r="O20" i="48" l="1"/>
  <c r="I43" i="48" s="1"/>
  <c r="B10" i="47" s="1"/>
  <c r="P6" i="91" l="1"/>
  <c r="E67" i="10"/>
  <c r="E59" i="10"/>
  <c r="E20" i="10"/>
  <c r="E64" i="10"/>
  <c r="E28" i="10"/>
  <c r="E54" i="10"/>
  <c r="E25" i="10"/>
  <c r="E15" i="7"/>
  <c r="E51" i="10"/>
  <c r="E46" i="10"/>
  <c r="E15" i="10"/>
  <c r="E12" i="10"/>
  <c r="E7" i="10"/>
  <c r="X26" i="72" l="1"/>
  <c r="O23" i="72"/>
  <c r="P6" i="52"/>
  <c r="F7" i="38"/>
  <c r="F8" i="38"/>
  <c r="F12" i="38"/>
  <c r="F13" i="38"/>
  <c r="F14" i="38"/>
  <c r="F6" i="38"/>
  <c r="F5" i="38"/>
  <c r="Z7" i="63" l="1"/>
  <c r="F15" i="38"/>
  <c r="F24" i="7"/>
  <c r="F23" i="7"/>
  <c r="H23" i="7"/>
  <c r="AK13" i="101" l="1"/>
  <c r="L31" i="91" l="1"/>
  <c r="L31" i="52"/>
  <c r="F7" i="7" l="1"/>
  <c r="H8" i="7" s="1"/>
  <c r="Q31" i="91"/>
  <c r="G133" i="7"/>
  <c r="O35" i="63" l="1"/>
  <c r="Q31" i="52"/>
  <c r="E16" i="7"/>
  <c r="I17" i="7" l="1"/>
  <c r="G17" i="7"/>
  <c r="E17" i="7"/>
  <c r="AD35" i="63" l="1"/>
  <c r="G134" i="7" l="1"/>
  <c r="M294" i="7" l="1"/>
  <c r="M295" i="7"/>
  <c r="M296" i="7"/>
  <c r="M297" i="7"/>
  <c r="M298" i="7"/>
  <c r="M293" i="7"/>
  <c r="P15" i="91" l="1"/>
  <c r="P15" i="52" l="1"/>
  <c r="I168" i="7"/>
  <c r="J168" i="7"/>
  <c r="Z16" i="63" l="1"/>
  <c r="P13" i="91"/>
  <c r="P17" i="91"/>
  <c r="P13" i="52" l="1"/>
  <c r="P17" i="52"/>
  <c r="P8" i="91"/>
  <c r="Z18" i="63" l="1"/>
  <c r="Z14" i="63"/>
  <c r="P8" i="52"/>
  <c r="Z9" i="63" l="1"/>
  <c r="T10" i="91"/>
  <c r="T10" i="52" l="1"/>
  <c r="F25" i="7" l="1"/>
  <c r="F21" i="7"/>
  <c r="F29" i="7"/>
  <c r="F28" i="7"/>
  <c r="F27" i="7"/>
  <c r="F26" i="7"/>
  <c r="G25" i="7"/>
  <c r="H24" i="7"/>
  <c r="F22" i="7"/>
  <c r="E14" i="7"/>
  <c r="AH11" i="63" l="1"/>
  <c r="U31" i="91"/>
  <c r="U31" i="52"/>
  <c r="T24" i="91"/>
  <c r="P24" i="91"/>
  <c r="P22" i="91"/>
  <c r="P20" i="91"/>
  <c r="T17" i="91"/>
  <c r="P10" i="91"/>
  <c r="Z21" i="63" l="1"/>
  <c r="P20" i="52"/>
  <c r="Z23" i="63"/>
  <c r="P22" i="52"/>
  <c r="Z25" i="63"/>
  <c r="P24" i="52"/>
  <c r="AH25" i="63"/>
  <c r="T24" i="52"/>
  <c r="T17" i="52"/>
  <c r="P10" i="52"/>
  <c r="F8" i="7"/>
  <c r="J8" i="7"/>
  <c r="AH18" i="63" l="1"/>
  <c r="AK35" i="63"/>
  <c r="Z11" i="63" l="1"/>
  <c r="G174" i="7"/>
  <c r="G176" i="7"/>
  <c r="E172" i="7"/>
  <c r="J172" i="7"/>
  <c r="I172" i="7"/>
  <c r="H172" i="7"/>
  <c r="G172" i="7"/>
  <c r="F172" i="7"/>
  <c r="F168" i="7"/>
  <c r="G168" i="7"/>
  <c r="H168" i="7"/>
  <c r="E168" i="7"/>
  <c r="G144" i="7"/>
  <c r="G143" i="7"/>
  <c r="G122" i="7"/>
  <c r="G93" i="7"/>
  <c r="G85" i="7"/>
  <c r="G106" i="7"/>
  <c r="G77" i="7"/>
  <c r="G39" i="7" s="1"/>
  <c r="G96" i="7" l="1"/>
  <c r="E10" i="50" s="1"/>
  <c r="I9" i="50" s="1"/>
  <c r="O21" i="50" s="1"/>
  <c r="F181" i="7"/>
  <c r="G178" i="7"/>
  <c r="C5" i="47" l="1"/>
  <c r="E11" i="50"/>
  <c r="I96" i="7"/>
  <c r="I48" i="50"/>
  <c r="I10" i="50"/>
  <c r="E48" i="50"/>
  <c r="B183" i="7"/>
  <c r="M184" i="7"/>
  <c r="I19" i="50" l="1"/>
  <c r="I41" i="50"/>
  <c r="I35" i="50"/>
  <c r="I29" i="50"/>
  <c r="I32" i="50"/>
  <c r="I39" i="50"/>
  <c r="I34" i="50"/>
  <c r="I42" i="50"/>
  <c r="I26" i="50"/>
  <c r="I37" i="50"/>
  <c r="I18" i="50"/>
  <c r="I25" i="50"/>
  <c r="I27" i="50"/>
  <c r="I21" i="50"/>
  <c r="I23" i="50"/>
  <c r="I30" i="50"/>
  <c r="I17" i="50"/>
  <c r="I40" i="50"/>
  <c r="I36" i="50"/>
  <c r="I33" i="50"/>
  <c r="I38" i="50"/>
  <c r="I24" i="50"/>
  <c r="I28" i="50"/>
  <c r="I22" i="50"/>
  <c r="I44" i="50"/>
  <c r="I31" i="50" l="1"/>
  <c r="I20" i="50"/>
  <c r="I43" i="50"/>
  <c r="I45" i="50" l="1"/>
  <c r="I46" i="50" s="1"/>
  <c r="O23" i="50" s="1"/>
  <c r="O24" i="50" l="1"/>
  <c r="C10" i="47" l="1"/>
  <c r="D10" i="47" s="1"/>
  <c r="F10" i="47" s="1"/>
  <c r="AB220" i="86"/>
  <c r="AT200" i="59"/>
  <c r="AB40" i="60"/>
  <c r="M53" i="60" s="1"/>
  <c r="AS202"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00000000-0006-0000-10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10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5" authorId="0" shapeId="0" xr:uid="{00000000-0006-0000-11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1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55" authorId="0" shapeId="0" xr:uid="{00000000-0006-0000-1B00-000001000000}">
      <text>
        <r>
          <rPr>
            <sz val="9"/>
            <color indexed="81"/>
            <rFont val="MS P ゴシック"/>
            <family val="3"/>
            <charset val="128"/>
          </rPr>
          <t xml:space="preserve">10kW未満の場合、事業計画書不要のため、手入力可能としてある。
</t>
        </r>
      </text>
    </comment>
    <comment ref="G68" authorId="0" shapeId="0" xr:uid="{00000000-0006-0000-1B00-000002000000}">
      <text>
        <r>
          <rPr>
            <b/>
            <sz val="9"/>
            <color indexed="81"/>
            <rFont val="MS P ゴシック"/>
            <family val="3"/>
            <charset val="128"/>
          </rPr>
          <t>20kWh未満の場合、事業計画書不要のため、手入力可能としてある。</t>
        </r>
      </text>
    </comment>
  </commentList>
</comments>
</file>

<file path=xl/sharedStrings.xml><?xml version="1.0" encoding="utf-8"?>
<sst xmlns="http://schemas.openxmlformats.org/spreadsheetml/2006/main" count="9884" uniqueCount="3049">
  <si>
    <t>年</t>
    <rPh sb="0" eb="1">
      <t>ネン</t>
    </rPh>
    <phoneticPr fontId="12"/>
  </si>
  <si>
    <r>
      <rPr>
        <sz val="11"/>
        <color indexed="8"/>
        <rFont val="ＭＳ Ｐ明朝"/>
        <family val="1"/>
        <charset val="128"/>
      </rPr>
      <t>月</t>
    </r>
    <rPh sb="0" eb="1">
      <t>ツキ</t>
    </rPh>
    <phoneticPr fontId="12"/>
  </si>
  <si>
    <r>
      <rPr>
        <sz val="11"/>
        <color indexed="8"/>
        <rFont val="ＭＳ Ｐ明朝"/>
        <family val="1"/>
        <charset val="128"/>
      </rPr>
      <t>日</t>
    </r>
    <rPh sb="0" eb="1">
      <t>ヒ</t>
    </rPh>
    <phoneticPr fontId="12"/>
  </si>
  <si>
    <t>←手入力</t>
    <rPh sb="1" eb="2">
      <t>テ</t>
    </rPh>
    <rPh sb="2" eb="4">
      <t>ニュウリョク</t>
    </rPh>
    <phoneticPr fontId="12"/>
  </si>
  <si>
    <t>公益財団法人　東京都環境公社</t>
    <rPh sb="0" eb="2">
      <t>コウエキ</t>
    </rPh>
    <phoneticPr fontId="12"/>
  </si>
  <si>
    <t>　理事長　殿</t>
    <phoneticPr fontId="12"/>
  </si>
  <si>
    <r>
      <rPr>
        <sz val="11"/>
        <color indexed="8"/>
        <rFont val="ＭＳ Ｐ明朝"/>
        <family val="1"/>
        <charset val="128"/>
      </rPr>
      <t>住　所</t>
    </r>
  </si>
  <si>
    <t>名　称</t>
    <rPh sb="0" eb="1">
      <t>メイ</t>
    </rPh>
    <rPh sb="2" eb="3">
      <t>ショウ</t>
    </rPh>
    <phoneticPr fontId="12"/>
  </si>
  <si>
    <t>代表者の職・氏名</t>
    <rPh sb="0" eb="3">
      <t>ダイヒョウシャ</t>
    </rPh>
    <rPh sb="4" eb="5">
      <t>ショク</t>
    </rPh>
    <rPh sb="6" eb="8">
      <t>シメイ</t>
    </rPh>
    <phoneticPr fontId="12"/>
  </si>
  <si>
    <t>記</t>
    <rPh sb="0" eb="1">
      <t>キ</t>
    </rPh>
    <phoneticPr fontId="12"/>
  </si>
  <si>
    <t>円</t>
    <rPh sb="0" eb="1">
      <t>エン</t>
    </rPh>
    <phoneticPr fontId="12"/>
  </si>
  <si>
    <r>
      <rPr>
        <sz val="11"/>
        <color indexed="8"/>
        <rFont val="ＭＳ Ｐ明朝"/>
        <family val="1"/>
        <charset val="128"/>
      </rPr>
      <t xml:space="preserve">会社名 </t>
    </r>
    <rPh sb="0" eb="2">
      <t>カイシャ</t>
    </rPh>
    <rPh sb="2" eb="3">
      <t>ナ</t>
    </rPh>
    <phoneticPr fontId="12"/>
  </si>
  <si>
    <r>
      <rPr>
        <sz val="11"/>
        <color indexed="8"/>
        <rFont val="ＭＳ Ｐ明朝"/>
        <family val="1"/>
        <charset val="128"/>
      </rPr>
      <t>部課名</t>
    </r>
    <rPh sb="0" eb="2">
      <t>ブカ</t>
    </rPh>
    <rPh sb="2" eb="3">
      <t>ナ</t>
    </rPh>
    <phoneticPr fontId="12"/>
  </si>
  <si>
    <r>
      <rPr>
        <sz val="11"/>
        <color indexed="8"/>
        <rFont val="ＭＳ Ｐ明朝"/>
        <family val="1"/>
        <charset val="128"/>
      </rPr>
      <t>担当者氏名</t>
    </r>
    <rPh sb="0" eb="3">
      <t>タントウシャ</t>
    </rPh>
    <rPh sb="3" eb="5">
      <t>シメイ</t>
    </rPh>
    <phoneticPr fontId="12"/>
  </si>
  <si>
    <t>第４号様式（第８条関係)</t>
    <phoneticPr fontId="12"/>
  </si>
  <si>
    <t>人</t>
    <rPh sb="0" eb="1">
      <t>ニン</t>
    </rPh>
    <phoneticPr fontId="12"/>
  </si>
  <si>
    <t>再生可能エネルギー利用設備の種別</t>
    <rPh sb="0" eb="2">
      <t>サイセイ</t>
    </rPh>
    <rPh sb="2" eb="4">
      <t>カノウ</t>
    </rPh>
    <rPh sb="9" eb="11">
      <t>リヨウ</t>
    </rPh>
    <rPh sb="11" eb="13">
      <t>セツビ</t>
    </rPh>
    <rPh sb="14" eb="16">
      <t>シュベツ</t>
    </rPh>
    <phoneticPr fontId="11"/>
  </si>
  <si>
    <t>１．事業の概要</t>
    <rPh sb="2" eb="4">
      <t>ジギョウ</t>
    </rPh>
    <rPh sb="5" eb="7">
      <t>ガイヨウ</t>
    </rPh>
    <phoneticPr fontId="11"/>
  </si>
  <si>
    <t>施設の名称</t>
    <rPh sb="0" eb="2">
      <t>シセツ</t>
    </rPh>
    <rPh sb="3" eb="5">
      <t>メイショウ</t>
    </rPh>
    <phoneticPr fontId="11"/>
  </si>
  <si>
    <t>〒</t>
    <phoneticPr fontId="11"/>
  </si>
  <si>
    <t>（１）事業の名称・設備の種別</t>
    <rPh sb="3" eb="5">
      <t>ジギョウ</t>
    </rPh>
    <rPh sb="6" eb="8">
      <t>メイショウ</t>
    </rPh>
    <rPh sb="9" eb="11">
      <t>セツビ</t>
    </rPh>
    <rPh sb="12" eb="14">
      <t>シュベツ</t>
    </rPh>
    <phoneticPr fontId="11"/>
  </si>
  <si>
    <t>代表者</t>
    <rPh sb="0" eb="3">
      <t>ダイヒョウシャ</t>
    </rPh>
    <phoneticPr fontId="19"/>
  </si>
  <si>
    <t>役職名</t>
    <rPh sb="0" eb="2">
      <t>ヤクショク</t>
    </rPh>
    <rPh sb="2" eb="3">
      <t>メイ</t>
    </rPh>
    <phoneticPr fontId="19"/>
  </si>
  <si>
    <t>氏名</t>
    <rPh sb="0" eb="2">
      <t>シメイ</t>
    </rPh>
    <phoneticPr fontId="19"/>
  </si>
  <si>
    <t>登記された本社住所</t>
    <rPh sb="0" eb="2">
      <t>トウキ</t>
    </rPh>
    <rPh sb="5" eb="7">
      <t>ホンシャ</t>
    </rPh>
    <rPh sb="7" eb="9">
      <t>ジュウショ</t>
    </rPh>
    <phoneticPr fontId="19"/>
  </si>
  <si>
    <t>〒</t>
    <phoneticPr fontId="19"/>
  </si>
  <si>
    <t>住所</t>
    <rPh sb="0" eb="2">
      <t>ジュウショ</t>
    </rPh>
    <phoneticPr fontId="19"/>
  </si>
  <si>
    <t>電話番号</t>
    <rPh sb="0" eb="2">
      <t>デンワ</t>
    </rPh>
    <rPh sb="2" eb="4">
      <t>バンゴウ</t>
    </rPh>
    <phoneticPr fontId="19"/>
  </si>
  <si>
    <t>E-mail</t>
    <phoneticPr fontId="19"/>
  </si>
  <si>
    <t>部課名</t>
    <rPh sb="0" eb="1">
      <t>ブ</t>
    </rPh>
    <rPh sb="1" eb="2">
      <t>カ</t>
    </rPh>
    <rPh sb="2" eb="3">
      <t>メイ</t>
    </rPh>
    <phoneticPr fontId="19"/>
  </si>
  <si>
    <t>携帯電話</t>
    <rPh sb="0" eb="2">
      <t>ケイタイ</t>
    </rPh>
    <rPh sb="2" eb="4">
      <t>デンワ</t>
    </rPh>
    <phoneticPr fontId="19"/>
  </si>
  <si>
    <t>導入施設所有者</t>
    <rPh sb="0" eb="2">
      <t>ドウニュウ</t>
    </rPh>
    <rPh sb="2" eb="4">
      <t>シセツ</t>
    </rPh>
    <rPh sb="4" eb="7">
      <t>ショユウシャ</t>
    </rPh>
    <phoneticPr fontId="11"/>
  </si>
  <si>
    <t>施設の名称</t>
    <rPh sb="0" eb="2">
      <t>シセツ</t>
    </rPh>
    <rPh sb="3" eb="5">
      <t>メイショウ</t>
    </rPh>
    <phoneticPr fontId="19"/>
  </si>
  <si>
    <t>設置場所</t>
    <rPh sb="0" eb="2">
      <t>セッチ</t>
    </rPh>
    <rPh sb="2" eb="4">
      <t>バショ</t>
    </rPh>
    <phoneticPr fontId="19"/>
  </si>
  <si>
    <t>（２）設備の導入場所</t>
    <rPh sb="3" eb="5">
      <t>セツビ</t>
    </rPh>
    <rPh sb="6" eb="8">
      <t>ドウニュウ</t>
    </rPh>
    <rPh sb="8" eb="10">
      <t>バショ</t>
    </rPh>
    <phoneticPr fontId="11"/>
  </si>
  <si>
    <t>所有代表者</t>
    <rPh sb="0" eb="2">
      <t>ショユウ</t>
    </rPh>
    <rPh sb="2" eb="5">
      <t>ダイヒョウシャ</t>
    </rPh>
    <phoneticPr fontId="11"/>
  </si>
  <si>
    <t>kW</t>
    <phoneticPr fontId="11"/>
  </si>
  <si>
    <t>台数</t>
    <rPh sb="0" eb="2">
      <t>ダイスウ</t>
    </rPh>
    <phoneticPr fontId="12"/>
  </si>
  <si>
    <t>定格出力合計</t>
    <rPh sb="0" eb="2">
      <t>テイカク</t>
    </rPh>
    <rPh sb="2" eb="4">
      <t>シュツリョク</t>
    </rPh>
    <rPh sb="4" eb="6">
      <t>ゴウケイ</t>
    </rPh>
    <phoneticPr fontId="12"/>
  </si>
  <si>
    <t>定格容量合計</t>
    <rPh sb="0" eb="2">
      <t>テイカク</t>
    </rPh>
    <rPh sb="2" eb="4">
      <t>ヨウリョウ</t>
    </rPh>
    <rPh sb="4" eb="6">
      <t>ゴウケイ</t>
    </rPh>
    <phoneticPr fontId="11"/>
  </si>
  <si>
    <t>フリガナ</t>
    <phoneticPr fontId="19"/>
  </si>
  <si>
    <t>名称</t>
    <rPh sb="0" eb="2">
      <t>メイショウ</t>
    </rPh>
    <phoneticPr fontId="19"/>
  </si>
  <si>
    <t>会社名</t>
    <rPh sb="0" eb="3">
      <t>カイシャメイ</t>
    </rPh>
    <phoneticPr fontId="19"/>
  </si>
  <si>
    <t>再生可能エネルギー
利用設備の種別</t>
    <rPh sb="0" eb="2">
      <t>サイセイ</t>
    </rPh>
    <rPh sb="2" eb="4">
      <t>カノウ</t>
    </rPh>
    <rPh sb="10" eb="12">
      <t>リヨウ</t>
    </rPh>
    <rPh sb="12" eb="14">
      <t>セツビ</t>
    </rPh>
    <rPh sb="15" eb="17">
      <t>シュベツ</t>
    </rPh>
    <phoneticPr fontId="11"/>
  </si>
  <si>
    <t>大分類</t>
    <rPh sb="0" eb="3">
      <t>ダイブンルイ</t>
    </rPh>
    <phoneticPr fontId="11"/>
  </si>
  <si>
    <t>中分類</t>
    <rPh sb="0" eb="3">
      <t>チュウブンルイ</t>
    </rPh>
    <phoneticPr fontId="11"/>
  </si>
  <si>
    <t>２．設備の概要</t>
    <rPh sb="2" eb="4">
      <t>セツビ</t>
    </rPh>
    <rPh sb="5" eb="7">
      <t>ガイヨウ</t>
    </rPh>
    <phoneticPr fontId="11"/>
  </si>
  <si>
    <t>　※複数の型式を導入する場合は、それぞれの型式ごとにまとめること。</t>
    <rPh sb="2" eb="4">
      <t>フクスウ</t>
    </rPh>
    <rPh sb="5" eb="7">
      <t>カタシキ</t>
    </rPh>
    <rPh sb="8" eb="10">
      <t>ドウニュウ</t>
    </rPh>
    <rPh sb="12" eb="14">
      <t>バアイ</t>
    </rPh>
    <rPh sb="21" eb="23">
      <t>カタシキ</t>
    </rPh>
    <phoneticPr fontId="19"/>
  </si>
  <si>
    <t>W</t>
  </si>
  <si>
    <t>W</t>
    <phoneticPr fontId="11"/>
  </si>
  <si>
    <t>台</t>
    <rPh sb="0" eb="1">
      <t>ダイ</t>
    </rPh>
    <phoneticPr fontId="19"/>
  </si>
  <si>
    <t>（４）蓄電池</t>
    <rPh sb="3" eb="6">
      <t>チクデンチ</t>
    </rPh>
    <phoneticPr fontId="19"/>
  </si>
  <si>
    <t>kWh</t>
    <phoneticPr fontId="11"/>
  </si>
  <si>
    <t>定格出力合計（連系）</t>
    <rPh sb="0" eb="2">
      <t>テイカク</t>
    </rPh>
    <rPh sb="2" eb="4">
      <t>シュツリョク</t>
    </rPh>
    <rPh sb="4" eb="6">
      <t>ゴウケイ</t>
    </rPh>
    <rPh sb="7" eb="9">
      <t>レンケイ</t>
    </rPh>
    <phoneticPr fontId="11"/>
  </si>
  <si>
    <t>（２）太陽電池モジュール</t>
    <rPh sb="3" eb="5">
      <t>タイヨウ</t>
    </rPh>
    <rPh sb="5" eb="7">
      <t>デンチ</t>
    </rPh>
    <phoneticPr fontId="19"/>
  </si>
  <si>
    <t>型式名</t>
    <rPh sb="0" eb="2">
      <t>カタシキ</t>
    </rPh>
    <rPh sb="2" eb="3">
      <t>メイ</t>
    </rPh>
    <phoneticPr fontId="11"/>
  </si>
  <si>
    <t>使用枚数</t>
    <rPh sb="0" eb="2">
      <t>シヨウ</t>
    </rPh>
    <rPh sb="2" eb="4">
      <t>マイスウ</t>
    </rPh>
    <phoneticPr fontId="17"/>
  </si>
  <si>
    <t>製造者名（メーカー名）</t>
    <rPh sb="0" eb="3">
      <t>セイゾウシャ</t>
    </rPh>
    <rPh sb="3" eb="4">
      <t>メイ</t>
    </rPh>
    <rPh sb="9" eb="10">
      <t>メイ</t>
    </rPh>
    <phoneticPr fontId="12"/>
  </si>
  <si>
    <t>［添付資料］</t>
    <rPh sb="1" eb="3">
      <t>テンプ</t>
    </rPh>
    <rPh sb="3" eb="5">
      <t>シリョウ</t>
    </rPh>
    <phoneticPr fontId="11"/>
  </si>
  <si>
    <t>４月</t>
    <rPh sb="1" eb="2">
      <t>ガツ</t>
    </rPh>
    <phoneticPr fontId="11"/>
  </si>
  <si>
    <t>５月</t>
  </si>
  <si>
    <t>６月</t>
  </si>
  <si>
    <t>７月</t>
  </si>
  <si>
    <t>８月</t>
  </si>
  <si>
    <t>９月</t>
  </si>
  <si>
    <t>１０月</t>
  </si>
  <si>
    <t>１１月</t>
    <rPh sb="2" eb="3">
      <t>ガツ</t>
    </rPh>
    <phoneticPr fontId="11"/>
  </si>
  <si>
    <t>１２月</t>
  </si>
  <si>
    <t>１月</t>
  </si>
  <si>
    <t>２月</t>
  </si>
  <si>
    <t>３月</t>
  </si>
  <si>
    <t>電力消費量（Ａ）</t>
    <rPh sb="0" eb="2">
      <t>デンリョク</t>
    </rPh>
    <rPh sb="2" eb="5">
      <t>ショウヒリョウ</t>
    </rPh>
    <phoneticPr fontId="11"/>
  </si>
  <si>
    <t>発電電力量（Ｂ）</t>
    <rPh sb="0" eb="2">
      <t>ハツデン</t>
    </rPh>
    <rPh sb="2" eb="4">
      <t>デンリョク</t>
    </rPh>
    <rPh sb="4" eb="5">
      <t>リョウ</t>
    </rPh>
    <rPh sb="5" eb="6">
      <t>デンリョウ</t>
    </rPh>
    <phoneticPr fontId="11"/>
  </si>
  <si>
    <t>差（Ａ－Ｂ）</t>
    <rPh sb="0" eb="1">
      <t>サ</t>
    </rPh>
    <phoneticPr fontId="11"/>
  </si>
  <si>
    <t>・需要先の年間想定電力消費量(A)</t>
    <rPh sb="1" eb="3">
      <t>ジュヨウ</t>
    </rPh>
    <rPh sb="3" eb="4">
      <t>サキ</t>
    </rPh>
    <rPh sb="5" eb="7">
      <t>ネンカン</t>
    </rPh>
    <rPh sb="7" eb="9">
      <t>ソウテイ</t>
    </rPh>
    <rPh sb="9" eb="11">
      <t>デンリョク</t>
    </rPh>
    <rPh sb="11" eb="14">
      <t>ショウヒリョウ</t>
    </rPh>
    <phoneticPr fontId="11"/>
  </si>
  <si>
    <t>・年間想定発電電力量(B)</t>
    <rPh sb="1" eb="3">
      <t>ネンカン</t>
    </rPh>
    <rPh sb="3" eb="5">
      <t>ソウテイ</t>
    </rPh>
    <rPh sb="5" eb="7">
      <t>ハツデン</t>
    </rPh>
    <rPh sb="7" eb="9">
      <t>デンリョク</t>
    </rPh>
    <rPh sb="9" eb="10">
      <t>リョウ</t>
    </rPh>
    <phoneticPr fontId="11"/>
  </si>
  <si>
    <t>・差 （A－B)</t>
    <rPh sb="1" eb="2">
      <t>サ</t>
    </rPh>
    <phoneticPr fontId="11"/>
  </si>
  <si>
    <t>kWh/年</t>
    <rPh sb="4" eb="5">
      <t>ネン</t>
    </rPh>
    <phoneticPr fontId="11"/>
  </si>
  <si>
    <t>①目的</t>
    <rPh sb="1" eb="3">
      <t>モクテキ</t>
    </rPh>
    <phoneticPr fontId="11"/>
  </si>
  <si>
    <t>（１）事業経費配分</t>
    <rPh sb="3" eb="5">
      <t>ジギョウ</t>
    </rPh>
    <rPh sb="5" eb="7">
      <t>ケイヒ</t>
    </rPh>
    <rPh sb="7" eb="9">
      <t>ハイブン</t>
    </rPh>
    <phoneticPr fontId="11"/>
  </si>
  <si>
    <t>交付決定時期</t>
    <rPh sb="0" eb="2">
      <t>コウフ</t>
    </rPh>
    <rPh sb="2" eb="4">
      <t>ケッテイ</t>
    </rPh>
    <rPh sb="4" eb="6">
      <t>ジキ</t>
    </rPh>
    <phoneticPr fontId="11"/>
  </si>
  <si>
    <t>交付申請額</t>
    <rPh sb="0" eb="2">
      <t>コウフ</t>
    </rPh>
    <rPh sb="2" eb="5">
      <t>シンセイガク</t>
    </rPh>
    <phoneticPr fontId="11"/>
  </si>
  <si>
    <t>地元調整</t>
    <rPh sb="0" eb="2">
      <t>ジモト</t>
    </rPh>
    <rPh sb="2" eb="4">
      <t>チョウセイ</t>
    </rPh>
    <phoneticPr fontId="11"/>
  </si>
  <si>
    <t>用地確保</t>
    <rPh sb="0" eb="2">
      <t>ヨウチ</t>
    </rPh>
    <rPh sb="2" eb="4">
      <t>カクホ</t>
    </rPh>
    <phoneticPr fontId="11"/>
  </si>
  <si>
    <t>その他</t>
    <rPh sb="2" eb="3">
      <t>タ</t>
    </rPh>
    <phoneticPr fontId="11"/>
  </si>
  <si>
    <t>環境に関する
調査等</t>
    <rPh sb="0" eb="2">
      <t>カンキョウ</t>
    </rPh>
    <rPh sb="3" eb="4">
      <t>カン</t>
    </rPh>
    <rPh sb="7" eb="9">
      <t>チョウサ</t>
    </rPh>
    <rPh sb="9" eb="10">
      <t>トウ</t>
    </rPh>
    <phoneticPr fontId="11"/>
  </si>
  <si>
    <t>法規制に係る
許認可</t>
    <rPh sb="0" eb="1">
      <t>ホウ</t>
    </rPh>
    <rPh sb="1" eb="3">
      <t>キセイ</t>
    </rPh>
    <rPh sb="4" eb="5">
      <t>カカ</t>
    </rPh>
    <rPh sb="7" eb="10">
      <t>キョニンカ</t>
    </rPh>
    <phoneticPr fontId="11"/>
  </si>
  <si>
    <t>事　項</t>
    <rPh sb="0" eb="1">
      <t>コト</t>
    </rPh>
    <rPh sb="2" eb="3">
      <t>コウ</t>
    </rPh>
    <phoneticPr fontId="11"/>
  </si>
  <si>
    <t>事項の有無</t>
    <rPh sb="0" eb="2">
      <t>ジコウ</t>
    </rPh>
    <rPh sb="3" eb="5">
      <t>ウム</t>
    </rPh>
    <phoneticPr fontId="11"/>
  </si>
  <si>
    <t>詳細</t>
    <rPh sb="0" eb="2">
      <t>ショウサイ</t>
    </rPh>
    <phoneticPr fontId="11"/>
  </si>
  <si>
    <t>※　実施上問題となる事項があれば、その内容と解決の見通しを記載すること。</t>
    <rPh sb="2" eb="4">
      <t>ジッシ</t>
    </rPh>
    <phoneticPr fontId="11"/>
  </si>
  <si>
    <t>（添付資料11）</t>
    <rPh sb="1" eb="3">
      <t>テンプ</t>
    </rPh>
    <rPh sb="3" eb="5">
      <t>シリョウ</t>
    </rPh>
    <phoneticPr fontId="11"/>
  </si>
  <si>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1"/>
  </si>
  <si>
    <t>再生可能エネルギー利用設備の種別</t>
    <phoneticPr fontId="11"/>
  </si>
  <si>
    <t>設備容量</t>
    <rPh sb="0" eb="2">
      <t>セツビ</t>
    </rPh>
    <rPh sb="2" eb="4">
      <t>ヨウリョウ</t>
    </rPh>
    <phoneticPr fontId="11"/>
  </si>
  <si>
    <t>（１）許認可・権利関係等事業実施の前提となる事項及び実施上問題となる事項</t>
    <rPh sb="24" eb="25">
      <t>オヨ</t>
    </rPh>
    <phoneticPr fontId="11"/>
  </si>
  <si>
    <t>(２)設備の保守計画</t>
    <rPh sb="3" eb="5">
      <t>セツビ</t>
    </rPh>
    <rPh sb="6" eb="8">
      <t>ホシュ</t>
    </rPh>
    <rPh sb="8" eb="10">
      <t>ケイカク</t>
    </rPh>
    <phoneticPr fontId="11"/>
  </si>
  <si>
    <t>（３）再生可能エネルギー設備の導入に関する計画</t>
    <rPh sb="3" eb="5">
      <t>サイセイ</t>
    </rPh>
    <rPh sb="5" eb="7">
      <t>カノウ</t>
    </rPh>
    <rPh sb="12" eb="14">
      <t>セツビ</t>
    </rPh>
    <rPh sb="15" eb="17">
      <t>ドウニュウ</t>
    </rPh>
    <rPh sb="18" eb="19">
      <t>カン</t>
    </rPh>
    <rPh sb="21" eb="23">
      <t>ケイカク</t>
    </rPh>
    <phoneticPr fontId="11"/>
  </si>
  <si>
    <t>　記載すること。</t>
    <rPh sb="1" eb="3">
      <t>キサイ</t>
    </rPh>
    <phoneticPr fontId="11"/>
  </si>
  <si>
    <t>※　事業実施に当たって許認可（届出）、権利使用（又は取得）の必要なものについて、その取得状況等を</t>
    <rPh sb="2" eb="4">
      <t>ジギョウ</t>
    </rPh>
    <rPh sb="46" eb="47">
      <t>トウ</t>
    </rPh>
    <phoneticPr fontId="11"/>
  </si>
  <si>
    <r>
      <t>（１）</t>
    </r>
    <r>
      <rPr>
        <b/>
        <sz val="11"/>
        <color indexed="8"/>
        <rFont val="ＭＳ Ｐ明朝"/>
        <family val="1"/>
        <charset val="128"/>
      </rPr>
      <t>「基本情報」入力シートへの入力</t>
    </r>
    <rPh sb="9" eb="11">
      <t>ニュウリョク</t>
    </rPh>
    <rPh sb="16" eb="18">
      <t>ニュウリョク</t>
    </rPh>
    <phoneticPr fontId="12"/>
  </si>
  <si>
    <t>（２）個別様式への入力</t>
    <rPh sb="3" eb="5">
      <t>コベツ</t>
    </rPh>
    <rPh sb="5" eb="7">
      <t>ヨウシキ</t>
    </rPh>
    <rPh sb="9" eb="11">
      <t>ニュウリョク</t>
    </rPh>
    <phoneticPr fontId="12"/>
  </si>
  <si>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2"/>
  </si>
  <si>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2"/>
  </si>
  <si>
    <t>１．申請する各様式の印刷について</t>
    <rPh sb="2" eb="4">
      <t>シンセイ</t>
    </rPh>
    <rPh sb="6" eb="7">
      <t>カク</t>
    </rPh>
    <rPh sb="7" eb="9">
      <t>ヨウシキ</t>
    </rPh>
    <rPh sb="10" eb="12">
      <t>インサツ</t>
    </rPh>
    <phoneticPr fontId="12"/>
  </si>
  <si>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2"/>
  </si>
  <si>
    <t>←プルダウンリストから選択してください</t>
    <rPh sb="11" eb="13">
      <t>センタク</t>
    </rPh>
    <phoneticPr fontId="19"/>
  </si>
  <si>
    <t>セルの色が黄色い部分に入力してください。　</t>
    <rPh sb="3" eb="4">
      <t>イロ</t>
    </rPh>
    <rPh sb="5" eb="7">
      <t>キイロ</t>
    </rPh>
    <rPh sb="11" eb="13">
      <t>ニュウリョク</t>
    </rPh>
    <phoneticPr fontId="12"/>
  </si>
  <si>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2"/>
  </si>
  <si>
    <t>セルの色がピンク色の部分は、プルダウンリストから選択してください。</t>
    <rPh sb="3" eb="4">
      <t>イロ</t>
    </rPh>
    <rPh sb="8" eb="9">
      <t>イロ</t>
    </rPh>
    <rPh sb="10" eb="12">
      <t>ブブン</t>
    </rPh>
    <rPh sb="24" eb="26">
      <t>センタク</t>
    </rPh>
    <phoneticPr fontId="11"/>
  </si>
  <si>
    <t>２．設定方法</t>
    <rPh sb="2" eb="4">
      <t>セッテイ</t>
    </rPh>
    <rPh sb="4" eb="6">
      <t>ホウホウ</t>
    </rPh>
    <phoneticPr fontId="12"/>
  </si>
  <si>
    <t>　「基本情報」入力シートに、入力可能な情報を入力してください。</t>
    <phoneticPr fontId="12"/>
  </si>
  <si>
    <t>　（重複する入力等の省力化ができます。）</t>
    <rPh sb="2" eb="4">
      <t>チョウフク</t>
    </rPh>
    <rPh sb="6" eb="8">
      <t>ニュウリョク</t>
    </rPh>
    <rPh sb="8" eb="9">
      <t>ナド</t>
    </rPh>
    <rPh sb="10" eb="12">
      <t>ショウリョク</t>
    </rPh>
    <rPh sb="12" eb="13">
      <t>カ</t>
    </rPh>
    <phoneticPr fontId="12"/>
  </si>
  <si>
    <t>①「ファイル」メニューの「ページ設定」を実行し、「ページ設定」ダイアログボックスを表示する。</t>
    <phoneticPr fontId="12"/>
  </si>
  <si>
    <t>②「シート」タブをクリックして「白黒印刷」チェックボックスをオンにする。</t>
    <phoneticPr fontId="12"/>
  </si>
  <si>
    <t>　もし、設定が解除されておりましたら、下記の手順を基に設定してください。</t>
    <rPh sb="19" eb="21">
      <t>カキ</t>
    </rPh>
    <rPh sb="22" eb="24">
      <t>テジュン</t>
    </rPh>
    <rPh sb="25" eb="26">
      <t>モト</t>
    </rPh>
    <rPh sb="27" eb="29">
      <t>セッテイ</t>
    </rPh>
    <phoneticPr fontId="12"/>
  </si>
  <si>
    <t>※本ファイルは、セルの色を印刷しないよう設定しています。</t>
    <rPh sb="1" eb="2">
      <t>ホン</t>
    </rPh>
    <rPh sb="11" eb="12">
      <t>イロ</t>
    </rPh>
    <rPh sb="13" eb="15">
      <t>インサツ</t>
    </rPh>
    <rPh sb="20" eb="22">
      <t>セッテイ</t>
    </rPh>
    <phoneticPr fontId="12"/>
  </si>
  <si>
    <t>【印刷設定の手順】</t>
    <rPh sb="1" eb="3">
      <t>インサツ</t>
    </rPh>
    <rPh sb="3" eb="5">
      <t>セッテイ</t>
    </rPh>
    <rPh sb="6" eb="8">
      <t>テジュン</t>
    </rPh>
    <phoneticPr fontId="11"/>
  </si>
  <si>
    <t xml:space="preserve">中分類 </t>
    <phoneticPr fontId="27"/>
  </si>
  <si>
    <t xml:space="preserve">大分類 </t>
  </si>
  <si>
    <t xml:space="preserve">Ａ 農業、林業 </t>
  </si>
  <si>
    <t xml:space="preserve">Ｂ 漁業 </t>
  </si>
  <si>
    <t xml:space="preserve">Ｃ 鉱業、採石業、砂利採取業 </t>
    <phoneticPr fontId="27"/>
  </si>
  <si>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</si>
  <si>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</si>
  <si>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</si>
  <si>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</si>
  <si>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</si>
  <si>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</si>
  <si>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</si>
  <si>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</si>
  <si>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</si>
  <si>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</si>
  <si>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</si>
  <si>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</si>
  <si>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</si>
  <si>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</si>
  <si>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7"/>
  </si>
  <si>
    <t xml:space="preserve">Ｓ 公務（他に分類されるものを 除く） </t>
    <phoneticPr fontId="27"/>
  </si>
  <si>
    <t xml:space="preserve">Ｔ 分類不能の産業 </t>
  </si>
  <si>
    <t xml:space="preserve">1 農業 </t>
    <phoneticPr fontId="27"/>
  </si>
  <si>
    <t xml:space="preserve">2 林業 </t>
    <phoneticPr fontId="27"/>
  </si>
  <si>
    <t xml:space="preserve">3 漁業 </t>
    <phoneticPr fontId="27"/>
  </si>
  <si>
    <t xml:space="preserve">4 水産養殖業 </t>
    <phoneticPr fontId="27"/>
  </si>
  <si>
    <t xml:space="preserve">5 鉱業、採石業、砂利採取業 </t>
    <phoneticPr fontId="27"/>
  </si>
  <si>
    <t xml:space="preserve">6 総合工事業 </t>
    <phoneticPr fontId="27"/>
  </si>
  <si>
    <t xml:space="preserve">7 職別工事業（設備工事業を除く） </t>
    <phoneticPr fontId="27"/>
  </si>
  <si>
    <t xml:space="preserve">8 設備工事業 </t>
    <phoneticPr fontId="27"/>
  </si>
  <si>
    <t xml:space="preserve">9 食料品製造業 </t>
    <phoneticPr fontId="27"/>
  </si>
  <si>
    <t xml:space="preserve">10 飲料・たばこ・飼料製造業 </t>
    <phoneticPr fontId="27"/>
  </si>
  <si>
    <t xml:space="preserve">11 繊維工業 </t>
    <phoneticPr fontId="27"/>
  </si>
  <si>
    <t xml:space="preserve">12 木材・木製品製造業（家具を除く） </t>
    <phoneticPr fontId="27"/>
  </si>
  <si>
    <t xml:space="preserve">13 家具・装備品製造業 </t>
    <phoneticPr fontId="27"/>
  </si>
  <si>
    <t xml:space="preserve">14 パルプ・紙・紙加工品製造業 </t>
    <phoneticPr fontId="27"/>
  </si>
  <si>
    <t xml:space="preserve">15 印刷・同関連業 </t>
    <phoneticPr fontId="27"/>
  </si>
  <si>
    <t xml:space="preserve">16 化学工業 </t>
    <phoneticPr fontId="27"/>
  </si>
  <si>
    <t xml:space="preserve">17 石油製品・石炭製品製造業 </t>
    <phoneticPr fontId="27"/>
  </si>
  <si>
    <t xml:space="preserve">18 プラスチック製品製造業（別掲を除く） </t>
    <phoneticPr fontId="27"/>
  </si>
  <si>
    <t xml:space="preserve">19ゴム製品製造業 </t>
    <phoneticPr fontId="27"/>
  </si>
  <si>
    <t xml:space="preserve">20なめし革・同製品・毛皮製造業 </t>
    <phoneticPr fontId="27"/>
  </si>
  <si>
    <t xml:space="preserve">21 窯業・土石製品製造業 </t>
    <phoneticPr fontId="27"/>
  </si>
  <si>
    <t xml:space="preserve">22 鉄鋼業 </t>
    <phoneticPr fontId="27"/>
  </si>
  <si>
    <t xml:space="preserve">23 非鉄金属製造業 </t>
    <phoneticPr fontId="27"/>
  </si>
  <si>
    <t xml:space="preserve">24 金属製品製造業 </t>
    <phoneticPr fontId="27"/>
  </si>
  <si>
    <t xml:space="preserve">25 はん用機械器具製造業 </t>
    <phoneticPr fontId="27"/>
  </si>
  <si>
    <t xml:space="preserve">26 生産用機械器具製造業 </t>
    <phoneticPr fontId="27"/>
  </si>
  <si>
    <t xml:space="preserve">27 業務用機械器具製造業 </t>
    <phoneticPr fontId="27"/>
  </si>
  <si>
    <t xml:space="preserve">28 電子部品・デバイス・電子回路製造業 </t>
    <phoneticPr fontId="27"/>
  </si>
  <si>
    <t xml:space="preserve">29 電気機械器具製造業 </t>
    <phoneticPr fontId="27"/>
  </si>
  <si>
    <t xml:space="preserve">30 情報通信機械器具製造業 </t>
    <phoneticPr fontId="27"/>
  </si>
  <si>
    <t xml:space="preserve">31 輸送用機械器具製造業 </t>
    <phoneticPr fontId="27"/>
  </si>
  <si>
    <t xml:space="preserve">32 その他の製造業 </t>
    <phoneticPr fontId="27"/>
  </si>
  <si>
    <t xml:space="preserve">33 電気業 </t>
    <phoneticPr fontId="27"/>
  </si>
  <si>
    <t xml:space="preserve">34 ガス業 </t>
    <phoneticPr fontId="27"/>
  </si>
  <si>
    <t xml:space="preserve">35 熱供給業 </t>
    <phoneticPr fontId="27"/>
  </si>
  <si>
    <t xml:space="preserve">36 水道業 </t>
    <phoneticPr fontId="27"/>
  </si>
  <si>
    <t xml:space="preserve">37 通信業 </t>
    <phoneticPr fontId="27"/>
  </si>
  <si>
    <t xml:space="preserve">38 放送業 </t>
    <phoneticPr fontId="27"/>
  </si>
  <si>
    <t xml:space="preserve">39 情報サービス業 </t>
    <phoneticPr fontId="27"/>
  </si>
  <si>
    <t xml:space="preserve">40 インターネット付随サービス業 </t>
    <phoneticPr fontId="27"/>
  </si>
  <si>
    <t xml:space="preserve">41 映像・音声・文字情報制作業 </t>
    <phoneticPr fontId="27"/>
  </si>
  <si>
    <t xml:space="preserve">42 鉄道業 </t>
    <phoneticPr fontId="27"/>
  </si>
  <si>
    <t xml:space="preserve">43 道路旅客運送業 </t>
    <phoneticPr fontId="27"/>
  </si>
  <si>
    <t xml:space="preserve">44 道路貨物運送業 </t>
    <phoneticPr fontId="27"/>
  </si>
  <si>
    <t xml:space="preserve">45 水運業 </t>
    <phoneticPr fontId="27"/>
  </si>
  <si>
    <t xml:space="preserve">46 航空運輸業 </t>
    <phoneticPr fontId="27"/>
  </si>
  <si>
    <t xml:space="preserve">47 倉庫業 </t>
    <phoneticPr fontId="27"/>
  </si>
  <si>
    <t xml:space="preserve">48 運輸に附帯するサービス業 </t>
    <phoneticPr fontId="27"/>
  </si>
  <si>
    <t xml:space="preserve">49 郵便業（信書便事業を含む） </t>
    <phoneticPr fontId="27"/>
  </si>
  <si>
    <t xml:space="preserve">50 各種商品卸売業 </t>
    <phoneticPr fontId="27"/>
  </si>
  <si>
    <t xml:space="preserve">51 繊維・衣服等卸売業 </t>
    <phoneticPr fontId="27"/>
  </si>
  <si>
    <t xml:space="preserve">52 飲食料品卸売業 </t>
    <phoneticPr fontId="27"/>
  </si>
  <si>
    <t xml:space="preserve">53 建築材料、鉱物・金属材料等卸売業 </t>
    <phoneticPr fontId="27"/>
  </si>
  <si>
    <t xml:space="preserve">54 機械器具卸売業 </t>
    <phoneticPr fontId="27"/>
  </si>
  <si>
    <t xml:space="preserve">55 その他の卸売業 </t>
    <phoneticPr fontId="27"/>
  </si>
  <si>
    <t xml:space="preserve">56 各種商品小売業 </t>
    <phoneticPr fontId="27"/>
  </si>
  <si>
    <t xml:space="preserve">57 織物・衣服・身の回り品小売業 </t>
    <phoneticPr fontId="27"/>
  </si>
  <si>
    <t xml:space="preserve">58 飲食料品小売業 </t>
    <phoneticPr fontId="27"/>
  </si>
  <si>
    <t xml:space="preserve">59 機械器具小売業 </t>
    <phoneticPr fontId="27"/>
  </si>
  <si>
    <t xml:space="preserve">60 その他の小売業 </t>
    <phoneticPr fontId="27"/>
  </si>
  <si>
    <t xml:space="preserve">61 無店舗小売業 </t>
    <phoneticPr fontId="27"/>
  </si>
  <si>
    <t xml:space="preserve">62 銀行業 </t>
    <phoneticPr fontId="27"/>
  </si>
  <si>
    <t xml:space="preserve">63 協同組織金融業 </t>
    <phoneticPr fontId="27"/>
  </si>
  <si>
    <t xml:space="preserve">64 貸金業、クレジットカード業等非預金信用機関 </t>
    <phoneticPr fontId="27"/>
  </si>
  <si>
    <t xml:space="preserve">65 金融商品取引業、商品先物取引業 </t>
    <phoneticPr fontId="27"/>
  </si>
  <si>
    <t xml:space="preserve">66 補助的金融業等 </t>
    <phoneticPr fontId="27"/>
  </si>
  <si>
    <t xml:space="preserve">67 保険業（保険媒介代理業、保険サービス業を含む） </t>
    <phoneticPr fontId="27"/>
  </si>
  <si>
    <t xml:space="preserve">68 不動産取引業 </t>
    <phoneticPr fontId="27"/>
  </si>
  <si>
    <t xml:space="preserve">69 不動産賃貸業・管理業 </t>
    <phoneticPr fontId="27"/>
  </si>
  <si>
    <t xml:space="preserve">70 物品賃貸業 </t>
    <phoneticPr fontId="27"/>
  </si>
  <si>
    <t xml:space="preserve">71 学術・開発研究機関 </t>
    <phoneticPr fontId="27"/>
  </si>
  <si>
    <t xml:space="preserve">72 専門サービス業（他に分類されないもの） </t>
    <phoneticPr fontId="27"/>
  </si>
  <si>
    <t xml:space="preserve">73 広告業 </t>
    <phoneticPr fontId="27"/>
  </si>
  <si>
    <t xml:space="preserve">74 技術サービス業（他に分類されないもの） </t>
    <phoneticPr fontId="27"/>
  </si>
  <si>
    <t xml:space="preserve">75 宿泊業 </t>
    <phoneticPr fontId="27"/>
  </si>
  <si>
    <t xml:space="preserve">76 飲食店 </t>
    <phoneticPr fontId="27"/>
  </si>
  <si>
    <t xml:space="preserve">77 持ち帰り・配達飲食サービス業 </t>
    <phoneticPr fontId="27"/>
  </si>
  <si>
    <t xml:space="preserve">78 選択・利用・美容・浴場業 </t>
    <phoneticPr fontId="27"/>
  </si>
  <si>
    <t xml:space="preserve">79 その他の生活関連サービス業 </t>
    <phoneticPr fontId="27"/>
  </si>
  <si>
    <t xml:space="preserve">80 娯楽業 </t>
    <phoneticPr fontId="27"/>
  </si>
  <si>
    <t xml:space="preserve">81 学校教育 </t>
    <phoneticPr fontId="27"/>
  </si>
  <si>
    <t xml:space="preserve">82 その他の教育、学習支援業 </t>
    <phoneticPr fontId="27"/>
  </si>
  <si>
    <t xml:space="preserve">83 医療業 </t>
    <phoneticPr fontId="27"/>
  </si>
  <si>
    <t xml:space="preserve">84 保健衛生 </t>
    <phoneticPr fontId="27"/>
  </si>
  <si>
    <t xml:space="preserve">85 社会保険・社会福祉・介護事業 </t>
    <phoneticPr fontId="27"/>
  </si>
  <si>
    <t xml:space="preserve">86 郵便局 </t>
    <phoneticPr fontId="27"/>
  </si>
  <si>
    <t xml:space="preserve">87 協同組合（他に分類されないもの） </t>
    <phoneticPr fontId="27"/>
  </si>
  <si>
    <t xml:space="preserve">88 廃棄物処理業 </t>
    <phoneticPr fontId="27"/>
  </si>
  <si>
    <t xml:space="preserve">89 自動車整備業 </t>
    <phoneticPr fontId="27"/>
  </si>
  <si>
    <t xml:space="preserve">90 機械等修理業（別掲を除く） </t>
    <phoneticPr fontId="27"/>
  </si>
  <si>
    <t xml:space="preserve">91 職業紹介・労働者派遣業 </t>
    <phoneticPr fontId="27"/>
  </si>
  <si>
    <t xml:space="preserve">92 その他の事業サービス業 </t>
    <phoneticPr fontId="27"/>
  </si>
  <si>
    <t xml:space="preserve">93 政治・経済・文化団体 </t>
    <phoneticPr fontId="27"/>
  </si>
  <si>
    <t xml:space="preserve">94 宗教 </t>
    <phoneticPr fontId="27"/>
  </si>
  <si>
    <t xml:space="preserve">95 その他のサービス業 </t>
    <phoneticPr fontId="27"/>
  </si>
  <si>
    <t xml:space="preserve">96 外国公務 </t>
    <phoneticPr fontId="27"/>
  </si>
  <si>
    <t xml:space="preserve">97 国家公務 </t>
    <phoneticPr fontId="27"/>
  </si>
  <si>
    <t xml:space="preserve">98 地方公務 </t>
    <phoneticPr fontId="27"/>
  </si>
  <si>
    <t xml:space="preserve">99 分類不能の産業 </t>
    <phoneticPr fontId="27"/>
  </si>
  <si>
    <t>日本標準産業中分類</t>
    <rPh sb="0" eb="2">
      <t>ニホン</t>
    </rPh>
    <rPh sb="2" eb="4">
      <t>ヒョウジュン</t>
    </rPh>
    <rPh sb="4" eb="6">
      <t>サンギョウ</t>
    </rPh>
    <rPh sb="6" eb="9">
      <t>チュウブンルイ</t>
    </rPh>
    <phoneticPr fontId="26"/>
  </si>
  <si>
    <t>１台あたりの定格出力</t>
    <rPh sb="1" eb="2">
      <t>ダイ</t>
    </rPh>
    <rPh sb="6" eb="8">
      <t>テイカク</t>
    </rPh>
    <rPh sb="8" eb="10">
      <t>シュツリョク</t>
    </rPh>
    <phoneticPr fontId="12"/>
  </si>
  <si>
    <t>１台あたりの定格容量</t>
    <rPh sb="1" eb="2">
      <t>ダイ</t>
    </rPh>
    <rPh sb="6" eb="8">
      <t>テイカク</t>
    </rPh>
    <rPh sb="8" eb="10">
      <t>ヨウリョウ</t>
    </rPh>
    <phoneticPr fontId="12"/>
  </si>
  <si>
    <t>１台あたりの定格出力（連系）</t>
    <rPh sb="1" eb="2">
      <t>ダイ</t>
    </rPh>
    <rPh sb="6" eb="8">
      <t>テイカク</t>
    </rPh>
    <rPh sb="8" eb="10">
      <t>シュツリョク</t>
    </rPh>
    <rPh sb="11" eb="13">
      <t>レンケイ</t>
    </rPh>
    <phoneticPr fontId="11"/>
  </si>
  <si>
    <t>３．導入効果</t>
    <rPh sb="2" eb="4">
      <t>ドウニュウ</t>
    </rPh>
    <rPh sb="4" eb="6">
      <t>コウカ</t>
    </rPh>
    <phoneticPr fontId="11"/>
  </si>
  <si>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1"/>
  </si>
  <si>
    <t>事業実施計画書</t>
    <rPh sb="0" eb="2">
      <t>ジギョウ</t>
    </rPh>
    <rPh sb="2" eb="4">
      <t>ジッシ</t>
    </rPh>
    <rPh sb="4" eb="7">
      <t>ケイカクショ</t>
    </rPh>
    <phoneticPr fontId="11"/>
  </si>
  <si>
    <r>
      <t>(税抜</t>
    </r>
    <r>
      <rPr>
        <sz val="8"/>
        <color indexed="8"/>
        <rFont val="ＭＳ Ｐ明朝"/>
        <family val="1"/>
        <charset val="128"/>
      </rPr>
      <t>)</t>
    </r>
    <rPh sb="1" eb="3">
      <t>ゼイヌキ</t>
    </rPh>
    <phoneticPr fontId="12"/>
  </si>
  <si>
    <t>①</t>
    <phoneticPr fontId="11"/>
  </si>
  <si>
    <t>②</t>
    <phoneticPr fontId="11"/>
  </si>
  <si>
    <t>※共同申請の場合は、リース使用者も記入すること。</t>
    <rPh sb="1" eb="3">
      <t>キョウドウ</t>
    </rPh>
    <rPh sb="3" eb="5">
      <t>シンセイ</t>
    </rPh>
    <rPh sb="6" eb="8">
      <t>バアイ</t>
    </rPh>
    <rPh sb="13" eb="16">
      <t>シヨウシャ</t>
    </rPh>
    <rPh sb="17" eb="19">
      <t>キニュウ</t>
    </rPh>
    <phoneticPr fontId="11"/>
  </si>
  <si>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11"/>
  </si>
  <si>
    <t>～</t>
    <phoneticPr fontId="11"/>
  </si>
  <si>
    <t>施設の住所</t>
    <rPh sb="0" eb="2">
      <t>シセツ</t>
    </rPh>
    <rPh sb="3" eb="5">
      <t>ジュウショ</t>
    </rPh>
    <phoneticPr fontId="11"/>
  </si>
  <si>
    <t xml:space="preserve"> フリガナ</t>
    <phoneticPr fontId="11"/>
  </si>
  <si>
    <t xml:space="preserve"> 名称</t>
    <rPh sb="1" eb="3">
      <t>メイショウ</t>
    </rPh>
    <phoneticPr fontId="11"/>
  </si>
  <si>
    <t xml:space="preserve"> 代表者名</t>
    <phoneticPr fontId="11"/>
  </si>
  <si>
    <t xml:space="preserve"> 資本金（出資金）</t>
    <phoneticPr fontId="11"/>
  </si>
  <si>
    <t xml:space="preserve"> 従業員数</t>
    <phoneticPr fontId="11"/>
  </si>
  <si>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1"/>
  </si>
  <si>
    <t>※2 業種は、売上高が最も大きな業種を記載すること。</t>
  </si>
  <si>
    <t>１台あたりの定格容量</t>
    <rPh sb="1" eb="2">
      <t>ダイ</t>
    </rPh>
    <rPh sb="6" eb="8">
      <t>テイカク</t>
    </rPh>
    <rPh sb="8" eb="10">
      <t>ヨウリョウ</t>
    </rPh>
    <rPh sb="9" eb="10">
      <t>テイヨウ</t>
    </rPh>
    <phoneticPr fontId="12"/>
  </si>
  <si>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1"/>
  </si>
  <si>
    <t>　</t>
    <phoneticPr fontId="11"/>
  </si>
  <si>
    <t>（２）蓄電池の導入計画（導入する場合のみ）</t>
    <rPh sb="3" eb="6">
      <t>チクデンチ</t>
    </rPh>
    <rPh sb="7" eb="9">
      <t>ドウニュウ</t>
    </rPh>
    <rPh sb="9" eb="11">
      <t>ケイカク</t>
    </rPh>
    <rPh sb="12" eb="14">
      <t>ドウニュウ</t>
    </rPh>
    <rPh sb="16" eb="18">
      <t>バアイ</t>
    </rPh>
    <phoneticPr fontId="11"/>
  </si>
  <si>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19"/>
  </si>
  <si>
    <t>助成対象事業の名称</t>
    <rPh sb="2" eb="4">
      <t>タイショウ</t>
    </rPh>
    <rPh sb="4" eb="6">
      <t>ジギョウ</t>
    </rPh>
    <rPh sb="7" eb="9">
      <t>メイショウ</t>
    </rPh>
    <phoneticPr fontId="11"/>
  </si>
  <si>
    <t>助成金交付申請書</t>
    <rPh sb="0" eb="3">
      <t>ジョセイキン</t>
    </rPh>
    <rPh sb="2" eb="3">
      <t>キン</t>
    </rPh>
    <phoneticPr fontId="11"/>
  </si>
  <si>
    <t>申請担当者連絡先＊</t>
    <rPh sb="0" eb="2">
      <t>シンセイ</t>
    </rPh>
    <rPh sb="2" eb="5">
      <t>タントウシャ</t>
    </rPh>
    <rPh sb="5" eb="8">
      <t>レンラクサキ</t>
    </rPh>
    <phoneticPr fontId="12"/>
  </si>
  <si>
    <t>会社名</t>
    <rPh sb="0" eb="2">
      <t>カイシャ</t>
    </rPh>
    <rPh sb="2" eb="3">
      <t>メイ</t>
    </rPh>
    <phoneticPr fontId="11"/>
  </si>
  <si>
    <t>部課名</t>
    <rPh sb="0" eb="2">
      <t>ブカ</t>
    </rPh>
    <rPh sb="2" eb="3">
      <t>メイ</t>
    </rPh>
    <phoneticPr fontId="11"/>
  </si>
  <si>
    <t>担当者氏名</t>
    <rPh sb="0" eb="3">
      <t>タントウシャ</t>
    </rPh>
    <rPh sb="3" eb="5">
      <t>シメイ</t>
    </rPh>
    <phoneticPr fontId="11"/>
  </si>
  <si>
    <t>E-mail</t>
    <phoneticPr fontId="11"/>
  </si>
  <si>
    <t>電話番号　</t>
    <rPh sb="0" eb="2">
      <t>デンワ</t>
    </rPh>
    <rPh sb="2" eb="4">
      <t>バンゴウ</t>
    </rPh>
    <phoneticPr fontId="11"/>
  </si>
  <si>
    <t>電話番号</t>
    <phoneticPr fontId="12"/>
  </si>
  <si>
    <t>(3) 助成対象経費</t>
    <phoneticPr fontId="11"/>
  </si>
  <si>
    <t>(4) 助成金交付申請額</t>
    <phoneticPr fontId="11"/>
  </si>
  <si>
    <t>助成対象事業の目的</t>
    <rPh sb="2" eb="4">
      <t>タイショウ</t>
    </rPh>
    <rPh sb="4" eb="6">
      <t>ジギョウ</t>
    </rPh>
    <rPh sb="7" eb="9">
      <t>モクテキ</t>
    </rPh>
    <phoneticPr fontId="11"/>
  </si>
  <si>
    <t>助成対象事業の開始及び
完了予定日</t>
    <rPh sb="2" eb="4">
      <t>タイショウ</t>
    </rPh>
    <rPh sb="4" eb="6">
      <t>ジギョウ</t>
    </rPh>
    <rPh sb="7" eb="9">
      <t>カイシ</t>
    </rPh>
    <rPh sb="9" eb="10">
      <t>オヨ</t>
    </rPh>
    <rPh sb="12" eb="14">
      <t>カンリョウ</t>
    </rPh>
    <rPh sb="14" eb="17">
      <t>ヨテイビ</t>
    </rPh>
    <phoneticPr fontId="12"/>
  </si>
  <si>
    <t>（３）助成対象事業者に関する情報</t>
    <rPh sb="5" eb="7">
      <t>タイショウ</t>
    </rPh>
    <rPh sb="7" eb="9">
      <t>ジギョウ</t>
    </rPh>
    <rPh sb="9" eb="10">
      <t>シャ</t>
    </rPh>
    <rPh sb="11" eb="12">
      <t>カン</t>
    </rPh>
    <rPh sb="14" eb="16">
      <t>ジョウホウ</t>
    </rPh>
    <phoneticPr fontId="11"/>
  </si>
  <si>
    <t>太陽光発電・蓄電池</t>
  </si>
  <si>
    <t>住所</t>
    <rPh sb="0" eb="2">
      <t>ジュウショ</t>
    </rPh>
    <phoneticPr fontId="11"/>
  </si>
  <si>
    <t>系統連系協議</t>
    <rPh sb="0" eb="4">
      <t>ケイトウレンケイ</t>
    </rPh>
    <rPh sb="4" eb="6">
      <t>キョウギ</t>
    </rPh>
    <phoneticPr fontId="11"/>
  </si>
  <si>
    <t>売電の有無</t>
    <rPh sb="0" eb="2">
      <t>バイデン</t>
    </rPh>
    <rPh sb="3" eb="5">
      <t>ウム</t>
    </rPh>
    <phoneticPr fontId="11"/>
  </si>
  <si>
    <t>導入済み再生可能エネルギー利用設備の種別</t>
    <rPh sb="0" eb="2">
      <t>ドウニュウ</t>
    </rPh>
    <rPh sb="2" eb="3">
      <t>ズ</t>
    </rPh>
    <phoneticPr fontId="11"/>
  </si>
  <si>
    <t>（４）余剰電力売電の有無</t>
    <rPh sb="3" eb="5">
      <t>ヨジョウ</t>
    </rPh>
    <rPh sb="5" eb="7">
      <t>デンリョク</t>
    </rPh>
    <rPh sb="7" eb="9">
      <t>バイデン</t>
    </rPh>
    <rPh sb="10" eb="12">
      <t>ウム</t>
    </rPh>
    <phoneticPr fontId="11"/>
  </si>
  <si>
    <t xml:space="preserve">第１号様式（第８条関係)  </t>
    <phoneticPr fontId="12"/>
  </si>
  <si>
    <t>%</t>
    <phoneticPr fontId="11"/>
  </si>
  <si>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</si>
  <si>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</si>
  <si>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</si>
  <si>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</si>
  <si>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</si>
  <si>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</si>
  <si>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</si>
  <si>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</si>
  <si>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</si>
  <si>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</si>
  <si>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</si>
  <si>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</si>
  <si>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</si>
  <si>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</si>
  <si>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</si>
  <si>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</si>
  <si>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</si>
  <si>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</si>
  <si>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</si>
  <si>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</si>
  <si>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</si>
  <si>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</si>
  <si>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</si>
  <si>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</si>
  <si>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</si>
  <si>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</si>
  <si>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</si>
  <si>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</si>
  <si>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</si>
  <si>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</si>
  <si>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</si>
  <si>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</si>
  <si>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</si>
  <si>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</si>
  <si>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</si>
  <si>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</si>
  <si>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</si>
  <si>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</si>
  <si>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</si>
  <si>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</si>
  <si>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</si>
  <si>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</si>
  <si>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</si>
  <si>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</si>
  <si>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</si>
  <si>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</si>
  <si>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</si>
  <si>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</si>
  <si>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</si>
  <si>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</si>
  <si>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</si>
  <si>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</si>
  <si>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</si>
  <si>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</si>
  <si>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</si>
  <si>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</si>
  <si>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</si>
  <si>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</si>
  <si>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</si>
  <si>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</si>
  <si>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</si>
  <si>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</si>
  <si>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</si>
  <si>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</si>
  <si>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</si>
  <si>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</si>
  <si>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</si>
  <si>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</si>
  <si>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</si>
  <si>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</si>
  <si>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</si>
  <si>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</si>
  <si>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</si>
  <si>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</si>
  <si>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</si>
  <si>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</si>
  <si>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</si>
  <si>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</si>
  <si>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</si>
  <si>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</si>
  <si>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</si>
  <si>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</si>
  <si>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</si>
  <si>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</si>
  <si>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</si>
  <si>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</si>
  <si>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</si>
  <si>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</si>
  <si>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</si>
  <si>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</si>
  <si>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</si>
  <si>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</si>
  <si>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</si>
  <si>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</si>
  <si>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</si>
  <si>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</si>
  <si>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</si>
  <si>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</si>
  <si>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</si>
  <si>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</si>
  <si>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</si>
  <si>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</si>
  <si>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</si>
  <si>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</si>
  <si>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</si>
  <si>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</si>
  <si>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</si>
  <si>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</si>
  <si>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</si>
  <si>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</si>
  <si>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</si>
  <si>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</si>
  <si>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</si>
  <si>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</si>
  <si>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</si>
  <si>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</si>
  <si>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</si>
  <si>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</si>
  <si>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</si>
  <si>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</si>
  <si>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</si>
  <si>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</si>
  <si>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</si>
  <si>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</si>
  <si>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</si>
  <si>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</si>
  <si>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</si>
  <si>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</si>
  <si>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</si>
  <si>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</si>
  <si>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</si>
  <si>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</si>
  <si>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</si>
  <si>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</si>
  <si>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</si>
  <si>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</si>
  <si>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</si>
  <si>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</si>
  <si>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</si>
  <si>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</si>
  <si>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</si>
  <si>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</si>
  <si>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</si>
  <si>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</si>
  <si>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</si>
  <si>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</si>
  <si>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</si>
  <si>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</si>
  <si>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</si>
  <si>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</si>
  <si>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</si>
  <si>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</si>
  <si>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</si>
  <si>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</si>
  <si>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</si>
  <si>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</si>
  <si>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</si>
  <si>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</si>
  <si>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</si>
  <si>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</si>
  <si>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</si>
  <si>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</si>
  <si>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</si>
  <si>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</si>
  <si>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</si>
  <si>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</si>
  <si>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</si>
  <si>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</si>
  <si>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</si>
  <si>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</si>
  <si>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</si>
  <si>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</si>
  <si>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</si>
  <si>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</si>
  <si>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</si>
  <si>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</si>
  <si>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</si>
  <si>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</si>
  <si>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</si>
  <si>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</si>
  <si>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</si>
  <si>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</si>
  <si>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</si>
  <si>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</si>
  <si>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</si>
  <si>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</si>
  <si>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</si>
  <si>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</si>
  <si>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</si>
  <si>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</si>
  <si>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</si>
  <si>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</si>
  <si>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</si>
  <si>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</si>
  <si>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</si>
  <si>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</si>
  <si>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</si>
  <si>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</si>
  <si>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</si>
  <si>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</si>
  <si>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</si>
  <si>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</si>
  <si>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</si>
  <si>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</si>
  <si>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</si>
  <si>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</si>
  <si>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</si>
  <si>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</si>
  <si>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</si>
  <si>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</si>
  <si>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</si>
  <si>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</si>
  <si>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</si>
  <si>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</si>
  <si>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</si>
  <si>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</si>
  <si>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</si>
  <si>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</si>
  <si>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</si>
  <si>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</si>
  <si>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</si>
  <si>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</si>
  <si>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</si>
  <si>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</si>
  <si>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</si>
  <si>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</si>
  <si>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</si>
  <si>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</si>
  <si>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</si>
  <si>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</si>
  <si>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</si>
  <si>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</si>
  <si>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</si>
  <si>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</si>
  <si>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</si>
  <si>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</si>
  <si>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</si>
  <si>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</si>
  <si>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</si>
  <si>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</si>
  <si>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</si>
  <si>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</si>
  <si>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</si>
  <si>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</si>
  <si>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</si>
  <si>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</si>
  <si>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</si>
  <si>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</si>
  <si>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</si>
  <si>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</si>
  <si>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</si>
  <si>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</si>
  <si>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</si>
  <si>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</si>
  <si>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</si>
  <si>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</si>
  <si>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</si>
  <si>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</si>
  <si>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</si>
  <si>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</si>
  <si>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</si>
  <si>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</si>
  <si>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</si>
  <si>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</si>
  <si>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</si>
  <si>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</si>
  <si>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</si>
  <si>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</si>
  <si>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</si>
  <si>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</si>
  <si>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</si>
  <si>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</si>
  <si>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</si>
  <si>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</si>
  <si>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</si>
  <si>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</si>
  <si>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</si>
  <si>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</si>
  <si>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</si>
  <si>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</si>
  <si>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</si>
  <si>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</si>
  <si>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</si>
  <si>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</si>
  <si>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</si>
  <si>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</si>
  <si>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</si>
  <si>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</si>
  <si>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</si>
  <si>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</si>
  <si>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</si>
  <si>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</si>
  <si>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</si>
  <si>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</si>
  <si>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</si>
  <si>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</si>
  <si>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</si>
  <si>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</si>
  <si>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</si>
  <si>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</si>
  <si>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</si>
  <si>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</si>
  <si>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</si>
  <si>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</si>
  <si>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</si>
  <si>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</si>
  <si>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</si>
  <si>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</si>
  <si>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</si>
  <si>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</si>
  <si>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</si>
  <si>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</si>
  <si>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</si>
  <si>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</si>
  <si>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</si>
  <si>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</si>
  <si>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</si>
  <si>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</si>
  <si>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</si>
  <si>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</si>
  <si>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</si>
  <si>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</si>
  <si>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</si>
  <si>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</si>
  <si>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</si>
  <si>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</si>
  <si>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</si>
  <si>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</si>
  <si>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</si>
  <si>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</si>
  <si>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</si>
  <si>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</si>
  <si>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</si>
  <si>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</si>
  <si>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</si>
  <si>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</si>
  <si>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</si>
  <si>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</si>
  <si>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</si>
  <si>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</si>
  <si>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</si>
  <si>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</si>
  <si>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</si>
  <si>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</si>
  <si>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</si>
  <si>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</si>
  <si>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</si>
  <si>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</si>
  <si>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</si>
  <si>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</si>
  <si>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</si>
  <si>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</si>
  <si>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</si>
  <si>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</si>
  <si>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</si>
  <si>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</si>
  <si>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</si>
  <si>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</si>
  <si>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</si>
  <si>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</si>
  <si>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</si>
  <si>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</si>
  <si>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</si>
  <si>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</si>
  <si>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</si>
  <si>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</si>
  <si>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</si>
  <si>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</si>
  <si>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</si>
  <si>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</si>
  <si>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</si>
  <si>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</si>
  <si>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</si>
  <si>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</si>
  <si>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</si>
  <si>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</si>
  <si>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</si>
  <si>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</si>
  <si>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</si>
  <si>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</si>
  <si>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</si>
  <si>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</si>
  <si>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</si>
  <si>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</si>
  <si>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</si>
  <si>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</si>
  <si>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</si>
  <si>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</si>
  <si>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</si>
  <si>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</si>
  <si>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</si>
  <si>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</si>
  <si>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</si>
  <si>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</si>
  <si>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</si>
  <si>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</si>
  <si>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</si>
  <si>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</si>
  <si>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</si>
  <si>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</si>
  <si>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</si>
  <si>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</si>
  <si>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</si>
  <si>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</si>
  <si>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</si>
  <si>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</si>
  <si>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</si>
  <si>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</si>
  <si>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</si>
  <si>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</si>
  <si>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</si>
  <si>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</si>
  <si>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</si>
  <si>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</si>
  <si>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</si>
  <si>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</si>
  <si>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</si>
  <si>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</si>
  <si>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</si>
  <si>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</si>
  <si>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</si>
  <si>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</si>
  <si>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</si>
  <si>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</si>
  <si>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</si>
  <si>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</si>
  <si>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</si>
  <si>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</si>
  <si>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</si>
  <si>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</si>
  <si>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</si>
  <si>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</si>
  <si>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</si>
  <si>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</si>
  <si>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</si>
  <si>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</si>
  <si>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</si>
  <si>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</si>
  <si>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</si>
  <si>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</si>
  <si>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</si>
  <si>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</si>
  <si>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</si>
  <si>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</si>
  <si>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</si>
  <si>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</si>
  <si>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</si>
  <si>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</si>
  <si>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</si>
  <si>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</si>
  <si>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</si>
  <si>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</si>
  <si>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</si>
  <si>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</si>
  <si>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</si>
  <si>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</si>
  <si>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</si>
  <si>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</si>
  <si>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</si>
  <si>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</si>
  <si>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</si>
  <si>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</si>
  <si>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</si>
  <si>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</si>
  <si>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</si>
  <si>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</si>
  <si>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</si>
  <si>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</si>
  <si>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</si>
  <si>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</si>
  <si>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</si>
  <si>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</si>
  <si>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</si>
  <si>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</si>
  <si>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</si>
  <si>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</si>
  <si>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</si>
  <si>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</si>
  <si>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</si>
  <si>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</si>
  <si>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</si>
  <si>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</si>
  <si>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</si>
  <si>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</si>
  <si>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</si>
  <si>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</si>
  <si>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</si>
  <si>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</si>
  <si>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</si>
  <si>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</si>
  <si>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</si>
  <si>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</si>
  <si>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</si>
  <si>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</si>
  <si>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</si>
  <si>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</si>
  <si>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</si>
  <si>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</si>
  <si>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</si>
  <si>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</si>
  <si>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</si>
  <si>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</si>
  <si>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</si>
  <si>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</si>
  <si>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</si>
  <si>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</si>
  <si>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</si>
  <si>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</si>
  <si>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</si>
  <si>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</si>
  <si>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</si>
  <si>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</si>
  <si>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</si>
  <si>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</si>
  <si>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</si>
  <si>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</si>
  <si>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</si>
  <si>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</si>
  <si>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</si>
  <si>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</si>
  <si>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</si>
  <si>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</si>
  <si>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</si>
  <si>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</si>
  <si>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</si>
  <si>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</si>
  <si>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</si>
  <si>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</si>
  <si>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</si>
  <si>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</si>
  <si>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</si>
  <si>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</si>
  <si>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</si>
  <si>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</si>
  <si>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</si>
  <si>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</si>
  <si>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</si>
  <si>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</si>
  <si>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</si>
  <si>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</si>
  <si>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</si>
  <si>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</si>
  <si>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</si>
  <si>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</si>
  <si>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</si>
  <si>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</si>
  <si>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</si>
  <si>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</si>
  <si>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</si>
  <si>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</si>
  <si>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</si>
  <si>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</si>
  <si>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</si>
  <si>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</si>
  <si>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</si>
  <si>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</si>
  <si>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</si>
  <si>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</si>
  <si>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</si>
  <si>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</si>
  <si>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</si>
  <si>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</si>
  <si>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</si>
  <si>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</si>
  <si>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</si>
  <si>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</si>
  <si>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</si>
  <si>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</si>
  <si>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</si>
  <si>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</si>
  <si>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</si>
  <si>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</si>
  <si>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</si>
  <si>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</si>
  <si>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</si>
  <si>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</si>
  <si>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</si>
  <si>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</si>
  <si>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</si>
  <si>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</si>
  <si>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</si>
  <si>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</si>
  <si>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</si>
  <si>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</si>
  <si>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</si>
  <si>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</si>
  <si>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</si>
  <si>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</si>
  <si>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</si>
  <si>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</si>
  <si>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</si>
  <si>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</si>
  <si>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</si>
  <si>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</si>
  <si>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</si>
  <si>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</si>
  <si>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</si>
  <si>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</si>
  <si>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</si>
  <si>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</si>
  <si>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</si>
  <si>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</si>
  <si>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</si>
  <si>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</si>
  <si>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</si>
  <si>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</si>
  <si>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</si>
  <si>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</si>
  <si>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</si>
  <si>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</si>
  <si>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</si>
  <si>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</si>
  <si>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</si>
  <si>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</si>
  <si>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</si>
  <si>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</si>
  <si>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</si>
  <si>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</si>
  <si>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</si>
  <si>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</si>
  <si>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</si>
  <si>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</si>
  <si>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</si>
  <si>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</si>
  <si>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</si>
  <si>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</si>
  <si>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</si>
  <si>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</si>
  <si>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</si>
  <si>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</si>
  <si>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</si>
  <si>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</si>
  <si>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</si>
  <si>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</si>
  <si>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</si>
  <si>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</si>
  <si>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</si>
  <si>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</si>
  <si>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</si>
  <si>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</si>
  <si>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</si>
  <si>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</si>
  <si>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</si>
  <si>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</si>
  <si>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</si>
  <si>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</si>
  <si>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</si>
  <si>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</si>
  <si>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</si>
  <si>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</si>
  <si>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</si>
  <si>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</si>
  <si>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</si>
  <si>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</si>
  <si>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</si>
  <si>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</si>
  <si>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</si>
  <si>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</si>
  <si>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</si>
  <si>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</si>
  <si>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</si>
  <si>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</si>
  <si>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</si>
  <si>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</si>
  <si>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</si>
  <si>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</si>
  <si>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</si>
  <si>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</si>
  <si>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</si>
  <si>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</si>
  <si>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</si>
  <si>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</si>
  <si>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</si>
  <si>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</si>
  <si>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</si>
  <si>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</si>
  <si>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</si>
  <si>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</si>
  <si>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</si>
  <si>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</si>
  <si>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</si>
  <si>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</si>
  <si>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</si>
  <si>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</si>
  <si>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</si>
  <si>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</si>
  <si>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</si>
  <si>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</si>
  <si>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</si>
  <si>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</si>
  <si>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</si>
  <si>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</si>
  <si>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</si>
  <si>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</si>
  <si>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</si>
  <si>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</si>
  <si>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</si>
  <si>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</si>
  <si>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</si>
  <si>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</si>
  <si>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</si>
  <si>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</si>
  <si>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</si>
  <si>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</si>
  <si>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</si>
  <si>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</si>
  <si>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</si>
  <si>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</si>
  <si>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</si>
  <si>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</si>
  <si>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</si>
  <si>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</si>
  <si>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</si>
  <si>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</si>
  <si>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</si>
  <si>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</si>
  <si>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</si>
  <si>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</si>
  <si>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</si>
  <si>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</si>
  <si>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</si>
  <si>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</si>
  <si>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</si>
  <si>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</si>
  <si>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</si>
  <si>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</si>
  <si>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</si>
  <si>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</si>
  <si>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</si>
  <si>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</si>
  <si>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</si>
  <si>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</si>
  <si>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</si>
  <si>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</si>
  <si>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</si>
  <si>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</si>
  <si>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</si>
  <si>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</si>
  <si>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</si>
  <si>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</si>
  <si>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</si>
  <si>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</si>
  <si>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</si>
  <si>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</si>
  <si>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</si>
  <si>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</si>
  <si>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</si>
  <si>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</si>
  <si>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</si>
  <si>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</si>
  <si>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</si>
  <si>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</si>
  <si>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</si>
  <si>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</si>
  <si>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</si>
  <si>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</si>
  <si>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</si>
  <si>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</si>
  <si>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</si>
  <si>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</si>
  <si>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</si>
  <si>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</si>
  <si>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</si>
  <si>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</si>
  <si>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</si>
  <si>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</si>
  <si>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</si>
  <si>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</si>
  <si>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</si>
  <si>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</si>
  <si>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</si>
  <si>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</si>
  <si>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</si>
  <si>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</si>
  <si>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</si>
  <si>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</si>
  <si>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</si>
  <si>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</si>
  <si>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</si>
  <si>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</si>
  <si>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</si>
  <si>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</si>
  <si>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</si>
  <si>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</si>
  <si>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</si>
  <si>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</si>
  <si>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</si>
  <si>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</si>
  <si>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</si>
  <si>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</si>
  <si>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</si>
  <si>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</si>
  <si>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</si>
  <si>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</si>
  <si>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</si>
  <si>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</si>
  <si>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</si>
  <si>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</si>
  <si>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</si>
  <si>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</si>
  <si>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</si>
  <si>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</si>
  <si>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</si>
  <si>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</si>
  <si>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</si>
  <si>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</si>
  <si>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</si>
  <si>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</si>
  <si>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</si>
  <si>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</si>
  <si>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</si>
  <si>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</si>
  <si>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</si>
  <si>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</si>
  <si>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</si>
  <si>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</si>
  <si>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</si>
  <si>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</si>
  <si>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</si>
  <si>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</si>
  <si>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</si>
  <si>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</si>
  <si>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</si>
  <si>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</si>
  <si>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</si>
  <si>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</si>
  <si>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</si>
  <si>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</si>
  <si>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</si>
  <si>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</si>
  <si>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</si>
  <si>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</si>
  <si>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</si>
  <si>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</si>
  <si>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</si>
  <si>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</si>
  <si>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</si>
  <si>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</si>
  <si>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</si>
  <si>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</si>
  <si>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</si>
  <si>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</si>
  <si>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</si>
  <si>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</si>
  <si>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</si>
  <si>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</si>
  <si>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</si>
  <si>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</si>
  <si>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</si>
  <si>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</si>
  <si>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</si>
  <si>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</si>
  <si>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</si>
  <si>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</si>
  <si>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</si>
  <si>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</si>
  <si>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</si>
  <si>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</si>
  <si>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</si>
  <si>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</si>
  <si>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</si>
  <si>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</si>
  <si>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</si>
  <si>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</si>
  <si>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</si>
  <si>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</si>
  <si>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</si>
  <si>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</si>
  <si>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</si>
  <si>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</si>
  <si>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</si>
  <si>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</si>
  <si>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</si>
  <si>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</si>
  <si>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</si>
  <si>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</si>
  <si>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</si>
  <si>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</si>
  <si>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</si>
  <si>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</si>
  <si>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</si>
  <si>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</si>
  <si>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</si>
  <si>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</si>
  <si>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</si>
  <si>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</si>
  <si>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</si>
  <si>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</si>
  <si>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</si>
  <si>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</si>
  <si>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</si>
  <si>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</si>
  <si>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</si>
  <si>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</si>
  <si>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</si>
  <si>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</si>
  <si>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</si>
  <si>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</si>
  <si>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</si>
  <si>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</si>
  <si>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</si>
  <si>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</si>
  <si>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</si>
  <si>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</si>
  <si>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</si>
  <si>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</si>
  <si>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</si>
  <si>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</si>
  <si>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</si>
  <si>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</si>
  <si>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</si>
  <si>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</si>
  <si>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</si>
  <si>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</si>
  <si>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</si>
  <si>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</si>
  <si>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</si>
  <si>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</si>
  <si>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</si>
  <si>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</si>
  <si>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</si>
  <si>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</si>
  <si>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</si>
  <si>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</si>
  <si>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</si>
  <si>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</si>
  <si>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</si>
  <si>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</si>
  <si>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</si>
  <si>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</si>
  <si>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</si>
  <si>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</si>
  <si>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</si>
  <si>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</si>
  <si>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</si>
  <si>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</si>
  <si>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</si>
  <si>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</si>
  <si>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</si>
  <si>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</si>
  <si>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</si>
  <si>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</si>
  <si>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</si>
  <si>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</si>
  <si>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</si>
  <si>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</si>
  <si>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</si>
  <si>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</si>
  <si>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</si>
  <si>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</si>
  <si>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</si>
  <si>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</si>
  <si>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</si>
  <si>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</si>
  <si>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</si>
  <si>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</si>
  <si>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</si>
  <si>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</si>
  <si>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</si>
  <si>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</si>
  <si>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</si>
  <si>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</si>
  <si>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</si>
  <si>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</si>
  <si>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</si>
  <si>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</si>
  <si>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</si>
  <si>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</si>
  <si>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</si>
  <si>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</si>
  <si>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</si>
  <si>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</si>
  <si>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</si>
  <si>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</si>
  <si>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</si>
  <si>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</si>
  <si>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</si>
  <si>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</si>
  <si>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</si>
  <si>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</si>
  <si>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</si>
  <si>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</si>
  <si>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</si>
  <si>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</si>
  <si>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</si>
  <si>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</si>
  <si>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</si>
  <si>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</si>
  <si>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</si>
  <si>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</si>
  <si>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</si>
  <si>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</si>
  <si>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</si>
  <si>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</si>
  <si>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</si>
  <si>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</si>
  <si>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</si>
  <si>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</si>
  <si>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</si>
  <si>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</si>
  <si>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</si>
  <si>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</si>
  <si>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</si>
  <si>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</si>
  <si>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</si>
  <si>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</si>
  <si>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</si>
  <si>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</si>
  <si>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</si>
  <si>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</si>
  <si>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</si>
  <si>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</si>
  <si>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</si>
  <si>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</si>
  <si>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</si>
  <si>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</si>
  <si>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</si>
  <si>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</si>
  <si>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</si>
  <si>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</si>
  <si>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</si>
  <si>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</si>
  <si>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</si>
  <si>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</si>
  <si>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</si>
  <si>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</si>
  <si>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</si>
  <si>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</si>
  <si>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</si>
  <si>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</si>
  <si>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</si>
  <si>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</si>
  <si>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</si>
  <si>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</si>
  <si>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</si>
  <si>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</si>
  <si>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</si>
  <si>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</si>
  <si>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</si>
  <si>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</si>
  <si>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</si>
  <si>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</si>
  <si>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</si>
  <si>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</si>
  <si>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</si>
  <si>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</si>
  <si>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</si>
  <si>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</si>
  <si>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</si>
  <si>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</si>
  <si>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</si>
  <si>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</si>
  <si>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</si>
  <si>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</si>
  <si>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</si>
  <si>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</si>
  <si>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</si>
  <si>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</si>
  <si>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</si>
  <si>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</si>
  <si>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</si>
  <si>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</si>
  <si>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</si>
  <si>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</si>
  <si>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</si>
  <si>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</si>
  <si>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</si>
  <si>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</si>
  <si>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</si>
  <si>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</si>
  <si>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</si>
  <si>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</si>
  <si>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</si>
  <si>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</si>
  <si>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</si>
  <si>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</si>
  <si>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</si>
  <si>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</si>
  <si>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</si>
  <si>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</si>
  <si>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</si>
  <si>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</si>
  <si>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</si>
  <si>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</si>
  <si>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</si>
  <si>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</si>
  <si>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</si>
  <si>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</si>
  <si>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</si>
  <si>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</si>
  <si>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</si>
  <si>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</si>
  <si>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</si>
  <si>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</si>
  <si>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</si>
  <si>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</si>
  <si>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</si>
  <si>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</si>
  <si>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</si>
  <si>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</si>
  <si>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</si>
  <si>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</si>
  <si>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</si>
  <si>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</si>
  <si>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</si>
  <si>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</si>
  <si>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</si>
  <si>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</si>
  <si>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</si>
  <si>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</si>
  <si>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</si>
  <si>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</si>
  <si>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</si>
  <si>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</si>
  <si>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</si>
  <si>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</si>
  <si>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</si>
  <si>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</si>
  <si>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</si>
  <si>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</si>
  <si>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</si>
  <si>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</si>
  <si>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</si>
  <si>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</si>
  <si>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</si>
  <si>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</si>
  <si>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</si>
  <si>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</si>
  <si>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</si>
  <si>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</si>
  <si>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</si>
  <si>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</si>
  <si>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</si>
  <si>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</si>
  <si>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</si>
  <si>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</si>
  <si>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</si>
  <si>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</si>
  <si>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</si>
  <si>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</si>
  <si>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</si>
  <si>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</si>
  <si>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</si>
  <si>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</si>
  <si>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</si>
  <si>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</si>
  <si>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</si>
  <si>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</si>
  <si>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</si>
  <si>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</si>
  <si>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</si>
  <si>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</si>
  <si>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</si>
  <si>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</si>
  <si>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</si>
  <si>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</si>
  <si>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</si>
  <si>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</si>
  <si>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</si>
  <si>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</si>
  <si>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</si>
  <si>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</si>
  <si>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</si>
  <si>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</si>
  <si>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</si>
  <si>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</si>
  <si>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</si>
  <si>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</si>
  <si>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</si>
  <si>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</si>
  <si>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</si>
  <si>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</si>
  <si>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</si>
  <si>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</si>
  <si>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</si>
  <si>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</si>
  <si>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</si>
  <si>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</si>
  <si>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</si>
  <si>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</si>
  <si>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</si>
  <si>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</si>
  <si>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</si>
  <si>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</si>
  <si>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</si>
  <si>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</si>
  <si>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</si>
  <si>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</si>
  <si>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</si>
  <si>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</si>
  <si>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</si>
  <si>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</si>
  <si>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</si>
  <si>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</si>
  <si>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</si>
  <si>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</si>
  <si>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</si>
  <si>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</si>
  <si>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</si>
  <si>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</si>
  <si>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</si>
  <si>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</si>
  <si>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</si>
  <si>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</si>
  <si>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</si>
  <si>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</si>
  <si>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</si>
  <si>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</si>
  <si>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</si>
  <si>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</si>
  <si>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</si>
  <si>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</si>
  <si>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</si>
  <si>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</si>
  <si>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</si>
  <si>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</si>
  <si>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</si>
  <si>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</si>
  <si>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</si>
  <si>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</si>
  <si>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</si>
  <si>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</si>
  <si>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</si>
  <si>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</si>
  <si>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</si>
  <si>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</si>
  <si>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</si>
  <si>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</si>
  <si>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</si>
  <si>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</si>
  <si>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</si>
  <si>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</si>
  <si>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</si>
  <si>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</si>
  <si>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</si>
  <si>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</si>
  <si>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</si>
  <si>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</si>
  <si>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</si>
  <si>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</si>
  <si>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</si>
  <si>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</si>
  <si>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</si>
  <si>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</si>
  <si>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</si>
  <si>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</si>
  <si>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</si>
  <si>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</si>
  <si>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</si>
  <si>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</si>
  <si>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</si>
  <si>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</si>
  <si>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</si>
  <si>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</si>
  <si>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</si>
  <si>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</si>
  <si>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</si>
  <si>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</si>
  <si>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</si>
  <si>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</si>
  <si>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</si>
  <si>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</si>
  <si>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</si>
  <si>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</si>
  <si>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</si>
  <si>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</si>
  <si>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</si>
  <si>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</si>
  <si>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</si>
  <si>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</si>
  <si>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</si>
  <si>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</si>
  <si>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</si>
  <si>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</si>
  <si>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</si>
  <si>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</si>
  <si>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</si>
  <si>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</si>
  <si>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</si>
  <si>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</si>
  <si>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</si>
  <si>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</si>
  <si>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</si>
  <si>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</si>
  <si>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</si>
  <si>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</si>
  <si>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</si>
  <si>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</si>
  <si>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</si>
  <si>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</si>
  <si>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</si>
  <si>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</si>
  <si>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</si>
  <si>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</si>
  <si>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</si>
  <si>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</si>
  <si>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</si>
  <si>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</si>
  <si>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</si>
  <si>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</si>
  <si>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</si>
  <si>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</si>
  <si>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</si>
  <si>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</si>
  <si>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</si>
  <si>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</si>
  <si>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</si>
  <si>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</si>
  <si>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</si>
  <si>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</si>
  <si>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</si>
  <si>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</si>
  <si>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</si>
  <si>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</si>
  <si>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</si>
  <si>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</si>
  <si>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</si>
  <si>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</si>
  <si>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</si>
  <si>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</si>
  <si>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</si>
  <si>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</si>
  <si>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</si>
  <si>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</si>
  <si>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</si>
  <si>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</si>
  <si>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</si>
  <si>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</si>
  <si>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</si>
  <si>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</si>
  <si>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</si>
  <si>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</si>
  <si>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</si>
  <si>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</si>
  <si>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</si>
  <si>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</si>
  <si>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</si>
  <si>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</si>
  <si>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</si>
  <si>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</si>
  <si>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</si>
  <si>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</si>
  <si>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</si>
  <si>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</si>
  <si>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</si>
  <si>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</si>
  <si>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</si>
  <si>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</si>
  <si>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</si>
  <si>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</si>
  <si>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</si>
  <si>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</si>
  <si>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</si>
  <si>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</si>
  <si>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</si>
  <si>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</si>
  <si>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</si>
  <si>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</si>
  <si>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</si>
  <si>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</si>
  <si>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</si>
  <si>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</si>
  <si>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</si>
  <si>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</si>
  <si>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</si>
  <si>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</si>
  <si>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</si>
  <si>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</si>
  <si>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</si>
  <si>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</si>
  <si>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</si>
  <si>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</si>
  <si>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</si>
  <si>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</si>
  <si>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</si>
  <si>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</si>
  <si>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</si>
  <si>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</si>
  <si>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</si>
  <si>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</si>
  <si>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</si>
  <si>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</si>
  <si>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</si>
  <si>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</si>
  <si>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</si>
  <si>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</si>
  <si>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</si>
  <si>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</si>
  <si>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</si>
  <si>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</si>
  <si>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</si>
  <si>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</si>
  <si>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</si>
  <si>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</si>
  <si>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</si>
  <si>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</si>
  <si>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</si>
  <si>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</si>
  <si>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</si>
  <si>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</si>
  <si>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</si>
  <si>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</si>
  <si>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</si>
  <si>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</si>
  <si>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</si>
  <si>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</si>
  <si>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</si>
  <si>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</si>
  <si>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</si>
  <si>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</si>
  <si>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</si>
  <si>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</si>
  <si>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</si>
  <si>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</si>
  <si>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</si>
  <si>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</si>
  <si>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</si>
  <si>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</si>
  <si>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</si>
  <si>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</si>
  <si>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</si>
  <si>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</si>
  <si>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</si>
  <si>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</si>
  <si>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</si>
  <si>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</si>
  <si>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</si>
  <si>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</si>
  <si>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</si>
  <si>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</si>
  <si>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</si>
  <si>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</si>
  <si>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</si>
  <si>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</si>
  <si>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</si>
  <si>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</si>
  <si>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</si>
  <si>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</si>
  <si>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</si>
  <si>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</si>
  <si>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</si>
  <si>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</si>
  <si>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</si>
  <si>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</si>
  <si>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</si>
  <si>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</si>
  <si>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</si>
  <si>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</si>
  <si>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</si>
  <si>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</si>
  <si>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</si>
  <si>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</si>
  <si>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</si>
  <si>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</si>
  <si>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</si>
  <si>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</si>
  <si>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</si>
  <si>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</si>
  <si>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</si>
  <si>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</si>
  <si>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</si>
  <si>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</si>
  <si>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</si>
  <si>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</si>
  <si>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</si>
  <si>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</si>
  <si>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</si>
  <si>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</si>
  <si>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</si>
  <si>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</si>
  <si>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</si>
  <si>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</si>
  <si>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</si>
  <si>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</si>
  <si>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</si>
  <si>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</si>
  <si>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</si>
  <si>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</si>
  <si>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</si>
  <si>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</si>
  <si>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</si>
  <si>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</si>
  <si>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</si>
  <si>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</si>
  <si>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</si>
  <si>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</si>
  <si>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</si>
  <si>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</si>
  <si>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</si>
  <si>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</si>
  <si>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</si>
  <si>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</si>
  <si>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</si>
  <si>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</si>
  <si>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</si>
  <si>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</si>
  <si>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</si>
  <si>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</si>
  <si>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</si>
  <si>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</si>
  <si>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</si>
  <si>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</si>
  <si>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</si>
  <si>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</si>
  <si>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</si>
  <si>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</si>
  <si>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</si>
  <si>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</si>
  <si>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</si>
  <si>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</si>
  <si>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</si>
  <si>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</si>
  <si>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</si>
  <si>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</si>
  <si>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</si>
  <si>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</si>
  <si>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</si>
  <si>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</si>
  <si>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</si>
  <si>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</si>
  <si>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</si>
  <si>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</si>
  <si>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</si>
  <si>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</si>
  <si>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</si>
  <si>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</si>
  <si>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</si>
  <si>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</si>
  <si>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</si>
  <si>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</si>
  <si>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</si>
  <si>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</si>
  <si>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</si>
  <si>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</si>
  <si>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</si>
  <si>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</si>
  <si>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</si>
  <si>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</si>
  <si>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</si>
  <si>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</si>
  <si>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</si>
  <si>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</si>
  <si>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</si>
  <si>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</si>
  <si>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</si>
  <si>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</si>
  <si>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</si>
  <si>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</si>
  <si>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</si>
  <si>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</si>
  <si>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</si>
  <si>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</si>
  <si>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</si>
  <si>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</si>
  <si>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</si>
  <si>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7"/>
  </si>
  <si>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</si>
  <si>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</si>
  <si>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</si>
  <si>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</si>
  <si>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</si>
  <si>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</si>
  <si>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</si>
  <si>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</si>
  <si>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</si>
  <si>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</si>
  <si>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</si>
  <si>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</si>
  <si>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</si>
  <si>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</si>
  <si>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</si>
  <si>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</si>
  <si>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</si>
  <si>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</si>
  <si>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</si>
  <si>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</si>
  <si>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</si>
  <si>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</si>
  <si>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</si>
  <si>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</si>
  <si>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</si>
  <si>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</si>
  <si>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</si>
  <si>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</si>
  <si>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</si>
  <si>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</si>
  <si>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</si>
  <si>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</si>
  <si>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</si>
  <si>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</si>
  <si>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</si>
  <si>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</si>
  <si>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</si>
  <si>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</si>
  <si>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</si>
  <si>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</si>
  <si>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</si>
  <si>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</si>
  <si>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</si>
  <si>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</si>
  <si>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</si>
  <si>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</si>
  <si>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</si>
  <si>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</si>
  <si>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</si>
  <si>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</si>
  <si>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</si>
  <si>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</si>
  <si>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</si>
  <si>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</si>
  <si>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</si>
  <si>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</si>
  <si>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</si>
  <si>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</si>
  <si>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</si>
  <si>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</si>
  <si>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</si>
  <si>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</si>
  <si>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</si>
  <si>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</si>
  <si>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</si>
  <si>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</si>
  <si>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</si>
  <si>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</si>
  <si>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</si>
  <si>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</si>
  <si>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</si>
  <si>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</si>
  <si>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</si>
  <si>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</si>
  <si>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</si>
  <si>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</si>
  <si>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</si>
  <si>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</si>
  <si>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</si>
  <si>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</si>
  <si>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</si>
  <si>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</si>
  <si>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</si>
  <si>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</si>
  <si>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</si>
  <si>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</si>
  <si>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</si>
  <si>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</si>
  <si>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</si>
  <si>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</si>
  <si>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</si>
  <si>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</si>
  <si>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</si>
  <si>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</si>
  <si>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</si>
  <si>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</si>
  <si>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</si>
  <si>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</si>
  <si>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</si>
  <si>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</si>
  <si>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</si>
  <si>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</si>
  <si>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</si>
  <si>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</si>
  <si>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</si>
  <si>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</si>
  <si>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</si>
  <si>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</si>
  <si>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</si>
  <si>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</si>
  <si>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</si>
  <si>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</si>
  <si>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</si>
  <si>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</si>
  <si>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</si>
  <si>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</si>
  <si>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</si>
  <si>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</si>
  <si>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</si>
  <si>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</si>
  <si>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</si>
  <si>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</si>
  <si>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</si>
  <si>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</si>
  <si>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</si>
  <si>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</si>
  <si>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</si>
  <si>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</si>
  <si>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</si>
  <si>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</si>
  <si>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</si>
  <si>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</si>
  <si>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</si>
  <si>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</si>
  <si>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</si>
  <si>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</si>
  <si>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</si>
  <si>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</si>
  <si>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</si>
  <si>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</si>
  <si>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</si>
  <si>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</si>
  <si>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</si>
  <si>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</si>
  <si>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</si>
  <si>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</si>
  <si>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</si>
  <si>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</si>
  <si>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</si>
  <si>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</si>
  <si>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</si>
  <si>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</si>
  <si>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</si>
  <si>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</si>
  <si>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</si>
  <si>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</si>
  <si>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</si>
  <si>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</si>
  <si>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</si>
  <si>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</si>
  <si>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</si>
  <si>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</si>
  <si>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</si>
  <si>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</si>
  <si>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</si>
  <si>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</si>
  <si>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</si>
  <si>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</si>
  <si>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</si>
  <si>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</si>
  <si>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</si>
  <si>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</si>
  <si>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</si>
  <si>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</si>
  <si>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</si>
  <si>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</si>
  <si>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</si>
  <si>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</si>
  <si>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</si>
  <si>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</si>
  <si>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</si>
  <si>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</si>
  <si>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</si>
  <si>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</si>
  <si>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</si>
  <si>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</si>
  <si>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</si>
  <si>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</si>
  <si>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</si>
  <si>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</si>
  <si>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</si>
  <si>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</si>
  <si>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</si>
  <si>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</si>
  <si>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</si>
  <si>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</si>
  <si>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</si>
  <si>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</si>
  <si>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</si>
  <si>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</si>
  <si>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</si>
  <si>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</si>
  <si>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</si>
  <si>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</si>
  <si>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</si>
  <si>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</si>
  <si>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</si>
  <si>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</si>
  <si>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</si>
  <si>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</si>
  <si>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</si>
  <si>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</si>
  <si>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</si>
  <si>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</si>
  <si>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</si>
  <si>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</si>
  <si>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</si>
  <si>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</si>
  <si>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</si>
  <si>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</si>
  <si>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</si>
  <si>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</si>
  <si>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</si>
  <si>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</si>
  <si>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</si>
  <si>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</si>
  <si>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</si>
  <si>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</si>
  <si>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</si>
  <si>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</si>
  <si>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</si>
  <si>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</si>
  <si>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</si>
  <si>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</si>
  <si>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</si>
  <si>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</si>
  <si>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</si>
  <si>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</si>
  <si>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</si>
  <si>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7"/>
  </si>
  <si>
    <t>小売業</t>
    <rPh sb="0" eb="3">
      <t>コウリギョウ</t>
    </rPh>
    <phoneticPr fontId="57"/>
  </si>
  <si>
    <t>サービス業</t>
    <rPh sb="4" eb="5">
      <t>ギョウ</t>
    </rPh>
    <phoneticPr fontId="57"/>
  </si>
  <si>
    <t>製造業・その他</t>
    <rPh sb="0" eb="3">
      <t>セイゾウギョウ</t>
    </rPh>
    <rPh sb="6" eb="7">
      <t>タ</t>
    </rPh>
    <phoneticPr fontId="57"/>
  </si>
  <si>
    <t>中小企業法上の分類</t>
    <phoneticPr fontId="57"/>
  </si>
  <si>
    <t>大分類コード</t>
    <phoneticPr fontId="57"/>
  </si>
  <si>
    <t>資本金の額または出資の額の総額</t>
    <rPh sb="0" eb="3">
      <t>シホンキン</t>
    </rPh>
    <rPh sb="4" eb="5">
      <t>ガク</t>
    </rPh>
    <rPh sb="8" eb="10">
      <t>シュッシ</t>
    </rPh>
    <rPh sb="11" eb="12">
      <t>ガク</t>
    </rPh>
    <rPh sb="13" eb="15">
      <t>ソウガク</t>
    </rPh>
    <phoneticPr fontId="57"/>
  </si>
  <si>
    <t>常時使用する従業員の数</t>
    <rPh sb="0" eb="1">
      <t>ジョウ</t>
    </rPh>
    <rPh sb="1" eb="2">
      <t>ジ</t>
    </rPh>
    <rPh sb="2" eb="4">
      <t>シヨウ</t>
    </rPh>
    <rPh sb="6" eb="9">
      <t>ジュウギョウイン</t>
    </rPh>
    <rPh sb="10" eb="11">
      <t>カズ</t>
    </rPh>
    <phoneticPr fontId="57"/>
  </si>
  <si>
    <t>3億円以下</t>
    <rPh sb="1" eb="3">
      <t>オクエン</t>
    </rPh>
    <rPh sb="3" eb="5">
      <t>イカ</t>
    </rPh>
    <phoneticPr fontId="57"/>
  </si>
  <si>
    <t>1億円以下</t>
    <rPh sb="1" eb="3">
      <t>オクエン</t>
    </rPh>
    <rPh sb="3" eb="5">
      <t>イカ</t>
    </rPh>
    <phoneticPr fontId="57"/>
  </si>
  <si>
    <t>5千万円以下</t>
    <rPh sb="1" eb="3">
      <t>センマン</t>
    </rPh>
    <rPh sb="3" eb="4">
      <t>エン</t>
    </rPh>
    <rPh sb="4" eb="6">
      <t>イカ</t>
    </rPh>
    <phoneticPr fontId="57"/>
  </si>
  <si>
    <t>5千万円以下</t>
    <rPh sb="1" eb="4">
      <t>センマンエン</t>
    </rPh>
    <rPh sb="4" eb="6">
      <t>イカ</t>
    </rPh>
    <phoneticPr fontId="57"/>
  </si>
  <si>
    <t>300人以下</t>
    <rPh sb="3" eb="4">
      <t>ニン</t>
    </rPh>
    <rPh sb="4" eb="6">
      <t>イカ</t>
    </rPh>
    <phoneticPr fontId="57"/>
  </si>
  <si>
    <t>100人以下</t>
    <rPh sb="3" eb="4">
      <t>ニン</t>
    </rPh>
    <rPh sb="4" eb="6">
      <t>イカ</t>
    </rPh>
    <phoneticPr fontId="57"/>
  </si>
  <si>
    <t>50人以下</t>
    <rPh sb="2" eb="3">
      <t>ニン</t>
    </rPh>
    <rPh sb="3" eb="5">
      <t>イカ</t>
    </rPh>
    <phoneticPr fontId="57"/>
  </si>
  <si>
    <t>実施期間（開始）</t>
    <rPh sb="0" eb="2">
      <t>ジッシ</t>
    </rPh>
    <rPh sb="2" eb="4">
      <t>キカン</t>
    </rPh>
    <rPh sb="5" eb="7">
      <t>カイシ</t>
    </rPh>
    <phoneticPr fontId="11"/>
  </si>
  <si>
    <t>実施期間（終了）</t>
    <rPh sb="0" eb="2">
      <t>ジッシ</t>
    </rPh>
    <rPh sb="2" eb="4">
      <t>キカン</t>
    </rPh>
    <rPh sb="5" eb="7">
      <t>シュウリョウ</t>
    </rPh>
    <phoneticPr fontId="11"/>
  </si>
  <si>
    <t>※選定に当たっては、見積書等による競争に付してください。</t>
    <phoneticPr fontId="11"/>
  </si>
  <si>
    <t>日本標準産業分類</t>
    <rPh sb="0" eb="2">
      <t>ニホン</t>
    </rPh>
    <rPh sb="2" eb="4">
      <t>ヒョウジュン</t>
    </rPh>
    <rPh sb="4" eb="6">
      <t>サンギョウ</t>
    </rPh>
    <rPh sb="6" eb="8">
      <t>ブンルイ</t>
    </rPh>
    <phoneticPr fontId="57"/>
  </si>
  <si>
    <t>中小企業法上の分類</t>
    <rPh sb="0" eb="6">
      <t>チュウショウキギョウホウジョウ</t>
    </rPh>
    <rPh sb="7" eb="9">
      <t>ブンルイ</t>
    </rPh>
    <phoneticPr fontId="57"/>
  </si>
  <si>
    <t xml:space="preserve"> 円</t>
    <rPh sb="1" eb="2">
      <t>エン</t>
    </rPh>
    <phoneticPr fontId="57"/>
  </si>
  <si>
    <t>（５）蓄電池（ハイブリッドパワコン一体型タイプ）</t>
    <rPh sb="3" eb="6">
      <t>チクデンチ</t>
    </rPh>
    <rPh sb="17" eb="20">
      <t>イッタイガタ</t>
    </rPh>
    <phoneticPr fontId="19"/>
  </si>
  <si>
    <t>（３）パワーコンディショナ（※蓄電池一体型ハイブリッドパワコンの場合は、（５）に記載すること。）</t>
    <phoneticPr fontId="19"/>
  </si>
  <si>
    <t xml:space="preserve">←体制図は第3者所有、自己託送、リース契約のいずれかを行う場合に
作成してください
</t>
    <phoneticPr fontId="11"/>
  </si>
  <si>
    <t>導入年度・設置場所施設名</t>
    <rPh sb="0" eb="2">
      <t>ドウニュウ</t>
    </rPh>
    <rPh sb="2" eb="4">
      <t>ネンド</t>
    </rPh>
    <rPh sb="5" eb="7">
      <t>セッチ</t>
    </rPh>
    <rPh sb="7" eb="9">
      <t>バショ</t>
    </rPh>
    <rPh sb="9" eb="11">
      <t>シセツ</t>
    </rPh>
    <rPh sb="11" eb="12">
      <t>メイ</t>
    </rPh>
    <phoneticPr fontId="11"/>
  </si>
  <si>
    <t>４．事業費</t>
    <rPh sb="2" eb="5">
      <t>ジギョウヒ</t>
    </rPh>
    <phoneticPr fontId="11"/>
  </si>
  <si>
    <t>（２）助成金申請額</t>
    <rPh sb="6" eb="8">
      <t>シンセイ</t>
    </rPh>
    <rPh sb="8" eb="9">
      <t>ガク</t>
    </rPh>
    <phoneticPr fontId="11"/>
  </si>
  <si>
    <t>←データ貼り付けを行うとﾌﾘｶﾞﾅが上手く表示されません</t>
    <rPh sb="4" eb="5">
      <t>ハ</t>
    </rPh>
    <rPh sb="6" eb="7">
      <t>ツ</t>
    </rPh>
    <rPh sb="9" eb="10">
      <t>オコナ</t>
    </rPh>
    <rPh sb="18" eb="20">
      <t>ウマ</t>
    </rPh>
    <rPh sb="21" eb="23">
      <t>ヒョウジ</t>
    </rPh>
    <phoneticPr fontId="19"/>
  </si>
  <si>
    <t>←データ貼り付けを行うとﾌﾘｶﾞﾅが上手く表示されません</t>
    <phoneticPr fontId="19"/>
  </si>
  <si>
    <t>←データ貼り付けを行うとﾌﾘｶﾞﾅが上手く表示されません</t>
    <phoneticPr fontId="19"/>
  </si>
  <si>
    <t>台数</t>
    <phoneticPr fontId="65"/>
  </si>
  <si>
    <t>合計</t>
    <rPh sb="0" eb="2">
      <t>ゴウケイ</t>
    </rPh>
    <phoneticPr fontId="65"/>
  </si>
  <si>
    <t>【以下説明】</t>
    <rPh sb="1" eb="3">
      <t>イカ</t>
    </rPh>
    <rPh sb="3" eb="5">
      <t>セツメイ</t>
    </rPh>
    <phoneticPr fontId="65"/>
  </si>
  <si>
    <t>第4号様式：別紙1 蓄電池容量選定理由書</t>
    <phoneticPr fontId="65"/>
  </si>
  <si>
    <t>第４号様式：別紙１</t>
    <phoneticPr fontId="11"/>
  </si>
  <si>
    <t>第４号様式：別紙２</t>
  </si>
  <si>
    <t>・蓄電池容量選定理由書</t>
    <phoneticPr fontId="11"/>
  </si>
  <si>
    <t>・発災時の蓄電池活用計画書</t>
    <phoneticPr fontId="11"/>
  </si>
  <si>
    <t>（添付資料10）</t>
    <rPh sb="1" eb="3">
      <t>テンプ</t>
    </rPh>
    <rPh sb="3" eb="5">
      <t>シリョウ</t>
    </rPh>
    <phoneticPr fontId="11"/>
  </si>
  <si>
    <t>←不動産登記の情報と一致させてください</t>
    <phoneticPr fontId="19"/>
  </si>
  <si>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1"/>
  </si>
  <si>
    <t>消費電力(kW)/１台</t>
    <rPh sb="10" eb="11">
      <t>ダイ</t>
    </rPh>
    <phoneticPr fontId="65"/>
  </si>
  <si>
    <t>消費電力量(kWh)</t>
  </si>
  <si>
    <t>（共同申請者）</t>
    <rPh sb="5" eb="6">
      <t>モノ</t>
    </rPh>
    <phoneticPr fontId="11"/>
  </si>
  <si>
    <t>（手続代行者）</t>
    <rPh sb="1" eb="3">
      <t>テツヅ</t>
    </rPh>
    <rPh sb="3" eb="5">
      <t>ダイコウ</t>
    </rPh>
    <rPh sb="5" eb="6">
      <t>シャ</t>
    </rPh>
    <phoneticPr fontId="11"/>
  </si>
  <si>
    <t>助成金交付申請額等</t>
    <rPh sb="0" eb="2">
      <t>ジョセイ</t>
    </rPh>
    <rPh sb="2" eb="3">
      <t>キン</t>
    </rPh>
    <rPh sb="8" eb="9">
      <t>トウ</t>
    </rPh>
    <phoneticPr fontId="11"/>
  </si>
  <si>
    <t>５．事業の実施体制</t>
    <rPh sb="2" eb="4">
      <t>ジギョウ</t>
    </rPh>
    <rPh sb="5" eb="7">
      <t>ジッシ</t>
    </rPh>
    <rPh sb="7" eb="9">
      <t>タイセイ</t>
    </rPh>
    <phoneticPr fontId="11"/>
  </si>
  <si>
    <t>６．実施事業に関する事項</t>
    <phoneticPr fontId="11"/>
  </si>
  <si>
    <t>手続代行担当者連絡先</t>
    <rPh sb="0" eb="2">
      <t>テツヅ</t>
    </rPh>
    <rPh sb="2" eb="4">
      <t>ダイコウ</t>
    </rPh>
    <rPh sb="4" eb="7">
      <t>タントウシャ</t>
    </rPh>
    <rPh sb="7" eb="10">
      <t>レンラクサキ</t>
    </rPh>
    <phoneticPr fontId="11"/>
  </si>
  <si>
    <t>手続代行者</t>
    <rPh sb="0" eb="2">
      <t>テツヅ</t>
    </rPh>
    <rPh sb="2" eb="4">
      <t>ダイコウ</t>
    </rPh>
    <rPh sb="4" eb="5">
      <t>シャ</t>
    </rPh>
    <phoneticPr fontId="19"/>
  </si>
  <si>
    <t>（添付資料８）</t>
    <rPh sb="1" eb="3">
      <t>テンプ</t>
    </rPh>
    <rPh sb="3" eb="5">
      <t>シリョウ</t>
    </rPh>
    <phoneticPr fontId="11"/>
  </si>
  <si>
    <t>（添付資料９）</t>
    <rPh sb="1" eb="3">
      <t>テンプ</t>
    </rPh>
    <rPh sb="3" eb="5">
      <t>シリョウ</t>
    </rPh>
    <phoneticPr fontId="11"/>
  </si>
  <si>
    <t>上記の表をもとに導入する蓄電池の容量算出根拠を記載してください。</t>
    <rPh sb="8" eb="10">
      <t>ドウニュウ</t>
    </rPh>
    <rPh sb="14" eb="15">
      <t>イケ</t>
    </rPh>
    <phoneticPr fontId="65"/>
  </si>
  <si>
    <t>①将来の導入計画について（導入予定がある場合のみ記入）</t>
    <phoneticPr fontId="11"/>
  </si>
  <si>
    <t>②過去の導入実績について（導入済みの設備がある場合のみ記入）</t>
    <phoneticPr fontId="11"/>
  </si>
  <si>
    <t xml:space="preserve">   ［添付資料］</t>
    <rPh sb="4" eb="6">
      <t>テンプ</t>
    </rPh>
    <rPh sb="6" eb="8">
      <t>シリョウ</t>
    </rPh>
    <phoneticPr fontId="11"/>
  </si>
  <si>
    <t>・システム系統図</t>
    <rPh sb="5" eb="8">
      <t>ケイトウズ</t>
    </rPh>
    <phoneticPr fontId="11"/>
  </si>
  <si>
    <t>・単線結線図</t>
    <rPh sb="1" eb="3">
      <t>タンセン</t>
    </rPh>
    <rPh sb="3" eb="6">
      <t>ケッセンズ</t>
    </rPh>
    <phoneticPr fontId="11"/>
  </si>
  <si>
    <t>・機器配置図</t>
    <rPh sb="1" eb="3">
      <t>キキ</t>
    </rPh>
    <rPh sb="3" eb="6">
      <t>ハイチズ</t>
    </rPh>
    <phoneticPr fontId="11"/>
  </si>
  <si>
    <t>導入年度・設置場所施設名</t>
    <phoneticPr fontId="11"/>
  </si>
  <si>
    <t>（２）請負会社の選定方法</t>
    <phoneticPr fontId="11"/>
  </si>
  <si>
    <t>※蓄電池専用パワーコンディショナーは記載しないこと。</t>
    <rPh sb="1" eb="4">
      <t>チクデンチ</t>
    </rPh>
    <rPh sb="4" eb="6">
      <t>センヨウ</t>
    </rPh>
    <rPh sb="18" eb="20">
      <t>キサイ</t>
    </rPh>
    <phoneticPr fontId="11"/>
  </si>
  <si>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9"/>
  </si>
  <si>
    <t>第２号様式（第８条関係)</t>
    <rPh sb="0" eb="1">
      <t>ダイ</t>
    </rPh>
    <rPh sb="2" eb="3">
      <t>ゴウ</t>
    </rPh>
    <rPh sb="3" eb="5">
      <t>ヨウシキ</t>
    </rPh>
    <phoneticPr fontId="11"/>
  </si>
  <si>
    <t>誓　　約　　書</t>
    <rPh sb="0" eb="1">
      <t>チカイ</t>
    </rPh>
    <rPh sb="3" eb="4">
      <t>ヤク</t>
    </rPh>
    <rPh sb="6" eb="7">
      <t>ショ</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</si>
  <si>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</si>
  <si>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</si>
  <si>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</si>
  <si>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</si>
  <si>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</si>
  <si>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</si>
  <si>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年</t>
    <rPh sb="0" eb="1">
      <t>ネン</t>
    </rPh>
    <phoneticPr fontId="11"/>
  </si>
  <si>
    <t>月</t>
    <rPh sb="0" eb="1">
      <t>ゲツ</t>
    </rPh>
    <phoneticPr fontId="11"/>
  </si>
  <si>
    <t>日</t>
    <rPh sb="0" eb="1">
      <t>ヒ</t>
    </rPh>
    <phoneticPr fontId="11"/>
  </si>
  <si>
    <t>名称</t>
    <rPh sb="0" eb="2">
      <t>メイショウ</t>
    </rPh>
    <phoneticPr fontId="11"/>
  </si>
  <si>
    <t>代表者の職・氏名</t>
    <rPh sb="0" eb="3">
      <t>ダイヒョウシャ</t>
    </rPh>
    <rPh sb="4" eb="5">
      <t>ショク</t>
    </rPh>
    <rPh sb="6" eb="8">
      <t>シメイ</t>
    </rPh>
    <phoneticPr fontId="11"/>
  </si>
  <si>
    <t>設備の仕様が確認できるURL</t>
    <rPh sb="0" eb="2">
      <t>セツビ</t>
    </rPh>
    <rPh sb="3" eb="5">
      <t>シヨウ</t>
    </rPh>
    <rPh sb="6" eb="8">
      <t>カクニン</t>
    </rPh>
    <phoneticPr fontId="11"/>
  </si>
  <si>
    <t>　※太陽電池モジュールとパワーコンディショナのいずれか低い方の出力。</t>
    <rPh sb="2" eb="4">
      <t>タイヨウ</t>
    </rPh>
    <rPh sb="4" eb="6">
      <t>デンチ</t>
    </rPh>
    <rPh sb="27" eb="28">
      <t>ヒク</t>
    </rPh>
    <rPh sb="29" eb="30">
      <t>ホウ</t>
    </rPh>
    <rPh sb="31" eb="33">
      <t>シュツリョク</t>
    </rPh>
    <phoneticPr fontId="11"/>
  </si>
  <si>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1"/>
  </si>
  <si>
    <t>（１）太陽発電システム出力</t>
    <rPh sb="3" eb="5">
      <t>タイヨウ</t>
    </rPh>
    <rPh sb="5" eb="7">
      <t>ハツデン</t>
    </rPh>
    <rPh sb="11" eb="13">
      <t>シュツリョク</t>
    </rPh>
    <phoneticPr fontId="19"/>
  </si>
  <si>
    <t>太陽発電システム総出力</t>
    <rPh sb="0" eb="2">
      <t>タイヨウ</t>
    </rPh>
    <rPh sb="2" eb="4">
      <t>ハツデン</t>
    </rPh>
    <rPh sb="8" eb="9">
      <t>ソウ</t>
    </rPh>
    <rPh sb="9" eb="11">
      <t>シュツリョク</t>
    </rPh>
    <phoneticPr fontId="11"/>
  </si>
  <si>
    <t>全体の事業費及び助成金申請額</t>
    <rPh sb="0" eb="2">
      <t>ゼンタイ</t>
    </rPh>
    <rPh sb="3" eb="5">
      <t>ジギョウ</t>
    </rPh>
    <rPh sb="5" eb="6">
      <t>ヒ</t>
    </rPh>
    <rPh sb="6" eb="7">
      <t>オヨ</t>
    </rPh>
    <rPh sb="8" eb="11">
      <t>ジョセイキン</t>
    </rPh>
    <rPh sb="11" eb="13">
      <t>シンセイ</t>
    </rPh>
    <rPh sb="13" eb="14">
      <t>ガク</t>
    </rPh>
    <phoneticPr fontId="65"/>
  </si>
  <si>
    <t>交付申請</t>
    <rPh sb="0" eb="2">
      <t>コウフ</t>
    </rPh>
    <rPh sb="2" eb="4">
      <t>シンセイ</t>
    </rPh>
    <phoneticPr fontId="65"/>
  </si>
  <si>
    <t>区分</t>
    <rPh sb="0" eb="2">
      <t>クブン</t>
    </rPh>
    <phoneticPr fontId="65"/>
  </si>
  <si>
    <t>合算上限額</t>
    <rPh sb="0" eb="2">
      <t>ガッサン</t>
    </rPh>
    <rPh sb="2" eb="5">
      <t>ジョウゲンガク</t>
    </rPh>
    <phoneticPr fontId="65"/>
  </si>
  <si>
    <t>申請区分を選択してください</t>
    <rPh sb="0" eb="2">
      <t>シンセイ</t>
    </rPh>
    <rPh sb="2" eb="4">
      <t>クブン</t>
    </rPh>
    <rPh sb="5" eb="7">
      <t>センタク</t>
    </rPh>
    <phoneticPr fontId="65"/>
  </si>
  <si>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5"/>
  </si>
  <si>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5"/>
  </si>
  <si>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5"/>
  </si>
  <si>
    <t>都仮算定
助成金額</t>
    <rPh sb="0" eb="1">
      <t>ト</t>
    </rPh>
    <rPh sb="1" eb="2">
      <t>カリ</t>
    </rPh>
    <rPh sb="2" eb="4">
      <t>サンテイ</t>
    </rPh>
    <rPh sb="5" eb="7">
      <t>ジョセイ</t>
    </rPh>
    <rPh sb="7" eb="9">
      <t>キンガク</t>
    </rPh>
    <phoneticPr fontId="65"/>
  </si>
  <si>
    <t>設備の種類</t>
    <rPh sb="0" eb="2">
      <t>セツビ</t>
    </rPh>
    <rPh sb="3" eb="5">
      <t>シュルイ</t>
    </rPh>
    <phoneticPr fontId="65"/>
  </si>
  <si>
    <t>都の助成対象となる国等補助交付額</t>
    <phoneticPr fontId="65"/>
  </si>
  <si>
    <t>国等補助控除無し都助成対象経費</t>
    <phoneticPr fontId="65"/>
  </si>
  <si>
    <t>国等補助控除後の都助成対象</t>
    <phoneticPr fontId="65"/>
  </si>
  <si>
    <t>都助成
交付申請額</t>
    <rPh sb="0" eb="1">
      <t>ト</t>
    </rPh>
    <rPh sb="4" eb="6">
      <t>コウフ</t>
    </rPh>
    <rPh sb="6" eb="8">
      <t>シンセイ</t>
    </rPh>
    <rPh sb="8" eb="9">
      <t>ガク</t>
    </rPh>
    <phoneticPr fontId="7"/>
  </si>
  <si>
    <t>交付申請額</t>
    <rPh sb="0" eb="2">
      <t>コウフ</t>
    </rPh>
    <rPh sb="2" eb="4">
      <t>シンセイ</t>
    </rPh>
    <rPh sb="4" eb="5">
      <t>ガク</t>
    </rPh>
    <phoneticPr fontId="65"/>
  </si>
  <si>
    <t>助成事業に要する経費</t>
    <rPh sb="0" eb="2">
      <t>ジョセイ</t>
    </rPh>
    <rPh sb="2" eb="4">
      <t>ジギョウ</t>
    </rPh>
    <rPh sb="5" eb="6">
      <t>ヨウ</t>
    </rPh>
    <rPh sb="8" eb="10">
      <t>ケイヒ</t>
    </rPh>
    <phoneticPr fontId="65"/>
  </si>
  <si>
    <t>開始届</t>
    <rPh sb="0" eb="2">
      <t>カイシ</t>
    </rPh>
    <rPh sb="2" eb="3">
      <t>トドケ</t>
    </rPh>
    <phoneticPr fontId="65"/>
  </si>
  <si>
    <t>都の助成対象となる国等補助</t>
    <rPh sb="0" eb="1">
      <t>ト</t>
    </rPh>
    <rPh sb="2" eb="4">
      <t>ジョセイ</t>
    </rPh>
    <rPh sb="4" eb="6">
      <t>タイショウ</t>
    </rPh>
    <rPh sb="9" eb="10">
      <t>クニ</t>
    </rPh>
    <rPh sb="10" eb="11">
      <t>トウ</t>
    </rPh>
    <rPh sb="11" eb="13">
      <t>ホジョ</t>
    </rPh>
    <phoneticPr fontId="65"/>
  </si>
  <si>
    <t>計画変更</t>
    <rPh sb="0" eb="2">
      <t>ケイカク</t>
    </rPh>
    <rPh sb="2" eb="4">
      <t>ヘンコウ</t>
    </rPh>
    <phoneticPr fontId="65"/>
  </si>
  <si>
    <t>実績報告</t>
    <rPh sb="0" eb="2">
      <t>ジッセキ</t>
    </rPh>
    <rPh sb="2" eb="4">
      <t>ホウコク</t>
    </rPh>
    <phoneticPr fontId="65"/>
  </si>
  <si>
    <t>都助成
実績報告額</t>
    <phoneticPr fontId="7"/>
  </si>
  <si>
    <t>実績報告額</t>
    <rPh sb="0" eb="2">
      <t>ジッセキ</t>
    </rPh>
    <rPh sb="2" eb="4">
      <t>ホウコク</t>
    </rPh>
    <rPh sb="4" eb="5">
      <t>ガク</t>
    </rPh>
    <phoneticPr fontId="65"/>
  </si>
  <si>
    <t>備考欄</t>
    <rPh sb="0" eb="2">
      <t>ビコウ</t>
    </rPh>
    <rPh sb="2" eb="3">
      <t>ラン</t>
    </rPh>
    <phoneticPr fontId="65"/>
  </si>
  <si>
    <t>１.太陽光発電に関する事業（※蓄電池を除く）</t>
    <rPh sb="2" eb="5">
      <t>タイヨウコウ</t>
    </rPh>
    <rPh sb="5" eb="7">
      <t>ハツデン</t>
    </rPh>
    <rPh sb="8" eb="9">
      <t>カン</t>
    </rPh>
    <rPh sb="11" eb="13">
      <t>ジギョウ</t>
    </rPh>
    <rPh sb="15" eb="18">
      <t>チクデンチ</t>
    </rPh>
    <rPh sb="19" eb="20">
      <t>ノゾ</t>
    </rPh>
    <phoneticPr fontId="65"/>
  </si>
  <si>
    <t>都助成率</t>
    <phoneticPr fontId="65"/>
  </si>
  <si>
    <t>国補助併用</t>
    <rPh sb="0" eb="1">
      <t>クニ</t>
    </rPh>
    <rPh sb="1" eb="3">
      <t>ホジョ</t>
    </rPh>
    <rPh sb="3" eb="5">
      <t>ヘイヨウ</t>
    </rPh>
    <phoneticPr fontId="65"/>
  </si>
  <si>
    <t>上限額</t>
    <rPh sb="0" eb="2">
      <t>ジョウゲン</t>
    </rPh>
    <rPh sb="2" eb="3">
      <t>ガク</t>
    </rPh>
    <phoneticPr fontId="65"/>
  </si>
  <si>
    <t>発電容量（kW）</t>
    <rPh sb="0" eb="2">
      <t>ハツデン</t>
    </rPh>
    <rPh sb="2" eb="4">
      <t>ヨウリョウ</t>
    </rPh>
    <phoneticPr fontId="65"/>
  </si>
  <si>
    <t>都助成率・上限額</t>
    <rPh sb="0" eb="1">
      <t>ト</t>
    </rPh>
    <rPh sb="1" eb="3">
      <t>ジョセイ</t>
    </rPh>
    <rPh sb="3" eb="4">
      <t>リツ</t>
    </rPh>
    <rPh sb="5" eb="8">
      <t>ジョウゲンガク</t>
    </rPh>
    <phoneticPr fontId="65"/>
  </si>
  <si>
    <t>国等補助金
の併用</t>
    <rPh sb="0" eb="1">
      <t>クニ</t>
    </rPh>
    <rPh sb="1" eb="2">
      <t>トウ</t>
    </rPh>
    <rPh sb="2" eb="5">
      <t>ホジョキン</t>
    </rPh>
    <rPh sb="7" eb="9">
      <t>ヘイヨウ</t>
    </rPh>
    <phoneticPr fontId="65"/>
  </si>
  <si>
    <t>選択してください</t>
    <rPh sb="0" eb="2">
      <t>センタク</t>
    </rPh>
    <phoneticPr fontId="65"/>
  </si>
  <si>
    <t>太陽光発電</t>
    <rPh sb="0" eb="3">
      <t>タイヨウコウ</t>
    </rPh>
    <rPh sb="3" eb="5">
      <t>ハツデン</t>
    </rPh>
    <phoneticPr fontId="65"/>
  </si>
  <si>
    <t>併用なし</t>
    <rPh sb="0" eb="2">
      <t>ヘイヨウ</t>
    </rPh>
    <phoneticPr fontId="65"/>
  </si>
  <si>
    <t>2/3</t>
    <phoneticPr fontId="65"/>
  </si>
  <si>
    <t>併用あり</t>
    <rPh sb="0" eb="2">
      <t>ヘイヨウ</t>
    </rPh>
    <phoneticPr fontId="65"/>
  </si>
  <si>
    <t>１億円</t>
    <rPh sb="1" eb="3">
      <t>オクエン</t>
    </rPh>
    <phoneticPr fontId="65"/>
  </si>
  <si>
    <t>150,000円/kW</t>
    <rPh sb="7" eb="8">
      <t>エン</t>
    </rPh>
    <phoneticPr fontId="65"/>
  </si>
  <si>
    <t>1/2</t>
    <phoneticPr fontId="65"/>
  </si>
  <si>
    <t>7,500万円</t>
    <rPh sb="5" eb="7">
      <t>マンエン</t>
    </rPh>
    <phoneticPr fontId="65"/>
  </si>
  <si>
    <t>総事業費</t>
    <rPh sb="0" eb="4">
      <t>ソウジギョウヒ</t>
    </rPh>
    <phoneticPr fontId="65"/>
  </si>
  <si>
    <t>国等補助</t>
    <rPh sb="0" eb="1">
      <t>クニ</t>
    </rPh>
    <rPh sb="1" eb="2">
      <t>トウ</t>
    </rPh>
    <rPh sb="2" eb="4">
      <t>ホジョ</t>
    </rPh>
    <phoneticPr fontId="65"/>
  </si>
  <si>
    <t>都助成</t>
    <rPh sb="0" eb="1">
      <t>ト</t>
    </rPh>
    <rPh sb="1" eb="3">
      <t>ジョセイ</t>
    </rPh>
    <phoneticPr fontId="65"/>
  </si>
  <si>
    <t>備考</t>
    <rPh sb="0" eb="2">
      <t>ビコウ</t>
    </rPh>
    <phoneticPr fontId="65"/>
  </si>
  <si>
    <t>経費の内容</t>
    <rPh sb="0" eb="2">
      <t>ケイヒ</t>
    </rPh>
    <rPh sb="3" eb="5">
      <t>ナイヨウ</t>
    </rPh>
    <phoneticPr fontId="65"/>
  </si>
  <si>
    <t>3</t>
    <phoneticPr fontId="65"/>
  </si>
  <si>
    <t>2</t>
    <phoneticPr fontId="65"/>
  </si>
  <si>
    <t>内訳</t>
    <rPh sb="0" eb="2">
      <t>ウチワケ</t>
    </rPh>
    <phoneticPr fontId="65"/>
  </si>
  <si>
    <t>明細番号</t>
    <rPh sb="0" eb="2">
      <t>メイサイ</t>
    </rPh>
    <rPh sb="2" eb="4">
      <t>バンゴウ</t>
    </rPh>
    <phoneticPr fontId="65"/>
  </si>
  <si>
    <t>金額</t>
    <rPh sb="0" eb="2">
      <t>キンガク</t>
    </rPh>
    <phoneticPr fontId="65"/>
  </si>
  <si>
    <t>1</t>
    <phoneticPr fontId="65"/>
  </si>
  <si>
    <t>設計費</t>
    <rPh sb="0" eb="2">
      <t>セッケイ</t>
    </rPh>
    <rPh sb="2" eb="3">
      <t>ヒ</t>
    </rPh>
    <phoneticPr fontId="65"/>
  </si>
  <si>
    <t>←触らない</t>
    <rPh sb="1" eb="2">
      <t>サワ</t>
    </rPh>
    <phoneticPr fontId="65"/>
  </si>
  <si>
    <t>小計</t>
    <rPh sb="0" eb="2">
      <t>ショウケイ</t>
    </rPh>
    <phoneticPr fontId="65"/>
  </si>
  <si>
    <t>設備費</t>
    <rPh sb="0" eb="3">
      <t>セツビヒ</t>
    </rPh>
    <phoneticPr fontId="65"/>
  </si>
  <si>
    <t>上限計算</t>
    <rPh sb="0" eb="2">
      <t>ジョウゲン</t>
    </rPh>
    <rPh sb="2" eb="4">
      <t>ケイサン</t>
    </rPh>
    <phoneticPr fontId="65"/>
  </si>
  <si>
    <t>国補助控除前</t>
    <rPh sb="0" eb="1">
      <t>クニ</t>
    </rPh>
    <rPh sb="1" eb="3">
      <t>ホジョ</t>
    </rPh>
    <rPh sb="3" eb="5">
      <t>コウジョ</t>
    </rPh>
    <rPh sb="5" eb="6">
      <t>マエ</t>
    </rPh>
    <phoneticPr fontId="65"/>
  </si>
  <si>
    <t>kw単価</t>
    <rPh sb="2" eb="4">
      <t>タンカ</t>
    </rPh>
    <phoneticPr fontId="65"/>
  </si>
  <si>
    <t>国補助控除後</t>
    <rPh sb="0" eb="1">
      <t>クニ</t>
    </rPh>
    <rPh sb="1" eb="3">
      <t>ホジョ</t>
    </rPh>
    <rPh sb="3" eb="5">
      <t>コウジョ</t>
    </rPh>
    <rPh sb="5" eb="6">
      <t>ゴ</t>
    </rPh>
    <phoneticPr fontId="65"/>
  </si>
  <si>
    <t>事業上限</t>
    <rPh sb="0" eb="2">
      <t>ジギョウ</t>
    </rPh>
    <rPh sb="2" eb="4">
      <t>ジョウゲン</t>
    </rPh>
    <phoneticPr fontId="65"/>
  </si>
  <si>
    <t>割合</t>
    <rPh sb="0" eb="2">
      <t>ワリアイ</t>
    </rPh>
    <phoneticPr fontId="65"/>
  </si>
  <si>
    <t>本申請助成申請額</t>
    <rPh sb="0" eb="1">
      <t>ホン</t>
    </rPh>
    <rPh sb="1" eb="3">
      <t>シンセイ</t>
    </rPh>
    <rPh sb="3" eb="5">
      <t>ジョセイ</t>
    </rPh>
    <rPh sb="5" eb="8">
      <t>シンセイガク</t>
    </rPh>
    <phoneticPr fontId="65"/>
  </si>
  <si>
    <t>申請区分</t>
    <rPh sb="0" eb="2">
      <t>シンセイ</t>
    </rPh>
    <rPh sb="2" eb="4">
      <t>クブン</t>
    </rPh>
    <phoneticPr fontId="65"/>
  </si>
  <si>
    <t>工事費</t>
    <rPh sb="0" eb="3">
      <t>コウジヒ</t>
    </rPh>
    <phoneticPr fontId="65"/>
  </si>
  <si>
    <t>消費税</t>
    <rPh sb="0" eb="3">
      <t>ショウヒゼイ</t>
    </rPh>
    <phoneticPr fontId="65"/>
  </si>
  <si>
    <t>合計(税抜）</t>
    <rPh sb="0" eb="2">
      <t>ゴウケイ</t>
    </rPh>
    <rPh sb="3" eb="5">
      <t>ゼイヌキ</t>
    </rPh>
    <phoneticPr fontId="65"/>
  </si>
  <si>
    <t>合計（税込）</t>
    <rPh sb="0" eb="2">
      <t>ゴウケイ</t>
    </rPh>
    <rPh sb="3" eb="5">
      <t>ゼイコ</t>
    </rPh>
    <phoneticPr fontId="65"/>
  </si>
  <si>
    <t>算定上限額</t>
    <rPh sb="0" eb="2">
      <t>サンテイ</t>
    </rPh>
    <rPh sb="2" eb="4">
      <t>ジョウゲン</t>
    </rPh>
    <rPh sb="4" eb="5">
      <t>ガク</t>
    </rPh>
    <phoneticPr fontId="65"/>
  </si>
  <si>
    <t>①発電容量（kW）</t>
    <rPh sb="1" eb="3">
      <t>ハツデン</t>
    </rPh>
    <rPh sb="3" eb="5">
      <t>ヨウリョウ</t>
    </rPh>
    <phoneticPr fontId="65"/>
  </si>
  <si>
    <t>150,000円/kWh</t>
    <rPh sb="7" eb="8">
      <t>エン</t>
    </rPh>
    <phoneticPr fontId="65"/>
  </si>
  <si>
    <t>kWh</t>
    <phoneticPr fontId="65"/>
  </si>
  <si>
    <t>助成対象となる蓄電池容量</t>
    <rPh sb="0" eb="2">
      <t>ジョセイ</t>
    </rPh>
    <rPh sb="2" eb="4">
      <t>タイショウ</t>
    </rPh>
    <rPh sb="7" eb="10">
      <t>チクデンチ</t>
    </rPh>
    <rPh sb="10" eb="12">
      <t>ヨウリョウ</t>
    </rPh>
    <phoneticPr fontId="65"/>
  </si>
  <si>
    <t>都助成対象比率</t>
    <rPh sb="0" eb="1">
      <t>ト</t>
    </rPh>
    <rPh sb="1" eb="3">
      <t>ジョセイ</t>
    </rPh>
    <rPh sb="3" eb="5">
      <t>タイショウ</t>
    </rPh>
    <rPh sb="5" eb="7">
      <t>ヒリツ</t>
    </rPh>
    <phoneticPr fontId="65"/>
  </si>
  <si>
    <t>kwh単価</t>
    <rPh sb="3" eb="5">
      <t>タンカ</t>
    </rPh>
    <phoneticPr fontId="65"/>
  </si>
  <si>
    <t xml:space="preserve">申請書類提出方法等
提出期限及びお問い合わせ先
</t>
    <phoneticPr fontId="11"/>
  </si>
  <si>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11"/>
  </si>
  <si>
    <t>申請専用メールアドレス※</t>
    <phoneticPr fontId="11"/>
  </si>
  <si>
    <t>※申請書の受付専用のメールアドレスになりますのでご注意ください。</t>
    <phoneticPr fontId="11"/>
  </si>
  <si>
    <t>第７号様式（第13条関係）</t>
    <phoneticPr fontId="11"/>
  </si>
  <si>
    <t>部分を入力してください。</t>
    <rPh sb="0" eb="2">
      <t>ブブン</t>
    </rPh>
    <rPh sb="3" eb="5">
      <t>ニュウリョク</t>
    </rPh>
    <phoneticPr fontId="65"/>
  </si>
  <si>
    <t>年</t>
    <rPh sb="0" eb="1">
      <t>ネン</t>
    </rPh>
    <phoneticPr fontId="65"/>
  </si>
  <si>
    <t>月</t>
    <rPh sb="0" eb="1">
      <t>ガツ</t>
    </rPh>
    <phoneticPr fontId="65"/>
  </si>
  <si>
    <t>日</t>
    <rPh sb="0" eb="1">
      <t>ニチ</t>
    </rPh>
    <phoneticPr fontId="65"/>
  </si>
  <si>
    <t>公益財団法人 東京都環境公社</t>
    <rPh sb="0" eb="2">
      <t>コウエキ</t>
    </rPh>
    <phoneticPr fontId="11"/>
  </si>
  <si>
    <t>（助成事業者）</t>
    <phoneticPr fontId="65"/>
  </si>
  <si>
    <t>　理事長 殿</t>
    <phoneticPr fontId="65"/>
  </si>
  <si>
    <t>住　　所</t>
    <phoneticPr fontId="65"/>
  </si>
  <si>
    <t>名　　称</t>
    <rPh sb="0" eb="1">
      <t>メイ</t>
    </rPh>
    <rPh sb="3" eb="4">
      <t>ショウ</t>
    </rPh>
    <phoneticPr fontId="11"/>
  </si>
  <si>
    <t>助成事業開始届</t>
    <phoneticPr fontId="11"/>
  </si>
  <si>
    <t>日付</t>
    <rPh sb="0" eb="1">
      <t>ニチ</t>
    </rPh>
    <rPh sb="1" eb="2">
      <t>ヅケ</t>
    </rPh>
    <phoneticPr fontId="65"/>
  </si>
  <si>
    <t>都環公地温第</t>
    <rPh sb="0" eb="1">
      <t>ト</t>
    </rPh>
    <rPh sb="1" eb="2">
      <t>ワ</t>
    </rPh>
    <rPh sb="2" eb="3">
      <t>コウ</t>
    </rPh>
    <rPh sb="3" eb="4">
      <t>チ</t>
    </rPh>
    <rPh sb="4" eb="5">
      <t>オン</t>
    </rPh>
    <rPh sb="5" eb="6">
      <t>ダイ</t>
    </rPh>
    <phoneticPr fontId="65"/>
  </si>
  <si>
    <t>号で交付決定の通知を受けた</t>
    <rPh sb="7" eb="9">
      <t>ツウチ</t>
    </rPh>
    <rPh sb="10" eb="11">
      <t>ウ</t>
    </rPh>
    <phoneticPr fontId="65"/>
  </si>
  <si>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1"/>
  </si>
  <si>
    <t>記</t>
    <rPh sb="0" eb="1">
      <t>キ</t>
    </rPh>
    <phoneticPr fontId="65"/>
  </si>
  <si>
    <t>助成事業の名称</t>
    <rPh sb="2" eb="4">
      <t>ジギョウ</t>
    </rPh>
    <phoneticPr fontId="11"/>
  </si>
  <si>
    <t>（交付決定番号）</t>
    <rPh sb="1" eb="3">
      <t>コウフ</t>
    </rPh>
    <rPh sb="3" eb="5">
      <t>ケッテイ</t>
    </rPh>
    <rPh sb="5" eb="7">
      <t>バンゴウ</t>
    </rPh>
    <phoneticPr fontId="65"/>
  </si>
  <si>
    <t>（</t>
    <phoneticPr fontId="65"/>
  </si>
  <si>
    <t>）</t>
    <phoneticPr fontId="65"/>
  </si>
  <si>
    <t>工事期間</t>
    <rPh sb="0" eb="2">
      <t>コウジ</t>
    </rPh>
    <rPh sb="2" eb="4">
      <t>キカン</t>
    </rPh>
    <phoneticPr fontId="11"/>
  </si>
  <si>
    <t>着手年月日</t>
    <phoneticPr fontId="11"/>
  </si>
  <si>
    <t>:</t>
    <phoneticPr fontId="11"/>
  </si>
  <si>
    <t>月</t>
    <rPh sb="0" eb="1">
      <t>ガツ</t>
    </rPh>
    <phoneticPr fontId="11"/>
  </si>
  <si>
    <t>日</t>
    <rPh sb="0" eb="1">
      <t>ニチ</t>
    </rPh>
    <phoneticPr fontId="11"/>
  </si>
  <si>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11"/>
  </si>
  <si>
    <t>完了予定年月日</t>
    <phoneticPr fontId="11"/>
  </si>
  <si>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11"/>
  </si>
  <si>
    <t>添付書類</t>
  </si>
  <si>
    <t>・工事契約書（写し）</t>
    <phoneticPr fontId="65"/>
  </si>
  <si>
    <t>←必要に応じて追記してください</t>
    <rPh sb="1" eb="3">
      <t>ヒツヨウ</t>
    </rPh>
    <rPh sb="4" eb="5">
      <t>オウ</t>
    </rPh>
    <rPh sb="7" eb="9">
      <t>ツイキ</t>
    </rPh>
    <phoneticPr fontId="11"/>
  </si>
  <si>
    <t>←工程に変更が生じた場合は、第11号様式を提出してください。</t>
    <rPh sb="1" eb="3">
      <t>コウテイ</t>
    </rPh>
    <rPh sb="4" eb="6">
      <t>ヘンコウ</t>
    </rPh>
    <rPh sb="7" eb="8">
      <t>ショウ</t>
    </rPh>
    <rPh sb="10" eb="12">
      <t>バアイ</t>
    </rPh>
    <rPh sb="14" eb="15">
      <t>ダイ</t>
    </rPh>
    <rPh sb="17" eb="18">
      <t>ゴウ</t>
    </rPh>
    <rPh sb="18" eb="20">
      <t>ヨウシキ</t>
    </rPh>
    <rPh sb="21" eb="23">
      <t>テイシュツ</t>
    </rPh>
    <phoneticPr fontId="65"/>
  </si>
  <si>
    <t>※交付決定に伴う工程変更は第11号様式（助成事業計画変更申請書）は不要ですが、それ以外による工程変更は、第11号様式を提出してください。</t>
    <rPh sb="1" eb="3">
      <t>コウフ</t>
    </rPh>
    <rPh sb="3" eb="5">
      <t>ケッテイ</t>
    </rPh>
    <rPh sb="6" eb="7">
      <t>トモナ</t>
    </rPh>
    <rPh sb="8" eb="10">
      <t>コウテイ</t>
    </rPh>
    <rPh sb="10" eb="12">
      <t>ヘンコウ</t>
    </rPh>
    <rPh sb="13" eb="14">
      <t>ダイ</t>
    </rPh>
    <rPh sb="16" eb="17">
      <t>ゴウ</t>
    </rPh>
    <rPh sb="17" eb="19">
      <t>ヨウシキ</t>
    </rPh>
    <rPh sb="22" eb="24">
      <t>ジギョウ</t>
    </rPh>
    <rPh sb="24" eb="26">
      <t>ケイカク</t>
    </rPh>
    <rPh sb="26" eb="28">
      <t>ヘンコウ</t>
    </rPh>
    <rPh sb="28" eb="30">
      <t>シンセイ</t>
    </rPh>
    <rPh sb="30" eb="31">
      <t>ショ</t>
    </rPh>
    <rPh sb="33" eb="35">
      <t>フヨウ</t>
    </rPh>
    <rPh sb="41" eb="43">
      <t>イガイ</t>
    </rPh>
    <rPh sb="46" eb="48">
      <t>コウテイ</t>
    </rPh>
    <rPh sb="48" eb="50">
      <t>ヘンコウ</t>
    </rPh>
    <rPh sb="52" eb="53">
      <t>ダイ</t>
    </rPh>
    <rPh sb="55" eb="56">
      <t>ゴウ</t>
    </rPh>
    <rPh sb="56" eb="58">
      <t>ヨウシキ</t>
    </rPh>
    <rPh sb="59" eb="61">
      <t>テイシュツ</t>
    </rPh>
    <phoneticPr fontId="65"/>
  </si>
  <si>
    <t>（助成事業者）</t>
    <rPh sb="1" eb="3">
      <t>ジョセイ</t>
    </rPh>
    <rPh sb="3" eb="5">
      <t>ジギョウ</t>
    </rPh>
    <rPh sb="5" eb="6">
      <t>シャ</t>
    </rPh>
    <phoneticPr fontId="11"/>
  </si>
  <si>
    <t>住　　所</t>
  </si>
  <si>
    <t>　</t>
    <phoneticPr fontId="65"/>
  </si>
  <si>
    <t xml:space="preserve">理事長 殿 </t>
    <phoneticPr fontId="65"/>
  </si>
  <si>
    <t>助成金交付申請撤回届出書</t>
    <rPh sb="2" eb="3">
      <t>キン</t>
    </rPh>
    <rPh sb="3" eb="5">
      <t>コウフ</t>
    </rPh>
    <rPh sb="5" eb="7">
      <t>シンセイ</t>
    </rPh>
    <rPh sb="7" eb="9">
      <t>テッカイ</t>
    </rPh>
    <rPh sb="9" eb="12">
      <t>トドケデショ</t>
    </rPh>
    <phoneticPr fontId="11"/>
  </si>
  <si>
    <t>交付申請年月日</t>
    <rPh sb="0" eb="2">
      <t>コウフ</t>
    </rPh>
    <rPh sb="2" eb="4">
      <t>シンセイ</t>
    </rPh>
    <rPh sb="4" eb="7">
      <t>ネンガッピ</t>
    </rPh>
    <phoneticPr fontId="11"/>
  </si>
  <si>
    <t>撤回の理由</t>
    <rPh sb="0" eb="2">
      <t>テッカイ</t>
    </rPh>
    <rPh sb="3" eb="5">
      <t>リユウ</t>
    </rPh>
    <phoneticPr fontId="65"/>
  </si>
  <si>
    <t>連絡先</t>
    <rPh sb="0" eb="3">
      <t>レンラクサキ</t>
    </rPh>
    <phoneticPr fontId="65"/>
  </si>
  <si>
    <t>会社名</t>
    <rPh sb="0" eb="3">
      <t>カイシャメイ</t>
    </rPh>
    <phoneticPr fontId="65"/>
  </si>
  <si>
    <t>部課名</t>
    <rPh sb="0" eb="1">
      <t>ブ</t>
    </rPh>
    <rPh sb="1" eb="2">
      <t>カ</t>
    </rPh>
    <rPh sb="2" eb="3">
      <t>メイ</t>
    </rPh>
    <phoneticPr fontId="65"/>
  </si>
  <si>
    <t>担当者氏名</t>
    <rPh sb="0" eb="3">
      <t>タントウシャ</t>
    </rPh>
    <rPh sb="3" eb="5">
      <t>シメイ</t>
    </rPh>
    <phoneticPr fontId="65"/>
  </si>
  <si>
    <t>（電話番号</t>
    <rPh sb="1" eb="3">
      <t>デンワ</t>
    </rPh>
    <rPh sb="3" eb="5">
      <t>バンゴウ</t>
    </rPh>
    <phoneticPr fontId="65"/>
  </si>
  <si>
    <t>（携帯電話</t>
    <rPh sb="1" eb="3">
      <t>ケイタイ</t>
    </rPh>
    <rPh sb="3" eb="5">
      <t>デンワ</t>
    </rPh>
    <phoneticPr fontId="65"/>
  </si>
  <si>
    <t>（Ｅ-mail</t>
    <phoneticPr fontId="65"/>
  </si>
  <si>
    <t>理事長 殿</t>
    <phoneticPr fontId="65"/>
  </si>
  <si>
    <t>承継前の助成事業者</t>
    <rPh sb="2" eb="3">
      <t>マエ</t>
    </rPh>
    <rPh sb="6" eb="8">
      <t>ジギョウ</t>
    </rPh>
    <rPh sb="8" eb="9">
      <t>シャ</t>
    </rPh>
    <phoneticPr fontId="11"/>
  </si>
  <si>
    <t>住　　所</t>
    <rPh sb="0" eb="1">
      <t>ジュウ</t>
    </rPh>
    <rPh sb="3" eb="4">
      <t>ショ</t>
    </rPh>
    <phoneticPr fontId="65"/>
  </si>
  <si>
    <t>承継の理由</t>
    <rPh sb="3" eb="5">
      <t>リユウ</t>
    </rPh>
    <phoneticPr fontId="65"/>
  </si>
  <si>
    <t>承継後の総括的連絡先</t>
    <rPh sb="2" eb="3">
      <t>ゴ</t>
    </rPh>
    <rPh sb="4" eb="6">
      <t>ソウカツ</t>
    </rPh>
    <rPh sb="6" eb="7">
      <t>テキ</t>
    </rPh>
    <rPh sb="7" eb="10">
      <t>レンラクサキ</t>
    </rPh>
    <phoneticPr fontId="65"/>
  </si>
  <si>
    <t>※助成事業の承継が確認できる書類を添付すること。</t>
    <rPh sb="3" eb="5">
      <t>ジギョウ</t>
    </rPh>
    <rPh sb="9" eb="11">
      <t>カクニン</t>
    </rPh>
    <rPh sb="14" eb="16">
      <t>ショルイ</t>
    </rPh>
    <rPh sb="17" eb="19">
      <t>テンプ</t>
    </rPh>
    <phoneticPr fontId="65"/>
  </si>
  <si>
    <t>　理事長 殿</t>
    <rPh sb="1" eb="4">
      <t>リジチョウ</t>
    </rPh>
    <rPh sb="5" eb="6">
      <t>ドノ</t>
    </rPh>
    <phoneticPr fontId="11"/>
  </si>
  <si>
    <t>（共同申請者）</t>
    <rPh sb="5" eb="6">
      <t>シャ</t>
    </rPh>
    <phoneticPr fontId="11"/>
  </si>
  <si>
    <t>助成事業計画変更申請書</t>
    <rPh sb="2" eb="4">
      <t>ジギョウ</t>
    </rPh>
    <rPh sb="4" eb="6">
      <t>ケイカク</t>
    </rPh>
    <rPh sb="6" eb="8">
      <t>ヘンコウ</t>
    </rPh>
    <rPh sb="8" eb="10">
      <t>シンセイ</t>
    </rPh>
    <rPh sb="10" eb="11">
      <t>ショ</t>
    </rPh>
    <phoneticPr fontId="11"/>
  </si>
  <si>
    <t>変更の内容</t>
    <rPh sb="0" eb="2">
      <t>ヘンコウ</t>
    </rPh>
    <rPh sb="3" eb="5">
      <t>ナイヨウ</t>
    </rPh>
    <phoneticPr fontId="11"/>
  </si>
  <si>
    <t>変更の理由</t>
    <rPh sb="0" eb="2">
      <t>ヘンコウ</t>
    </rPh>
    <rPh sb="3" eb="5">
      <t>リユウ</t>
    </rPh>
    <phoneticPr fontId="65"/>
  </si>
  <si>
    <t>変更による影響</t>
    <rPh sb="0" eb="2">
      <t>ヘンコウ</t>
    </rPh>
    <rPh sb="5" eb="7">
      <t>エイキョウ</t>
    </rPh>
    <phoneticPr fontId="65"/>
  </si>
  <si>
    <t>変更後の助成事業に要する経費等</t>
    <rPh sb="0" eb="2">
      <t>ヘンコウ</t>
    </rPh>
    <rPh sb="2" eb="3">
      <t>ゴ</t>
    </rPh>
    <rPh sb="6" eb="8">
      <t>ジギョウ</t>
    </rPh>
    <rPh sb="9" eb="10">
      <t>ヨウ</t>
    </rPh>
    <rPh sb="12" eb="14">
      <t>ケイヒ</t>
    </rPh>
    <rPh sb="14" eb="15">
      <t>トウ</t>
    </rPh>
    <phoneticPr fontId="65"/>
  </si>
  <si>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5"/>
  </si>
  <si>
    <t>事業者情報の変更届出書</t>
    <rPh sb="0" eb="2">
      <t>ジギョウ</t>
    </rPh>
    <rPh sb="2" eb="3">
      <t>シャ</t>
    </rPh>
    <rPh sb="3" eb="5">
      <t>ジョウホウ</t>
    </rPh>
    <rPh sb="6" eb="8">
      <t>ヘンコウ</t>
    </rPh>
    <rPh sb="8" eb="11">
      <t>トドケデショ</t>
    </rPh>
    <phoneticPr fontId="11"/>
  </si>
  <si>
    <t>変更事項</t>
    <rPh sb="0" eb="2">
      <t>ヘンコウ</t>
    </rPh>
    <rPh sb="2" eb="4">
      <t>ジコウ</t>
    </rPh>
    <phoneticPr fontId="65"/>
  </si>
  <si>
    <t>変更前</t>
    <rPh sb="0" eb="2">
      <t>ヘンコウ</t>
    </rPh>
    <rPh sb="2" eb="3">
      <t>マエ</t>
    </rPh>
    <phoneticPr fontId="65"/>
  </si>
  <si>
    <t>変更後</t>
    <rPh sb="0" eb="2">
      <t>ヘンコウ</t>
    </rPh>
    <rPh sb="2" eb="3">
      <t>ゴ</t>
    </rPh>
    <phoneticPr fontId="65"/>
  </si>
  <si>
    <t>（該当のものに○）</t>
    <rPh sb="1" eb="3">
      <t>ガイトウ</t>
    </rPh>
    <phoneticPr fontId="65"/>
  </si>
  <si>
    <t>（変更事項のみ記載）</t>
    <rPh sb="1" eb="3">
      <t>ヘンコウ</t>
    </rPh>
    <rPh sb="3" eb="5">
      <t>ジコウ</t>
    </rPh>
    <rPh sb="7" eb="9">
      <t>キサイ</t>
    </rPh>
    <phoneticPr fontId="65"/>
  </si>
  <si>
    <t>１　法人登記住所の変更</t>
    <rPh sb="2" eb="4">
      <t>ホウジン</t>
    </rPh>
    <rPh sb="4" eb="6">
      <t>トウキ</t>
    </rPh>
    <rPh sb="6" eb="8">
      <t>ジュウショ</t>
    </rPh>
    <rPh sb="9" eb="11">
      <t>ヘンコウ</t>
    </rPh>
    <phoneticPr fontId="11"/>
  </si>
  <si>
    <t>２　組織変更（株式会社化など）</t>
    <rPh sb="2" eb="4">
      <t>ソシキ</t>
    </rPh>
    <rPh sb="4" eb="6">
      <t>ヘンコウ</t>
    </rPh>
    <rPh sb="7" eb="12">
      <t>カブシキガイシャカ</t>
    </rPh>
    <phoneticPr fontId="65"/>
  </si>
  <si>
    <t>３　代表者変更</t>
    <rPh sb="2" eb="5">
      <t>ダイヒョウシャ</t>
    </rPh>
    <rPh sb="5" eb="7">
      <t>ヘンコウ</t>
    </rPh>
    <phoneticPr fontId="65"/>
  </si>
  <si>
    <t>４　その他</t>
    <rPh sb="4" eb="5">
      <t>タ</t>
    </rPh>
    <phoneticPr fontId="65"/>
  </si>
  <si>
    <t>中止（廃止）の理由</t>
    <rPh sb="0" eb="2">
      <t>チュウシ</t>
    </rPh>
    <rPh sb="3" eb="5">
      <t>ハイシ</t>
    </rPh>
    <rPh sb="7" eb="9">
      <t>リユウ</t>
    </rPh>
    <phoneticPr fontId="11"/>
  </si>
  <si>
    <t>中止（廃止）による影響</t>
    <rPh sb="0" eb="2">
      <t>チュウシ</t>
    </rPh>
    <rPh sb="3" eb="5">
      <t>ハイシ</t>
    </rPh>
    <rPh sb="9" eb="11">
      <t>エイキョウ</t>
    </rPh>
    <phoneticPr fontId="11"/>
  </si>
  <si>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65"/>
  </si>
  <si>
    <t>～</t>
    <phoneticPr fontId="65"/>
  </si>
  <si>
    <t>実績報告書兼助成金交付請求書</t>
    <rPh sb="0" eb="2">
      <t>ジッセキ</t>
    </rPh>
    <rPh sb="2" eb="5">
      <t>ホウコクショ</t>
    </rPh>
    <rPh sb="5" eb="6">
      <t>ケン</t>
    </rPh>
    <rPh sb="6" eb="9">
      <t>ジョセイキン</t>
    </rPh>
    <rPh sb="9" eb="11">
      <t>コウフ</t>
    </rPh>
    <rPh sb="11" eb="14">
      <t>セイキュウショ</t>
    </rPh>
    <phoneticPr fontId="11"/>
  </si>
  <si>
    <t>再生可能エネルギー利用設備の種別</t>
    <phoneticPr fontId="65"/>
  </si>
  <si>
    <t>助成金実績報告額</t>
    <rPh sb="3" eb="5">
      <t>ジッセキ</t>
    </rPh>
    <rPh sb="5" eb="7">
      <t>ホウコク</t>
    </rPh>
    <rPh sb="7" eb="8">
      <t>ガク</t>
    </rPh>
    <phoneticPr fontId="11"/>
  </si>
  <si>
    <t>円</t>
    <rPh sb="0" eb="1">
      <t>エン</t>
    </rPh>
    <phoneticPr fontId="57"/>
  </si>
  <si>
    <r>
      <t>(税抜</t>
    </r>
    <r>
      <rPr>
        <sz val="8"/>
        <color indexed="8"/>
        <rFont val="ＭＳ Ｐ明朝"/>
        <family val="1"/>
        <charset val="128"/>
      </rPr>
      <t>)</t>
    </r>
    <rPh sb="1" eb="3">
      <t>ゼイヌキ</t>
    </rPh>
    <phoneticPr fontId="33"/>
  </si>
  <si>
    <t>(2) 助成対象経費</t>
    <phoneticPr fontId="11"/>
  </si>
  <si>
    <t>(3) 助成金実績報告額</t>
    <rPh sb="7" eb="9">
      <t>ジッセキ</t>
    </rPh>
    <rPh sb="9" eb="11">
      <t>ホウコク</t>
    </rPh>
    <rPh sb="11" eb="12">
      <t>ガク</t>
    </rPh>
    <phoneticPr fontId="11"/>
  </si>
  <si>
    <t>事業実施期間</t>
    <phoneticPr fontId="11"/>
  </si>
  <si>
    <t>完了年月日</t>
    <phoneticPr fontId="11"/>
  </si>
  <si>
    <t>・口座情報</t>
    <rPh sb="1" eb="3">
      <t>コウザ</t>
    </rPh>
    <rPh sb="3" eb="5">
      <t>ジョウホウ</t>
    </rPh>
    <phoneticPr fontId="65"/>
  </si>
  <si>
    <t>・助成対象事業経費内訳</t>
    <rPh sb="3" eb="5">
      <t>タイショウ</t>
    </rPh>
    <rPh sb="5" eb="7">
      <t>ジギョウ</t>
    </rPh>
    <rPh sb="7" eb="9">
      <t>ケイヒ</t>
    </rPh>
    <rPh sb="9" eb="11">
      <t>ウチワケ</t>
    </rPh>
    <phoneticPr fontId="65"/>
  </si>
  <si>
    <t>・単線結線図</t>
    <rPh sb="1" eb="3">
      <t>タンセン</t>
    </rPh>
    <rPh sb="3" eb="5">
      <t>ケッセン</t>
    </rPh>
    <rPh sb="5" eb="6">
      <t>ズ</t>
    </rPh>
    <phoneticPr fontId="65"/>
  </si>
  <si>
    <t>・機器配置図</t>
    <rPh sb="1" eb="3">
      <t>キキ</t>
    </rPh>
    <rPh sb="3" eb="6">
      <t>ハイチズ</t>
    </rPh>
    <phoneticPr fontId="65"/>
  </si>
  <si>
    <t>・銘板写真</t>
    <rPh sb="1" eb="3">
      <t>メイバン</t>
    </rPh>
    <rPh sb="3" eb="5">
      <t>シャシン</t>
    </rPh>
    <phoneticPr fontId="65"/>
  </si>
  <si>
    <t>・工事写真</t>
    <phoneticPr fontId="65"/>
  </si>
  <si>
    <t>・契約書（写し）</t>
    <rPh sb="1" eb="4">
      <t>ケイヤクショ</t>
    </rPh>
    <rPh sb="5" eb="6">
      <t>ウツ</t>
    </rPh>
    <phoneticPr fontId="65"/>
  </si>
  <si>
    <t>・請求書（写し）</t>
    <rPh sb="1" eb="4">
      <t>セイキュウショ</t>
    </rPh>
    <rPh sb="5" eb="6">
      <t>ウツ</t>
    </rPh>
    <phoneticPr fontId="65"/>
  </si>
  <si>
    <t>・領収書（写し）</t>
    <rPh sb="1" eb="4">
      <t>リョウシュウショ</t>
    </rPh>
    <rPh sb="5" eb="6">
      <t>ウツ</t>
    </rPh>
    <phoneticPr fontId="65"/>
  </si>
  <si>
    <t>・保証書又は出荷証明書（写し）</t>
    <rPh sb="1" eb="4">
      <t>ホショウショ</t>
    </rPh>
    <rPh sb="4" eb="5">
      <t>マタ</t>
    </rPh>
    <rPh sb="6" eb="11">
      <t>シュッカショウメイショ</t>
    </rPh>
    <rPh sb="12" eb="13">
      <t>ウツ</t>
    </rPh>
    <phoneticPr fontId="65"/>
  </si>
  <si>
    <t>・試運転結果報告書</t>
  </si>
  <si>
    <t>・助成対象経費の積算根拠資料</t>
    <phoneticPr fontId="65"/>
  </si>
  <si>
    <r>
      <t>・</t>
    </r>
    <r>
      <rPr>
        <sz val="10"/>
        <color theme="1"/>
        <rFont val="ＭＳ Ｐ明朝"/>
        <family val="1"/>
        <charset val="128"/>
      </rPr>
      <t>助成対象経費の積算のとおり事業が完了したことを示す書類</t>
    </r>
    <phoneticPr fontId="65"/>
  </si>
  <si>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65"/>
  </si>
  <si>
    <t>・</t>
    <phoneticPr fontId="65"/>
  </si>
  <si>
    <t>交付請求額</t>
    <rPh sb="0" eb="2">
      <t>コウフ</t>
    </rPh>
    <rPh sb="2" eb="4">
      <t>セイキュウ</t>
    </rPh>
    <rPh sb="4" eb="5">
      <t>ガク</t>
    </rPh>
    <phoneticPr fontId="11"/>
  </si>
  <si>
    <t>金</t>
    <rPh sb="0" eb="1">
      <t>キン</t>
    </rPh>
    <phoneticPr fontId="65"/>
  </si>
  <si>
    <t>円</t>
    <rPh sb="0" eb="1">
      <t>エン</t>
    </rPh>
    <phoneticPr fontId="65"/>
  </si>
  <si>
    <t>（助成金振込先）</t>
    <rPh sb="4" eb="6">
      <t>フリコミ</t>
    </rPh>
    <rPh sb="6" eb="7">
      <t>サキ</t>
    </rPh>
    <phoneticPr fontId="65"/>
  </si>
  <si>
    <t>金融機関名　(カタカナ）</t>
    <rPh sb="0" eb="2">
      <t>キンユウ</t>
    </rPh>
    <rPh sb="2" eb="4">
      <t>キカン</t>
    </rPh>
    <rPh sb="4" eb="5">
      <t>メイ</t>
    </rPh>
    <phoneticPr fontId="11"/>
  </si>
  <si>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5"/>
  </si>
  <si>
    <t>支店名　（カタカナ）</t>
    <rPh sb="0" eb="2">
      <t>シテン</t>
    </rPh>
    <rPh sb="2" eb="3">
      <t>メイ</t>
    </rPh>
    <phoneticPr fontId="11"/>
  </si>
  <si>
    <t>支店コード</t>
    <rPh sb="0" eb="2">
      <t>シテン</t>
    </rPh>
    <phoneticPr fontId="11"/>
  </si>
  <si>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1"/>
  </si>
  <si>
    <t>　　</t>
    <phoneticPr fontId="11"/>
  </si>
  <si>
    <t>口座名義（※）
（カタカナ）</t>
    <rPh sb="0" eb="2">
      <t>コウザ</t>
    </rPh>
    <rPh sb="2" eb="4">
      <t>メイギ</t>
    </rPh>
    <phoneticPr fontId="11"/>
  </si>
  <si>
    <t>※必ずカタカナで記入してください。</t>
    <rPh sb="1" eb="2">
      <t>カナラ</t>
    </rPh>
    <rPh sb="8" eb="10">
      <t>キニュウ</t>
    </rPh>
    <phoneticPr fontId="11"/>
  </si>
  <si>
    <t>口座番号
（右詰）</t>
    <rPh sb="0" eb="2">
      <t>コウザ</t>
    </rPh>
    <rPh sb="2" eb="4">
      <t>バンゴウ</t>
    </rPh>
    <rPh sb="6" eb="7">
      <t>ミギ</t>
    </rPh>
    <rPh sb="7" eb="8">
      <t>ツ</t>
    </rPh>
    <phoneticPr fontId="11"/>
  </si>
  <si>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5"/>
  </si>
  <si>
    <t>助成金交付請求書</t>
    <rPh sb="0" eb="3">
      <t>ジョセイキン</t>
    </rPh>
    <rPh sb="3" eb="5">
      <t>コウフ</t>
    </rPh>
    <rPh sb="5" eb="8">
      <t>セイキュウショ</t>
    </rPh>
    <phoneticPr fontId="11"/>
  </si>
  <si>
    <t>助成金交付請求額</t>
    <rPh sb="3" eb="5">
      <t>コウフ</t>
    </rPh>
    <rPh sb="5" eb="7">
      <t>セイキュウ</t>
    </rPh>
    <rPh sb="7" eb="8">
      <t>ガク</t>
    </rPh>
    <phoneticPr fontId="11"/>
  </si>
  <si>
    <t>(3) 助成金交付請求額</t>
    <rPh sb="7" eb="9">
      <t>コウフ</t>
    </rPh>
    <rPh sb="9" eb="11">
      <t>セイキュウ</t>
    </rPh>
    <rPh sb="11" eb="12">
      <t>ガク</t>
    </rPh>
    <phoneticPr fontId="11"/>
  </si>
  <si>
    <t>完了（予定）年月日</t>
    <rPh sb="3" eb="5">
      <t>ヨテイ</t>
    </rPh>
    <phoneticPr fontId="11"/>
  </si>
  <si>
    <t>(4) 既交付額</t>
    <rPh sb="4" eb="5">
      <t>スデ</t>
    </rPh>
    <rPh sb="5" eb="7">
      <t>コウフ</t>
    </rPh>
    <rPh sb="7" eb="8">
      <t>ガク</t>
    </rPh>
    <phoneticPr fontId="11"/>
  </si>
  <si>
    <t>(5) 差額</t>
    <rPh sb="4" eb="6">
      <t>サガク</t>
    </rPh>
    <phoneticPr fontId="11"/>
  </si>
  <si>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11"/>
  </si>
  <si>
    <t>住　　所</t>
    <phoneticPr fontId="102"/>
  </si>
  <si>
    <t>助成金返還報告書</t>
    <rPh sb="2" eb="3">
      <t>キン</t>
    </rPh>
    <rPh sb="3" eb="5">
      <t>ヘンカン</t>
    </rPh>
    <rPh sb="5" eb="8">
      <t>ホウコクショ</t>
    </rPh>
    <phoneticPr fontId="11"/>
  </si>
  <si>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11"/>
  </si>
  <si>
    <t>既に交付を受けている
助成金額</t>
    <rPh sb="0" eb="1">
      <t>スデ</t>
    </rPh>
    <rPh sb="2" eb="4">
      <t>コウフ</t>
    </rPh>
    <rPh sb="5" eb="6">
      <t>ウ</t>
    </rPh>
    <rPh sb="13" eb="15">
      <t>キンガク</t>
    </rPh>
    <phoneticPr fontId="65"/>
  </si>
  <si>
    <t>返還を請求された
年月日及び金額</t>
    <rPh sb="0" eb="2">
      <t>ヘンカン</t>
    </rPh>
    <rPh sb="3" eb="5">
      <t>セイキュウ</t>
    </rPh>
    <rPh sb="9" eb="12">
      <t>ネンガッピ</t>
    </rPh>
    <rPh sb="12" eb="13">
      <t>オヨ</t>
    </rPh>
    <rPh sb="14" eb="16">
      <t>キンガク</t>
    </rPh>
    <phoneticPr fontId="65"/>
  </si>
  <si>
    <t>令和</t>
    <rPh sb="0" eb="2">
      <t>レイワ</t>
    </rPh>
    <phoneticPr fontId="65"/>
  </si>
  <si>
    <t>返還した
年月日及び金額</t>
    <rPh sb="0" eb="2">
      <t>ヘンカン</t>
    </rPh>
    <rPh sb="5" eb="8">
      <t>ネンガッピ</t>
    </rPh>
    <rPh sb="8" eb="9">
      <t>オヨ</t>
    </rPh>
    <rPh sb="10" eb="12">
      <t>キンガク</t>
    </rPh>
    <phoneticPr fontId="65"/>
  </si>
  <si>
    <t>（１）返還金</t>
    <rPh sb="3" eb="6">
      <t>ヘンカンキン</t>
    </rPh>
    <phoneticPr fontId="65"/>
  </si>
  <si>
    <t>（２）加算金</t>
    <rPh sb="3" eb="6">
      <t>カサンキン</t>
    </rPh>
    <phoneticPr fontId="65"/>
  </si>
  <si>
    <t>（３）延滞金</t>
    <rPh sb="3" eb="6">
      <t>エンタイキン</t>
    </rPh>
    <phoneticPr fontId="65"/>
  </si>
  <si>
    <t>添付資料</t>
    <rPh sb="0" eb="2">
      <t>テンプ</t>
    </rPh>
    <rPh sb="2" eb="4">
      <t>シリョウ</t>
    </rPh>
    <phoneticPr fontId="65"/>
  </si>
  <si>
    <t>・加算金及び延滞金の算出根拠資料</t>
    <rPh sb="1" eb="4">
      <t>カサンキン</t>
    </rPh>
    <rPh sb="4" eb="5">
      <t>オヨ</t>
    </rPh>
    <rPh sb="6" eb="9">
      <t>エンタイキン</t>
    </rPh>
    <rPh sb="10" eb="12">
      <t>サンシュツ</t>
    </rPh>
    <rPh sb="12" eb="14">
      <t>コンキョ</t>
    </rPh>
    <rPh sb="14" eb="16">
      <t>シリョウ</t>
    </rPh>
    <phoneticPr fontId="65"/>
  </si>
  <si>
    <t>未納返還金額</t>
    <rPh sb="0" eb="2">
      <t>ミノウ</t>
    </rPh>
    <rPh sb="2" eb="4">
      <t>ヘンカン</t>
    </rPh>
    <rPh sb="4" eb="6">
      <t>キンガク</t>
    </rPh>
    <phoneticPr fontId="65"/>
  </si>
  <si>
    <t>所有者変更承認申請書</t>
    <rPh sb="0" eb="3">
      <t>ショユウシャ</t>
    </rPh>
    <rPh sb="3" eb="5">
      <t>ヘンコウ</t>
    </rPh>
    <rPh sb="5" eb="7">
      <t>ショウニン</t>
    </rPh>
    <rPh sb="7" eb="10">
      <t>シンセイショ</t>
    </rPh>
    <phoneticPr fontId="11"/>
  </si>
  <si>
    <t>助成事業者住所</t>
    <rPh sb="2" eb="4">
      <t>ジギョウ</t>
    </rPh>
    <rPh sb="4" eb="5">
      <t>シャ</t>
    </rPh>
    <rPh sb="5" eb="7">
      <t>ジュウショ</t>
    </rPh>
    <phoneticPr fontId="65"/>
  </si>
  <si>
    <t>フリガナ</t>
    <phoneticPr fontId="65"/>
  </si>
  <si>
    <t>助成事業者名</t>
    <rPh sb="2" eb="4">
      <t>ジギョウ</t>
    </rPh>
    <rPh sb="4" eb="5">
      <t>シャ</t>
    </rPh>
    <rPh sb="5" eb="6">
      <t>メイ</t>
    </rPh>
    <phoneticPr fontId="65"/>
  </si>
  <si>
    <t>電話番号</t>
    <rPh sb="0" eb="2">
      <t>デンワ</t>
    </rPh>
    <rPh sb="2" eb="4">
      <t>バンゴウ</t>
    </rPh>
    <phoneticPr fontId="65"/>
  </si>
  <si>
    <t>変更理由</t>
    <rPh sb="0" eb="2">
      <t>ヘンコウ</t>
    </rPh>
    <rPh sb="2" eb="4">
      <t>リユウ</t>
    </rPh>
    <phoneticPr fontId="65"/>
  </si>
  <si>
    <t>変更年月日</t>
    <rPh sb="0" eb="2">
      <t>ヘンコウ</t>
    </rPh>
    <rPh sb="2" eb="5">
      <t>ネンガッピ</t>
    </rPh>
    <phoneticPr fontId="65"/>
  </si>
  <si>
    <t>月</t>
    <rPh sb="0" eb="1">
      <t>ツキ</t>
    </rPh>
    <phoneticPr fontId="65"/>
  </si>
  <si>
    <t>【助成金の交付に伴う義務】</t>
    <rPh sb="3" eb="4">
      <t>キン</t>
    </rPh>
    <rPh sb="5" eb="7">
      <t>コウフ</t>
    </rPh>
    <rPh sb="8" eb="9">
      <t>トモナ</t>
    </rPh>
    <rPh sb="10" eb="12">
      <t>ギム</t>
    </rPh>
    <phoneticPr fontId="11"/>
  </si>
  <si>
    <t>承諾します</t>
    <rPh sb="0" eb="2">
      <t>ショウダク</t>
    </rPh>
    <phoneticPr fontId="65"/>
  </si>
  <si>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1"/>
  </si>
  <si>
    <t>←チェックボックスにチェックを入れてください。</t>
    <rPh sb="15" eb="16">
      <t>イ</t>
    </rPh>
    <phoneticPr fontId="65"/>
  </si>
  <si>
    <t>取得財産等処分承認申請書</t>
    <rPh sb="0" eb="2">
      <t>シュトク</t>
    </rPh>
    <rPh sb="2" eb="4">
      <t>ザイサン</t>
    </rPh>
    <rPh sb="4" eb="5">
      <t>トウ</t>
    </rPh>
    <rPh sb="5" eb="7">
      <t>ショブン</t>
    </rPh>
    <rPh sb="7" eb="9">
      <t>ショウニン</t>
    </rPh>
    <rPh sb="9" eb="12">
      <t>シンセイショ</t>
    </rPh>
    <phoneticPr fontId="11"/>
  </si>
  <si>
    <t>処分しようとする取得財産等</t>
    <rPh sb="0" eb="2">
      <t>ショブン</t>
    </rPh>
    <rPh sb="8" eb="10">
      <t>シュトク</t>
    </rPh>
    <rPh sb="10" eb="12">
      <t>ザイサン</t>
    </rPh>
    <rPh sb="12" eb="13">
      <t>トウ</t>
    </rPh>
    <phoneticPr fontId="11"/>
  </si>
  <si>
    <t>処分の理由</t>
    <rPh sb="0" eb="2">
      <t>ショブン</t>
    </rPh>
    <rPh sb="3" eb="5">
      <t>リユウ</t>
    </rPh>
    <phoneticPr fontId="65"/>
  </si>
  <si>
    <t>処分の方法</t>
    <rPh sb="0" eb="2">
      <t>ショブン</t>
    </rPh>
    <rPh sb="3" eb="5">
      <t>ホウホウ</t>
    </rPh>
    <phoneticPr fontId="65"/>
  </si>
  <si>
    <t>処分の
相手方※</t>
    <rPh sb="0" eb="2">
      <t>ショブン</t>
    </rPh>
    <rPh sb="4" eb="7">
      <t>アイテガタ</t>
    </rPh>
    <phoneticPr fontId="65"/>
  </si>
  <si>
    <t>名称</t>
    <rPh sb="0" eb="2">
      <t>メイショウ</t>
    </rPh>
    <phoneticPr fontId="65"/>
  </si>
  <si>
    <t>住所</t>
    <rPh sb="0" eb="2">
      <t>ジュウショ</t>
    </rPh>
    <phoneticPr fontId="65"/>
  </si>
  <si>
    <t>使用場所</t>
    <rPh sb="0" eb="2">
      <t>シヨウ</t>
    </rPh>
    <rPh sb="2" eb="4">
      <t>バショ</t>
    </rPh>
    <phoneticPr fontId="65"/>
  </si>
  <si>
    <t>処分の条件※</t>
    <rPh sb="0" eb="2">
      <t>ショブン</t>
    </rPh>
    <rPh sb="3" eb="5">
      <t>ジョウケン</t>
    </rPh>
    <phoneticPr fontId="65"/>
  </si>
  <si>
    <t>処分予定日</t>
    <rPh sb="0" eb="2">
      <t>ショブン</t>
    </rPh>
    <rPh sb="2" eb="5">
      <t>ヨテイビ</t>
    </rPh>
    <phoneticPr fontId="65"/>
  </si>
  <si>
    <t>助成対象会社名</t>
    <rPh sb="0" eb="2">
      <t>ジョセイ</t>
    </rPh>
    <rPh sb="2" eb="4">
      <t>タイショウ</t>
    </rPh>
    <rPh sb="4" eb="7">
      <t>カイシャメイ</t>
    </rPh>
    <phoneticPr fontId="19"/>
  </si>
  <si>
    <t>助成対象郵便</t>
    <rPh sb="0" eb="2">
      <t>ジョセイ</t>
    </rPh>
    <rPh sb="2" eb="4">
      <t>タイショウ</t>
    </rPh>
    <rPh sb="4" eb="6">
      <t>ユウビン</t>
    </rPh>
    <phoneticPr fontId="19"/>
  </si>
  <si>
    <t>助成対象住所</t>
    <rPh sb="4" eb="6">
      <t>ジュウショ</t>
    </rPh>
    <phoneticPr fontId="19"/>
  </si>
  <si>
    <t>助成対象　役職名</t>
    <rPh sb="5" eb="8">
      <t>ヤクショクメイ</t>
    </rPh>
    <phoneticPr fontId="19"/>
  </si>
  <si>
    <t>助成対象担当部課名</t>
    <rPh sb="4" eb="6">
      <t>タントウ</t>
    </rPh>
    <rPh sb="6" eb="8">
      <t>ブカ</t>
    </rPh>
    <rPh sb="8" eb="9">
      <t>メイ</t>
    </rPh>
    <phoneticPr fontId="19"/>
  </si>
  <si>
    <t>助成対象担当　電話番号</t>
    <rPh sb="7" eb="9">
      <t>デンワ</t>
    </rPh>
    <rPh sb="9" eb="11">
      <t>バンゴウ</t>
    </rPh>
    <phoneticPr fontId="19"/>
  </si>
  <si>
    <t>助成対象担当　携帯電話</t>
    <rPh sb="7" eb="9">
      <t>ケイタイ</t>
    </rPh>
    <rPh sb="9" eb="11">
      <t>デンワ</t>
    </rPh>
    <phoneticPr fontId="19"/>
  </si>
  <si>
    <t>助成対象担当　メアド</t>
    <phoneticPr fontId="19"/>
  </si>
  <si>
    <t>手続代行　会社名</t>
    <rPh sb="0" eb="2">
      <t>テツヅキ</t>
    </rPh>
    <rPh sb="2" eb="4">
      <t>ダイコウ</t>
    </rPh>
    <rPh sb="5" eb="8">
      <t>カイシャメイ</t>
    </rPh>
    <phoneticPr fontId="19"/>
  </si>
  <si>
    <t>手続代行　　〒</t>
    <phoneticPr fontId="19"/>
  </si>
  <si>
    <t>手続代行　住所</t>
    <rPh sb="5" eb="7">
      <t>ジュウショ</t>
    </rPh>
    <phoneticPr fontId="19"/>
  </si>
  <si>
    <t>手続代行　　役職名</t>
    <rPh sb="6" eb="9">
      <t>ヤクショクメイ</t>
    </rPh>
    <phoneticPr fontId="19"/>
  </si>
  <si>
    <t>手続代行　　担当　電話番号</t>
    <rPh sb="9" eb="11">
      <t>デンワ</t>
    </rPh>
    <rPh sb="11" eb="13">
      <t>バンゴウ</t>
    </rPh>
    <phoneticPr fontId="19"/>
  </si>
  <si>
    <t>手続代行　　担当　携帯</t>
    <rPh sb="9" eb="11">
      <t>ケイタイ</t>
    </rPh>
    <phoneticPr fontId="19"/>
  </si>
  <si>
    <t>手続代行　　担当　メアド</t>
    <phoneticPr fontId="19"/>
  </si>
  <si>
    <t>施設所有者　郵便</t>
    <rPh sb="6" eb="8">
      <t>ユウビン</t>
    </rPh>
    <phoneticPr fontId="19"/>
  </si>
  <si>
    <t>施設所有者　住所</t>
    <rPh sb="6" eb="8">
      <t>ジュウショ</t>
    </rPh>
    <phoneticPr fontId="19"/>
  </si>
  <si>
    <t>施設所有者　役職名</t>
    <rPh sb="6" eb="9">
      <t>ヤクショクメイ</t>
    </rPh>
    <phoneticPr fontId="19"/>
  </si>
  <si>
    <t>施設所有者　担当　部課名</t>
    <rPh sb="6" eb="8">
      <t>タントウ</t>
    </rPh>
    <rPh sb="9" eb="11">
      <t>ブカ</t>
    </rPh>
    <rPh sb="11" eb="12">
      <t>メイ</t>
    </rPh>
    <phoneticPr fontId="19"/>
  </si>
  <si>
    <t>施設所有者　担当　　電話番号</t>
    <rPh sb="10" eb="12">
      <t>デンワ</t>
    </rPh>
    <rPh sb="12" eb="14">
      <t>バンゴウ</t>
    </rPh>
    <phoneticPr fontId="19"/>
  </si>
  <si>
    <t>施設所有者　担当　携帯電話</t>
    <rPh sb="9" eb="11">
      <t>ケイタイ</t>
    </rPh>
    <rPh sb="11" eb="13">
      <t>デンワ</t>
    </rPh>
    <phoneticPr fontId="19"/>
  </si>
  <si>
    <t>施設所有者　担当　　メアド</t>
    <phoneticPr fontId="19"/>
  </si>
  <si>
    <t>設置場所　名称</t>
    <rPh sb="0" eb="2">
      <t>セッチ</t>
    </rPh>
    <rPh sb="2" eb="4">
      <t>バショ</t>
    </rPh>
    <rPh sb="5" eb="7">
      <t>メイショウ</t>
    </rPh>
    <phoneticPr fontId="19"/>
  </si>
  <si>
    <t>設置場所　住所</t>
    <rPh sb="5" eb="7">
      <t>ジュウショ</t>
    </rPh>
    <phoneticPr fontId="19"/>
  </si>
  <si>
    <t>令和4</t>
    <rPh sb="0" eb="2">
      <t>レイワ</t>
    </rPh>
    <phoneticPr fontId="11"/>
  </si>
  <si>
    <t>令和4</t>
    <rPh sb="0" eb="2">
      <t>レイワ</t>
    </rPh>
    <phoneticPr fontId="57"/>
  </si>
  <si>
    <t>申請者区分</t>
    <rPh sb="0" eb="3">
      <t>シンセイシャ</t>
    </rPh>
    <rPh sb="3" eb="5">
      <t>クブン</t>
    </rPh>
    <phoneticPr fontId="57"/>
  </si>
  <si>
    <t>３.蓄電池に関する事業</t>
    <rPh sb="2" eb="5">
      <t>チクデンチ</t>
    </rPh>
    <rPh sb="6" eb="7">
      <t>カン</t>
    </rPh>
    <rPh sb="9" eb="11">
      <t>ジギョウ</t>
    </rPh>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</si>
  <si>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2"/>
  </si>
  <si>
    <t>　法第2条第9項に規定する統計基準のこと。</t>
    <phoneticPr fontId="11"/>
  </si>
  <si>
    <t>製造者名（メーカー名）</t>
    <rPh sb="0" eb="3">
      <t>セイゾウシャ</t>
    </rPh>
    <rPh sb="3" eb="4">
      <t>メイ</t>
    </rPh>
    <rPh sb="9" eb="10">
      <t>メイ</t>
    </rPh>
    <phoneticPr fontId="11"/>
  </si>
  <si>
    <t>枚</t>
    <rPh sb="0" eb="1">
      <t>マイ</t>
    </rPh>
    <phoneticPr fontId="11"/>
  </si>
  <si>
    <t>③</t>
    <phoneticPr fontId="11"/>
  </si>
  <si>
    <t>機器番号/見積明細番号</t>
    <rPh sb="0" eb="4">
      <t>キキバンゴウ</t>
    </rPh>
    <rPh sb="5" eb="11">
      <t>ミツモリメイサイバンゴウ</t>
    </rPh>
    <phoneticPr fontId="11"/>
  </si>
  <si>
    <t>１枚あたりの公称最大出力</t>
    <rPh sb="1" eb="2">
      <t>マイ</t>
    </rPh>
    <rPh sb="6" eb="8">
      <t>コウショウ</t>
    </rPh>
    <rPh sb="8" eb="10">
      <t>サイダイ</t>
    </rPh>
    <rPh sb="10" eb="12">
      <t>シュツリョク</t>
    </rPh>
    <phoneticPr fontId="11"/>
  </si>
  <si>
    <t>公称最大出力合計</t>
    <rPh sb="0" eb="2">
      <t>コウショウ</t>
    </rPh>
    <rPh sb="2" eb="4">
      <t>サイダイ</t>
    </rPh>
    <rPh sb="4" eb="6">
      <t>シュツリョク</t>
    </rPh>
    <rPh sb="6" eb="8">
      <t>ゴウケイ</t>
    </rPh>
    <phoneticPr fontId="11"/>
  </si>
  <si>
    <t>②</t>
  </si>
  <si>
    <t>③</t>
    <phoneticPr fontId="11"/>
  </si>
  <si>
    <r>
      <t>１．</t>
    </r>
    <r>
      <rPr>
        <b/>
        <sz val="12"/>
        <color indexed="8"/>
        <rFont val="ＭＳ Ｐ明朝"/>
        <family val="1"/>
        <charset val="128"/>
      </rPr>
      <t>入力の流れ</t>
    </r>
    <rPh sb="2" eb="4">
      <t>ニュウリョク</t>
    </rPh>
    <rPh sb="5" eb="6">
      <t>ナガ</t>
    </rPh>
    <phoneticPr fontId="12"/>
  </si>
  <si>
    <t>２．入力の手順</t>
    <rPh sb="2" eb="4">
      <t>ニュウリョク</t>
    </rPh>
    <rPh sb="5" eb="7">
      <t>テ</t>
    </rPh>
    <phoneticPr fontId="12"/>
  </si>
  <si>
    <r>
      <t>セルが</t>
    </r>
    <r>
      <rPr>
        <sz val="11"/>
        <color indexed="8"/>
        <rFont val="ＭＳ Ｐ明朝"/>
        <family val="1"/>
        <charset val="128"/>
      </rPr>
      <t>着色されていない部分は、全て保護が掛かっていますので、入力はできません。</t>
    </r>
    <phoneticPr fontId="11"/>
  </si>
  <si>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2"/>
  </si>
  <si>
    <r>
      <rPr>
        <sz val="11"/>
        <color indexed="8"/>
        <rFont val="ＭＳ Ｐ明朝"/>
        <family val="1"/>
        <charset val="128"/>
      </rPr>
      <t>シートの列んでいる順番に入力していく</t>
    </r>
    <rPh sb="4" eb="5">
      <t>ナラ</t>
    </rPh>
    <rPh sb="9" eb="11">
      <t>ジュンバン</t>
    </rPh>
    <rPh sb="12" eb="14">
      <t>ニュウリョク</t>
    </rPh>
    <phoneticPr fontId="12"/>
  </si>
  <si>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57"/>
  </si>
  <si>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11"/>
  </si>
  <si>
    <t>様式一式</t>
    <rPh sb="0" eb="4">
      <t>ヨウシキイッシキ</t>
    </rPh>
    <phoneticPr fontId="57"/>
  </si>
  <si>
    <t>～目次～</t>
    <rPh sb="1" eb="3">
      <t>モクジ</t>
    </rPh>
    <phoneticPr fontId="57"/>
  </si>
  <si>
    <t>シート名・様式名</t>
    <rPh sb="3" eb="4">
      <t>メイ</t>
    </rPh>
    <rPh sb="5" eb="8">
      <t>ヨウシキメイ</t>
    </rPh>
    <phoneticPr fontId="57"/>
  </si>
  <si>
    <t>提出方法</t>
    <rPh sb="0" eb="4">
      <t>テイシュツホウホウ</t>
    </rPh>
    <phoneticPr fontId="57"/>
  </si>
  <si>
    <t>記載要領</t>
    <rPh sb="0" eb="4">
      <t>キサイヨウリョウ</t>
    </rPh>
    <phoneticPr fontId="65"/>
  </si>
  <si>
    <t>基本情報入力シート</t>
    <phoneticPr fontId="65"/>
  </si>
  <si>
    <t>共通様式　補助資料</t>
    <phoneticPr fontId="65"/>
  </si>
  <si>
    <t>1.蓄電池一体型PCS
按分方法：PCS単体の価格を蓄電池容量と再エネ設備本体の出力で按分</t>
    <rPh sb="2" eb="5">
      <t>チクデンチ</t>
    </rPh>
    <rPh sb="5" eb="8">
      <t>イッタイガタ</t>
    </rPh>
    <phoneticPr fontId="65"/>
  </si>
  <si>
    <t>入力欄</t>
    <rPh sb="0" eb="2">
      <t>ニュウリョク</t>
    </rPh>
    <rPh sb="2" eb="3">
      <t>ラン</t>
    </rPh>
    <phoneticPr fontId="65"/>
  </si>
  <si>
    <t>自動入力</t>
    <rPh sb="0" eb="2">
      <t>ジドウ</t>
    </rPh>
    <rPh sb="2" eb="4">
      <t>ニュウリョク</t>
    </rPh>
    <phoneticPr fontId="65"/>
  </si>
  <si>
    <t>見積金額</t>
    <rPh sb="0" eb="2">
      <t>ミツモリ</t>
    </rPh>
    <rPh sb="2" eb="4">
      <t>キンガク</t>
    </rPh>
    <phoneticPr fontId="65"/>
  </si>
  <si>
    <t>容量</t>
    <rPh sb="0" eb="2">
      <t>ヨウリョウ</t>
    </rPh>
    <phoneticPr fontId="65"/>
  </si>
  <si>
    <t>按分後金額</t>
    <rPh sb="0" eb="2">
      <t>アンブン</t>
    </rPh>
    <rPh sb="2" eb="3">
      <t>ゴ</t>
    </rPh>
    <rPh sb="3" eb="5">
      <t>キンガク</t>
    </rPh>
    <phoneticPr fontId="65"/>
  </si>
  <si>
    <t>蓄電池一体型ﾊｲﾌﾞﾘｯﾄﾞPCS金額</t>
    <rPh sb="0" eb="3">
      <t>チクデンチ</t>
    </rPh>
    <rPh sb="3" eb="6">
      <t>イッタイガタ</t>
    </rPh>
    <rPh sb="17" eb="19">
      <t>キンガク</t>
    </rPh>
    <phoneticPr fontId="65"/>
  </si>
  <si>
    <t>蓄電池金額</t>
    <rPh sb="0" eb="3">
      <t>チクデンチ</t>
    </rPh>
    <rPh sb="3" eb="5">
      <t>キンガク</t>
    </rPh>
    <phoneticPr fontId="65"/>
  </si>
  <si>
    <t>蓄電池容量(kwh)・・・②</t>
    <rPh sb="0" eb="3">
      <t>チクデンチ</t>
    </rPh>
    <rPh sb="3" eb="5">
      <t>ヨウリョウ</t>
    </rPh>
    <phoneticPr fontId="65"/>
  </si>
  <si>
    <t>蓄電池側計上分</t>
    <rPh sb="0" eb="3">
      <t>チクデンチ</t>
    </rPh>
    <rPh sb="3" eb="4">
      <t>ガワ</t>
    </rPh>
    <rPh sb="4" eb="6">
      <t>ケイジョウ</t>
    </rPh>
    <rPh sb="6" eb="7">
      <t>ブン</t>
    </rPh>
    <phoneticPr fontId="65"/>
  </si>
  <si>
    <t>ハイブリッドPCS金額(※1)</t>
    <rPh sb="9" eb="11">
      <t>キンガク</t>
    </rPh>
    <phoneticPr fontId="65"/>
  </si>
  <si>
    <t>合計容量（①+②）</t>
    <rPh sb="0" eb="2">
      <t>ゴウケイ</t>
    </rPh>
    <rPh sb="2" eb="4">
      <t>ヨウリョウ</t>
    </rPh>
    <phoneticPr fontId="65"/>
  </si>
  <si>
    <t>合計金額</t>
    <rPh sb="0" eb="2">
      <t>ゴウケイ</t>
    </rPh>
    <rPh sb="2" eb="4">
      <t>キンガク</t>
    </rPh>
    <phoneticPr fontId="65"/>
  </si>
  <si>
    <t>(蓄電池一体型PCS見積金額）</t>
    <rPh sb="1" eb="4">
      <t>チクデンチ</t>
    </rPh>
    <rPh sb="4" eb="7">
      <t>イッタイガタ</t>
    </rPh>
    <rPh sb="10" eb="12">
      <t>ミツモリ</t>
    </rPh>
    <rPh sb="12" eb="14">
      <t>キンガク</t>
    </rPh>
    <phoneticPr fontId="65"/>
  </si>
  <si>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65"/>
  </si>
  <si>
    <t>2.ハイブリッドPCS
按分方法：蓄電池容量と再エネ設備本体の出力で按分</t>
    <phoneticPr fontId="65"/>
  </si>
  <si>
    <t>ハイブリッドPCS金額</t>
    <rPh sb="9" eb="11">
      <t>キンガク</t>
    </rPh>
    <phoneticPr fontId="65"/>
  </si>
  <si>
    <t>(ハイブリッドPCS見積金額）</t>
    <rPh sb="10" eb="12">
      <t>ミツモリ</t>
    </rPh>
    <rPh sb="12" eb="14">
      <t>キンガク</t>
    </rPh>
    <phoneticPr fontId="65"/>
  </si>
  <si>
    <t>３.共通設備按分計算
按分方法：共通設備の価格を導入設備の容量で按分</t>
    <rPh sb="2" eb="4">
      <t>キョウツウ</t>
    </rPh>
    <rPh sb="4" eb="6">
      <t>セツビ</t>
    </rPh>
    <rPh sb="6" eb="8">
      <t>アンブン</t>
    </rPh>
    <rPh sb="8" eb="10">
      <t>ケイサン</t>
    </rPh>
    <phoneticPr fontId="65"/>
  </si>
  <si>
    <t>按分対象項目の金額</t>
    <rPh sb="0" eb="2">
      <t>アンブン</t>
    </rPh>
    <rPh sb="2" eb="4">
      <t>タイショウ</t>
    </rPh>
    <rPh sb="4" eb="6">
      <t>コウモク</t>
    </rPh>
    <rPh sb="7" eb="9">
      <t>キンガク</t>
    </rPh>
    <phoneticPr fontId="65"/>
  </si>
  <si>
    <t>設備①容量・・・①</t>
    <rPh sb="0" eb="2">
      <t>セツビ</t>
    </rPh>
    <rPh sb="3" eb="5">
      <t>ヨウリョウ</t>
    </rPh>
    <phoneticPr fontId="65"/>
  </si>
  <si>
    <t>設備①側計上分</t>
    <rPh sb="3" eb="4">
      <t>ガワ</t>
    </rPh>
    <rPh sb="4" eb="6">
      <t>ケイジョウ</t>
    </rPh>
    <rPh sb="6" eb="7">
      <t>ブン</t>
    </rPh>
    <phoneticPr fontId="65"/>
  </si>
  <si>
    <t>設備②容量・・・②</t>
    <rPh sb="0" eb="2">
      <t>セツビ</t>
    </rPh>
    <rPh sb="3" eb="5">
      <t>ヨウリョウ</t>
    </rPh>
    <phoneticPr fontId="65"/>
  </si>
  <si>
    <t>設備②側計上分</t>
    <rPh sb="0" eb="2">
      <t>セツビ</t>
    </rPh>
    <rPh sb="3" eb="4">
      <t>ガワ</t>
    </rPh>
    <rPh sb="4" eb="6">
      <t>ケイジョウ</t>
    </rPh>
    <rPh sb="6" eb="7">
      <t>ブン</t>
    </rPh>
    <phoneticPr fontId="65"/>
  </si>
  <si>
    <t>(機器見積金額）</t>
    <rPh sb="1" eb="3">
      <t>キキ</t>
    </rPh>
    <rPh sb="3" eb="5">
      <t>ミツモリ</t>
    </rPh>
    <rPh sb="5" eb="7">
      <t>キンガク</t>
    </rPh>
    <phoneticPr fontId="65"/>
  </si>
  <si>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65"/>
  </si>
  <si>
    <t>以下に、助成金交付申請額を記入してください。</t>
    <rPh sb="0" eb="2">
      <t>イカ</t>
    </rPh>
    <rPh sb="4" eb="7">
      <t>ジョセイキン</t>
    </rPh>
    <rPh sb="7" eb="9">
      <t>コウフ</t>
    </rPh>
    <rPh sb="9" eb="11">
      <t>シンセイ</t>
    </rPh>
    <rPh sb="11" eb="12">
      <t>ガク</t>
    </rPh>
    <rPh sb="13" eb="15">
      <t>キニュウ</t>
    </rPh>
    <phoneticPr fontId="57"/>
  </si>
  <si>
    <t>（添付資料７）</t>
    <rPh sb="1" eb="3">
      <t>テンプ</t>
    </rPh>
    <rPh sb="3" eb="5">
      <t>シリョウ</t>
    </rPh>
    <phoneticPr fontId="11"/>
  </si>
  <si>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1"/>
  </si>
  <si>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1"/>
  </si>
  <si>
    <t>共通様式のとおり</t>
    <rPh sb="0" eb="2">
      <t>キョウツウ</t>
    </rPh>
    <rPh sb="2" eb="4">
      <t>ヨウシキ</t>
    </rPh>
    <phoneticPr fontId="11"/>
  </si>
  <si>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1"/>
  </si>
  <si>
    <t>使用設備
(負荷一覧)</t>
    <rPh sb="0" eb="2">
      <t>シヨウ</t>
    </rPh>
    <rPh sb="2" eb="4">
      <t>セツビ</t>
    </rPh>
    <rPh sb="6" eb="8">
      <t>フカ</t>
    </rPh>
    <rPh sb="8" eb="10">
      <t>イチラン</t>
    </rPh>
    <phoneticPr fontId="65"/>
  </si>
  <si>
    <t>使用時間（h）</t>
    <phoneticPr fontId="65"/>
  </si>
  <si>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5"/>
  </si>
  <si>
    <t>金融機関コード</t>
    <rPh sb="0" eb="2">
      <t>キンユウ</t>
    </rPh>
    <rPh sb="2" eb="4">
      <t>キカン</t>
    </rPh>
    <phoneticPr fontId="11"/>
  </si>
  <si>
    <t>選択してください</t>
  </si>
  <si>
    <t>交付申請（実施要綱第５条一項ア～サ）</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</si>
  <si>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開始届（実施要綱第５条一項ア～サ）</t>
    <rPh sb="0" eb="2">
      <t>カイシ</t>
    </rPh>
    <rPh sb="2" eb="3">
      <t>トドケ</t>
    </rPh>
    <phoneticPr fontId="65"/>
  </si>
  <si>
    <t>計画変更（実施要綱第５条一項ア～サ）</t>
    <rPh sb="0" eb="2">
      <t>ケイカク</t>
    </rPh>
    <rPh sb="2" eb="4">
      <t>ヘンコウ</t>
    </rPh>
    <phoneticPr fontId="65"/>
  </si>
  <si>
    <t>実績報告（実施要綱第５条一項ア～サ）</t>
    <rPh sb="0" eb="2">
      <t>ジッセキ</t>
    </rPh>
    <rPh sb="2" eb="4">
      <t>ホウコク</t>
    </rPh>
    <phoneticPr fontId="65"/>
  </si>
  <si>
    <t>交付申請（実施要綱第５条一項シ）</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</si>
  <si>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開始届（実施要綱第５条一項シ）</t>
    <rPh sb="0" eb="2">
      <t>カイシ</t>
    </rPh>
    <rPh sb="2" eb="3">
      <t>トドケ</t>
    </rPh>
    <phoneticPr fontId="65"/>
  </si>
  <si>
    <t>計画変更（実施要綱第５条一項シ）</t>
    <rPh sb="0" eb="2">
      <t>ケイカク</t>
    </rPh>
    <rPh sb="2" eb="4">
      <t>ヘンコウ</t>
    </rPh>
    <phoneticPr fontId="65"/>
  </si>
  <si>
    <t>実績報告（実施要綱第５条一項シ）</t>
    <rPh sb="0" eb="2">
      <t>ジッセキ</t>
    </rPh>
    <rPh sb="2" eb="4">
      <t>ホウコク</t>
    </rPh>
    <phoneticPr fontId="65"/>
  </si>
  <si>
    <t>300,000円/kW</t>
    <rPh sb="7" eb="8">
      <t>エン</t>
    </rPh>
    <phoneticPr fontId="65"/>
  </si>
  <si>
    <t>3/4</t>
  </si>
  <si>
    <t>3/4</t>
    <phoneticPr fontId="65"/>
  </si>
  <si>
    <t>4</t>
    <phoneticPr fontId="65"/>
  </si>
  <si>
    <t>300,000円/kWh</t>
    <rPh sb="7" eb="8">
      <t>エン</t>
    </rPh>
    <phoneticPr fontId="65"/>
  </si>
  <si>
    <t>〇〇</t>
    <phoneticPr fontId="57"/>
  </si>
  <si>
    <t>〇</t>
    <phoneticPr fontId="57"/>
  </si>
  <si>
    <t>既設発電容量（kW）</t>
    <rPh sb="0" eb="2">
      <t>キセツ</t>
    </rPh>
    <rPh sb="2" eb="4">
      <t>ハツデン</t>
    </rPh>
    <rPh sb="4" eb="6">
      <t>ヨウリョウ</t>
    </rPh>
    <phoneticPr fontId="65"/>
  </si>
  <si>
    <t>蓄電池容量</t>
    <rPh sb="0" eb="3">
      <t>チクデンチ</t>
    </rPh>
    <rPh sb="3" eb="5">
      <t>ヨウリョウ</t>
    </rPh>
    <phoneticPr fontId="65"/>
  </si>
  <si>
    <t>助成対象蓄電池容量上限</t>
    <rPh sb="0" eb="2">
      <t>ジョセイ</t>
    </rPh>
    <rPh sb="2" eb="4">
      <t>タイショウ</t>
    </rPh>
    <rPh sb="4" eb="7">
      <t>チクデンチ</t>
    </rPh>
    <rPh sb="7" eb="9">
      <t>ヨウリョウ</t>
    </rPh>
    <rPh sb="9" eb="11">
      <t>ジョウゲン</t>
    </rPh>
    <phoneticPr fontId="65"/>
  </si>
  <si>
    <t>助成対象外蓄電池容量</t>
    <rPh sb="0" eb="2">
      <t>ジョセイ</t>
    </rPh>
    <rPh sb="2" eb="4">
      <t>タイショウ</t>
    </rPh>
    <rPh sb="4" eb="5">
      <t>ガイ</t>
    </rPh>
    <rPh sb="5" eb="8">
      <t>チクデンチ</t>
    </rPh>
    <rPh sb="8" eb="10">
      <t>ヨウリョウ</t>
    </rPh>
    <phoneticPr fontId="57"/>
  </si>
  <si>
    <t>（４）蓄電池システム定格容量</t>
    <rPh sb="3" eb="6">
      <t>チクデンチ</t>
    </rPh>
    <rPh sb="10" eb="14">
      <t>テイカクヨウリョウ</t>
    </rPh>
    <phoneticPr fontId="19"/>
  </si>
  <si>
    <t>蓄電池システム総定格容量</t>
    <rPh sb="0" eb="3">
      <t>チクデンチ</t>
    </rPh>
    <rPh sb="7" eb="12">
      <t>ソウテイカクヨウリョウ</t>
    </rPh>
    <phoneticPr fontId="11"/>
  </si>
  <si>
    <t>　※太陽光発電システム総出力の2倍が上限</t>
    <rPh sb="2" eb="7">
      <t>タイヨウコウハツデン</t>
    </rPh>
    <rPh sb="11" eb="12">
      <t>ソウ</t>
    </rPh>
    <rPh sb="12" eb="14">
      <t>シュツリョク</t>
    </rPh>
    <rPh sb="16" eb="17">
      <t>バイ</t>
    </rPh>
    <rPh sb="18" eb="20">
      <t>ジョウゲン</t>
    </rPh>
    <phoneticPr fontId="11"/>
  </si>
  <si>
    <t>島しょ地域における太陽光発電設備等助成事業</t>
    <rPh sb="0" eb="1">
      <t>トウ</t>
    </rPh>
    <rPh sb="3" eb="5">
      <t>チイキ</t>
    </rPh>
    <rPh sb="9" eb="12">
      <t>タイヨウコウ</t>
    </rPh>
    <rPh sb="12" eb="14">
      <t>ハツデン</t>
    </rPh>
    <rPh sb="14" eb="16">
      <t>セツビ</t>
    </rPh>
    <rPh sb="16" eb="17">
      <t>トウ</t>
    </rPh>
    <rPh sb="17" eb="19">
      <t>ジョセイ</t>
    </rPh>
    <rPh sb="19" eb="21">
      <t>ジギョウ</t>
    </rPh>
    <phoneticPr fontId="57"/>
  </si>
  <si>
    <t>島しょ地域における太陽光発電設備等助成事業入力データ</t>
    <rPh sb="21" eb="23">
      <t>ニュウリョク</t>
    </rPh>
    <phoneticPr fontId="19"/>
  </si>
  <si>
    <t>国等補助</t>
    <rPh sb="0" eb="1">
      <t>クニ</t>
    </rPh>
    <rPh sb="1" eb="2">
      <t>トウ</t>
    </rPh>
    <rPh sb="2" eb="4">
      <t>ホジョ</t>
    </rPh>
    <phoneticPr fontId="11"/>
  </si>
  <si>
    <t>都助成率・上限額</t>
    <phoneticPr fontId="11"/>
  </si>
  <si>
    <t>1億円</t>
    <rPh sb="1" eb="3">
      <t>オクエン</t>
    </rPh>
    <phoneticPr fontId="11"/>
  </si>
  <si>
    <t>総事業費</t>
    <rPh sb="0" eb="4">
      <t>ソウジギョウヒ</t>
    </rPh>
    <phoneticPr fontId="11"/>
  </si>
  <si>
    <t>国等補助</t>
    <rPh sb="0" eb="4">
      <t>クニトウホジョ</t>
    </rPh>
    <phoneticPr fontId="11"/>
  </si>
  <si>
    <t>都補助</t>
    <rPh sb="0" eb="3">
      <t>トホジョ</t>
    </rPh>
    <phoneticPr fontId="11"/>
  </si>
  <si>
    <t>設計費</t>
    <rPh sb="0" eb="3">
      <t>セッケイヒ</t>
    </rPh>
    <phoneticPr fontId="11"/>
  </si>
  <si>
    <t>設備費</t>
    <rPh sb="0" eb="3">
      <t>セツビヒ</t>
    </rPh>
    <phoneticPr fontId="11"/>
  </si>
  <si>
    <t>工事費</t>
    <rPh sb="0" eb="3">
      <t>コウジヒ</t>
    </rPh>
    <phoneticPr fontId="11"/>
  </si>
  <si>
    <t>区分</t>
    <rPh sb="0" eb="2">
      <t>クブン</t>
    </rPh>
    <phoneticPr fontId="11"/>
  </si>
  <si>
    <t>助成事業に対する経費</t>
    <rPh sb="0" eb="4">
      <t>ジョセイジギョウ</t>
    </rPh>
    <rPh sb="5" eb="6">
      <t>タイ</t>
    </rPh>
    <rPh sb="8" eb="10">
      <t>ケイヒ</t>
    </rPh>
    <phoneticPr fontId="11"/>
  </si>
  <si>
    <t>都の助成対象となる国等補助</t>
    <rPh sb="0" eb="1">
      <t>ト</t>
    </rPh>
    <rPh sb="2" eb="4">
      <t>ジョセイ</t>
    </rPh>
    <rPh sb="4" eb="6">
      <t>タイショウ</t>
    </rPh>
    <rPh sb="9" eb="10">
      <t>クニ</t>
    </rPh>
    <rPh sb="10" eb="11">
      <t>トウ</t>
    </rPh>
    <rPh sb="11" eb="13">
      <t>ホジョ</t>
    </rPh>
    <phoneticPr fontId="11"/>
  </si>
  <si>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11"/>
  </si>
  <si>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11"/>
  </si>
  <si>
    <t>都助成交付申請額</t>
    <rPh sb="0" eb="3">
      <t>トジョセイ</t>
    </rPh>
    <rPh sb="3" eb="8">
      <t>コウフシンセイガク</t>
    </rPh>
    <phoneticPr fontId="11"/>
  </si>
  <si>
    <t>２.蓄電池に関する事業</t>
    <rPh sb="2" eb="5">
      <t>チクデンチ</t>
    </rPh>
    <rPh sb="6" eb="7">
      <t>カン</t>
    </rPh>
    <rPh sb="9" eb="11">
      <t>ジギョウ</t>
    </rPh>
    <phoneticPr fontId="65"/>
  </si>
  <si>
    <t>１.太陽光発電に関する事業</t>
    <rPh sb="2" eb="5">
      <t>タイヨウコウ</t>
    </rPh>
    <rPh sb="5" eb="7">
      <t>ハツデン</t>
    </rPh>
    <rPh sb="8" eb="9">
      <t>カン</t>
    </rPh>
    <rPh sb="11" eb="13">
      <t>ジギョウ</t>
    </rPh>
    <phoneticPr fontId="65"/>
  </si>
  <si>
    <t>合計</t>
    <rPh sb="0" eb="2">
      <t>ゴウケイ</t>
    </rPh>
    <phoneticPr fontId="11"/>
  </si>
  <si>
    <t>交付申請額</t>
    <rPh sb="0" eb="5">
      <t>コウフシンセイガク</t>
    </rPh>
    <phoneticPr fontId="11"/>
  </si>
  <si>
    <t>kW単価</t>
    <rPh sb="2" eb="4">
      <t>タンカ</t>
    </rPh>
    <phoneticPr fontId="11"/>
  </si>
  <si>
    <t>3/4算定額</t>
    <rPh sb="3" eb="6">
      <t>サンテイガク</t>
    </rPh>
    <phoneticPr fontId="11"/>
  </si>
  <si>
    <t>助成対象事業経費内訳</t>
    <rPh sb="0" eb="2">
      <t>ジョセイ</t>
    </rPh>
    <rPh sb="2" eb="4">
      <t>タイショウ</t>
    </rPh>
    <rPh sb="4" eb="6">
      <t>ジギョウ</t>
    </rPh>
    <rPh sb="6" eb="8">
      <t>ケイヒ</t>
    </rPh>
    <rPh sb="8" eb="10">
      <t>ウチワケ</t>
    </rPh>
    <phoneticPr fontId="65"/>
  </si>
  <si>
    <t>円</t>
    <rPh sb="0" eb="1">
      <t>エン</t>
    </rPh>
    <phoneticPr fontId="11"/>
  </si>
  <si>
    <t>1/3枚目</t>
    <phoneticPr fontId="11"/>
  </si>
  <si>
    <t>2/3枚目</t>
    <phoneticPr fontId="11"/>
  </si>
  <si>
    <t>3/3枚目</t>
    <phoneticPr fontId="11"/>
  </si>
  <si>
    <t>蓄電池設備</t>
    <rPh sb="0" eb="5">
      <t>チクデンチセツビ</t>
    </rPh>
    <phoneticPr fontId="65"/>
  </si>
  <si>
    <t>太陽光設備容量(kw)・・・①</t>
    <rPh sb="0" eb="3">
      <t>タイヨウコウ</t>
    </rPh>
    <rPh sb="5" eb="7">
      <t>ヨウリョウ</t>
    </rPh>
    <phoneticPr fontId="65"/>
  </si>
  <si>
    <t>太陽光設備側計上分</t>
    <rPh sb="0" eb="3">
      <t>タイヨウコウ</t>
    </rPh>
    <rPh sb="5" eb="6">
      <t>ガワ</t>
    </rPh>
    <rPh sb="6" eb="8">
      <t>ケイジョウ</t>
    </rPh>
    <rPh sb="8" eb="9">
      <t>ブン</t>
    </rPh>
    <phoneticPr fontId="65"/>
  </si>
  <si>
    <r>
      <rPr>
        <b/>
        <sz val="14"/>
        <color theme="1"/>
        <rFont val="ＭＳ Ｐ明朝"/>
        <family val="1"/>
        <charset val="128"/>
      </rPr>
      <t>【費用の按分が必要となる例】</t>
    </r>
    <r>
      <rPr>
        <sz val="14"/>
        <color theme="1"/>
        <rFont val="ＭＳ Ｐ明朝"/>
        <family val="1"/>
        <charset val="128"/>
      </rPr>
      <t xml:space="preserve">
・太陽光設備と蓄電池の共有利用設備
・複数の再エネ設備の共通利用設備
・助成対象外分と助成対象分との共通利用設備
・共通工事に関しても同様の考え方となります</t>
    </r>
    <rPh sb="16" eb="19">
      <t>タイヨウコウ</t>
    </rPh>
    <phoneticPr fontId="57"/>
  </si>
  <si>
    <r>
      <t>事業について、事業を開始したので、島しょ地域における太陽光発電設備等助成事業助成金交付要綱</t>
    </r>
    <r>
      <rPr>
        <sz val="10.5"/>
        <color rgb="FFFF0000"/>
        <rFont val="ＭＳ Ｐ明朝"/>
        <family val="1"/>
        <charset val="128"/>
      </rPr>
      <t>（令和４年●月●日付４都環公地温第●号 ）第13条第2項</t>
    </r>
    <r>
      <rPr>
        <sz val="10.5"/>
        <rFont val="ＭＳ Ｐ明朝"/>
        <family val="1"/>
        <charset val="128"/>
      </rPr>
      <t xml:space="preserve">の規定に基づき、下記のとおり届け出ます。
</t>
    </r>
    <rPh sb="7" eb="9">
      <t>ジギョウ</t>
    </rPh>
    <rPh sb="10" eb="12">
      <t>カイシ</t>
    </rPh>
    <rPh sb="38" eb="41">
      <t>ジョセイキン</t>
    </rPh>
    <rPh sb="81" eb="83">
      <t>カキ</t>
    </rPh>
    <phoneticPr fontId="11"/>
  </si>
  <si>
    <t>300,000円/kW</t>
    <phoneticPr fontId="11"/>
  </si>
  <si>
    <t>定格容量（kWh）</t>
    <rPh sb="0" eb="2">
      <t>テイカク</t>
    </rPh>
    <rPh sb="2" eb="4">
      <t>ヨウリョウ</t>
    </rPh>
    <phoneticPr fontId="65"/>
  </si>
  <si>
    <t>島しょ地域における太陽光発電設備等助成事業
申請関係様式の印刷要領</t>
    <rPh sb="22" eb="24">
      <t>シンセイ</t>
    </rPh>
    <rPh sb="24" eb="26">
      <t>カンケイ</t>
    </rPh>
    <rPh sb="26" eb="28">
      <t>ヨウシキ</t>
    </rPh>
    <rPh sb="29" eb="31">
      <t>インサツ</t>
    </rPh>
    <rPh sb="31" eb="33">
      <t>ヨウリョウ</t>
    </rPh>
    <phoneticPr fontId="12"/>
  </si>
  <si>
    <t>第●号様式(第29条関係）</t>
  </si>
  <si>
    <t>号</t>
    <rPh sb="0" eb="1">
      <t>ゴウ</t>
    </rPh>
    <phoneticPr fontId="65"/>
  </si>
  <si>
    <t>※通知書は２頁あり。</t>
    <rPh sb="1" eb="4">
      <t>ツウチショ</t>
    </rPh>
    <rPh sb="6" eb="7">
      <t>ページ</t>
    </rPh>
    <phoneticPr fontId="65"/>
  </si>
  <si>
    <t>名称</t>
    <rPh sb="0" eb="1">
      <t>メイ</t>
    </rPh>
    <rPh sb="1" eb="2">
      <t>ショウ</t>
    </rPh>
    <phoneticPr fontId="65"/>
  </si>
  <si>
    <t>代表者氏名</t>
    <rPh sb="0" eb="3">
      <t>ダイヒョウシャ</t>
    </rPh>
    <rPh sb="3" eb="5">
      <t>シメイ</t>
    </rPh>
    <phoneticPr fontId="65"/>
  </si>
  <si>
    <t>（共同申請者）</t>
    <rPh sb="5" eb="6">
      <t>シャ</t>
    </rPh>
    <phoneticPr fontId="65"/>
  </si>
  <si>
    <t>公益財団法人 東京都環境公社</t>
    <rPh sb="0" eb="2">
      <t>コウエキ</t>
    </rPh>
    <rPh sb="2" eb="4">
      <t>ザイダン</t>
    </rPh>
    <rPh sb="4" eb="6">
      <t>ホウジン</t>
    </rPh>
    <rPh sb="7" eb="10">
      <t>トウキョウト</t>
    </rPh>
    <rPh sb="10" eb="12">
      <t>カンキョウ</t>
    </rPh>
    <rPh sb="12" eb="14">
      <t>コウシャ</t>
    </rPh>
    <phoneticPr fontId="65"/>
  </si>
  <si>
    <t>理事長</t>
    <rPh sb="0" eb="3">
      <t>リジチョウ</t>
    </rPh>
    <phoneticPr fontId="65"/>
  </si>
  <si>
    <t>←理事長名を入力すること。</t>
    <rPh sb="1" eb="4">
      <t>リジチョウ</t>
    </rPh>
    <rPh sb="4" eb="5">
      <t>メイ</t>
    </rPh>
    <rPh sb="6" eb="8">
      <t>ニュウリョク</t>
    </rPh>
    <phoneticPr fontId="65"/>
  </si>
  <si>
    <t>助成金交付決定通知書</t>
    <rPh sb="3" eb="5">
      <t>コウフ</t>
    </rPh>
    <rPh sb="5" eb="7">
      <t>ケッテイ</t>
    </rPh>
    <rPh sb="7" eb="9">
      <t>ツウチ</t>
    </rPh>
    <rPh sb="9" eb="10">
      <t>ショ</t>
    </rPh>
    <phoneticPr fontId="65"/>
  </si>
  <si>
    <t>１　交付決定番号</t>
    <rPh sb="2" eb="4">
      <t>コウフ</t>
    </rPh>
    <rPh sb="4" eb="6">
      <t>ケッテイ</t>
    </rPh>
    <rPh sb="6" eb="8">
      <t>バンゴウ</t>
    </rPh>
    <rPh sb="7" eb="8">
      <t>コウバン</t>
    </rPh>
    <phoneticPr fontId="65"/>
  </si>
  <si>
    <t>２　交付決定日</t>
    <rPh sb="2" eb="4">
      <t>コウフ</t>
    </rPh>
    <rPh sb="4" eb="6">
      <t>ケッテイ</t>
    </rPh>
    <rPh sb="6" eb="7">
      <t>ビ</t>
    </rPh>
    <phoneticPr fontId="65"/>
  </si>
  <si>
    <t>４　再生可能エネルギー利用設備の種別</t>
    <rPh sb="2" eb="4">
      <t>サイセイ</t>
    </rPh>
    <rPh sb="4" eb="6">
      <t>カノウ</t>
    </rPh>
    <rPh sb="11" eb="13">
      <t>リヨウ</t>
    </rPh>
    <rPh sb="13" eb="15">
      <t>セツビ</t>
    </rPh>
    <rPh sb="16" eb="18">
      <t>シュベツ</t>
    </rPh>
    <phoneticPr fontId="65"/>
  </si>
  <si>
    <t>５　助成金交付決定額</t>
    <rPh sb="5" eb="7">
      <t>コウフ</t>
    </rPh>
    <rPh sb="7" eb="9">
      <t>ケッテイ</t>
    </rPh>
    <rPh sb="9" eb="10">
      <t>ガク</t>
    </rPh>
    <phoneticPr fontId="65"/>
  </si>
  <si>
    <t>　ただし、助成事業の内容が変更された場合において、助成金の額が変更されるときは、別に通知するところによるものとする。</t>
    <rPh sb="7" eb="9">
      <t>ジギョウ</t>
    </rPh>
    <rPh sb="10" eb="12">
      <t>ナイヨウ</t>
    </rPh>
    <rPh sb="13" eb="15">
      <t>ヘンコウ</t>
    </rPh>
    <rPh sb="18" eb="20">
      <t>バアイ</t>
    </rPh>
    <rPh sb="29" eb="30">
      <t>ガク</t>
    </rPh>
    <rPh sb="31" eb="33">
      <t>ヘンコウ</t>
    </rPh>
    <rPh sb="40" eb="41">
      <t>ベツ</t>
    </rPh>
    <rPh sb="42" eb="44">
      <t>ツウチ</t>
    </rPh>
    <phoneticPr fontId="65"/>
  </si>
  <si>
    <t>　なお、助成金額の確定は、交付決定額と実績報告額とのいずれか低い額とする。</t>
    <rPh sb="4" eb="7">
      <t>ジョセイキン</t>
    </rPh>
    <rPh sb="7" eb="8">
      <t>ガク</t>
    </rPh>
    <rPh sb="9" eb="11">
      <t>カクテイ</t>
    </rPh>
    <rPh sb="13" eb="15">
      <t>コウフ</t>
    </rPh>
    <rPh sb="15" eb="17">
      <t>ケッテイ</t>
    </rPh>
    <rPh sb="17" eb="18">
      <t>ガク</t>
    </rPh>
    <rPh sb="19" eb="21">
      <t>ジッセキ</t>
    </rPh>
    <rPh sb="21" eb="23">
      <t>ホウコク</t>
    </rPh>
    <rPh sb="23" eb="24">
      <t>ガク</t>
    </rPh>
    <rPh sb="30" eb="31">
      <t>ヒク</t>
    </rPh>
    <rPh sb="32" eb="33">
      <t>ガク</t>
    </rPh>
    <phoneticPr fontId="65"/>
  </si>
  <si>
    <t>６　助成金額の上限</t>
    <rPh sb="4" eb="6">
      <t>キンガク</t>
    </rPh>
    <rPh sb="7" eb="9">
      <t>ジョウゲン</t>
    </rPh>
    <phoneticPr fontId="65"/>
  </si>
  <si>
    <t>　事業内容の変更等特段の事情がない限り、交付を行う助成金の額は、この交付決定額を上限とする。</t>
    <phoneticPr fontId="65"/>
  </si>
  <si>
    <t>７　申請の撤回</t>
    <rPh sb="2" eb="4">
      <t>シンセイ</t>
    </rPh>
    <rPh sb="5" eb="7">
      <t>テッカイ</t>
    </rPh>
    <phoneticPr fontId="65"/>
  </si>
  <si>
    <t>　この交付決定の内容又はこれに付された条件に異議があるときは、本交付決定通知書を受領した日の翌日から起算して１４日以内に、申請の撤回をすることができる。</t>
    <rPh sb="31" eb="32">
      <t>ホン</t>
    </rPh>
    <rPh sb="36" eb="39">
      <t>ツウチショ</t>
    </rPh>
    <phoneticPr fontId="65"/>
  </si>
  <si>
    <t>８　交付の条件</t>
    <rPh sb="2" eb="4">
      <t>コウフ</t>
    </rPh>
    <rPh sb="5" eb="7">
      <t>ジョウケン</t>
    </rPh>
    <phoneticPr fontId="65"/>
  </si>
  <si>
    <t>（１）</t>
    <phoneticPr fontId="65"/>
  </si>
  <si>
    <t>（２）</t>
    <phoneticPr fontId="65"/>
  </si>
  <si>
    <t>（３）</t>
    <phoneticPr fontId="65"/>
  </si>
  <si>
    <t>（４）</t>
    <phoneticPr fontId="65"/>
  </si>
  <si>
    <t>（５）</t>
    <phoneticPr fontId="65"/>
  </si>
  <si>
    <t>（６）</t>
    <phoneticPr fontId="65"/>
  </si>
  <si>
    <t>助成金不交付決定通知書</t>
    <rPh sb="3" eb="4">
      <t>フ</t>
    </rPh>
    <rPh sb="4" eb="6">
      <t>コウフ</t>
    </rPh>
    <rPh sb="6" eb="8">
      <t>ケッテイ</t>
    </rPh>
    <rPh sb="8" eb="10">
      <t>ツウチ</t>
    </rPh>
    <rPh sb="10" eb="11">
      <t>ショ</t>
    </rPh>
    <phoneticPr fontId="65"/>
  </si>
  <si>
    <t>２　再生可能エネルギー利用設備の種別</t>
    <rPh sb="2" eb="4">
      <t>サイセイ</t>
    </rPh>
    <rPh sb="4" eb="6">
      <t>カノウ</t>
    </rPh>
    <rPh sb="11" eb="13">
      <t>リヨウ</t>
    </rPh>
    <rPh sb="13" eb="15">
      <t>セツビ</t>
    </rPh>
    <rPh sb="16" eb="18">
      <t>シュベツ</t>
    </rPh>
    <phoneticPr fontId="65"/>
  </si>
  <si>
    <t>３　不交付決定の理由</t>
    <rPh sb="2" eb="3">
      <t>フ</t>
    </rPh>
    <rPh sb="3" eb="5">
      <t>コウフ</t>
    </rPh>
    <rPh sb="5" eb="7">
      <t>ケッテイ</t>
    </rPh>
    <rPh sb="8" eb="10">
      <t>リユウ</t>
    </rPh>
    <phoneticPr fontId="65"/>
  </si>
  <si>
    <t>島しょ地域における太陽光発電設備等助成事業</t>
    <phoneticPr fontId="65"/>
  </si>
  <si>
    <t>（承継者）</t>
    <rPh sb="1" eb="3">
      <t>ショウケイ</t>
    </rPh>
    <phoneticPr fontId="65"/>
  </si>
  <si>
    <t>通知区分</t>
    <rPh sb="0" eb="2">
      <t>ツウチ</t>
    </rPh>
    <rPh sb="2" eb="4">
      <t>クブン</t>
    </rPh>
    <phoneticPr fontId="65"/>
  </si>
  <si>
    <t>承認します</t>
    <rPh sb="0" eb="2">
      <t>ショウニン</t>
    </rPh>
    <phoneticPr fontId="65"/>
  </si>
  <si>
    <t>承認しません</t>
    <rPh sb="0" eb="2">
      <t>ショウニン</t>
    </rPh>
    <phoneticPr fontId="65"/>
  </si>
  <si>
    <t>承継の内容</t>
    <rPh sb="3" eb="5">
      <t>ナイヨウ</t>
    </rPh>
    <phoneticPr fontId="65"/>
  </si>
  <si>
    <r>
      <t xml:space="preserve">不承認の理由
</t>
    </r>
    <r>
      <rPr>
        <sz val="9"/>
        <color theme="1"/>
        <rFont val="ＭＳ Ｐ明朝"/>
        <family val="1"/>
        <charset val="128"/>
      </rPr>
      <t>（不承認の場合のみ）</t>
    </r>
    <rPh sb="0" eb="3">
      <t>フショウニン</t>
    </rPh>
    <rPh sb="4" eb="6">
      <t>リユウ</t>
    </rPh>
    <rPh sb="8" eb="11">
      <t>フショウニン</t>
    </rPh>
    <rPh sb="12" eb="14">
      <t>バアイ</t>
    </rPh>
    <phoneticPr fontId="65"/>
  </si>
  <si>
    <t>（助成事業者）</t>
    <rPh sb="3" eb="6">
      <t>ジギョウシャ</t>
    </rPh>
    <phoneticPr fontId="65"/>
  </si>
  <si>
    <t>付けで申請を受け付けた助成事業計画の変更について、下記のとおり承</t>
    <rPh sb="0" eb="1">
      <t>ツ</t>
    </rPh>
    <rPh sb="3" eb="5">
      <t>シンセイ</t>
    </rPh>
    <rPh sb="6" eb="7">
      <t>ウ</t>
    </rPh>
    <rPh sb="8" eb="9">
      <t>ツ</t>
    </rPh>
    <rPh sb="13" eb="15">
      <t>ジギョウ</t>
    </rPh>
    <rPh sb="15" eb="17">
      <t>ケイカク</t>
    </rPh>
    <rPh sb="18" eb="20">
      <t>ヘンコウ</t>
    </rPh>
    <rPh sb="25" eb="27">
      <t>カキ</t>
    </rPh>
    <rPh sb="31" eb="32">
      <t>ショウ</t>
    </rPh>
    <phoneticPr fontId="65"/>
  </si>
  <si>
    <t>付けで申請を受け付けた助成事業の承継について、島しょ地域におけ</t>
    <rPh sb="0" eb="1">
      <t>ツ</t>
    </rPh>
    <rPh sb="3" eb="5">
      <t>シンセイ</t>
    </rPh>
    <rPh sb="6" eb="7">
      <t>ウ</t>
    </rPh>
    <rPh sb="8" eb="9">
      <t>ツ</t>
    </rPh>
    <rPh sb="13" eb="15">
      <t>ジギョウ</t>
    </rPh>
    <rPh sb="16" eb="18">
      <t>ショウケイ</t>
    </rPh>
    <rPh sb="23" eb="24">
      <t>トウ</t>
    </rPh>
    <rPh sb="26" eb="28">
      <t>チイキ</t>
    </rPh>
    <phoneticPr fontId="65"/>
  </si>
  <si>
    <t>助成金額確定通知書</t>
    <rPh sb="2" eb="4">
      <t>キンガク</t>
    </rPh>
    <rPh sb="3" eb="4">
      <t>ガク</t>
    </rPh>
    <rPh sb="4" eb="6">
      <t>カクテイ</t>
    </rPh>
    <rPh sb="6" eb="8">
      <t>ツウチ</t>
    </rPh>
    <rPh sb="8" eb="9">
      <t>ショ</t>
    </rPh>
    <phoneticPr fontId="65"/>
  </si>
  <si>
    <t>１　交付決定番号</t>
    <rPh sb="2" eb="4">
      <t>コウフ</t>
    </rPh>
    <rPh sb="4" eb="6">
      <t>ケッテイ</t>
    </rPh>
    <rPh sb="6" eb="8">
      <t>バンゴウ</t>
    </rPh>
    <phoneticPr fontId="65"/>
  </si>
  <si>
    <t>３　再生可能エネルギー利用設備の種別</t>
    <rPh sb="2" eb="4">
      <t>サイセイ</t>
    </rPh>
    <rPh sb="4" eb="6">
      <t>カノウ</t>
    </rPh>
    <rPh sb="11" eb="13">
      <t>リヨウ</t>
    </rPh>
    <rPh sb="13" eb="15">
      <t>セツビ</t>
    </rPh>
    <rPh sb="16" eb="18">
      <t>シュベツ</t>
    </rPh>
    <phoneticPr fontId="65"/>
  </si>
  <si>
    <t>４　助成金確定額</t>
    <rPh sb="4" eb="5">
      <t>キン</t>
    </rPh>
    <rPh sb="5" eb="7">
      <t>カクテイ</t>
    </rPh>
    <rPh sb="7" eb="8">
      <t>テイガク</t>
    </rPh>
    <phoneticPr fontId="65"/>
  </si>
  <si>
    <t>【助成金確定額の算定】</t>
    <rPh sb="1" eb="4">
      <t>ジョセイキン</t>
    </rPh>
    <rPh sb="4" eb="6">
      <t>カクテイ</t>
    </rPh>
    <rPh sb="6" eb="7">
      <t>ガク</t>
    </rPh>
    <rPh sb="8" eb="10">
      <t>サンテイ</t>
    </rPh>
    <phoneticPr fontId="65"/>
  </si>
  <si>
    <t>交付決定通知書の額</t>
    <rPh sb="0" eb="2">
      <t>コウフ</t>
    </rPh>
    <rPh sb="2" eb="4">
      <t>ケッテイ</t>
    </rPh>
    <rPh sb="4" eb="7">
      <t>ツウチショ</t>
    </rPh>
    <rPh sb="8" eb="9">
      <t>ガク</t>
    </rPh>
    <phoneticPr fontId="65"/>
  </si>
  <si>
    <t>助成金の実績報告額</t>
    <rPh sb="0" eb="3">
      <t>ジョセイキン</t>
    </rPh>
    <rPh sb="4" eb="6">
      <t>ジッセキ</t>
    </rPh>
    <rPh sb="6" eb="8">
      <t>ホウコク</t>
    </rPh>
    <rPh sb="8" eb="9">
      <t>ガク</t>
    </rPh>
    <phoneticPr fontId="65"/>
  </si>
  <si>
    <t>助成金確定額</t>
    <rPh sb="0" eb="3">
      <t>ジョセイキン</t>
    </rPh>
    <rPh sb="3" eb="5">
      <t>カクテイ</t>
    </rPh>
    <rPh sb="5" eb="6">
      <t>ガク</t>
    </rPh>
    <phoneticPr fontId="65"/>
  </si>
  <si>
    <t>助成金交付決定取消通知書</t>
    <rPh sb="3" eb="5">
      <t>コウフ</t>
    </rPh>
    <rPh sb="5" eb="7">
      <t>ケッテイ</t>
    </rPh>
    <rPh sb="7" eb="9">
      <t>トリケシ</t>
    </rPh>
    <rPh sb="9" eb="11">
      <t>ツウチ</t>
    </rPh>
    <rPh sb="11" eb="12">
      <t>ショ</t>
    </rPh>
    <phoneticPr fontId="65"/>
  </si>
  <si>
    <t>都環公地温第</t>
    <rPh sb="4" eb="5">
      <t>オン</t>
    </rPh>
    <phoneticPr fontId="65"/>
  </si>
  <si>
    <t>４　助成金交付決定額</t>
    <rPh sb="5" eb="7">
      <t>コウフ</t>
    </rPh>
    <rPh sb="7" eb="9">
      <t>ケッテイ</t>
    </rPh>
    <rPh sb="9" eb="10">
      <t>ガク</t>
    </rPh>
    <phoneticPr fontId="65"/>
  </si>
  <si>
    <t>５　取消しの理由</t>
    <rPh sb="2" eb="4">
      <t>トリケシ</t>
    </rPh>
    <rPh sb="6" eb="8">
      <t>リユウ</t>
    </rPh>
    <phoneticPr fontId="65"/>
  </si>
  <si>
    <t>助成金返還請求通知書</t>
    <rPh sb="3" eb="5">
      <t>ヘンカン</t>
    </rPh>
    <rPh sb="5" eb="7">
      <t>セイキュウ</t>
    </rPh>
    <rPh sb="7" eb="9">
      <t>ツウチ</t>
    </rPh>
    <rPh sb="9" eb="10">
      <t>ショ</t>
    </rPh>
    <phoneticPr fontId="65"/>
  </si>
  <si>
    <t>３　交付確定額（既交付額）</t>
    <rPh sb="2" eb="4">
      <t>コウフ</t>
    </rPh>
    <rPh sb="4" eb="6">
      <t>カクテイ</t>
    </rPh>
    <rPh sb="6" eb="7">
      <t>ガク</t>
    </rPh>
    <rPh sb="8" eb="9">
      <t>スデ</t>
    </rPh>
    <rPh sb="9" eb="12">
      <t>コウフガク</t>
    </rPh>
    <phoneticPr fontId="65"/>
  </si>
  <si>
    <t>４　返還理由</t>
    <rPh sb="2" eb="4">
      <t>ヘンカン</t>
    </rPh>
    <rPh sb="4" eb="6">
      <t>リユウ</t>
    </rPh>
    <phoneticPr fontId="65"/>
  </si>
  <si>
    <t>５　助成金返還額</t>
    <rPh sb="4" eb="5">
      <t>キン</t>
    </rPh>
    <rPh sb="5" eb="8">
      <t>ヘンカンガク</t>
    </rPh>
    <phoneticPr fontId="65"/>
  </si>
  <si>
    <t>６　助成金返還の納期日</t>
    <rPh sb="5" eb="7">
      <t>ヘンカン</t>
    </rPh>
    <rPh sb="8" eb="10">
      <t>ノウキ</t>
    </rPh>
    <rPh sb="10" eb="11">
      <t>ニチ</t>
    </rPh>
    <phoneticPr fontId="65"/>
  </si>
  <si>
    <t>７　振込先</t>
    <rPh sb="2" eb="4">
      <t>フリコミ</t>
    </rPh>
    <rPh sb="4" eb="5">
      <t>サキ</t>
    </rPh>
    <phoneticPr fontId="65"/>
  </si>
  <si>
    <t>※振込手数料は助成事業者にて負担すること。</t>
    <rPh sb="9" eb="11">
      <t>ジギョウ</t>
    </rPh>
    <rPh sb="11" eb="12">
      <t>シャ</t>
    </rPh>
    <phoneticPr fontId="65"/>
  </si>
  <si>
    <t>財産等の処分に係る納付額通知書</t>
    <rPh sb="0" eb="2">
      <t>ザイサン</t>
    </rPh>
    <rPh sb="2" eb="3">
      <t>トウ</t>
    </rPh>
    <rPh sb="4" eb="6">
      <t>ショブン</t>
    </rPh>
    <rPh sb="7" eb="8">
      <t>カカ</t>
    </rPh>
    <rPh sb="9" eb="11">
      <t>ノウフ</t>
    </rPh>
    <rPh sb="11" eb="12">
      <t>ガク</t>
    </rPh>
    <rPh sb="12" eb="15">
      <t>ツウチショ</t>
    </rPh>
    <phoneticPr fontId="65"/>
  </si>
  <si>
    <t>付けで申請を受け付けた助成事業に伴う取得財産等の処分について、</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phoneticPr fontId="65"/>
  </si>
  <si>
    <t>１　既交付決定内容</t>
    <rPh sb="2" eb="3">
      <t>スデ</t>
    </rPh>
    <rPh sb="3" eb="5">
      <t>コウフ</t>
    </rPh>
    <rPh sb="5" eb="7">
      <t>ケッテイ</t>
    </rPh>
    <rPh sb="7" eb="9">
      <t>ナイヨウ</t>
    </rPh>
    <phoneticPr fontId="65"/>
  </si>
  <si>
    <t>（１）　交付決定番号</t>
    <rPh sb="4" eb="6">
      <t>コウフ</t>
    </rPh>
    <rPh sb="6" eb="8">
      <t>ケッテイ</t>
    </rPh>
    <rPh sb="8" eb="10">
      <t>バンゴウ</t>
    </rPh>
    <phoneticPr fontId="65"/>
  </si>
  <si>
    <t>（３）　交付確定額（既交付額）</t>
    <rPh sb="4" eb="6">
      <t>コウフ</t>
    </rPh>
    <rPh sb="6" eb="8">
      <t>カクテイ</t>
    </rPh>
    <rPh sb="8" eb="9">
      <t>ガク</t>
    </rPh>
    <rPh sb="10" eb="11">
      <t>スデ</t>
    </rPh>
    <rPh sb="11" eb="14">
      <t>コウフガク</t>
    </rPh>
    <phoneticPr fontId="65"/>
  </si>
  <si>
    <t>２　処分の内容</t>
    <rPh sb="2" eb="4">
      <t>ショブン</t>
    </rPh>
    <rPh sb="5" eb="7">
      <t>ナイヨウ</t>
    </rPh>
    <phoneticPr fontId="65"/>
  </si>
  <si>
    <t>（１）　財産処分を行う取得財産等（以下「処分財産」という。）の処分承認は、助成金相当額の納付を</t>
    <rPh sb="4" eb="6">
      <t>ザイサン</t>
    </rPh>
    <rPh sb="6" eb="8">
      <t>ショブン</t>
    </rPh>
    <rPh sb="9" eb="10">
      <t>オコナ</t>
    </rPh>
    <rPh sb="11" eb="13">
      <t>シュトク</t>
    </rPh>
    <rPh sb="13" eb="15">
      <t>ザイサン</t>
    </rPh>
    <rPh sb="15" eb="16">
      <t>トウ</t>
    </rPh>
    <rPh sb="17" eb="19">
      <t>イカ</t>
    </rPh>
    <rPh sb="20" eb="22">
      <t>ショブン</t>
    </rPh>
    <rPh sb="22" eb="24">
      <t>ザイサン</t>
    </rPh>
    <rPh sb="31" eb="33">
      <t>ショブン</t>
    </rPh>
    <rPh sb="39" eb="40">
      <t>キン</t>
    </rPh>
    <phoneticPr fontId="65"/>
  </si>
  <si>
    <t>　　条件とする。納付額は、財産等取得日から処分予定日までの経過期間に応じて算出する。（月単</t>
    <rPh sb="13" eb="15">
      <t>ザイサン</t>
    </rPh>
    <rPh sb="15" eb="16">
      <t>トウ</t>
    </rPh>
    <rPh sb="31" eb="33">
      <t>キカン</t>
    </rPh>
    <phoneticPr fontId="65"/>
  </si>
  <si>
    <t>　　位で計算し、１月に満たない端数を生じたときは、これを１月として計算する。）</t>
    <phoneticPr fontId="65"/>
  </si>
  <si>
    <t>　　条第１項の規定に基づき、助成金の交付決定の取消しを行い、助成金の返還を請求する。</t>
    <phoneticPr fontId="65"/>
  </si>
  <si>
    <t>※納付額の算出方法（千円未満端数切り捨て）</t>
    <rPh sb="1" eb="3">
      <t>ノウフ</t>
    </rPh>
    <rPh sb="3" eb="4">
      <t>ガク</t>
    </rPh>
    <rPh sb="5" eb="7">
      <t>サンシュツ</t>
    </rPh>
    <rPh sb="7" eb="9">
      <t>ホウホウ</t>
    </rPh>
    <rPh sb="10" eb="12">
      <t>センエン</t>
    </rPh>
    <rPh sb="12" eb="14">
      <t>ミマン</t>
    </rPh>
    <rPh sb="14" eb="16">
      <t>ハスウ</t>
    </rPh>
    <rPh sb="16" eb="17">
      <t>キ</t>
    </rPh>
    <rPh sb="18" eb="19">
      <t>ス</t>
    </rPh>
    <phoneticPr fontId="65"/>
  </si>
  <si>
    <t>納付額＝処分財産の助成金額－（処分財産の助成金額／法定耐用年数の期間）×経過期間</t>
    <rPh sb="0" eb="2">
      <t>ノウフ</t>
    </rPh>
    <rPh sb="2" eb="3">
      <t>ガク</t>
    </rPh>
    <rPh sb="4" eb="6">
      <t>ショブン</t>
    </rPh>
    <rPh sb="6" eb="8">
      <t>ザイサン</t>
    </rPh>
    <rPh sb="11" eb="13">
      <t>キンガク</t>
    </rPh>
    <rPh sb="15" eb="17">
      <t>ショブン</t>
    </rPh>
    <rPh sb="17" eb="19">
      <t>ザイサン</t>
    </rPh>
    <rPh sb="22" eb="24">
      <t>キンガク</t>
    </rPh>
    <rPh sb="25" eb="27">
      <t>ホウテイ</t>
    </rPh>
    <rPh sb="27" eb="29">
      <t>タイヨウ</t>
    </rPh>
    <rPh sb="29" eb="31">
      <t>ネンスウ</t>
    </rPh>
    <rPh sb="32" eb="34">
      <t>キカン</t>
    </rPh>
    <rPh sb="36" eb="38">
      <t>ケイカ</t>
    </rPh>
    <rPh sb="38" eb="40">
      <t>キカン</t>
    </rPh>
    <phoneticPr fontId="65"/>
  </si>
  <si>
    <t>別紙１</t>
    <rPh sb="0" eb="2">
      <t>ベッシ</t>
    </rPh>
    <phoneticPr fontId="11"/>
  </si>
  <si>
    <t>助成金納付額計算書</t>
    <rPh sb="3" eb="5">
      <t>ノウフ</t>
    </rPh>
    <rPh sb="5" eb="6">
      <t>ガク</t>
    </rPh>
    <rPh sb="6" eb="8">
      <t>ケイサン</t>
    </rPh>
    <rPh sb="8" eb="9">
      <t>ショ</t>
    </rPh>
    <phoneticPr fontId="11"/>
  </si>
  <si>
    <t>助成金交付額</t>
    <rPh sb="3" eb="6">
      <t>コウフガク</t>
    </rPh>
    <phoneticPr fontId="11"/>
  </si>
  <si>
    <t>財産等取得日</t>
    <rPh sb="0" eb="2">
      <t>ザイサン</t>
    </rPh>
    <rPh sb="2" eb="3">
      <t>トウ</t>
    </rPh>
    <rPh sb="3" eb="6">
      <t>シュトクビ</t>
    </rPh>
    <phoneticPr fontId="11"/>
  </si>
  <si>
    <t>法定年数経過日
（取得日から起算して17年が経過する日）</t>
    <rPh sb="0" eb="2">
      <t>ホウテイ</t>
    </rPh>
    <rPh sb="2" eb="4">
      <t>ネンスウ</t>
    </rPh>
    <rPh sb="4" eb="6">
      <t>ケイカ</t>
    </rPh>
    <rPh sb="6" eb="7">
      <t>ビ</t>
    </rPh>
    <rPh sb="9" eb="11">
      <t>シュトク</t>
    </rPh>
    <rPh sb="11" eb="12">
      <t>ビ</t>
    </rPh>
    <phoneticPr fontId="11"/>
  </si>
  <si>
    <t>法定耐用年数の期間
（17年間）①</t>
    <rPh sb="0" eb="2">
      <t>ホウテイ</t>
    </rPh>
    <rPh sb="2" eb="4">
      <t>タイヨウ</t>
    </rPh>
    <rPh sb="4" eb="6">
      <t>ネンスウ</t>
    </rPh>
    <rPh sb="7" eb="9">
      <t>キカン</t>
    </rPh>
    <phoneticPr fontId="11"/>
  </si>
  <si>
    <t>月</t>
    <rPh sb="0" eb="1">
      <t>ツキ</t>
    </rPh>
    <phoneticPr fontId="11"/>
  </si>
  <si>
    <t>処分予定日</t>
    <rPh sb="0" eb="2">
      <t>ショブン</t>
    </rPh>
    <rPh sb="2" eb="5">
      <t>ヨテイビ</t>
    </rPh>
    <phoneticPr fontId="11"/>
  </si>
  <si>
    <t>経過期間②
（取得日から処分予定日までの経過月数）</t>
    <rPh sb="0" eb="2">
      <t>ケイカ</t>
    </rPh>
    <rPh sb="2" eb="4">
      <t>キカン</t>
    </rPh>
    <rPh sb="7" eb="9">
      <t>シュトク</t>
    </rPh>
    <rPh sb="9" eb="10">
      <t>ビ</t>
    </rPh>
    <rPh sb="12" eb="14">
      <t>ショブン</t>
    </rPh>
    <rPh sb="14" eb="17">
      <t>ヨテイビ</t>
    </rPh>
    <rPh sb="20" eb="22">
      <t>ケイカ</t>
    </rPh>
    <rPh sb="22" eb="23">
      <t>ツキ</t>
    </rPh>
    <rPh sb="23" eb="24">
      <t>スウ</t>
    </rPh>
    <phoneticPr fontId="11"/>
  </si>
  <si>
    <t>助成金交付額</t>
    <rPh sb="3" eb="5">
      <t>コウフ</t>
    </rPh>
    <phoneticPr fontId="11"/>
  </si>
  <si>
    <t>助成金交付額/①</t>
    <phoneticPr fontId="11"/>
  </si>
  <si>
    <t>納付額</t>
    <rPh sb="0" eb="2">
      <t>ノウフ</t>
    </rPh>
    <rPh sb="2" eb="3">
      <t>ガク</t>
    </rPh>
    <phoneticPr fontId="11"/>
  </si>
  <si>
    <t>＝</t>
    <phoneticPr fontId="11"/>
  </si>
  <si>
    <t>×</t>
    <phoneticPr fontId="11"/>
  </si>
  <si>
    <t>（千円未満端数切捨て）</t>
    <rPh sb="1" eb="3">
      <t>センエン</t>
    </rPh>
    <rPh sb="3" eb="5">
      <t>ミマン</t>
    </rPh>
    <rPh sb="5" eb="7">
      <t>ハスウ</t>
    </rPh>
    <rPh sb="7" eb="9">
      <t>キリス</t>
    </rPh>
    <phoneticPr fontId="11"/>
  </si>
  <si>
    <t>＊計算式は「助成金等交付財産の財産処分承認基準」による。</t>
    <rPh sb="1" eb="3">
      <t>ケイサン</t>
    </rPh>
    <rPh sb="3" eb="4">
      <t>シキ</t>
    </rPh>
    <rPh sb="6" eb="9">
      <t>ジョセイキン</t>
    </rPh>
    <rPh sb="9" eb="10">
      <t>トウ</t>
    </rPh>
    <rPh sb="10" eb="12">
      <t>コウフ</t>
    </rPh>
    <rPh sb="12" eb="14">
      <t>ザイサン</t>
    </rPh>
    <rPh sb="15" eb="17">
      <t>ザイサン</t>
    </rPh>
    <rPh sb="17" eb="19">
      <t>ショブン</t>
    </rPh>
    <rPh sb="19" eb="21">
      <t>ショウニン</t>
    </rPh>
    <rPh sb="21" eb="23">
      <t>キジュン</t>
    </rPh>
    <phoneticPr fontId="11"/>
  </si>
  <si>
    <t>財産等処分承認通知書</t>
    <rPh sb="0" eb="2">
      <t>ザイサン</t>
    </rPh>
    <rPh sb="2" eb="3">
      <t>トウ</t>
    </rPh>
    <rPh sb="3" eb="5">
      <t>ショブン</t>
    </rPh>
    <rPh sb="5" eb="7">
      <t>ショウニン</t>
    </rPh>
    <rPh sb="7" eb="10">
      <t>ツウチショ</t>
    </rPh>
    <phoneticPr fontId="65"/>
  </si>
  <si>
    <t>付けで申請を受け付けた助成事業に伴う取得財産等の処分について、下</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rPh sb="31" eb="32">
      <t>シタ</t>
    </rPh>
    <phoneticPr fontId="65"/>
  </si>
  <si>
    <t>処分取得財産等</t>
    <rPh sb="0" eb="2">
      <t>ショブン</t>
    </rPh>
    <rPh sb="2" eb="4">
      <t>シュトク</t>
    </rPh>
    <rPh sb="4" eb="6">
      <t>ザイサン</t>
    </rPh>
    <rPh sb="6" eb="7">
      <t>トウ</t>
    </rPh>
    <phoneticPr fontId="65"/>
  </si>
  <si>
    <t>処分の
相手方</t>
    <rPh sb="0" eb="2">
      <t>ショブン</t>
    </rPh>
    <rPh sb="4" eb="6">
      <t>アイテ</t>
    </rPh>
    <rPh sb="6" eb="7">
      <t>カタ</t>
    </rPh>
    <phoneticPr fontId="65"/>
  </si>
  <si>
    <t>算出金の納付完了日</t>
    <rPh sb="0" eb="2">
      <t>サンシュツ</t>
    </rPh>
    <rPh sb="2" eb="3">
      <t>キン</t>
    </rPh>
    <rPh sb="4" eb="6">
      <t>ノウフ</t>
    </rPh>
    <rPh sb="6" eb="9">
      <t>カンリョウビ</t>
    </rPh>
    <phoneticPr fontId="65"/>
  </si>
  <si>
    <t>第●号様式（第14条関係）</t>
    <phoneticPr fontId="11"/>
  </si>
  <si>
    <r>
      <t>事業について、事業計画を変更したいので、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（令和４年●月●日付４都環公地温第●号）第14条第１項</t>
    </r>
    <r>
      <rPr>
        <sz val="10.5"/>
        <rFont val="ＭＳ Ｐ明朝"/>
        <family val="1"/>
        <charset val="128"/>
      </rPr>
      <t>の規定に基づき、下記のとおり申請します。</t>
    </r>
    <rPh sb="0" eb="2">
      <t>ジギョウ</t>
    </rPh>
    <rPh sb="7" eb="9">
      <t>ジギョウ</t>
    </rPh>
    <rPh sb="9" eb="11">
      <t>ケイカク</t>
    </rPh>
    <rPh sb="12" eb="14">
      <t>ヘンコウ</t>
    </rPh>
    <rPh sb="41" eb="44">
      <t>ジョセイキン</t>
    </rPh>
    <rPh sb="71" eb="72">
      <t>ジョウ</t>
    </rPh>
    <rPh sb="72" eb="73">
      <t>ダイ</t>
    </rPh>
    <rPh sb="74" eb="75">
      <t>コウ</t>
    </rPh>
    <rPh sb="83" eb="85">
      <t>カキ</t>
    </rPh>
    <rPh sb="89" eb="91">
      <t>シンセイ</t>
    </rPh>
    <phoneticPr fontId="11"/>
  </si>
  <si>
    <t>申請対象設備</t>
    <rPh sb="0" eb="6">
      <t>シンセイタイショウセツビ</t>
    </rPh>
    <phoneticPr fontId="57"/>
  </si>
  <si>
    <t>助成対象事業費内訳のとおり</t>
    <rPh sb="0" eb="9">
      <t>ジョセイタイショウジギョウヒウチワケ</t>
    </rPh>
    <phoneticPr fontId="65"/>
  </si>
  <si>
    <t>交付決定日</t>
    <rPh sb="0" eb="5">
      <t>コウフケッテイビ</t>
    </rPh>
    <phoneticPr fontId="19"/>
  </si>
  <si>
    <t>文書番号</t>
    <rPh sb="0" eb="4">
      <t>ブンショバンゴウ</t>
    </rPh>
    <phoneticPr fontId="19"/>
  </si>
  <si>
    <t>年度</t>
    <rPh sb="0" eb="2">
      <t>ネンド</t>
    </rPh>
    <phoneticPr fontId="19"/>
  </si>
  <si>
    <t>交付額確定通知情報</t>
    <rPh sb="0" eb="5">
      <t>コウフガクカクテイ</t>
    </rPh>
    <rPh sb="5" eb="7">
      <t>ツウチ</t>
    </rPh>
    <rPh sb="7" eb="9">
      <t>ジョウホウ</t>
    </rPh>
    <phoneticPr fontId="19"/>
  </si>
  <si>
    <t>交付決定通知情報</t>
    <rPh sb="0" eb="2">
      <t>コウフ</t>
    </rPh>
    <rPh sb="2" eb="4">
      <t>ケッテイ</t>
    </rPh>
    <rPh sb="4" eb="6">
      <t>ツウチ</t>
    </rPh>
    <rPh sb="6" eb="8">
      <t>ジョウホウ</t>
    </rPh>
    <phoneticPr fontId="19"/>
  </si>
  <si>
    <t>交付額決定日</t>
    <rPh sb="0" eb="2">
      <t>コウフ</t>
    </rPh>
    <rPh sb="2" eb="3">
      <t>ガク</t>
    </rPh>
    <rPh sb="3" eb="5">
      <t>ケッテイ</t>
    </rPh>
    <rPh sb="5" eb="6">
      <t>ビ</t>
    </rPh>
    <phoneticPr fontId="19"/>
  </si>
  <si>
    <t xml:space="preserve"> </t>
    <phoneticPr fontId="57"/>
  </si>
  <si>
    <t>交付決定番号</t>
    <rPh sb="0" eb="6">
      <t>コウフケッテイバンゴウ</t>
    </rPh>
    <phoneticPr fontId="19"/>
  </si>
  <si>
    <t>22SS0000</t>
    <phoneticPr fontId="19"/>
  </si>
  <si>
    <t>←以降交付決定後に入力</t>
    <rPh sb="1" eb="3">
      <t>イコウ</t>
    </rPh>
    <rPh sb="3" eb="8">
      <t>コウフケッテイゴ</t>
    </rPh>
    <rPh sb="9" eb="11">
      <t>ニュウリョク</t>
    </rPh>
    <phoneticPr fontId="19"/>
  </si>
  <si>
    <t>←以降交付額決定後に入力</t>
    <rPh sb="1" eb="3">
      <t>イコウ</t>
    </rPh>
    <rPh sb="3" eb="9">
      <t>コウフガクケッテイゴ</t>
    </rPh>
    <rPh sb="10" eb="12">
      <t>ニュウリョク</t>
    </rPh>
    <phoneticPr fontId="19"/>
  </si>
  <si>
    <t>※この誓約書における「暴力団関係者」とは、次に掲げる者をいう。</t>
    <rPh sb="3" eb="6">
      <t>セイヤクショ</t>
    </rPh>
    <rPh sb="11" eb="14">
      <t>ボウリョクダン</t>
    </rPh>
    <rPh sb="14" eb="17">
      <t>カンケイシャ</t>
    </rPh>
    <phoneticPr fontId="11"/>
  </si>
  <si>
    <t>※　事業実施に当たって許認可（届出）、権利使用（又は取得）の必要なものについて、その取得状況等を記載すること。</t>
    <rPh sb="2" eb="4">
      <t>ジギョウ</t>
    </rPh>
    <rPh sb="46" eb="47">
      <t>トウ</t>
    </rPh>
    <phoneticPr fontId="11"/>
  </si>
  <si>
    <t>付</t>
    <rPh sb="0" eb="1">
      <t>ヅケ</t>
    </rPh>
    <phoneticPr fontId="65"/>
  </si>
  <si>
    <t>（</t>
    <phoneticPr fontId="57"/>
  </si>
  <si>
    <t>)</t>
    <phoneticPr fontId="57"/>
  </si>
  <si>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1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</si>
  <si>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11"/>
  </si>
  <si>
    <t>　（電話番号</t>
    <rPh sb="2" eb="4">
      <t>デンワ</t>
    </rPh>
    <rPh sb="4" eb="6">
      <t>バンゴウ</t>
    </rPh>
    <phoneticPr fontId="65"/>
  </si>
  <si>
    <t>　（携帯電話</t>
    <rPh sb="2" eb="4">
      <t>ケイタイ</t>
    </rPh>
    <rPh sb="4" eb="6">
      <t>デンワ</t>
    </rPh>
    <phoneticPr fontId="65"/>
  </si>
  <si>
    <t>　（Ｅ-mail</t>
    <phoneticPr fontId="65"/>
  </si>
  <si>
    <t>年</t>
  </si>
  <si>
    <r>
      <t>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（令和４年●月●日付４都環公地温第●号)第28条第●項第●号</t>
    </r>
    <r>
      <rPr>
        <sz val="10.5"/>
        <rFont val="ＭＳ Ｐ明朝"/>
        <family val="1"/>
        <charset val="128"/>
      </rPr>
      <t>の規定に基づき、申請します。</t>
    </r>
    <rPh sb="0" eb="2">
      <t>シュトク</t>
    </rPh>
    <rPh sb="2" eb="4">
      <t>ザイサン</t>
    </rPh>
    <rPh sb="5" eb="7">
      <t>ショブン</t>
    </rPh>
    <rPh sb="34" eb="37">
      <t>ジョセイキン</t>
    </rPh>
    <rPh sb="64" eb="65">
      <t>ジョウ</t>
    </rPh>
    <rPh sb="65" eb="66">
      <t>ダイ</t>
    </rPh>
    <rPh sb="67" eb="68">
      <t>コウ</t>
    </rPh>
    <rPh sb="68" eb="69">
      <t>ダイ</t>
    </rPh>
    <rPh sb="70" eb="71">
      <t>ゴウ</t>
    </rPh>
    <rPh sb="79" eb="81">
      <t>シンセイ</t>
    </rPh>
    <phoneticPr fontId="11"/>
  </si>
  <si>
    <t>号で交付額確定の通知を受けた事業について、下記のとおり</t>
    <rPh sb="4" eb="5">
      <t>ガク</t>
    </rPh>
    <rPh sb="5" eb="7">
      <t>カクテイ</t>
    </rPh>
    <phoneticPr fontId="65"/>
  </si>
  <si>
    <r>
      <t>（注）</t>
    </r>
    <r>
      <rPr>
        <u/>
        <sz val="9"/>
        <rFont val="ＭＳ 明朝"/>
        <family val="1"/>
        <charset val="128"/>
      </rPr>
      <t xml:space="preserve">変更後の登記簿謄本の原本又は写し（発行後３ヵ月以内のもの）を提出してください。
</t>
    </r>
    <r>
      <rPr>
        <sz val="9"/>
        <rFont val="ＭＳ 明朝"/>
        <family val="1"/>
        <charset val="128"/>
      </rPr>
      <t>　　　</t>
    </r>
    <r>
      <rPr>
        <u/>
        <sz val="9"/>
        <rFont val="ＭＳ 明朝"/>
        <family val="1"/>
        <charset val="128"/>
      </rPr>
      <t>変更前後の助成事業者の印鑑証明書の原本又は写し（発行後３カ月以内のもの）を提出してください。</t>
    </r>
    <rPh sb="1" eb="2">
      <t>チュウ</t>
    </rPh>
    <rPh sb="7" eb="9">
      <t>トウキ</t>
    </rPh>
    <rPh sb="9" eb="10">
      <t>ボ</t>
    </rPh>
    <rPh sb="10" eb="12">
      <t>トウホン</t>
    </rPh>
    <rPh sb="13" eb="15">
      <t>ゲンポン</t>
    </rPh>
    <rPh sb="15" eb="16">
      <t>マタ</t>
    </rPh>
    <rPh sb="17" eb="18">
      <t>ウツ</t>
    </rPh>
    <rPh sb="20" eb="22">
      <t>ハッコウ</t>
    </rPh>
    <rPh sb="22" eb="23">
      <t>ゴ</t>
    </rPh>
    <rPh sb="25" eb="26">
      <t>ゲツ</t>
    </rPh>
    <phoneticPr fontId="11"/>
  </si>
  <si>
    <t>第23号様式（第29条関係）</t>
    <rPh sb="0" eb="1">
      <t>ダイ</t>
    </rPh>
    <rPh sb="3" eb="4">
      <t>ゴウ</t>
    </rPh>
    <rPh sb="4" eb="6">
      <t>ヨウシキ</t>
    </rPh>
    <rPh sb="11" eb="13">
      <t>カンケイ</t>
    </rPh>
    <phoneticPr fontId="65"/>
  </si>
  <si>
    <t>所有者変更承認通知書</t>
    <rPh sb="0" eb="3">
      <t>ショユウシャ</t>
    </rPh>
    <rPh sb="3" eb="5">
      <t>ヘンコウ</t>
    </rPh>
    <rPh sb="5" eb="7">
      <t>ショウニン</t>
    </rPh>
    <rPh sb="7" eb="10">
      <t>ツウチショ</t>
    </rPh>
    <phoneticPr fontId="65"/>
  </si>
  <si>
    <t>認したので、地産地消型再エネ増強プロジェクト助成金（都内設置）交付要綱（令和４年●月●日付４都環公地温第●号。以下「交付要綱」という。）第29条第１項第五号の規定に基づき、通知します。</t>
    <rPh sb="27" eb="28">
      <t>ナイ</t>
    </rPh>
    <rPh sb="31" eb="33">
      <t>コウフ</t>
    </rPh>
    <rPh sb="33" eb="35">
      <t>ヨウコウ</t>
    </rPh>
    <rPh sb="55" eb="57">
      <t>イカ</t>
    </rPh>
    <rPh sb="58" eb="60">
      <t>コウフ</t>
    </rPh>
    <rPh sb="60" eb="62">
      <t>ヨウコウ</t>
    </rPh>
    <rPh sb="68" eb="69">
      <t>ダイ</t>
    </rPh>
    <rPh sb="71" eb="72">
      <t>ジョウ</t>
    </rPh>
    <rPh sb="72" eb="73">
      <t>ダイ</t>
    </rPh>
    <rPh sb="74" eb="75">
      <t>コウ</t>
    </rPh>
    <rPh sb="75" eb="76">
      <t>ダイ</t>
    </rPh>
    <rPh sb="76" eb="77">
      <t>ゴ</t>
    </rPh>
    <rPh sb="77" eb="78">
      <t>ゴウ</t>
    </rPh>
    <rPh sb="79" eb="81">
      <t>キテイ</t>
    </rPh>
    <rPh sb="82" eb="83">
      <t>モト</t>
    </rPh>
    <rPh sb="86" eb="88">
      <t>ツウチ</t>
    </rPh>
    <phoneticPr fontId="65"/>
  </si>
  <si>
    <t>第１</t>
    <rPh sb="0" eb="1">
      <t>ダイ</t>
    </rPh>
    <phoneticPr fontId="65"/>
  </si>
  <si>
    <t xml:space="preserve">変更の内容は、 </t>
    <phoneticPr fontId="65"/>
  </si>
  <si>
    <t>年</t>
    <phoneticPr fontId="65"/>
  </si>
  <si>
    <t xml:space="preserve"> 月</t>
    <phoneticPr fontId="65"/>
  </si>
  <si>
    <t>日付で受け付けた所有者変更承認申請書に</t>
    <phoneticPr fontId="65"/>
  </si>
  <si>
    <t>記載のとおりとする。</t>
    <rPh sb="0" eb="2">
      <t>キサイ</t>
    </rPh>
    <phoneticPr fontId="57"/>
  </si>
  <si>
    <t>第２</t>
    <rPh sb="0" eb="1">
      <t>ダイ</t>
    </rPh>
    <phoneticPr fontId="65"/>
  </si>
  <si>
    <t>変更承認日</t>
    <rPh sb="0" eb="2">
      <t>ヘンコウ</t>
    </rPh>
    <rPh sb="2" eb="4">
      <t>ショウニン</t>
    </rPh>
    <rPh sb="4" eb="5">
      <t>ビ</t>
    </rPh>
    <phoneticPr fontId="133"/>
  </si>
  <si>
    <t>年</t>
    <rPh sb="0" eb="1">
      <t>ネン</t>
    </rPh>
    <phoneticPr fontId="28"/>
  </si>
  <si>
    <t>月</t>
    <rPh sb="0" eb="1">
      <t>ツキ</t>
    </rPh>
    <phoneticPr fontId="28"/>
  </si>
  <si>
    <t>日</t>
    <rPh sb="0" eb="1">
      <t>ヒ</t>
    </rPh>
    <phoneticPr fontId="28"/>
  </si>
  <si>
    <t>第３</t>
    <rPh sb="0" eb="1">
      <t>ダイ</t>
    </rPh>
    <phoneticPr fontId="65"/>
  </si>
  <si>
    <t>交付決定番号</t>
    <rPh sb="0" eb="2">
      <t>コウフ</t>
    </rPh>
    <rPh sb="2" eb="4">
      <t>ケッテイ</t>
    </rPh>
    <rPh sb="4" eb="6">
      <t>バンゴウ</t>
    </rPh>
    <phoneticPr fontId="65"/>
  </si>
  <si>
    <t>第４</t>
    <rPh sb="0" eb="1">
      <t>ダイ</t>
    </rPh>
    <phoneticPr fontId="65"/>
  </si>
  <si>
    <t>第５</t>
    <rPh sb="0" eb="1">
      <t>ダイ</t>
    </rPh>
    <phoneticPr fontId="65"/>
  </si>
  <si>
    <t>助成対象設備設置住所</t>
    <rPh sb="2" eb="4">
      <t>タイショウ</t>
    </rPh>
    <rPh sb="4" eb="6">
      <t>セツビ</t>
    </rPh>
    <rPh sb="6" eb="8">
      <t>セッチ</t>
    </rPh>
    <rPh sb="8" eb="10">
      <t>ジュウショ</t>
    </rPh>
    <phoneticPr fontId="65"/>
  </si>
  <si>
    <t>第６</t>
    <rPh sb="0" eb="1">
      <t>ダイ</t>
    </rPh>
    <phoneticPr fontId="65"/>
  </si>
  <si>
    <t>助成金の交付に伴う義務</t>
    <rPh sb="2" eb="3">
      <t>キン</t>
    </rPh>
    <rPh sb="4" eb="6">
      <t>コウフ</t>
    </rPh>
    <rPh sb="7" eb="8">
      <t>トモナ</t>
    </rPh>
    <rPh sb="9" eb="11">
      <t>ギム</t>
    </rPh>
    <phoneticPr fontId="133"/>
  </si>
  <si>
    <t xml:space="preserve">交付要綱第10条第１項の交付決定の内容及び第11条の交付の条件等の本助成金の交付                                                          </t>
    <phoneticPr fontId="65"/>
  </si>
  <si>
    <t xml:space="preserve">に伴う義務を全て変更後の所有者に移転する。           </t>
  </si>
  <si>
    <t>第７</t>
    <rPh sb="0" eb="1">
      <t>ダイ</t>
    </rPh>
    <phoneticPr fontId="65"/>
  </si>
  <si>
    <t>その他、公社の付した条件を遵守しなければならない。</t>
  </si>
  <si>
    <t>cnt-island-pv@tokyokankyo.jp</t>
    <phoneticPr fontId="11"/>
  </si>
  <si>
    <t>太陽光モジュール</t>
    <rPh sb="0" eb="3">
      <t>タイヨウコウ</t>
    </rPh>
    <phoneticPr fontId="57"/>
  </si>
  <si>
    <t>No</t>
    <phoneticPr fontId="57"/>
  </si>
  <si>
    <t>使用枚数</t>
    <rPh sb="0" eb="4">
      <t>シヨウマイスウ</t>
    </rPh>
    <phoneticPr fontId="57"/>
  </si>
  <si>
    <t>×</t>
    <phoneticPr fontId="57"/>
  </si>
  <si>
    <t>枚</t>
    <rPh sb="0" eb="1">
      <t>マイ</t>
    </rPh>
    <phoneticPr fontId="57"/>
  </si>
  <si>
    <t>W</t>
    <phoneticPr fontId="57"/>
  </si>
  <si>
    <t>公称最大出力</t>
    <rPh sb="0" eb="2">
      <t>コウショウ</t>
    </rPh>
    <rPh sb="2" eb="4">
      <t>サイダイ</t>
    </rPh>
    <rPh sb="4" eb="6">
      <t>シュツリョク</t>
    </rPh>
    <phoneticPr fontId="57"/>
  </si>
  <si>
    <t>合計値</t>
    <rPh sb="0" eb="2">
      <t>ゴウケイ</t>
    </rPh>
    <rPh sb="2" eb="3">
      <t>チ</t>
    </rPh>
    <phoneticPr fontId="57"/>
  </si>
  <si>
    <t>パワーコンディショナー</t>
    <phoneticPr fontId="57"/>
  </si>
  <si>
    <t>kWh</t>
    <phoneticPr fontId="57"/>
  </si>
  <si>
    <t>kW</t>
    <phoneticPr fontId="57"/>
  </si>
  <si>
    <t>合計出力（A)</t>
    <rPh sb="0" eb="2">
      <t>ゴウケイ</t>
    </rPh>
    <rPh sb="2" eb="4">
      <t>シュツリョク</t>
    </rPh>
    <phoneticPr fontId="57"/>
  </si>
  <si>
    <t>定格出力（B)</t>
    <rPh sb="0" eb="4">
      <t>テイカクシュツリョク</t>
    </rPh>
    <phoneticPr fontId="57"/>
  </si>
  <si>
    <t>（A）又は（B）の値のうち、
いずれか小さい値</t>
    <phoneticPr fontId="11"/>
  </si>
  <si>
    <t>系列</t>
    <rPh sb="0" eb="2">
      <t>ケイレツ</t>
    </rPh>
    <phoneticPr fontId="57"/>
  </si>
  <si>
    <t>助成対象経費</t>
    <rPh sb="0" eb="6">
      <t>ジョセイタイショウケイヒ</t>
    </rPh>
    <phoneticPr fontId="57"/>
  </si>
  <si>
    <t>控除後助成対象経費</t>
    <rPh sb="0" eb="2">
      <t>コウジョ</t>
    </rPh>
    <rPh sb="2" eb="3">
      <t>ゴ</t>
    </rPh>
    <rPh sb="3" eb="5">
      <t>ジョセイ</t>
    </rPh>
    <rPh sb="5" eb="7">
      <t>タイショウ</t>
    </rPh>
    <rPh sb="7" eb="9">
      <t>ケイヒ</t>
    </rPh>
    <phoneticPr fontId="57"/>
  </si>
  <si>
    <t>助成率</t>
    <rPh sb="0" eb="2">
      <t>ジョセイ</t>
    </rPh>
    <rPh sb="2" eb="3">
      <t>リツ</t>
    </rPh>
    <phoneticPr fontId="57"/>
  </si>
  <si>
    <t>Ａ</t>
    <phoneticPr fontId="57"/>
  </si>
  <si>
    <t>発電容量</t>
    <rPh sb="0" eb="2">
      <t>ハツデン</t>
    </rPh>
    <rPh sb="2" eb="4">
      <t>ヨウリョウ</t>
    </rPh>
    <phoneticPr fontId="57"/>
  </si>
  <si>
    <t>助成単価</t>
    <rPh sb="0" eb="4">
      <t>ジョセイタンカ</t>
    </rPh>
    <phoneticPr fontId="57"/>
  </si>
  <si>
    <t>Ｂ</t>
    <phoneticPr fontId="57"/>
  </si>
  <si>
    <t>太陽光発電システム助成金申請額</t>
    <rPh sb="0" eb="5">
      <t>タイヨウコウハツデン</t>
    </rPh>
    <rPh sb="9" eb="15">
      <t>ジョセイキンシンセイガク</t>
    </rPh>
    <phoneticPr fontId="57"/>
  </si>
  <si>
    <t>円/kWh</t>
    <rPh sb="0" eb="1">
      <t>エン</t>
    </rPh>
    <phoneticPr fontId="57"/>
  </si>
  <si>
    <t>円/kW</t>
    <rPh sb="0" eb="1">
      <t>エン</t>
    </rPh>
    <phoneticPr fontId="57"/>
  </si>
  <si>
    <t>2.蓄電池に関する事業</t>
    <rPh sb="2" eb="5">
      <t>チクデンチ</t>
    </rPh>
    <rPh sb="6" eb="7">
      <t>カン</t>
    </rPh>
    <rPh sb="9" eb="11">
      <t>ジギョウ</t>
    </rPh>
    <phoneticPr fontId="65"/>
  </si>
  <si>
    <t>（2） 蓄電池に関する情報を記入してください。</t>
    <rPh sb="4" eb="7">
      <t>チクデンチ</t>
    </rPh>
    <rPh sb="8" eb="9">
      <t>カン</t>
    </rPh>
    <rPh sb="11" eb="13">
      <t>ジョウホウ</t>
    </rPh>
    <rPh sb="14" eb="16">
      <t>キニュウ</t>
    </rPh>
    <phoneticPr fontId="11"/>
  </si>
  <si>
    <t>蓄電池</t>
    <rPh sb="0" eb="3">
      <t>チクデンチ</t>
    </rPh>
    <phoneticPr fontId="57"/>
  </si>
  <si>
    <t>使用台数</t>
    <rPh sb="0" eb="2">
      <t>シヨウ</t>
    </rPh>
    <rPh sb="2" eb="4">
      <t>ダイスウ</t>
    </rPh>
    <phoneticPr fontId="57"/>
  </si>
  <si>
    <t>台</t>
    <rPh sb="0" eb="1">
      <t>ダイ</t>
    </rPh>
    <phoneticPr fontId="57"/>
  </si>
  <si>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57"/>
  </si>
  <si>
    <t>AまたはBの
いずれか小さい額</t>
    <rPh sb="11" eb="12">
      <t>チイ</t>
    </rPh>
    <rPh sb="14" eb="15">
      <t>ガク</t>
    </rPh>
    <phoneticPr fontId="57"/>
  </si>
  <si>
    <t>①</t>
    <phoneticPr fontId="57"/>
  </si>
  <si>
    <t>②</t>
    <phoneticPr fontId="57"/>
  </si>
  <si>
    <t>①-②＝③</t>
    <phoneticPr fontId="57"/>
  </si>
  <si>
    <t>④</t>
    <phoneticPr fontId="57"/>
  </si>
  <si>
    <t>③×④</t>
    <phoneticPr fontId="57"/>
  </si>
  <si>
    <t>⑤</t>
    <phoneticPr fontId="57"/>
  </si>
  <si>
    <t>⑤×⑥</t>
    <phoneticPr fontId="57"/>
  </si>
  <si>
    <t>(2)他補助金等受給(予定)額</t>
    <rPh sb="3" eb="4">
      <t>タ</t>
    </rPh>
    <rPh sb="4" eb="6">
      <t>ホジョ</t>
    </rPh>
    <rPh sb="6" eb="7">
      <t>キン</t>
    </rPh>
    <rPh sb="7" eb="8">
      <t>トウ</t>
    </rPh>
    <rPh sb="8" eb="10">
      <t>ジュキュウ</t>
    </rPh>
    <rPh sb="11" eb="13">
      <t>ヨテイ</t>
    </rPh>
    <rPh sb="14" eb="15">
      <t>ガク</t>
    </rPh>
    <phoneticPr fontId="57"/>
  </si>
  <si>
    <t>補助金等の名称</t>
    <rPh sb="0" eb="2">
      <t>ホジョ</t>
    </rPh>
    <rPh sb="3" eb="4">
      <t>トウ</t>
    </rPh>
    <rPh sb="5" eb="7">
      <t>メイショウ</t>
    </rPh>
    <phoneticPr fontId="11"/>
  </si>
  <si>
    <t>補助金等の交付機関名称</t>
    <rPh sb="0" eb="2">
      <t>ホジョ</t>
    </rPh>
    <rPh sb="3" eb="4">
      <t>トウ</t>
    </rPh>
    <rPh sb="5" eb="7">
      <t>コウフ</t>
    </rPh>
    <rPh sb="7" eb="9">
      <t>キカン</t>
    </rPh>
    <rPh sb="9" eb="11">
      <t>メイショウ</t>
    </rPh>
    <phoneticPr fontId="11"/>
  </si>
  <si>
    <t>補助金等の目的</t>
    <rPh sb="0" eb="2">
      <t>ホジョ</t>
    </rPh>
    <rPh sb="3" eb="4">
      <t>トウ</t>
    </rPh>
    <rPh sb="5" eb="7">
      <t>モクテキ</t>
    </rPh>
    <phoneticPr fontId="11"/>
  </si>
  <si>
    <t>交付申請額</t>
    <rPh sb="0" eb="5">
      <t>コウフシンセイガク</t>
    </rPh>
    <phoneticPr fontId="57"/>
  </si>
  <si>
    <t>※　該当事項がある場合は、その内容がわかる資料を提出すること。</t>
    <rPh sb="2" eb="4">
      <t>ガイトウ</t>
    </rPh>
    <rPh sb="4" eb="6">
      <t>ジコウ</t>
    </rPh>
    <rPh sb="9" eb="11">
      <t>バアイ</t>
    </rPh>
    <rPh sb="15" eb="17">
      <t>ナイヨウ</t>
    </rPh>
    <rPh sb="21" eb="23">
      <t>シリョウ</t>
    </rPh>
    <rPh sb="24" eb="26">
      <t>テイシュツ</t>
    </rPh>
    <phoneticPr fontId="11"/>
  </si>
  <si>
    <t>※小数点以下切り捨て</t>
    <rPh sb="1" eb="6">
      <t>ショウスウテンイカ</t>
    </rPh>
    <rPh sb="6" eb="7">
      <t>キ</t>
    </rPh>
    <rPh sb="8" eb="9">
      <t>ス</t>
    </rPh>
    <phoneticPr fontId="57"/>
  </si>
  <si>
    <t>※千円未満切り捨て</t>
    <rPh sb="1" eb="6">
      <t>センエンミマンキ</t>
    </rPh>
    <rPh sb="7" eb="8">
      <t>ス</t>
    </rPh>
    <phoneticPr fontId="57"/>
  </si>
  <si>
    <t>（注）本様式の他に、変更内容が確認できる書類を必ず添付すること。（履歴事項全部証明書）</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41">
      <t>リレキジコウゼンブショウメイ</t>
    </rPh>
    <rPh sb="41" eb="42">
      <t>ショ</t>
    </rPh>
    <phoneticPr fontId="65"/>
  </si>
  <si>
    <t>交付請求額</t>
    <rPh sb="0" eb="2">
      <t>コウフ</t>
    </rPh>
    <rPh sb="2" eb="4">
      <t>セイキュウ</t>
    </rPh>
    <rPh sb="4" eb="5">
      <t>ガク</t>
    </rPh>
    <phoneticPr fontId="57"/>
  </si>
  <si>
    <t>全体の事業費及び助成金請求額</t>
    <rPh sb="0" eb="2">
      <t>ゼンタイ</t>
    </rPh>
    <rPh sb="3" eb="5">
      <t>ジギョウ</t>
    </rPh>
    <rPh sb="5" eb="6">
      <t>ヒ</t>
    </rPh>
    <rPh sb="6" eb="7">
      <t>オヨ</t>
    </rPh>
    <rPh sb="8" eb="11">
      <t>ジョセイキン</t>
    </rPh>
    <rPh sb="11" eb="13">
      <t>セイキュウ</t>
    </rPh>
    <rPh sb="13" eb="14">
      <t>ガク</t>
    </rPh>
    <phoneticPr fontId="65"/>
  </si>
  <si>
    <t>計</t>
    <rPh sb="0" eb="1">
      <t>ケイ</t>
    </rPh>
    <phoneticPr fontId="57"/>
  </si>
  <si>
    <t>※交付要綱第20条第2項に基づき、交付決定通知書に記載した交付決定額と実績報告額のいずれか低い額を助成金確定額とする。</t>
    <phoneticPr fontId="65"/>
  </si>
  <si>
    <t>別紙参照</t>
    <rPh sb="0" eb="4">
      <t>ベッシサンショウ</t>
    </rPh>
    <phoneticPr fontId="57"/>
  </si>
  <si>
    <t>【第１号様式】助成金交付申請書</t>
    <rPh sb="4" eb="6">
      <t>ヨウシキ</t>
    </rPh>
    <phoneticPr fontId="65"/>
  </si>
  <si>
    <t>【第４号様式】事業実施計画書</t>
    <phoneticPr fontId="57"/>
  </si>
  <si>
    <t>【第７号様式】助成金交付申請撤回届出書</t>
    <rPh sb="4" eb="6">
      <t>ヨウシキ</t>
    </rPh>
    <phoneticPr fontId="65"/>
  </si>
  <si>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7"/>
  </si>
  <si>
    <t>※１kW以下については、公社にご相談ください。</t>
    <rPh sb="4" eb="6">
      <t>イカ</t>
    </rPh>
    <rPh sb="12" eb="14">
      <t>コウシャ</t>
    </rPh>
    <rPh sb="16" eb="18">
      <t>ソウダン</t>
    </rPh>
    <phoneticPr fontId="57"/>
  </si>
  <si>
    <t>定格容量</t>
    <rPh sb="0" eb="2">
      <t>テイカク</t>
    </rPh>
    <rPh sb="2" eb="4">
      <t>ヨウリョウ</t>
    </rPh>
    <phoneticPr fontId="57"/>
  </si>
  <si>
    <t>一般承継による助成事業者の地位承継辞退申請書</t>
    <rPh sb="0" eb="2">
      <t>イッパン</t>
    </rPh>
    <rPh sb="2" eb="4">
      <t>ショウケイ</t>
    </rPh>
    <rPh sb="7" eb="9">
      <t>ジョセイ</t>
    </rPh>
    <rPh sb="9" eb="11">
      <t>ジギョウ</t>
    </rPh>
    <rPh sb="11" eb="12">
      <t>シャ</t>
    </rPh>
    <rPh sb="13" eb="15">
      <t>チイ</t>
    </rPh>
    <rPh sb="15" eb="17">
      <t>ショウケイ</t>
    </rPh>
    <rPh sb="17" eb="19">
      <t>ジタイ</t>
    </rPh>
    <rPh sb="19" eb="22">
      <t>シンセイショ</t>
    </rPh>
    <phoneticPr fontId="11"/>
  </si>
  <si>
    <t>記</t>
    <rPh sb="0" eb="1">
      <t>キ</t>
    </rPh>
    <phoneticPr fontId="11"/>
  </si>
  <si>
    <t>助成事業者氏名
（法人名/管理組合名）（※）</t>
    <rPh sb="0" eb="2">
      <t>ジョセイ</t>
    </rPh>
    <rPh sb="2" eb="4">
      <t>ジギョウ</t>
    </rPh>
    <rPh sb="4" eb="5">
      <t>シャ</t>
    </rPh>
    <rPh sb="5" eb="7">
      <t>シメイ</t>
    </rPh>
    <rPh sb="9" eb="11">
      <t>ホウジン</t>
    </rPh>
    <rPh sb="11" eb="12">
      <t>メイ</t>
    </rPh>
    <rPh sb="13" eb="15">
      <t>カンリ</t>
    </rPh>
    <rPh sb="15" eb="17">
      <t>クミアイ</t>
    </rPh>
    <rPh sb="17" eb="18">
      <t>メイ</t>
    </rPh>
    <phoneticPr fontId="11"/>
  </si>
  <si>
    <t>フリガナ</t>
    <phoneticPr fontId="11"/>
  </si>
  <si>
    <t>助成事業者住所
（法人/管理組合住所）</t>
    <rPh sb="0" eb="5">
      <t>ジョセイジギョウシャ</t>
    </rPh>
    <rPh sb="5" eb="7">
      <t>ジュウショ</t>
    </rPh>
    <rPh sb="9" eb="11">
      <t>ホウジン</t>
    </rPh>
    <rPh sb="12" eb="16">
      <t>カンリクミアイ</t>
    </rPh>
    <rPh sb="16" eb="18">
      <t>ジュウショ</t>
    </rPh>
    <phoneticPr fontId="11"/>
  </si>
  <si>
    <t>対象機器
設置場所住所</t>
    <rPh sb="0" eb="2">
      <t>タイショウ</t>
    </rPh>
    <rPh sb="2" eb="4">
      <t>キキ</t>
    </rPh>
    <rPh sb="5" eb="7">
      <t>セッチ</t>
    </rPh>
    <rPh sb="7" eb="9">
      <t>バショ</t>
    </rPh>
    <rPh sb="9" eb="11">
      <t>ジュウショ</t>
    </rPh>
    <phoneticPr fontId="11"/>
  </si>
  <si>
    <t>承継を辞退する理由</t>
    <rPh sb="0" eb="2">
      <t>ショウケイ</t>
    </rPh>
    <rPh sb="3" eb="5">
      <t>ジタイ</t>
    </rPh>
    <rPh sb="7" eb="9">
      <t>リユウ</t>
    </rPh>
    <phoneticPr fontId="11"/>
  </si>
  <si>
    <t>（※）申助成事業者が法人の場合は、法人代表者役職名、法人代表者氏名も記入してください。</t>
    <rPh sb="3" eb="4">
      <t>サル</t>
    </rPh>
    <rPh sb="4" eb="6">
      <t>ジョセイ</t>
    </rPh>
    <rPh sb="6" eb="8">
      <t>ジギョウ</t>
    </rPh>
    <rPh sb="8" eb="9">
      <t>シャ</t>
    </rPh>
    <rPh sb="10" eb="12">
      <t>ホウジン</t>
    </rPh>
    <rPh sb="13" eb="15">
      <t>バアイ</t>
    </rPh>
    <rPh sb="17" eb="19">
      <t>ホウジン</t>
    </rPh>
    <rPh sb="19" eb="22">
      <t>ダイヒョウシャ</t>
    </rPh>
    <rPh sb="22" eb="24">
      <t>ヤクショク</t>
    </rPh>
    <rPh sb="24" eb="25">
      <t>メイ</t>
    </rPh>
    <rPh sb="26" eb="28">
      <t>ホウジン</t>
    </rPh>
    <rPh sb="28" eb="31">
      <t>ダイヒョウシャ</t>
    </rPh>
    <rPh sb="31" eb="33">
      <t>シメイ</t>
    </rPh>
    <rPh sb="34" eb="36">
      <t>キニュウ</t>
    </rPh>
    <phoneticPr fontId="11"/>
  </si>
  <si>
    <t>辞退者（一般承継事業者）</t>
    <rPh sb="0" eb="3">
      <t>ジタイシャ</t>
    </rPh>
    <rPh sb="4" eb="11">
      <t>イッパンショウケイジギョウシャ</t>
    </rPh>
    <phoneticPr fontId="11"/>
  </si>
  <si>
    <t>氏名
（法人名/管理組合名）（※）</t>
    <rPh sb="0" eb="2">
      <t>シメイ</t>
    </rPh>
    <rPh sb="4" eb="6">
      <t>ホウジン</t>
    </rPh>
    <rPh sb="6" eb="7">
      <t>メイ</t>
    </rPh>
    <rPh sb="8" eb="12">
      <t>カンリクミアイ</t>
    </rPh>
    <rPh sb="12" eb="13">
      <t>メイ</t>
    </rPh>
    <phoneticPr fontId="11"/>
  </si>
  <si>
    <t>フリガナ</t>
  </si>
  <si>
    <t>住所
（法人/管理組合住所）</t>
    <rPh sb="0" eb="2">
      <t>ジュウショ</t>
    </rPh>
    <rPh sb="4" eb="6">
      <t>ホウジン</t>
    </rPh>
    <rPh sb="7" eb="11">
      <t>カンリクミアイ</t>
    </rPh>
    <rPh sb="11" eb="13">
      <t>ジュウショ</t>
    </rPh>
    <phoneticPr fontId="11"/>
  </si>
  <si>
    <t>電話番号</t>
    <rPh sb="0" eb="4">
      <t>デンワバンゴウ</t>
    </rPh>
    <phoneticPr fontId="11"/>
  </si>
  <si>
    <t>メールアドレス</t>
    <phoneticPr fontId="11"/>
  </si>
  <si>
    <t>（※）辞退者が法人の場合は、法人代表者役職名、法人代表者氏名も記入してください。</t>
    <rPh sb="3" eb="5">
      <t>ジタイ</t>
    </rPh>
    <rPh sb="5" eb="6">
      <t>シャ</t>
    </rPh>
    <rPh sb="7" eb="9">
      <t>ホウジン</t>
    </rPh>
    <rPh sb="10" eb="12">
      <t>バアイ</t>
    </rPh>
    <rPh sb="14" eb="16">
      <t>ホウジン</t>
    </rPh>
    <rPh sb="16" eb="19">
      <t>ダイヒョウシャ</t>
    </rPh>
    <rPh sb="19" eb="21">
      <t>ヤクショク</t>
    </rPh>
    <rPh sb="21" eb="22">
      <t>メイ</t>
    </rPh>
    <rPh sb="23" eb="25">
      <t>ホウジン</t>
    </rPh>
    <rPh sb="25" eb="28">
      <t>ダイヒョウシャ</t>
    </rPh>
    <rPh sb="28" eb="30">
      <t>シメイ</t>
    </rPh>
    <rPh sb="31" eb="33">
      <t>キニュウ</t>
    </rPh>
    <phoneticPr fontId="11"/>
  </si>
  <si>
    <t>確認日</t>
    <rPh sb="0" eb="3">
      <t>カクニンビ</t>
    </rPh>
    <phoneticPr fontId="11"/>
  </si>
  <si>
    <t>西暦</t>
    <rPh sb="0" eb="2">
      <t>セイレキ</t>
    </rPh>
    <phoneticPr fontId="11"/>
  </si>
  <si>
    <t>確認事項</t>
    <rPh sb="0" eb="4">
      <t>カクニンジコウ</t>
    </rPh>
    <phoneticPr fontId="11"/>
  </si>
  <si>
    <t>※下記内容を確認の上、□にチェック（✓）をしてください。</t>
  </si>
  <si>
    <t>　助成事業者の地位の承継の辞退に伴い、「家庭における蓄電池導入促進事業助成金交付要綱」に定められた助成金の交付に伴う全ての権利及び義務は承継されないことを理解している。</t>
    <phoneticPr fontId="11"/>
  </si>
  <si>
    <t>※承継の内容が確認できる書類を添付すること。</t>
    <rPh sb="1" eb="3">
      <t>ショウケイ</t>
    </rPh>
    <rPh sb="4" eb="6">
      <t>ナイヨウ</t>
    </rPh>
    <rPh sb="7" eb="9">
      <t>カクニン</t>
    </rPh>
    <rPh sb="12" eb="14">
      <t>ショルイ</t>
    </rPh>
    <rPh sb="15" eb="17">
      <t>テンプ</t>
    </rPh>
    <phoneticPr fontId="11"/>
  </si>
  <si>
    <t>※一般承継事業者の本人確認書類（個人の場合）、実在証明書類（法人の場合）を添付すること。</t>
    <phoneticPr fontId="11"/>
  </si>
  <si>
    <t>（注）この用紙の大きさは、日本産業規格Ａ４とすること。</t>
    <rPh sb="1" eb="2">
      <t>チュウ</t>
    </rPh>
    <rPh sb="5" eb="7">
      <t>ヨウシ</t>
    </rPh>
    <rPh sb="8" eb="9">
      <t>オオ</t>
    </rPh>
    <rPh sb="13" eb="15">
      <t>ニホン</t>
    </rPh>
    <rPh sb="15" eb="17">
      <t>サンギョウ</t>
    </rPh>
    <rPh sb="17" eb="19">
      <t>キカク</t>
    </rPh>
    <phoneticPr fontId="11"/>
  </si>
  <si>
    <t>島しょ地域における太陽光発電設備等助成事業</t>
    <phoneticPr fontId="11"/>
  </si>
  <si>
    <t>　公益財団法人東京都環境公社が定める「島しょ地域における太陽光発電設備等助成事業交付要綱」第１８条第２項に基づき、下記のとおり一般承継による助成事業者の地位の承継を辞退する旨申請します。</t>
    <rPh sb="1" eb="3">
      <t>コウエキ</t>
    </rPh>
    <rPh sb="3" eb="5">
      <t>ザイダン</t>
    </rPh>
    <rPh sb="5" eb="7">
      <t>ホウジン</t>
    </rPh>
    <rPh sb="7" eb="9">
      <t>トウキョウ</t>
    </rPh>
    <rPh sb="9" eb="10">
      <t>ト</t>
    </rPh>
    <rPh sb="10" eb="12">
      <t>カンキョウ</t>
    </rPh>
    <rPh sb="12" eb="14">
      <t>コウシャ</t>
    </rPh>
    <rPh sb="15" eb="16">
      <t>サダ</t>
    </rPh>
    <rPh sb="19" eb="20">
      <t>トウ</t>
    </rPh>
    <rPh sb="22" eb="24">
      <t>チイキ</t>
    </rPh>
    <rPh sb="28" eb="31">
      <t>タイヨウコウ</t>
    </rPh>
    <rPh sb="31" eb="33">
      <t>ハツデン</t>
    </rPh>
    <rPh sb="33" eb="35">
      <t>セツビ</t>
    </rPh>
    <rPh sb="35" eb="36">
      <t>トウ</t>
    </rPh>
    <rPh sb="36" eb="38">
      <t>ジョセイ</t>
    </rPh>
    <rPh sb="38" eb="40">
      <t>ジギョウ</t>
    </rPh>
    <rPh sb="40" eb="42">
      <t>コウフ</t>
    </rPh>
    <rPh sb="42" eb="44">
      <t>ヨウコウ</t>
    </rPh>
    <rPh sb="45" eb="46">
      <t>ダイ</t>
    </rPh>
    <rPh sb="48" eb="49">
      <t>ジョウ</t>
    </rPh>
    <rPh sb="49" eb="50">
      <t>ダイ</t>
    </rPh>
    <rPh sb="51" eb="52">
      <t>コウ</t>
    </rPh>
    <rPh sb="53" eb="54">
      <t>モト</t>
    </rPh>
    <rPh sb="57" eb="59">
      <t>カキ</t>
    </rPh>
    <rPh sb="87" eb="89">
      <t>シンセイ</t>
    </rPh>
    <phoneticPr fontId="11"/>
  </si>
  <si>
    <t>第10号様式（第12条関係）</t>
    <phoneticPr fontId="11"/>
  </si>
  <si>
    <t>　同要綱第２２条に基づき本助成金が支払われた後にこの申請がなされる場合には、公社は同要綱第１８条第４項の規定に基づき、本申請者（辞退者）に対し算出金を請求し、本申請者（辞退者）はこれを公社に納付しなければならないことを理解している。</t>
    <rPh sb="48" eb="49">
      <t>ダイ</t>
    </rPh>
    <rPh sb="50" eb="51">
      <t>コウ</t>
    </rPh>
    <phoneticPr fontId="11"/>
  </si>
  <si>
    <t>第11号様式（第12条関係）</t>
    <rPh sb="0" eb="1">
      <t>ダイ</t>
    </rPh>
    <rPh sb="3" eb="4">
      <t>ゴウ</t>
    </rPh>
    <rPh sb="4" eb="6">
      <t>ヨウシキ</t>
    </rPh>
    <rPh sb="7" eb="8">
      <t>ダイ</t>
    </rPh>
    <rPh sb="10" eb="11">
      <t>ジョウ</t>
    </rPh>
    <rPh sb="11" eb="13">
      <t>カンケイ</t>
    </rPh>
    <phoneticPr fontId="65"/>
  </si>
  <si>
    <r>
      <rPr>
        <sz val="10.5"/>
        <color rgb="FFFF0000"/>
        <rFont val="ＭＳ Ｐ明朝"/>
        <family val="1"/>
        <charset val="128"/>
      </rPr>
      <t>る太陽光発電設備等助成事業</t>
    </r>
    <r>
      <rPr>
        <sz val="10.5"/>
        <color theme="1"/>
        <rFont val="ＭＳ Ｐ明朝"/>
        <family val="1"/>
        <charset val="128"/>
      </rPr>
      <t>助成金交付要綱</t>
    </r>
    <r>
      <rPr>
        <sz val="10.5"/>
        <color rgb="FFFF0000"/>
        <rFont val="ＭＳ Ｐ明朝"/>
        <family val="1"/>
        <charset val="128"/>
      </rPr>
      <t>（令和４年●月●日付４都環公地温第●号）第12条第４項</t>
    </r>
    <r>
      <rPr>
        <sz val="10.5"/>
        <color theme="1"/>
        <rFont val="ＭＳ Ｐ明朝"/>
        <family val="1"/>
        <charset val="128"/>
      </rPr>
      <t>の規定に基づき、下記のとおり通知します。</t>
    </r>
    <phoneticPr fontId="65"/>
  </si>
  <si>
    <t>地位承継辞退（承認・不承認）通知書</t>
    <rPh sb="0" eb="4">
      <t>チイショウケイ</t>
    </rPh>
    <rPh sb="4" eb="6">
      <t>ジタイ</t>
    </rPh>
    <rPh sb="7" eb="9">
      <t>ショウニン</t>
    </rPh>
    <rPh sb="10" eb="13">
      <t>フショウニン</t>
    </rPh>
    <rPh sb="14" eb="16">
      <t>ツウチ</t>
    </rPh>
    <rPh sb="16" eb="17">
      <t>ショ</t>
    </rPh>
    <phoneticPr fontId="65"/>
  </si>
  <si>
    <t>第５号様式（第９条関係）</t>
    <rPh sb="0" eb="1">
      <t>ダイ</t>
    </rPh>
    <rPh sb="2" eb="3">
      <t>ゴウ</t>
    </rPh>
    <rPh sb="3" eb="5">
      <t>ヨウシキ</t>
    </rPh>
    <rPh sb="9" eb="11">
      <t>カンケイ</t>
    </rPh>
    <phoneticPr fontId="65"/>
  </si>
  <si>
    <t>第６号様式（第９条関係）</t>
    <rPh sb="0" eb="1">
      <t>ダイ</t>
    </rPh>
    <rPh sb="2" eb="3">
      <t>ゴウ</t>
    </rPh>
    <rPh sb="3" eb="5">
      <t>ヨウシキ</t>
    </rPh>
    <rPh sb="6" eb="7">
      <t>ダイ</t>
    </rPh>
    <rPh sb="8" eb="9">
      <t>ジョウ</t>
    </rPh>
    <rPh sb="9" eb="11">
      <t>カンケイ</t>
    </rPh>
    <phoneticPr fontId="65"/>
  </si>
  <si>
    <t>第８号様式（第12条関係）</t>
    <phoneticPr fontId="11"/>
  </si>
  <si>
    <t>第10号様式（第14条関係）</t>
    <phoneticPr fontId="11"/>
  </si>
  <si>
    <t>第12号様式（第15条関係）</t>
    <phoneticPr fontId="11"/>
  </si>
  <si>
    <t>第14号様式（第18条関係）</t>
    <phoneticPr fontId="11"/>
  </si>
  <si>
    <t>第16号の１様式（第19条関係）</t>
    <rPh sb="3" eb="4">
      <t>ゴウ</t>
    </rPh>
    <phoneticPr fontId="11"/>
  </si>
  <si>
    <t>第16号の２様式（第９条関係）</t>
    <rPh sb="3" eb="4">
      <t>ゴウ</t>
    </rPh>
    <phoneticPr fontId="11"/>
  </si>
  <si>
    <t>第16号の３様式（第19条関係）</t>
    <rPh sb="3" eb="4">
      <t>ゴウ</t>
    </rPh>
    <phoneticPr fontId="11"/>
  </si>
  <si>
    <t>第17号様式（第20条関係）</t>
    <rPh sb="0" eb="1">
      <t>ダイ</t>
    </rPh>
    <rPh sb="3" eb="4">
      <t>ゴウ</t>
    </rPh>
    <rPh sb="4" eb="6">
      <t>ヨウシキ</t>
    </rPh>
    <rPh sb="7" eb="8">
      <t>ダイ</t>
    </rPh>
    <rPh sb="10" eb="11">
      <t>ジョウ</t>
    </rPh>
    <rPh sb="11" eb="13">
      <t>カンケイ</t>
    </rPh>
    <phoneticPr fontId="65"/>
  </si>
  <si>
    <t>第18号様式（第22条関係）</t>
    <rPh sb="0" eb="1">
      <t>ダイ</t>
    </rPh>
    <rPh sb="3" eb="4">
      <t>ゴウ</t>
    </rPh>
    <rPh sb="4" eb="6">
      <t>ヨウシキ</t>
    </rPh>
    <rPh sb="7" eb="8">
      <t>ダイ</t>
    </rPh>
    <rPh sb="10" eb="11">
      <t>ジョウ</t>
    </rPh>
    <rPh sb="11" eb="13">
      <t>カンケイ</t>
    </rPh>
    <phoneticPr fontId="65"/>
  </si>
  <si>
    <t>第19号様式（第23条関係）</t>
    <rPh sb="0" eb="1">
      <t>ダイ</t>
    </rPh>
    <rPh sb="3" eb="4">
      <t>ゴウ</t>
    </rPh>
    <rPh sb="4" eb="6">
      <t>ヨウシキ</t>
    </rPh>
    <rPh sb="7" eb="8">
      <t>ダイ</t>
    </rPh>
    <rPh sb="10" eb="11">
      <t>ジョウ</t>
    </rPh>
    <rPh sb="11" eb="13">
      <t>カンケイ</t>
    </rPh>
    <phoneticPr fontId="65"/>
  </si>
  <si>
    <t>第20号様式（第23条関係）</t>
    <phoneticPr fontId="11"/>
  </si>
  <si>
    <t>第21号様式（第28条関係）</t>
    <phoneticPr fontId="11"/>
  </si>
  <si>
    <t>第22号様式（第28条関係）</t>
    <rPh sb="0" eb="1">
      <t>ダイ</t>
    </rPh>
    <rPh sb="3" eb="4">
      <t>ゴウ</t>
    </rPh>
    <rPh sb="4" eb="6">
      <t>ヨウシキ</t>
    </rPh>
    <rPh sb="11" eb="13">
      <t>カンケイ</t>
    </rPh>
    <phoneticPr fontId="65"/>
  </si>
  <si>
    <t>第23号様式（第28条関係）</t>
    <rPh sb="0" eb="1">
      <t>ダイ</t>
    </rPh>
    <rPh sb="3" eb="4">
      <t>ゴウ</t>
    </rPh>
    <rPh sb="4" eb="6">
      <t>ヨウシキ</t>
    </rPh>
    <rPh sb="7" eb="8">
      <t>ダイ</t>
    </rPh>
    <rPh sb="10" eb="11">
      <t>ジョウ</t>
    </rPh>
    <rPh sb="11" eb="13">
      <t>カンケイ</t>
    </rPh>
    <phoneticPr fontId="65"/>
  </si>
  <si>
    <t>【第12号様式】事業者情報の変更届出書</t>
    <rPh sb="5" eb="7">
      <t>ヨウシキ</t>
    </rPh>
    <phoneticPr fontId="65"/>
  </si>
  <si>
    <t>【第16号の１様式】実績報告書兼助成金交付請求書</t>
  </si>
  <si>
    <t>【第20号様式】助成金返還報告書</t>
    <rPh sb="5" eb="7">
      <t>ヨウシキ</t>
    </rPh>
    <phoneticPr fontId="65"/>
  </si>
  <si>
    <t>【第21号様式】取得財産等処分承認申請書</t>
    <rPh sb="5" eb="7">
      <t>ヨウシキ</t>
    </rPh>
    <phoneticPr fontId="65"/>
  </si>
  <si>
    <t>（２）　助成金相当額の納付をせずに所得財産等を処分した場合は、交付要綱第22条１項及び第23</t>
    <rPh sb="6" eb="7">
      <t>キン</t>
    </rPh>
    <rPh sb="17" eb="19">
      <t>ショトク</t>
    </rPh>
    <rPh sb="19" eb="21">
      <t>ザイサン</t>
    </rPh>
    <rPh sb="21" eb="22">
      <t>トウ</t>
    </rPh>
    <rPh sb="31" eb="33">
      <t>コウフ</t>
    </rPh>
    <rPh sb="33" eb="35">
      <t>ヨウコウ</t>
    </rPh>
    <rPh sb="41" eb="42">
      <t>オヨ</t>
    </rPh>
    <rPh sb="43" eb="44">
      <t>ダイ</t>
    </rPh>
    <phoneticPr fontId="65"/>
  </si>
  <si>
    <t>（１） 太陽光発電設備に関する情報を記入してください。</t>
    <rPh sb="4" eb="6">
      <t>タイヨウ</t>
    </rPh>
    <rPh sb="6" eb="7">
      <t>ヒカリ</t>
    </rPh>
    <rPh sb="7" eb="9">
      <t>ハツデン</t>
    </rPh>
    <rPh sb="9" eb="11">
      <t>セツビ</t>
    </rPh>
    <rPh sb="12" eb="13">
      <t>カン</t>
    </rPh>
    <rPh sb="15" eb="17">
      <t>ジョウホウ</t>
    </rPh>
    <rPh sb="18" eb="20">
      <t>キニュウ</t>
    </rPh>
    <phoneticPr fontId="11"/>
  </si>
  <si>
    <t>（１） 太陽光発電設備に関する情報を記入してください。</t>
    <rPh sb="4" eb="6">
      <t>タイヨウ</t>
    </rPh>
    <rPh sb="6" eb="7">
      <t>ヒカリ</t>
    </rPh>
    <rPh sb="7" eb="9">
      <t>ハツデン</t>
    </rPh>
    <rPh sb="12" eb="13">
      <t>カン</t>
    </rPh>
    <rPh sb="15" eb="17">
      <t>ジョウホウ</t>
    </rPh>
    <rPh sb="18" eb="20">
      <t>キニュウ</t>
    </rPh>
    <phoneticPr fontId="11"/>
  </si>
  <si>
    <t>太陽光発電設備　発電出力</t>
    <rPh sb="0" eb="5">
      <t>タイヨウコウハツデン</t>
    </rPh>
    <rPh sb="8" eb="10">
      <t>ハツデン</t>
    </rPh>
    <rPh sb="10" eb="12">
      <t>シュツリョク</t>
    </rPh>
    <phoneticPr fontId="57"/>
  </si>
  <si>
    <t>太陽光発電設備　発電出力</t>
    <rPh sb="0" eb="5">
      <t>タイヨウコウハツデン</t>
    </rPh>
    <rPh sb="5" eb="7">
      <t>セツビ</t>
    </rPh>
    <rPh sb="8" eb="10">
      <t>ハツデン</t>
    </rPh>
    <rPh sb="10" eb="12">
      <t>シュツリョク</t>
    </rPh>
    <phoneticPr fontId="57"/>
  </si>
  <si>
    <t>太陽光発電設備助成金申請額</t>
    <rPh sb="0" eb="5">
      <t>タイヨウコウハツデン</t>
    </rPh>
    <rPh sb="5" eb="7">
      <t>セツビ</t>
    </rPh>
    <rPh sb="7" eb="13">
      <t>ジョセイキンシンセイガク</t>
    </rPh>
    <phoneticPr fontId="57"/>
  </si>
  <si>
    <t>蓄電池助成金申請額</t>
    <rPh sb="0" eb="3">
      <t>チクデンチ</t>
    </rPh>
    <rPh sb="3" eb="9">
      <t>ジョセイキンシンセイガク</t>
    </rPh>
    <phoneticPr fontId="57"/>
  </si>
  <si>
    <t>１.太陽光発電設備に関する事業</t>
    <rPh sb="2" eb="5">
      <t>タイヨウコウ</t>
    </rPh>
    <rPh sb="5" eb="7">
      <t>ハツデン</t>
    </rPh>
    <rPh sb="7" eb="9">
      <t>セツビ</t>
    </rPh>
    <rPh sb="10" eb="11">
      <t>カン</t>
    </rPh>
    <rPh sb="13" eb="15">
      <t>ジギョウ</t>
    </rPh>
    <phoneticPr fontId="65"/>
  </si>
  <si>
    <t>１.太陽光発電設備に関する事業</t>
    <rPh sb="2" eb="5">
      <t>タイヨウコウ</t>
    </rPh>
    <rPh sb="5" eb="7">
      <t>ハツデン</t>
    </rPh>
    <rPh sb="10" eb="11">
      <t>カン</t>
    </rPh>
    <rPh sb="13" eb="15">
      <t>ジギョウ</t>
    </rPh>
    <phoneticPr fontId="65"/>
  </si>
  <si>
    <t>蓄電池助成金請求額</t>
    <rPh sb="0" eb="3">
      <t>チクデンチ</t>
    </rPh>
    <rPh sb="3" eb="5">
      <t>ジョセイ</t>
    </rPh>
    <rPh sb="5" eb="6">
      <t>キン</t>
    </rPh>
    <rPh sb="6" eb="8">
      <t>セイキュウ</t>
    </rPh>
    <rPh sb="8" eb="9">
      <t>ガク</t>
    </rPh>
    <phoneticPr fontId="57"/>
  </si>
  <si>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11"/>
  </si>
  <si>
    <t>号で交付決定の通知を受けた事業について、事業が完了した</t>
    <rPh sb="7" eb="9">
      <t>ツウチ</t>
    </rPh>
    <rPh sb="10" eb="11">
      <t>ウ</t>
    </rPh>
    <phoneticPr fontId="65"/>
  </si>
  <si>
    <t>号で交付決定の通知を受けた事業について、事業が完了し</t>
    <rPh sb="7" eb="9">
      <t>ツウチ</t>
    </rPh>
    <rPh sb="10" eb="11">
      <t>ウ</t>
    </rPh>
    <phoneticPr fontId="65"/>
  </si>
  <si>
    <t>【第16号の２様式】助成金交付請求書</t>
    <rPh sb="7" eb="9">
      <t>ヨウシキ</t>
    </rPh>
    <phoneticPr fontId="65"/>
  </si>
  <si>
    <t>号で交付額確定の通知を受けた事業について、助成金を</t>
    <rPh sb="4" eb="5">
      <t>ガク</t>
    </rPh>
    <rPh sb="5" eb="7">
      <t>カクテイ</t>
    </rPh>
    <rPh sb="14" eb="16">
      <t>ジギョウ</t>
    </rPh>
    <phoneticPr fontId="65"/>
  </si>
  <si>
    <t>号で交付額確定の通知を受けた事業について、下記のと</t>
    <rPh sb="4" eb="5">
      <t>ガク</t>
    </rPh>
    <rPh sb="5" eb="7">
      <t>カクテイ</t>
    </rPh>
    <phoneticPr fontId="65"/>
  </si>
  <si>
    <t>号で交付決定の通知を受けた事業について、下記のと</t>
    <phoneticPr fontId="65"/>
  </si>
  <si>
    <t>号で交付決定の通知を受けた事業について、事業者情報</t>
    <rPh sb="7" eb="9">
      <t>ツウチ</t>
    </rPh>
    <rPh sb="10" eb="11">
      <t>ウ</t>
    </rPh>
    <phoneticPr fontId="65"/>
  </si>
  <si>
    <t>号で交付決定の通知を受けた事業について、事業計画を変</t>
    <rPh sb="7" eb="9">
      <t>ツウチ</t>
    </rPh>
    <rPh sb="10" eb="11">
      <t>ウ</t>
    </rPh>
    <phoneticPr fontId="65"/>
  </si>
  <si>
    <t>号で交付決定の通知を受けた事業について、助成事業者</t>
    <rPh sb="7" eb="9">
      <t>ツウチ</t>
    </rPh>
    <rPh sb="10" eb="11">
      <t>ウ</t>
    </rPh>
    <phoneticPr fontId="65"/>
  </si>
  <si>
    <t>号で交付決定の通知を受けた事業について、助成金の交付</t>
    <rPh sb="7" eb="9">
      <t>ツウチ</t>
    </rPh>
    <rPh sb="10" eb="11">
      <t>ウ</t>
    </rPh>
    <phoneticPr fontId="65"/>
  </si>
  <si>
    <t>2/2枚目</t>
    <rPh sb="3" eb="5">
      <t>マイメ</t>
    </rPh>
    <phoneticPr fontId="11"/>
  </si>
  <si>
    <t>1/2枚目</t>
    <rPh sb="3" eb="5">
      <t>マイメ</t>
    </rPh>
    <phoneticPr fontId="57"/>
  </si>
  <si>
    <t>・暴力団又は暴力団員を雇用している者</t>
    <rPh sb="1" eb="4">
      <t>ボウリョクダン</t>
    </rPh>
    <rPh sb="4" eb="5">
      <t>マタ</t>
    </rPh>
    <rPh sb="6" eb="9">
      <t>ボウリョクダン</t>
    </rPh>
    <rPh sb="9" eb="10">
      <t>イン</t>
    </rPh>
    <rPh sb="11" eb="13">
      <t>コヨウ</t>
    </rPh>
    <rPh sb="17" eb="18">
      <t>モノ</t>
    </rPh>
    <phoneticPr fontId="11"/>
  </si>
  <si>
    <t>助成上限</t>
    <rPh sb="0" eb="4">
      <t>ジョセイジョウゲン</t>
    </rPh>
    <phoneticPr fontId="57"/>
  </si>
  <si>
    <t xml:space="preserve">⑤   </t>
    <phoneticPr fontId="57"/>
  </si>
  <si>
    <t>蓄電容量</t>
    <rPh sb="0" eb="2">
      <t>チクデン</t>
    </rPh>
    <rPh sb="2" eb="4">
      <t>ヨウリョウ</t>
    </rPh>
    <phoneticPr fontId="57"/>
  </si>
  <si>
    <t>氏名・名称</t>
    <rPh sb="0" eb="2">
      <t>シメイ</t>
    </rPh>
    <rPh sb="3" eb="5">
      <t>メイショウ</t>
    </rPh>
    <phoneticPr fontId="19"/>
  </si>
  <si>
    <t>住所
（法人は登記された本社住所）</t>
    <rPh sb="0" eb="2">
      <t>ジュウショ</t>
    </rPh>
    <rPh sb="4" eb="6">
      <t>ホウジン</t>
    </rPh>
    <rPh sb="7" eb="9">
      <t>トウキ</t>
    </rPh>
    <rPh sb="12" eb="16">
      <t>ホンシャジュウショ</t>
    </rPh>
    <phoneticPr fontId="19"/>
  </si>
  <si>
    <t>法人の代表者</t>
    <rPh sb="0" eb="2">
      <t>ホウジン</t>
    </rPh>
    <rPh sb="3" eb="5">
      <t>ダイヒョウ</t>
    </rPh>
    <rPh sb="5" eb="6">
      <t>シャ</t>
    </rPh>
    <phoneticPr fontId="19"/>
  </si>
  <si>
    <t>助成対象者</t>
    <rPh sb="2" eb="4">
      <t>タイショウ</t>
    </rPh>
    <rPh sb="4" eb="5">
      <t>シャ</t>
    </rPh>
    <phoneticPr fontId="19"/>
  </si>
  <si>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rPh sb="48" eb="50">
      <t>コジン</t>
    </rPh>
    <rPh sb="51" eb="53">
      <t>バアイ</t>
    </rPh>
    <rPh sb="54" eb="57">
      <t>ブカメイ</t>
    </rPh>
    <rPh sb="57" eb="59">
      <t>イガイ</t>
    </rPh>
    <rPh sb="60" eb="62">
      <t>ニュウリョク</t>
    </rPh>
    <phoneticPr fontId="19"/>
  </si>
  <si>
    <t>共同申請者①（リース使用者）</t>
    <rPh sb="0" eb="2">
      <t>キョウドウ</t>
    </rPh>
    <rPh sb="2" eb="5">
      <t>シンセイシャ</t>
    </rPh>
    <rPh sb="10" eb="13">
      <t>シヨウシャ</t>
    </rPh>
    <phoneticPr fontId="19"/>
  </si>
  <si>
    <t>共同申請者②（第三者モデルの場合使用）</t>
    <rPh sb="0" eb="2">
      <t>キョウドウ</t>
    </rPh>
    <rPh sb="2" eb="5">
      <t>シンセイシャ</t>
    </rPh>
    <rPh sb="7" eb="10">
      <t>ダイサンシャ</t>
    </rPh>
    <rPh sb="14" eb="16">
      <t>バアイ</t>
    </rPh>
    <rPh sb="16" eb="18">
      <t>シヨウ</t>
    </rPh>
    <phoneticPr fontId="19"/>
  </si>
  <si>
    <t>←施設の名称（個人宅の場合、●●　●●　自宅）</t>
    <rPh sb="1" eb="3">
      <t>シセツ</t>
    </rPh>
    <rPh sb="4" eb="6">
      <t>メイショウ</t>
    </rPh>
    <rPh sb="7" eb="9">
      <t>コジン</t>
    </rPh>
    <rPh sb="9" eb="10">
      <t>タク</t>
    </rPh>
    <rPh sb="11" eb="13">
      <t>バアイ</t>
    </rPh>
    <rPh sb="20" eb="22">
      <t>ジタク</t>
    </rPh>
    <phoneticPr fontId="19"/>
  </si>
  <si>
    <t>（助成対象者）</t>
    <rPh sb="1" eb="3">
      <t>ジョセイ</t>
    </rPh>
    <rPh sb="3" eb="5">
      <t>タイショウ</t>
    </rPh>
    <phoneticPr fontId="11"/>
  </si>
  <si>
    <t>（共同申請者①）</t>
    <rPh sb="5" eb="6">
      <t>モノ</t>
    </rPh>
    <phoneticPr fontId="11"/>
  </si>
  <si>
    <t>（共同申請者②）</t>
    <rPh sb="5" eb="6">
      <t>モノ</t>
    </rPh>
    <phoneticPr fontId="11"/>
  </si>
  <si>
    <t>施設名称</t>
    <rPh sb="0" eb="2">
      <t>シセツ</t>
    </rPh>
    <rPh sb="2" eb="4">
      <t>メイショウ</t>
    </rPh>
    <phoneticPr fontId="57"/>
  </si>
  <si>
    <t>住所</t>
    <rPh sb="0" eb="2">
      <t>ジュウショ</t>
    </rPh>
    <phoneticPr fontId="57"/>
  </si>
  <si>
    <t>氏 名・
名 称</t>
    <rPh sb="0" eb="1">
      <t>シ</t>
    </rPh>
    <rPh sb="2" eb="3">
      <t>ナ</t>
    </rPh>
    <rPh sb="5" eb="6">
      <t>メイ</t>
    </rPh>
    <rPh sb="7" eb="8">
      <t>ショウ</t>
    </rPh>
    <phoneticPr fontId="12"/>
  </si>
  <si>
    <t>蓄電池の仕様がわかるURLを記載してください。
PDF等で添付の場合は、その旨を記載してください。</t>
    <rPh sb="0" eb="3">
      <t>チクデンチ</t>
    </rPh>
    <rPh sb="4" eb="6">
      <t>シヨウ</t>
    </rPh>
    <rPh sb="14" eb="16">
      <t>キサイ</t>
    </rPh>
    <rPh sb="27" eb="28">
      <t>トウ</t>
    </rPh>
    <rPh sb="29" eb="31">
      <t>テンプ</t>
    </rPh>
    <rPh sb="32" eb="34">
      <t>バアイ</t>
    </rPh>
    <rPh sb="38" eb="39">
      <t>ムネ</t>
    </rPh>
    <rPh sb="40" eb="42">
      <t>キサイ</t>
    </rPh>
    <phoneticPr fontId="57"/>
  </si>
  <si>
    <t>www.○○○○.jp</t>
    <phoneticPr fontId="57"/>
  </si>
  <si>
    <t>www.△△△△.jp</t>
    <phoneticPr fontId="57"/>
  </si>
  <si>
    <t>別添PDF参照</t>
    <rPh sb="0" eb="2">
      <t>ベッテン</t>
    </rPh>
    <rPh sb="5" eb="7">
      <t>サンショウ</t>
    </rPh>
    <phoneticPr fontId="57"/>
  </si>
  <si>
    <t>共同申請者②　会社名</t>
    <rPh sb="0" eb="2">
      <t>キョウドウ</t>
    </rPh>
    <rPh sb="2" eb="5">
      <t>シンセイシャ</t>
    </rPh>
    <rPh sb="7" eb="10">
      <t>カイシャメイ</t>
    </rPh>
    <phoneticPr fontId="19"/>
  </si>
  <si>
    <t>共同申請者②　〒</t>
    <phoneticPr fontId="19"/>
  </si>
  <si>
    <t>共同申請者②　住所</t>
    <rPh sb="7" eb="9">
      <t>ジュウショ</t>
    </rPh>
    <phoneticPr fontId="19"/>
  </si>
  <si>
    <t>共同申請者②　役職名</t>
    <rPh sb="7" eb="10">
      <t>ヤクショクメイ</t>
    </rPh>
    <phoneticPr fontId="19"/>
  </si>
  <si>
    <t>共同申請者②　担当　部課名</t>
    <rPh sb="7" eb="9">
      <t>タントウ</t>
    </rPh>
    <rPh sb="10" eb="12">
      <t>ブカ</t>
    </rPh>
    <rPh sb="12" eb="13">
      <t>メイ</t>
    </rPh>
    <phoneticPr fontId="19"/>
  </si>
  <si>
    <t>共同申請者②　担当　電話番号</t>
    <rPh sb="10" eb="12">
      <t>デンワ</t>
    </rPh>
    <rPh sb="12" eb="14">
      <t>バンゴウ</t>
    </rPh>
    <phoneticPr fontId="19"/>
  </si>
  <si>
    <t>共同申請者②　担当　携帯電話</t>
    <rPh sb="10" eb="12">
      <t>ケイタイ</t>
    </rPh>
    <rPh sb="12" eb="14">
      <t>デンワ</t>
    </rPh>
    <phoneticPr fontId="19"/>
  </si>
  <si>
    <t>共同申請者②　担当　メアド</t>
    <phoneticPr fontId="19"/>
  </si>
  <si>
    <t>共同申請者①　担当　氏名</t>
    <rPh sb="0" eb="5">
      <t>キョウドウシンセイシャ</t>
    </rPh>
    <rPh sb="7" eb="9">
      <t>タントウ</t>
    </rPh>
    <rPh sb="10" eb="12">
      <t>シメイ</t>
    </rPh>
    <phoneticPr fontId="19"/>
  </si>
  <si>
    <t>共同申請者②　担当　氏名</t>
    <rPh sb="0" eb="5">
      <t>キョウドウシンセイシャ</t>
    </rPh>
    <rPh sb="7" eb="9">
      <t>タントウ</t>
    </rPh>
    <rPh sb="10" eb="12">
      <t>シメイ</t>
    </rPh>
    <phoneticPr fontId="19"/>
  </si>
  <si>
    <t>共同申請者①　会社名</t>
    <rPh sb="0" eb="2">
      <t>キョウドウ</t>
    </rPh>
    <rPh sb="2" eb="5">
      <t>シンセイシャ</t>
    </rPh>
    <rPh sb="7" eb="10">
      <t>カイシャメイ</t>
    </rPh>
    <phoneticPr fontId="19"/>
  </si>
  <si>
    <t>共同申請者①　〒</t>
    <phoneticPr fontId="19"/>
  </si>
  <si>
    <t>共同申請者①　住所</t>
    <rPh sb="7" eb="9">
      <t>ジュウショ</t>
    </rPh>
    <phoneticPr fontId="19"/>
  </si>
  <si>
    <t>共同申請者①　役職名</t>
    <rPh sb="7" eb="10">
      <t>ヤクショクメイ</t>
    </rPh>
    <phoneticPr fontId="19"/>
  </si>
  <si>
    <t>共同申請者①　担当　部課名</t>
    <rPh sb="7" eb="9">
      <t>タントウ</t>
    </rPh>
    <rPh sb="10" eb="12">
      <t>ブカ</t>
    </rPh>
    <rPh sb="12" eb="13">
      <t>メイ</t>
    </rPh>
    <phoneticPr fontId="19"/>
  </si>
  <si>
    <t>共同申請者①　担当　電話番号</t>
    <rPh sb="10" eb="12">
      <t>デンワ</t>
    </rPh>
    <rPh sb="12" eb="14">
      <t>バンゴウ</t>
    </rPh>
    <phoneticPr fontId="19"/>
  </si>
  <si>
    <t>共同申請者①　担当　携帯電話</t>
    <rPh sb="10" eb="12">
      <t>ケイタイ</t>
    </rPh>
    <rPh sb="12" eb="14">
      <t>デンワ</t>
    </rPh>
    <phoneticPr fontId="19"/>
  </si>
  <si>
    <t>共同申請者①　担当　メアド</t>
    <phoneticPr fontId="19"/>
  </si>
  <si>
    <t>助成対象　代表者名</t>
    <rPh sb="0" eb="4">
      <t>ジョセイタイショウ</t>
    </rPh>
    <rPh sb="5" eb="8">
      <t>ダイヒョウシャ</t>
    </rPh>
    <rPh sb="8" eb="9">
      <t>メイ</t>
    </rPh>
    <phoneticPr fontId="19"/>
  </si>
  <si>
    <t>助成対象担当　氏名</t>
    <rPh sb="0" eb="6">
      <t>ジョセイタイショウタントウ</t>
    </rPh>
    <rPh sb="7" eb="9">
      <t>シメイ</t>
    </rPh>
    <phoneticPr fontId="19"/>
  </si>
  <si>
    <t>手続代行　　担当　部課名</t>
    <rPh sb="0" eb="4">
      <t>テツヅキダイコウ</t>
    </rPh>
    <rPh sb="6" eb="8">
      <t>タントウ</t>
    </rPh>
    <rPh sb="9" eb="11">
      <t>ブカ</t>
    </rPh>
    <rPh sb="11" eb="12">
      <t>メイ</t>
    </rPh>
    <phoneticPr fontId="19"/>
  </si>
  <si>
    <t>手続代行　担当　氏名</t>
    <rPh sb="0" eb="4">
      <t>テツヅキダイコウ</t>
    </rPh>
    <rPh sb="5" eb="7">
      <t>タントウ</t>
    </rPh>
    <rPh sb="8" eb="10">
      <t>シメイ</t>
    </rPh>
    <phoneticPr fontId="19"/>
  </si>
  <si>
    <t>共同申請者①　代表者名</t>
    <rPh sb="0" eb="2">
      <t>キョウドウ</t>
    </rPh>
    <rPh sb="2" eb="4">
      <t>シンセイ</t>
    </rPh>
    <rPh sb="4" eb="5">
      <t>シャ</t>
    </rPh>
    <rPh sb="7" eb="11">
      <t>ダイヒョウシャメイ</t>
    </rPh>
    <phoneticPr fontId="19"/>
  </si>
  <si>
    <t>共同申請者②　代表者名</t>
    <rPh sb="7" eb="11">
      <t>ダイヒョウシャメイ</t>
    </rPh>
    <phoneticPr fontId="19"/>
  </si>
  <si>
    <t>手続代行　　代表者名</t>
    <rPh sb="0" eb="4">
      <t>テツヅキダイコウ</t>
    </rPh>
    <rPh sb="6" eb="10">
      <t>ダイヒョウシャメイ</t>
    </rPh>
    <phoneticPr fontId="19"/>
  </si>
  <si>
    <t>施設所有者　代表者名</t>
    <rPh sb="0" eb="5">
      <t>シセツショユウシャ</t>
    </rPh>
    <rPh sb="6" eb="9">
      <t>ダイヒョウシャ</t>
    </rPh>
    <rPh sb="9" eb="10">
      <t>メイ</t>
    </rPh>
    <phoneticPr fontId="19"/>
  </si>
  <si>
    <t>施設所有者　担当　　氏名</t>
    <rPh sb="0" eb="2">
      <t>シセツ</t>
    </rPh>
    <rPh sb="2" eb="5">
      <t>ショユウシャ</t>
    </rPh>
    <rPh sb="6" eb="8">
      <t>タントウ</t>
    </rPh>
    <rPh sb="10" eb="12">
      <t>シメイ</t>
    </rPh>
    <phoneticPr fontId="19"/>
  </si>
  <si>
    <t>新設（増設）太陽光発電設備情報</t>
    <rPh sb="0" eb="2">
      <t>シンセツ</t>
    </rPh>
    <rPh sb="3" eb="5">
      <t>ゾウセツ</t>
    </rPh>
    <rPh sb="6" eb="13">
      <t>タイヨウコウハツデンセツビ</t>
    </rPh>
    <rPh sb="13" eb="15">
      <t>ジョウホウ</t>
    </rPh>
    <phoneticPr fontId="57"/>
  </si>
  <si>
    <t>既設太陽光発電設備情報</t>
    <rPh sb="0" eb="2">
      <t>キセツ</t>
    </rPh>
    <rPh sb="2" eb="9">
      <t>タイヨウコウハツデンセツビ</t>
    </rPh>
    <rPh sb="9" eb="11">
      <t>ジョウホウ</t>
    </rPh>
    <phoneticPr fontId="57"/>
  </si>
  <si>
    <t>※助成対象出力</t>
    <rPh sb="1" eb="5">
      <t>ジョセイタイショウ</t>
    </rPh>
    <rPh sb="5" eb="7">
      <t>シュツリョク</t>
    </rPh>
    <phoneticPr fontId="57"/>
  </si>
  <si>
    <t>③/①×30万=⑥</t>
    <rPh sb="6" eb="7">
      <t>マン</t>
    </rPh>
    <phoneticPr fontId="57"/>
  </si>
  <si>
    <t>３　助成対象設備の設置場所</t>
    <rPh sb="4" eb="8">
      <t>タイショウセツビ</t>
    </rPh>
    <rPh sb="9" eb="13">
      <t>セッチバショ</t>
    </rPh>
    <phoneticPr fontId="65"/>
  </si>
  <si>
    <t>付けで交付申請を受け付けた事業について、島しょ地域における太陽光</t>
    <rPh sb="0" eb="1">
      <t>ツ</t>
    </rPh>
    <rPh sb="3" eb="5">
      <t>コウフ</t>
    </rPh>
    <rPh sb="5" eb="7">
      <t>シンセイ</t>
    </rPh>
    <rPh sb="8" eb="9">
      <t>ウ</t>
    </rPh>
    <rPh sb="10" eb="11">
      <t>ツ</t>
    </rPh>
    <rPh sb="13" eb="15">
      <t>ジギョウ</t>
    </rPh>
    <phoneticPr fontId="65"/>
  </si>
  <si>
    <t>発電設備等助成事業助成金交付要綱（令和４年９月29日付４都環公地温第1513号。以下「交付要綱」という。）第９条第１項の規定に基づき、下記のとおり交付することを決定したので、同条第２項に基づき通知します。</t>
    <rPh sb="9" eb="12">
      <t>ジョセイキン</t>
    </rPh>
    <rPh sb="12" eb="14">
      <t>コウフ</t>
    </rPh>
    <rPh sb="14" eb="16">
      <t>ヨウコウ</t>
    </rPh>
    <rPh sb="17" eb="19">
      <t>レイワ</t>
    </rPh>
    <rPh sb="32" eb="33">
      <t>オン</t>
    </rPh>
    <rPh sb="40" eb="42">
      <t>イカ</t>
    </rPh>
    <rPh sb="43" eb="45">
      <t>コウフ</t>
    </rPh>
    <rPh sb="45" eb="47">
      <t>ヨウコウ</t>
    </rPh>
    <rPh sb="56" eb="57">
      <t>ダイ</t>
    </rPh>
    <rPh sb="58" eb="59">
      <t>コウ</t>
    </rPh>
    <rPh sb="60" eb="62">
      <t>キテイ</t>
    </rPh>
    <rPh sb="63" eb="64">
      <t>モト</t>
    </rPh>
    <rPh sb="67" eb="69">
      <t>カキ</t>
    </rPh>
    <rPh sb="73" eb="75">
      <t>コウフ</t>
    </rPh>
    <rPh sb="80" eb="82">
      <t>ケッテイ</t>
    </rPh>
    <rPh sb="87" eb="89">
      <t>ドウジョウ</t>
    </rPh>
    <rPh sb="89" eb="90">
      <t>ダイ</t>
    </rPh>
    <rPh sb="91" eb="92">
      <t>コウ</t>
    </rPh>
    <rPh sb="93" eb="94">
      <t>モト</t>
    </rPh>
    <rPh sb="96" eb="98">
      <t>ツウチ</t>
    </rPh>
    <phoneticPr fontId="65"/>
  </si>
  <si>
    <t>発電設備等助成事業助成金交付要綱（令和４年９月29日付４都環公地温第1513号）第９条第１項の規定に基づき、下記のとおり交付しないことを決定しましたので、同条第２項に基づき通知します。</t>
    <phoneticPr fontId="57"/>
  </si>
  <si>
    <t>助成対象設備の設置場所</t>
    <rPh sb="0" eb="6">
      <t>ジョセイタイショウセツビ</t>
    </rPh>
    <rPh sb="7" eb="11">
      <t>セッチバショ</t>
    </rPh>
    <phoneticPr fontId="12"/>
  </si>
  <si>
    <t>申請を下記のとおり撤回したいので、島しょ地域における太陽光発電設備等助成事業助成金交付要綱（令和４年９月29日付４都環公地温第1513号 ）第11条の規定に基づき、届け出ます。</t>
    <phoneticPr fontId="57"/>
  </si>
  <si>
    <t>助成対象設備の設置場所</t>
    <rPh sb="0" eb="6">
      <t>ジョセイタイショウセツビ</t>
    </rPh>
    <rPh sb="7" eb="11">
      <t>セッチバショ</t>
    </rPh>
    <phoneticPr fontId="11"/>
  </si>
  <si>
    <t>施設名称</t>
    <rPh sb="0" eb="4">
      <t>シセツメイショウ</t>
    </rPh>
    <phoneticPr fontId="57"/>
  </si>
  <si>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phoneticPr fontId="19"/>
  </si>
  <si>
    <t>施設の所有者</t>
    <rPh sb="0" eb="2">
      <t>シセツ</t>
    </rPh>
    <rPh sb="3" eb="6">
      <t>ショユウシャ</t>
    </rPh>
    <phoneticPr fontId="57"/>
  </si>
  <si>
    <t>会社名</t>
  </si>
  <si>
    <r>
      <t>島しょ地域における太陽光発電設備等助成事業入力データ</t>
    </r>
    <r>
      <rPr>
        <b/>
        <sz val="11"/>
        <color rgb="FFFF0000"/>
        <rFont val="ＭＳ Ｐ明朝"/>
        <family val="1"/>
        <charset val="128"/>
      </rPr>
      <t>（入力例）</t>
    </r>
    <rPh sb="21" eb="23">
      <t>ニュウリョク</t>
    </rPh>
    <rPh sb="27" eb="30">
      <t>ニュウリョクレイ</t>
    </rPh>
    <phoneticPr fontId="19"/>
  </si>
  <si>
    <t>施設所有者　会社名（個人名）</t>
    <rPh sb="0" eb="2">
      <t>シセツ</t>
    </rPh>
    <rPh sb="2" eb="5">
      <t>ショユウシャ</t>
    </rPh>
    <rPh sb="6" eb="9">
      <t>カイシャメイ</t>
    </rPh>
    <rPh sb="10" eb="13">
      <t>コジンメイ</t>
    </rPh>
    <phoneticPr fontId="19"/>
  </si>
  <si>
    <t>等に変更が生じたため、島しょ地域における太陽光発電設備等助成事業助成金交付要綱（令和４年９月29日付４都環公地温第1513号）第15条の規定に基づき、下記のとおり届け出ます。</t>
    <rPh sb="2" eb="4">
      <t>ヘンコウ</t>
    </rPh>
    <rPh sb="5" eb="6">
      <t>ショウ</t>
    </rPh>
    <rPh sb="32" eb="35">
      <t>ジョセイキン</t>
    </rPh>
    <rPh sb="66" eb="67">
      <t>ジョウ</t>
    </rPh>
    <rPh sb="75" eb="77">
      <t>カキ</t>
    </rPh>
    <rPh sb="81" eb="82">
      <t>トドケ</t>
    </rPh>
    <rPh sb="83" eb="84">
      <t>デ</t>
    </rPh>
    <phoneticPr fontId="11"/>
  </si>
  <si>
    <t>号で交付決定の通知を受けた事業について、島しょ地域</t>
    <phoneticPr fontId="57"/>
  </si>
  <si>
    <t>返還しましたので、島しょ地域における太陽光発電設備等助成事業助成金交付要綱（令和４年９月29日付４都環公地温第1513号)第23条第４項の規定に基づき、報告します。</t>
    <rPh sb="30" eb="33">
      <t>ジョセイキン</t>
    </rPh>
    <rPh sb="64" eb="65">
      <t>ジョウ</t>
    </rPh>
    <rPh sb="65" eb="66">
      <t>ダイ</t>
    </rPh>
    <rPh sb="67" eb="68">
      <t>コウ</t>
    </rPh>
    <rPh sb="76" eb="78">
      <t>ホウコク</t>
    </rPh>
    <phoneticPr fontId="11"/>
  </si>
  <si>
    <t>おり取得財産を処分したいので、島しょ地域における太陽光発電設備等助成事業助成金交付要綱（令和４年９月29日付４都環公地温第1513号)第28条第２項の規定に基づき、申請します。</t>
    <rPh sb="2" eb="4">
      <t>シュトク</t>
    </rPh>
    <rPh sb="4" eb="6">
      <t>ザイサン</t>
    </rPh>
    <rPh sb="7" eb="9">
      <t>ショブン</t>
    </rPh>
    <rPh sb="36" eb="39">
      <t>ジョセイキン</t>
    </rPh>
    <rPh sb="70" eb="71">
      <t>ジョウ</t>
    </rPh>
    <rPh sb="71" eb="72">
      <t>ダイ</t>
    </rPh>
    <rPh sb="73" eb="74">
      <t>コウ</t>
    </rPh>
    <rPh sb="82" eb="84">
      <t>シンセイ</t>
    </rPh>
    <phoneticPr fontId="11"/>
  </si>
  <si>
    <t>１　助成対象設備の設置場所</t>
    <rPh sb="4" eb="8">
      <t>タイショウセツビ</t>
    </rPh>
    <rPh sb="9" eb="13">
      <t>セッチバショ</t>
    </rPh>
    <phoneticPr fontId="65"/>
  </si>
  <si>
    <t>２　助成対象設備の設置場所</t>
    <rPh sb="4" eb="8">
      <t>タイショウセツビ</t>
    </rPh>
    <rPh sb="9" eb="13">
      <t>セッチバショ</t>
    </rPh>
    <phoneticPr fontId="65"/>
  </si>
  <si>
    <t>（２）　助成対象設備の設置場所</t>
    <rPh sb="6" eb="10">
      <t>タイショウセツビ</t>
    </rPh>
    <rPh sb="11" eb="15">
      <t>セッチバショ</t>
    </rPh>
    <phoneticPr fontId="65"/>
  </si>
  <si>
    <t>島しょ地域における太陽光発電設備等助成事業助成金交付要綱（令和４年９月29日付４都環公地温第1513号。以下「交付要綱」という。）第28条第３項の規定に基づき、承認の条件となる納付額を下記のとおり決定したので通知します。</t>
    <rPh sb="24" eb="26">
      <t>コウフ</t>
    </rPh>
    <rPh sb="26" eb="28">
      <t>ヨウコウ</t>
    </rPh>
    <rPh sb="52" eb="54">
      <t>イカ</t>
    </rPh>
    <rPh sb="55" eb="57">
      <t>コウフ</t>
    </rPh>
    <rPh sb="57" eb="59">
      <t>ヨウコウ</t>
    </rPh>
    <rPh sb="65" eb="66">
      <t>ダイ</t>
    </rPh>
    <rPh sb="68" eb="69">
      <t>ジョウ</t>
    </rPh>
    <rPh sb="69" eb="70">
      <t>ダイ</t>
    </rPh>
    <rPh sb="71" eb="72">
      <t>コウ</t>
    </rPh>
    <rPh sb="73" eb="75">
      <t>キテイ</t>
    </rPh>
    <rPh sb="76" eb="77">
      <t>モト</t>
    </rPh>
    <rPh sb="80" eb="82">
      <t>ショウニン</t>
    </rPh>
    <rPh sb="83" eb="85">
      <t>ジョウケン</t>
    </rPh>
    <rPh sb="88" eb="90">
      <t>ノウフ</t>
    </rPh>
    <rPh sb="90" eb="91">
      <t>ガク</t>
    </rPh>
    <rPh sb="92" eb="94">
      <t>カキ</t>
    </rPh>
    <rPh sb="98" eb="100">
      <t>ケッテイ</t>
    </rPh>
    <rPh sb="104" eb="106">
      <t>ツウチ</t>
    </rPh>
    <phoneticPr fontId="65"/>
  </si>
  <si>
    <t>記のとおり承認したので、島しょ地域における太陽光発電設備等助成事業助成金交付要綱（令和４年９月29日付４都環公地温第1513号）第28条第5項の規定に基づき、通知します。</t>
    <rPh sb="5" eb="7">
      <t>ショウニン</t>
    </rPh>
    <rPh sb="12" eb="13">
      <t>トウ</t>
    </rPh>
    <rPh sb="15" eb="17">
      <t>チイキ</t>
    </rPh>
    <rPh sb="21" eb="24">
      <t>タイヨウコウ</t>
    </rPh>
    <rPh sb="24" eb="26">
      <t>ハツデン</t>
    </rPh>
    <rPh sb="26" eb="28">
      <t>セツビ</t>
    </rPh>
    <rPh sb="28" eb="29">
      <t>トウ</t>
    </rPh>
    <rPh sb="29" eb="31">
      <t>ジョセイ</t>
    </rPh>
    <rPh sb="31" eb="33">
      <t>ジギョウ</t>
    </rPh>
    <rPh sb="33" eb="36">
      <t>ジョセイキン</t>
    </rPh>
    <rPh sb="36" eb="38">
      <t>コウフ</t>
    </rPh>
    <rPh sb="38" eb="40">
      <t>ヨウコウ</t>
    </rPh>
    <rPh sb="64" eb="65">
      <t>ダイ</t>
    </rPh>
    <rPh sb="67" eb="68">
      <t>ジョウ</t>
    </rPh>
    <rPh sb="68" eb="69">
      <t>ダイ</t>
    </rPh>
    <rPh sb="70" eb="71">
      <t>コウ</t>
    </rPh>
    <rPh sb="72" eb="74">
      <t>キテイ</t>
    </rPh>
    <rPh sb="75" eb="76">
      <t>モト</t>
    </rPh>
    <rPh sb="79" eb="81">
      <t>ツウチ</t>
    </rPh>
    <phoneticPr fontId="65"/>
  </si>
  <si>
    <t>住　　所</t>
    <rPh sb="0" eb="1">
      <t>ジュウ</t>
    </rPh>
    <rPh sb="3" eb="4">
      <t>ショ</t>
    </rPh>
    <phoneticPr fontId="57"/>
  </si>
  <si>
    <t>←変更がある場合は、プルダウンから選択してください。</t>
    <rPh sb="1" eb="3">
      <t>ヘンコウ</t>
    </rPh>
    <rPh sb="6" eb="8">
      <t>バアイ</t>
    </rPh>
    <rPh sb="17" eb="19">
      <t>センタク</t>
    </rPh>
    <phoneticPr fontId="57"/>
  </si>
  <si>
    <t>　島しょ地域における太陽光発電設備等助成事業助成金交付要綱（令和４年９月29日付４都環公地温第1513号 ） 第8条第1項の規定に基づき、下記のとおり助成金の交付を申請します。</t>
    <rPh sb="22" eb="25">
      <t>ジョセイキン</t>
    </rPh>
    <rPh sb="69" eb="71">
      <t>カキ</t>
    </rPh>
    <rPh sb="75" eb="78">
      <t>ジョセイキン</t>
    </rPh>
    <rPh sb="79" eb="81">
      <t>コウフ</t>
    </rPh>
    <phoneticPr fontId="11"/>
  </si>
  <si>
    <t>蓄電池に変更がある場合は仕様がわかるURLを記載してください。
PDF等で添付の場合は、その旨を記載してください。</t>
    <rPh sb="0" eb="3">
      <t>チクデンチ</t>
    </rPh>
    <rPh sb="4" eb="6">
      <t>ヘンコウ</t>
    </rPh>
    <rPh sb="9" eb="11">
      <t>バアイ</t>
    </rPh>
    <rPh sb="12" eb="14">
      <t>シヨウ</t>
    </rPh>
    <rPh sb="22" eb="24">
      <t>キサイ</t>
    </rPh>
    <rPh sb="35" eb="36">
      <t>トウ</t>
    </rPh>
    <rPh sb="37" eb="39">
      <t>テンプ</t>
    </rPh>
    <rPh sb="40" eb="42">
      <t>バアイ</t>
    </rPh>
    <rPh sb="46" eb="47">
      <t>ムネ</t>
    </rPh>
    <rPh sb="48" eb="50">
      <t>キサイ</t>
    </rPh>
    <phoneticPr fontId="57"/>
  </si>
  <si>
    <t>太陽光ﾓｼﾞｭｰﾙに変更がある場合は仕様がわかるURLを記載してください。
PDF等で添付の場合は、その旨を記載してください。</t>
    <rPh sb="0" eb="3">
      <t>タイヨウコウ</t>
    </rPh>
    <rPh sb="10" eb="12">
      <t>ヘンコウ</t>
    </rPh>
    <rPh sb="15" eb="17">
      <t>バアイ</t>
    </rPh>
    <rPh sb="18" eb="20">
      <t>シヨウ</t>
    </rPh>
    <rPh sb="28" eb="30">
      <t>キサイ</t>
    </rPh>
    <rPh sb="41" eb="42">
      <t>トウ</t>
    </rPh>
    <rPh sb="43" eb="45">
      <t>テンプ</t>
    </rPh>
    <rPh sb="46" eb="48">
      <t>バアイ</t>
    </rPh>
    <rPh sb="52" eb="53">
      <t>ムネ</t>
    </rPh>
    <rPh sb="54" eb="56">
      <t>キサイ</t>
    </rPh>
    <phoneticPr fontId="57"/>
  </si>
  <si>
    <t>：</t>
    <phoneticPr fontId="57"/>
  </si>
  <si>
    <t>住所</t>
    <rPh sb="0" eb="1">
      <t>ジュウ</t>
    </rPh>
    <rPh sb="1" eb="2">
      <t>ショ</t>
    </rPh>
    <phoneticPr fontId="57"/>
  </si>
  <si>
    <t>←交付決定額、計画変更額、実績額のいずれか小さい額となっているかご確認ください。</t>
    <rPh sb="1" eb="5">
      <t>コウフケッテイ</t>
    </rPh>
    <rPh sb="5" eb="6">
      <t>ガク</t>
    </rPh>
    <rPh sb="7" eb="12">
      <t>ケイカクヘンコウガク</t>
    </rPh>
    <rPh sb="13" eb="16">
      <t>ジッセキガク</t>
    </rPh>
    <rPh sb="21" eb="22">
      <t>チイ</t>
    </rPh>
    <rPh sb="24" eb="25">
      <t>ガク</t>
    </rPh>
    <rPh sb="33" eb="35">
      <t>カクニン</t>
    </rPh>
    <phoneticPr fontId="65"/>
  </si>
  <si>
    <t>電気事業者との個別売電について</t>
  </si>
  <si>
    <t>電気事業者との個別売電について</t>
    <phoneticPr fontId="19"/>
  </si>
  <si>
    <t>実施要綱第5条第一項ア～サ</t>
  </si>
  <si>
    <t>受けているが、廃止（終了）予定</t>
  </si>
  <si>
    <t>売電していない（今後も売電しない）</t>
  </si>
  <si>
    <t>←個人の場合は、記入不要</t>
    <rPh sb="1" eb="3">
      <t>コジン</t>
    </rPh>
    <rPh sb="4" eb="6">
      <t>バアイ</t>
    </rPh>
    <rPh sb="8" eb="12">
      <t>キニュウフヨウ</t>
    </rPh>
    <phoneticPr fontId="19"/>
  </si>
  <si>
    <t>合計容量（a)</t>
    <rPh sb="0" eb="2">
      <t>ゴウケイ</t>
    </rPh>
    <rPh sb="2" eb="4">
      <t>ヨウリョウ</t>
    </rPh>
    <phoneticPr fontId="57"/>
  </si>
  <si>
    <t>×</t>
  </si>
  <si>
    <t>太陽光ﾓｼﾞｭｰﾙ及びﾊﾟﾜｰｺﾝﾃﾞｨｼｮﾅｰの仕様がわかるURLを記載してください。
PDF等で添付の場合は、その旨を記載してください。</t>
    <rPh sb="0" eb="3">
      <t>タイヨウコウ</t>
    </rPh>
    <rPh sb="9" eb="10">
      <t>オヨ</t>
    </rPh>
    <rPh sb="25" eb="27">
      <t>シヨウ</t>
    </rPh>
    <rPh sb="35" eb="37">
      <t>キサイ</t>
    </rPh>
    <rPh sb="48" eb="49">
      <t>トウ</t>
    </rPh>
    <rPh sb="50" eb="52">
      <t>テンプ</t>
    </rPh>
    <rPh sb="53" eb="55">
      <t>バアイ</t>
    </rPh>
    <rPh sb="59" eb="60">
      <t>ムネ</t>
    </rPh>
    <rPh sb="61" eb="63">
      <t>キサイ</t>
    </rPh>
    <phoneticPr fontId="57"/>
  </si>
  <si>
    <t>開始年月日</t>
    <rPh sb="0" eb="2">
      <t>カイシ</t>
    </rPh>
    <phoneticPr fontId="11"/>
  </si>
  <si>
    <t>←開始日：工事契約締結日</t>
    <rPh sb="1" eb="4">
      <t>カイシビ</t>
    </rPh>
    <rPh sb="4" eb="5">
      <t>チャクビ</t>
    </rPh>
    <rPh sb="5" eb="12">
      <t>コウジケイヤクテイケツビ</t>
    </rPh>
    <phoneticPr fontId="11"/>
  </si>
  <si>
    <t>←完了日：工事完了日、経費支払完了日、系統連系の手続完了日又は国補助金等の他の補助金額確定通知日のいずれか遅い日</t>
    <rPh sb="1" eb="3">
      <t>カンリョウ</t>
    </rPh>
    <rPh sb="3" eb="4">
      <t>ヒ</t>
    </rPh>
    <rPh sb="5" eb="7">
      <t>コウジ</t>
    </rPh>
    <rPh sb="7" eb="10">
      <t>カンリョウビ</t>
    </rPh>
    <rPh sb="11" eb="13">
      <t>ケイヒ</t>
    </rPh>
    <rPh sb="13" eb="15">
      <t>シハライ</t>
    </rPh>
    <rPh sb="15" eb="18">
      <t>カンリョウビ</t>
    </rPh>
    <rPh sb="19" eb="23">
      <t>ケイトウレンケイ</t>
    </rPh>
    <rPh sb="24" eb="26">
      <t>テツヅキ</t>
    </rPh>
    <rPh sb="26" eb="29">
      <t>カンリョウビ</t>
    </rPh>
    <rPh sb="29" eb="30">
      <t>マタ</t>
    </rPh>
    <rPh sb="31" eb="32">
      <t>クニ</t>
    </rPh>
    <rPh sb="32" eb="35">
      <t>ホジョキン</t>
    </rPh>
    <rPh sb="35" eb="36">
      <t>ナド</t>
    </rPh>
    <rPh sb="37" eb="38">
      <t>ホカ</t>
    </rPh>
    <rPh sb="39" eb="42">
      <t>ホジョキン</t>
    </rPh>
    <rPh sb="42" eb="43">
      <t>ガク</t>
    </rPh>
    <rPh sb="43" eb="45">
      <t>カクテイ</t>
    </rPh>
    <rPh sb="45" eb="47">
      <t>ツウチ</t>
    </rPh>
    <rPh sb="47" eb="48">
      <t>ヒ</t>
    </rPh>
    <rPh sb="53" eb="54">
      <t>オソ</t>
    </rPh>
    <rPh sb="55" eb="56">
      <t>ヒ</t>
    </rPh>
    <phoneticPr fontId="11"/>
  </si>
  <si>
    <t>開始（予定）年月日</t>
    <rPh sb="0" eb="2">
      <t>カイシ</t>
    </rPh>
    <rPh sb="3" eb="5">
      <t>ヨテイ</t>
    </rPh>
    <phoneticPr fontId="11"/>
  </si>
  <si>
    <t>助成対象者の種別</t>
    <rPh sb="0" eb="2">
      <t>ジョセイ</t>
    </rPh>
    <rPh sb="2" eb="4">
      <t>タイショウ</t>
    </rPh>
    <rPh sb="4" eb="5">
      <t>シャ</t>
    </rPh>
    <rPh sb="6" eb="8">
      <t>シュベツ</t>
    </rPh>
    <phoneticPr fontId="19"/>
  </si>
  <si>
    <t>（３）助成対象者に関する情報</t>
    <rPh sb="5" eb="7">
      <t>タイショウ</t>
    </rPh>
    <rPh sb="7" eb="8">
      <t>シャ</t>
    </rPh>
    <rPh sb="9" eb="10">
      <t>カン</t>
    </rPh>
    <rPh sb="12" eb="14">
      <t>ジョウホウ</t>
    </rPh>
    <phoneticPr fontId="11"/>
  </si>
  <si>
    <t>（助成対象者）</t>
    <rPh sb="3" eb="5">
      <t>タイショウ</t>
    </rPh>
    <phoneticPr fontId="65"/>
  </si>
  <si>
    <t>　助成対象者は、交付要綱並びに本助成金の交付決定の内容及びこれに付した条件に従い、善良なる管理者の注意をもって助成事業（助成対象事業に要する経費に関し、交付要綱第９第２項の規定により本助成金の交付決定の通知を受けた当該助成対象事業をいう。以下同じ。）により取得し、整備し又は効用の増加した財産（以下「取得財産等」という。）を管理するとともに、その効率的な運用を図ること。</t>
    <rPh sb="3" eb="5">
      <t>タイショウ</t>
    </rPh>
    <phoneticPr fontId="65"/>
  </si>
  <si>
    <t>　助成対象者は、公社が交付要綱第22条第１項の規定により本助成金の交付決定の全部又は一部を取り消した場合は、これに従うこと。</t>
    <rPh sb="3" eb="5">
      <t>タイショウ</t>
    </rPh>
    <phoneticPr fontId="57"/>
  </si>
  <si>
    <t>　助成対象者は、公社が交付要綱第23条第１項又は第２項の規定により本助成金の全部又は一部の返還を請求した場合は、公社が指定する期日までに返還するとともに、第24条第２項の規定に基づき違約加算金を併せて納付すること。この場合において、当該期日までに返還しなかったときは、第25条第２項の規定に基づき延滞金を納付すること。</t>
    <rPh sb="3" eb="5">
      <t>タイショウ</t>
    </rPh>
    <phoneticPr fontId="57"/>
  </si>
  <si>
    <t>助成対象者は、公社が助成事業の適正な執行に必要な範囲において報告を求め、又は現地調査等を行おうとするときは、遅滞なくこれに応じること。</t>
    <rPh sb="2" eb="4">
      <t>タイショウ</t>
    </rPh>
    <phoneticPr fontId="57"/>
  </si>
  <si>
    <t>　助成対象者は、助成対象経費について、本助成金以外に都又は公社、若しくは都の助成資金の交付を受け助成事業を行う者から交付される助成金等を受給しないこと。</t>
    <rPh sb="3" eb="5">
      <t>タイショウ</t>
    </rPh>
    <phoneticPr fontId="57"/>
  </si>
  <si>
    <t>　助成対象者は、助成事業の実施に当たり、本交付要綱その他法令の規定を遵守すること。</t>
    <rPh sb="3" eb="5">
      <t>タイショウ</t>
    </rPh>
    <phoneticPr fontId="57"/>
  </si>
  <si>
    <t>　助成対象者は、以下の交付条件に従って、助成事業を実施しなければならない。</t>
    <rPh sb="3" eb="5">
      <t>タイショウ</t>
    </rPh>
    <rPh sb="5" eb="6">
      <t>シャ</t>
    </rPh>
    <rPh sb="8" eb="10">
      <t>イカ</t>
    </rPh>
    <rPh sb="11" eb="13">
      <t>コウフ</t>
    </rPh>
    <rPh sb="13" eb="15">
      <t>ジョウケン</t>
    </rPh>
    <rPh sb="16" eb="17">
      <t>シタガ</t>
    </rPh>
    <rPh sb="22" eb="24">
      <t>ジギョウ</t>
    </rPh>
    <rPh sb="25" eb="27">
      <t>ジッシ</t>
    </rPh>
    <phoneticPr fontId="65"/>
  </si>
  <si>
    <t>（助成対象者）</t>
    <phoneticPr fontId="65"/>
  </si>
  <si>
    <t>（助成対象者）</t>
    <rPh sb="1" eb="3">
      <t>ジョセイ</t>
    </rPh>
    <rPh sb="3" eb="5">
      <t>タイショウ</t>
    </rPh>
    <rPh sb="5" eb="6">
      <t>シャ</t>
    </rPh>
    <phoneticPr fontId="65"/>
  </si>
  <si>
    <t>新設（増設）合計(C)</t>
    <rPh sb="0" eb="2">
      <t>シンセツ</t>
    </rPh>
    <rPh sb="3" eb="5">
      <t>ゾウセツ</t>
    </rPh>
    <rPh sb="6" eb="8">
      <t>ゴウケイ</t>
    </rPh>
    <phoneticPr fontId="57"/>
  </si>
  <si>
    <t>（１）設備の種別・事業の目的</t>
    <rPh sb="3" eb="5">
      <t>セツビ</t>
    </rPh>
    <rPh sb="6" eb="8">
      <t>シュベツ</t>
    </rPh>
    <rPh sb="9" eb="11">
      <t>ジギョウ</t>
    </rPh>
    <rPh sb="12" eb="14">
      <t>モクテキ</t>
    </rPh>
    <phoneticPr fontId="11"/>
  </si>
  <si>
    <t>年</t>
    <rPh sb="0" eb="1">
      <t>ネン</t>
    </rPh>
    <phoneticPr fontId="57"/>
  </si>
  <si>
    <t>月</t>
    <rPh sb="0" eb="1">
      <t>ガツ</t>
    </rPh>
    <phoneticPr fontId="57"/>
  </si>
  <si>
    <t>日</t>
    <rPh sb="0" eb="1">
      <t>ニチ</t>
    </rPh>
    <phoneticPr fontId="57"/>
  </si>
  <si>
    <t>号で交付決定した事業について、下記のとおり</t>
    <rPh sb="8" eb="10">
      <t>ジギョウ</t>
    </rPh>
    <phoneticPr fontId="65"/>
  </si>
  <si>
    <t>記</t>
    <rPh sb="0" eb="1">
      <t>キ</t>
    </rPh>
    <phoneticPr fontId="57"/>
  </si>
  <si>
    <t>ー</t>
    <phoneticPr fontId="11"/>
  </si>
  <si>
    <t>既設太陽光発電設備　発電出力（E)</t>
    <rPh sb="0" eb="2">
      <t>キセツ</t>
    </rPh>
    <rPh sb="2" eb="7">
      <t>タイヨウコウハツデン</t>
    </rPh>
    <rPh sb="7" eb="9">
      <t>セツビ</t>
    </rPh>
    <rPh sb="10" eb="12">
      <t>ハツデン</t>
    </rPh>
    <rPh sb="12" eb="14">
      <t>シュツリョク</t>
    </rPh>
    <phoneticPr fontId="57"/>
  </si>
  <si>
    <t>新設・既設
太陽光発電設備合計出力(F)</t>
    <rPh sb="0" eb="2">
      <t>シンセツ</t>
    </rPh>
    <rPh sb="3" eb="5">
      <t>キセツ</t>
    </rPh>
    <rPh sb="6" eb="9">
      <t>タイヨウコウ</t>
    </rPh>
    <rPh sb="9" eb="11">
      <t>ハツデン</t>
    </rPh>
    <rPh sb="11" eb="13">
      <t>セツビ</t>
    </rPh>
    <rPh sb="13" eb="15">
      <t>ゴウケイ</t>
    </rPh>
    <rPh sb="15" eb="17">
      <t>シュツリョク</t>
    </rPh>
    <phoneticPr fontId="57"/>
  </si>
  <si>
    <t>既設太陽光発電設備発電出力合計（D）</t>
    <rPh sb="0" eb="2">
      <t>キセツ</t>
    </rPh>
    <rPh sb="2" eb="9">
      <t>タイヨウコウハツデンセツビ</t>
    </rPh>
    <rPh sb="9" eb="13">
      <t>ハツデンシュツリョク</t>
    </rPh>
    <rPh sb="13" eb="15">
      <t>ゴウケイ</t>
    </rPh>
    <phoneticPr fontId="57"/>
  </si>
  <si>
    <t>kW</t>
  </si>
  <si>
    <t>※（C）＋（E）</t>
    <phoneticPr fontId="57"/>
  </si>
  <si>
    <t>太陽光発電システム助成金請求額</t>
    <rPh sb="0" eb="5">
      <t>タイヨウコウハツデン</t>
    </rPh>
    <rPh sb="9" eb="12">
      <t>ジョセイキン</t>
    </rPh>
    <rPh sb="12" eb="14">
      <t>セイキュウ</t>
    </rPh>
    <rPh sb="14" eb="15">
      <t>ガク</t>
    </rPh>
    <phoneticPr fontId="57"/>
  </si>
  <si>
    <t>※小数点以下第３位切り捨て</t>
    <rPh sb="1" eb="6">
      <t>ショウスウテンイカ</t>
    </rPh>
    <rPh sb="6" eb="7">
      <t>ダイ</t>
    </rPh>
    <rPh sb="8" eb="9">
      <t>イ</t>
    </rPh>
    <rPh sb="9" eb="10">
      <t>キ</t>
    </rPh>
    <rPh sb="11" eb="12">
      <t>ス</t>
    </rPh>
    <phoneticPr fontId="57"/>
  </si>
  <si>
    <t>※小数点以下第３位切り捨て</t>
    <phoneticPr fontId="57"/>
  </si>
  <si>
    <t>控除後
助成対象経費</t>
    <rPh sb="0" eb="2">
      <t>コウジョ</t>
    </rPh>
    <rPh sb="2" eb="3">
      <t>ゴ</t>
    </rPh>
    <rPh sb="4" eb="6">
      <t>ジョセイ</t>
    </rPh>
    <rPh sb="6" eb="8">
      <t>タイショウ</t>
    </rPh>
    <rPh sb="8" eb="10">
      <t>ケイヒ</t>
    </rPh>
    <phoneticPr fontId="57"/>
  </si>
  <si>
    <t>所有者</t>
    <rPh sb="0" eb="2">
      <t>ショユウ</t>
    </rPh>
    <phoneticPr fontId="11"/>
  </si>
  <si>
    <t>2/6枚目</t>
    <phoneticPr fontId="11"/>
  </si>
  <si>
    <t>3/6枚目</t>
    <rPh sb="3" eb="5">
      <t>マイメ</t>
    </rPh>
    <phoneticPr fontId="57"/>
  </si>
  <si>
    <r>
      <t>（注）</t>
    </r>
    <r>
      <rPr>
        <u/>
        <sz val="9"/>
        <color theme="1"/>
        <rFont val="ＭＳ 明朝"/>
        <family val="1"/>
        <charset val="128"/>
      </rPr>
      <t>売却、譲渡、交換、貸与、担保提供の相手方のある場合は、それぞれの相手方、条件及び金額について記載すること。</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5"/>
  </si>
  <si>
    <t>付けで実績報告を受け付けた事業について、島しょ地域における太陽光発電</t>
    <rPh sb="0" eb="1">
      <t>ツ</t>
    </rPh>
    <rPh sb="3" eb="5">
      <t>ジッセキ</t>
    </rPh>
    <rPh sb="5" eb="7">
      <t>ホウコク</t>
    </rPh>
    <rPh sb="8" eb="9">
      <t>ウ</t>
    </rPh>
    <rPh sb="10" eb="11">
      <t>ツ</t>
    </rPh>
    <rPh sb="13" eb="15">
      <t>ジギョウ</t>
    </rPh>
    <rPh sb="32" eb="34">
      <t>ハツデン</t>
    </rPh>
    <phoneticPr fontId="65"/>
  </si>
  <si>
    <t>設備等助成事業助成金交付要綱（令和４年９月29日付４都環公地温第1513号。以下「交付要綱」という。）第20条第１項の規定に基づき、下記のとおり助成金の額を確定したので、通知します。</t>
    <rPh sb="10" eb="12">
      <t>コウフ</t>
    </rPh>
    <rPh sb="12" eb="14">
      <t>ヨウコウ</t>
    </rPh>
    <rPh sb="51" eb="52">
      <t>ダイ</t>
    </rPh>
    <rPh sb="54" eb="55">
      <t>ジョウ</t>
    </rPh>
    <rPh sb="55" eb="56">
      <t>ダイ</t>
    </rPh>
    <rPh sb="57" eb="58">
      <t>コウ</t>
    </rPh>
    <rPh sb="59" eb="61">
      <t>キテイ</t>
    </rPh>
    <rPh sb="62" eb="63">
      <t>モト</t>
    </rPh>
    <rPh sb="66" eb="68">
      <t>カキ</t>
    </rPh>
    <rPh sb="76" eb="77">
      <t>ガク</t>
    </rPh>
    <rPh sb="78" eb="80">
      <t>カクテイ</t>
    </rPh>
    <rPh sb="85" eb="87">
      <t>ツウチ</t>
    </rPh>
    <phoneticPr fontId="65"/>
  </si>
  <si>
    <t>号で交付額が確定した事業について、島しょ地</t>
    <rPh sb="4" eb="5">
      <t>ガク</t>
    </rPh>
    <rPh sb="6" eb="8">
      <t>カクテイ</t>
    </rPh>
    <rPh sb="10" eb="12">
      <t>ジギョウ</t>
    </rPh>
    <rPh sb="17" eb="18">
      <t>シマ</t>
    </rPh>
    <rPh sb="20" eb="21">
      <t>チ</t>
    </rPh>
    <phoneticPr fontId="65"/>
  </si>
  <si>
    <t>域における太陽光発電設備等助成事業助成金交付要綱（令和４年９月29日付４都環公地温第1513号）第23条１項又は第２項の規定に基づき、助成金の返還を下記のとおり決定したので通知します。</t>
    <rPh sb="5" eb="8">
      <t>タイヨウコウ</t>
    </rPh>
    <rPh sb="8" eb="10">
      <t>ハツデン</t>
    </rPh>
    <rPh sb="10" eb="12">
      <t>セツビ</t>
    </rPh>
    <rPh sb="12" eb="13">
      <t>トウ</t>
    </rPh>
    <rPh sb="13" eb="15">
      <t>ジョセイ</t>
    </rPh>
    <rPh sb="15" eb="17">
      <t>ジギョウ</t>
    </rPh>
    <rPh sb="17" eb="20">
      <t>ジョセイキン</t>
    </rPh>
    <rPh sb="20" eb="22">
      <t>コウフ</t>
    </rPh>
    <rPh sb="22" eb="24">
      <t>ヨウコウ</t>
    </rPh>
    <rPh sb="48" eb="49">
      <t>ダイ</t>
    </rPh>
    <rPh sb="51" eb="52">
      <t>ジョウ</t>
    </rPh>
    <rPh sb="53" eb="54">
      <t>コウ</t>
    </rPh>
    <rPh sb="54" eb="55">
      <t>マタ</t>
    </rPh>
    <rPh sb="56" eb="57">
      <t>ダイ</t>
    </rPh>
    <rPh sb="58" eb="59">
      <t>コウ</t>
    </rPh>
    <rPh sb="60" eb="62">
      <t>キテイ</t>
    </rPh>
    <rPh sb="63" eb="64">
      <t>モト</t>
    </rPh>
    <rPh sb="71" eb="73">
      <t>ヘンカン</t>
    </rPh>
    <rPh sb="74" eb="76">
      <t>カキ</t>
    </rPh>
    <rPh sb="80" eb="82">
      <t>ケッテイ</t>
    </rPh>
    <rPh sb="86" eb="88">
      <t>ツウチ</t>
    </rPh>
    <phoneticPr fontId="65"/>
  </si>
  <si>
    <t>３　処分承認の条件</t>
    <rPh sb="2" eb="4">
      <t>ショブン</t>
    </rPh>
    <rPh sb="4" eb="6">
      <t>ショウニン</t>
    </rPh>
    <rPh sb="7" eb="9">
      <t>ジョウケン</t>
    </rPh>
    <phoneticPr fontId="65"/>
  </si>
  <si>
    <t>４　納付額</t>
    <rPh sb="2" eb="4">
      <t>ノウフ</t>
    </rPh>
    <rPh sb="4" eb="5">
      <t>ガク</t>
    </rPh>
    <phoneticPr fontId="65"/>
  </si>
  <si>
    <t>５　振込先</t>
    <rPh sb="2" eb="4">
      <t>フリコミ</t>
    </rPh>
    <rPh sb="4" eb="5">
      <t>サキ</t>
    </rPh>
    <phoneticPr fontId="65"/>
  </si>
  <si>
    <t>　　納付額=処分財産の助成金額－（処分財産の助成金額/法定耐用年数の期間）×経過期間</t>
    <rPh sb="2" eb="4">
      <t>ノウフ</t>
    </rPh>
    <rPh sb="4" eb="5">
      <t>ガク</t>
    </rPh>
    <rPh sb="6" eb="8">
      <t>ショブン</t>
    </rPh>
    <rPh sb="8" eb="10">
      <t>ザイサン</t>
    </rPh>
    <rPh sb="13" eb="15">
      <t>キンガク</t>
    </rPh>
    <rPh sb="17" eb="19">
      <t>ショブン</t>
    </rPh>
    <rPh sb="19" eb="21">
      <t>ザイサン</t>
    </rPh>
    <rPh sb="24" eb="26">
      <t>キンガク</t>
    </rPh>
    <rPh sb="27" eb="33">
      <t>ホウテイタイヨウネンスウ</t>
    </rPh>
    <rPh sb="34" eb="36">
      <t>キカン</t>
    </rPh>
    <rPh sb="38" eb="40">
      <t>ケイカ</t>
    </rPh>
    <rPh sb="40" eb="42">
      <t>キカン</t>
    </rPh>
    <phoneticPr fontId="11"/>
  </si>
  <si>
    <t>（共同申請者①）</t>
    <rPh sb="5" eb="6">
      <t>シャ</t>
    </rPh>
    <phoneticPr fontId="65"/>
  </si>
  <si>
    <t>（共同申請者②）</t>
    <rPh sb="5" eb="6">
      <t>シャ</t>
    </rPh>
    <phoneticPr fontId="65"/>
  </si>
  <si>
    <t>交付決定等の送付先</t>
    <rPh sb="0" eb="5">
      <t>コウフケッテイトウ</t>
    </rPh>
    <rPh sb="6" eb="9">
      <t>ソウフサキ</t>
    </rPh>
    <phoneticPr fontId="57"/>
  </si>
  <si>
    <t>助成事業承継届出書</t>
    <rPh sb="2" eb="4">
      <t>ジギョウ</t>
    </rPh>
    <rPh sb="4" eb="6">
      <t>ショウケイ</t>
    </rPh>
    <rPh sb="6" eb="9">
      <t>トドケデショ</t>
    </rPh>
    <phoneticPr fontId="11"/>
  </si>
  <si>
    <t>の地位を承継し、当該助成事業を継続して実施したいので、島しょ地域における太陽光発電設備等助成事業助成金交付要綱（令和４年９月29日付４都環公地温第1513号）第12条第１項の規定に基づき、下記のとおり届出します。</t>
    <rPh sb="100" eb="102">
      <t>トドケデ</t>
    </rPh>
    <phoneticPr fontId="57"/>
  </si>
  <si>
    <t>助成事業計画変更届出書</t>
    <rPh sb="2" eb="4">
      <t>ジギョウ</t>
    </rPh>
    <rPh sb="4" eb="6">
      <t>ケイカク</t>
    </rPh>
    <rPh sb="6" eb="8">
      <t>ヘンコウ</t>
    </rPh>
    <rPh sb="8" eb="9">
      <t>トド</t>
    </rPh>
    <rPh sb="9" eb="10">
      <t>デ</t>
    </rPh>
    <rPh sb="10" eb="11">
      <t>ショ</t>
    </rPh>
    <phoneticPr fontId="11"/>
  </si>
  <si>
    <t>更したいので、島しょ地域における太陽光発電設備等助成事業助成金交付要綱（令和４年９月29日付４都環公地温第1513号）第14条第１項の規定に基づき、下記のとおり届出します。</t>
    <rPh sb="28" eb="31">
      <t>ジョセイキン</t>
    </rPh>
    <rPh sb="62" eb="63">
      <t>ジョウ</t>
    </rPh>
    <rPh sb="63" eb="64">
      <t>ダイ</t>
    </rPh>
    <rPh sb="65" eb="66">
      <t>コウ</t>
    </rPh>
    <rPh sb="74" eb="76">
      <t>カキ</t>
    </rPh>
    <rPh sb="80" eb="82">
      <t>トドケデ</t>
    </rPh>
    <phoneticPr fontId="11"/>
  </si>
  <si>
    <t>助成事業中止（廃止）届出書</t>
    <rPh sb="2" eb="4">
      <t>ジギョウ</t>
    </rPh>
    <rPh sb="4" eb="6">
      <t>チュウシ</t>
    </rPh>
    <rPh sb="7" eb="9">
      <t>ハイシ</t>
    </rPh>
    <rPh sb="10" eb="12">
      <t>トドケデ</t>
    </rPh>
    <rPh sb="12" eb="13">
      <t>ショ</t>
    </rPh>
    <phoneticPr fontId="11"/>
  </si>
  <si>
    <t>町村用　実績報告書兼助成金交付請求書</t>
    <rPh sb="0" eb="2">
      <t>チョウソン</t>
    </rPh>
    <rPh sb="2" eb="3">
      <t>ヨウ</t>
    </rPh>
    <rPh sb="4" eb="6">
      <t>ジッセキ</t>
    </rPh>
    <rPh sb="6" eb="9">
      <t>ホウコクショ</t>
    </rPh>
    <rPh sb="9" eb="10">
      <t>ケン</t>
    </rPh>
    <rPh sb="10" eb="13">
      <t>ジョセイキン</t>
    </rPh>
    <rPh sb="13" eb="15">
      <t>コウフ</t>
    </rPh>
    <rPh sb="15" eb="18">
      <t>セイキュウショ</t>
    </rPh>
    <phoneticPr fontId="11"/>
  </si>
  <si>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11"/>
  </si>
  <si>
    <t>助成対象蓄電池容量（b）</t>
    <rPh sb="0" eb="2">
      <t>ジョセイ</t>
    </rPh>
    <rPh sb="2" eb="4">
      <t>タイショウ</t>
    </rPh>
    <rPh sb="4" eb="7">
      <t>チクデンチ</t>
    </rPh>
    <rPh sb="7" eb="9">
      <t>ヨウリョウ</t>
    </rPh>
    <phoneticPr fontId="57"/>
  </si>
  <si>
    <t>①－②=③</t>
    <phoneticPr fontId="57"/>
  </si>
  <si>
    <t>交付決定通知書の通知方法</t>
    <rPh sb="0" eb="2">
      <t>コウフ</t>
    </rPh>
    <rPh sb="2" eb="4">
      <t>ケッテイ</t>
    </rPh>
    <rPh sb="4" eb="7">
      <t>ツウチショ</t>
    </rPh>
    <rPh sb="8" eb="10">
      <t>ツウチ</t>
    </rPh>
    <rPh sb="10" eb="12">
      <t>ホウホウ</t>
    </rPh>
    <phoneticPr fontId="57"/>
  </si>
  <si>
    <t>額確定通知書の通知方法</t>
    <rPh sb="0" eb="5">
      <t>ガクカクテイツウチ</t>
    </rPh>
    <rPh sb="5" eb="6">
      <t>ショ</t>
    </rPh>
    <rPh sb="7" eb="9">
      <t>ツウチ</t>
    </rPh>
    <rPh sb="9" eb="11">
      <t>ホウホウ</t>
    </rPh>
    <phoneticPr fontId="65"/>
  </si>
  <si>
    <t>第７号様式（第11条関係）</t>
    <rPh sb="0" eb="1">
      <t>ダイ</t>
    </rPh>
    <rPh sb="2" eb="3">
      <t>ゴウ</t>
    </rPh>
    <rPh sb="3" eb="5">
      <t>ヨウシキ</t>
    </rPh>
    <phoneticPr fontId="11"/>
  </si>
  <si>
    <t>島しょ地域における太陽光発電設備等助成事業
申請関係様式の記載要領</t>
    <rPh sb="22" eb="24">
      <t>シンセイ</t>
    </rPh>
    <rPh sb="24" eb="26">
      <t>カンケイ</t>
    </rPh>
    <rPh sb="26" eb="28">
      <t>ヨウシキ</t>
    </rPh>
    <rPh sb="29" eb="31">
      <t>キサイ</t>
    </rPh>
    <rPh sb="31" eb="33">
      <t>ヨウリョウ</t>
    </rPh>
    <phoneticPr fontId="12"/>
  </si>
  <si>
    <t>【第14号様式】助成事業中止（廃止）届出書</t>
    <rPh sb="5" eb="7">
      <t>ヨウシキ</t>
    </rPh>
    <rPh sb="18" eb="20">
      <t>トドケデ</t>
    </rPh>
    <phoneticPr fontId="65"/>
  </si>
  <si>
    <t>【第16号の３様式】町村用実績報告書兼助成金交付請求書</t>
    <rPh sb="7" eb="9">
      <t>ヨウシキ</t>
    </rPh>
    <rPh sb="10" eb="13">
      <t>チョウソンヨウ</t>
    </rPh>
    <phoneticPr fontId="65"/>
  </si>
  <si>
    <t>※他補助金等受給(予定)額はその他執行団体等の補助金・助成金を申請しない場合は記入しないでください。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7"/>
  </si>
  <si>
    <t>他補助金等受給(予定)額について</t>
    <rPh sb="1" eb="4">
      <t>ホジョキン</t>
    </rPh>
    <rPh sb="4" eb="5">
      <t>ナド</t>
    </rPh>
    <phoneticPr fontId="57"/>
  </si>
  <si>
    <t>①-②=③</t>
    <phoneticPr fontId="57"/>
  </si>
  <si>
    <r>
      <t>おり事業を中止（廃止）したいので、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）第18条</t>
    </r>
    <r>
      <rPr>
        <sz val="10.5"/>
        <rFont val="ＭＳ Ｐ明朝"/>
        <family val="1"/>
        <charset val="128"/>
      </rPr>
      <t>の規定に基づき、届出します。</t>
    </r>
    <rPh sb="2" eb="4">
      <t>ジギョウ</t>
    </rPh>
    <rPh sb="5" eb="7">
      <t>チュウシ</t>
    </rPh>
    <rPh sb="8" eb="10">
      <t>ハイシ</t>
    </rPh>
    <rPh sb="38" eb="41">
      <t>ジョセイキン</t>
    </rPh>
    <rPh sb="73" eb="74">
      <t>ジョウ</t>
    </rPh>
    <rPh sb="82" eb="84">
      <t>トドケデ</t>
    </rPh>
    <phoneticPr fontId="11"/>
  </si>
  <si>
    <t xml:space="preserve">ので、島しょ地域における太陽光発電設備等助成事業助成金交付要綱（令和４年９月29日付４都環公地温第1513号 ）第19条第１項の規定に基づき、下記のとおり報告します。
</t>
    <rPh sb="77" eb="79">
      <t>ホウコク</t>
    </rPh>
    <phoneticPr fontId="57"/>
  </si>
  <si>
    <t xml:space="preserve">における太陽光発電設備等助成事業助成金交付要綱（令和４年９月29日付４都環公地温第1513号 ）第９条第３項の規定に基づき、下記のとおり請求します。
</t>
    <rPh sb="16" eb="19">
      <t>ジョセイキン</t>
    </rPh>
    <rPh sb="62" eb="64">
      <t>カキ</t>
    </rPh>
    <rPh sb="68" eb="70">
      <t>セイキュウ</t>
    </rPh>
    <phoneticPr fontId="11"/>
  </si>
  <si>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6">
      <t>キンユウ</t>
    </rPh>
    <rPh sb="176" eb="178">
      <t>キカン</t>
    </rPh>
    <rPh sb="243" eb="244">
      <t>ヒョウ</t>
    </rPh>
    <phoneticPr fontId="65"/>
  </si>
  <si>
    <t xml:space="preserve">たので、島しょ地域における太陽光発電設備等助成事業助成金交付要綱（令和４年９月29日付４都環公地温第1513号 ）第19条第１項の規定に基づき、下記のとおり報告します。
</t>
    <rPh sb="25" eb="28">
      <t>ジョセイキン</t>
    </rPh>
    <rPh sb="72" eb="74">
      <t>カキ</t>
    </rPh>
    <rPh sb="78" eb="80">
      <t>ホウコク</t>
    </rPh>
    <phoneticPr fontId="11"/>
  </si>
  <si>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8">
      <t>キンユウキカン</t>
    </rPh>
    <rPh sb="243" eb="244">
      <t>ヒョウ</t>
    </rPh>
    <phoneticPr fontId="65"/>
  </si>
  <si>
    <t>交付決定の全部（一部）を取り消したので、島しょ地域における太陽光発電設備等助成事業助成金交付要綱（令和４年９月29日付４都環公地温第1513号）第22条第４項の規定に基づき、通知します。</t>
    <phoneticPr fontId="65"/>
  </si>
  <si>
    <t>　なお、定められた納期日までに納付しなかったときは、納期日の翌日から納付の日までの日数に応じ、その未納付額につき、年利１０．９５パーセントの割合を乗じて計算した延滞金の納付を併せて請求するものとする。</t>
    <rPh sb="73" eb="74">
      <t>ジョウ</t>
    </rPh>
    <phoneticPr fontId="65"/>
  </si>
  <si>
    <t>（１）　処分の理由</t>
    <rPh sb="4" eb="6">
      <t>ショブン</t>
    </rPh>
    <rPh sb="7" eb="9">
      <t>リユウ</t>
    </rPh>
    <phoneticPr fontId="65"/>
  </si>
  <si>
    <t>（２）　処分の方法</t>
    <rPh sb="4" eb="6">
      <t>ショブン</t>
    </rPh>
    <rPh sb="7" eb="9">
      <t>ホウホウ</t>
    </rPh>
    <phoneticPr fontId="65"/>
  </si>
  <si>
    <t>（３）　処分の予定日</t>
    <rPh sb="4" eb="6">
      <t>ショブン</t>
    </rPh>
    <rPh sb="7" eb="10">
      <t>ヨテイビ</t>
    </rPh>
    <phoneticPr fontId="65"/>
  </si>
  <si>
    <t>【第８号様式】助成事業承継届出書</t>
    <rPh sb="4" eb="6">
      <t>ヨウシキ</t>
    </rPh>
    <phoneticPr fontId="65"/>
  </si>
  <si>
    <t>【第10号様式】助成事業計画変更届出書</t>
    <rPh sb="5" eb="7">
      <t>ヨウシキ</t>
    </rPh>
    <phoneticPr fontId="65"/>
  </si>
  <si>
    <t>←法人でなく個人で所有の場合は下の代表者の氏名欄のみ記載お願いします</t>
    <rPh sb="1" eb="3">
      <t>ホウジン</t>
    </rPh>
    <rPh sb="6" eb="8">
      <t>コジン</t>
    </rPh>
    <rPh sb="9" eb="11">
      <t>ショユウ</t>
    </rPh>
    <rPh sb="12" eb="14">
      <t>バアイ</t>
    </rPh>
    <rPh sb="15" eb="16">
      <t>シタ</t>
    </rPh>
    <rPh sb="17" eb="20">
      <t>ダイヒョウシャ</t>
    </rPh>
    <rPh sb="21" eb="23">
      <t>シメイ</t>
    </rPh>
    <rPh sb="23" eb="24">
      <t>ラン</t>
    </rPh>
    <rPh sb="26" eb="28">
      <t>キサイ</t>
    </rPh>
    <rPh sb="29" eb="30">
      <t>ネガ</t>
    </rPh>
    <phoneticPr fontId="19"/>
  </si>
  <si>
    <r>
      <t xml:space="preserve">法人の名称
</t>
    </r>
    <r>
      <rPr>
        <sz val="6"/>
        <color rgb="FFFF0000"/>
        <rFont val="ＭＳ Ｐ明朝"/>
        <family val="1"/>
        <charset val="128"/>
      </rPr>
      <t>(法人でなく個人で所有の場合は法人の代表者の</t>
    </r>
    <r>
      <rPr>
        <b/>
        <sz val="6"/>
        <color rgb="FFFF0000"/>
        <rFont val="ＭＳ Ｐ明朝"/>
        <family val="1"/>
        <charset val="128"/>
      </rPr>
      <t>氏名欄のみ</t>
    </r>
    <r>
      <rPr>
        <sz val="6"/>
        <color rgb="FFFF0000"/>
        <rFont val="ＭＳ Ｐ明朝"/>
        <family val="1"/>
        <charset val="128"/>
      </rPr>
      <t>記入してください）</t>
    </r>
    <rPh sb="0" eb="2">
      <t>ホウジン</t>
    </rPh>
    <rPh sb="3" eb="5">
      <t>メイショウ</t>
    </rPh>
    <rPh sb="21" eb="23">
      <t>ホウジン</t>
    </rPh>
    <phoneticPr fontId="19"/>
  </si>
  <si>
    <t>法人の代表者
（個人の場合はこちら）</t>
    <rPh sb="0" eb="2">
      <t>ホウジン</t>
    </rPh>
    <rPh sb="3" eb="6">
      <t>ダイヒョウシャ</t>
    </rPh>
    <rPh sb="8" eb="10">
      <t>コジン</t>
    </rPh>
    <rPh sb="11" eb="13">
      <t>バアイ</t>
    </rPh>
    <phoneticPr fontId="19"/>
  </si>
  <si>
    <t>既設太陽光発電設備のFIT認定について</t>
    <phoneticPr fontId="19"/>
  </si>
  <si>
    <t>既設太陽光発電設備のFITの認定について</t>
    <rPh sb="0" eb="9">
      <t>キセツタイヨウコウハツデンセツビ</t>
    </rPh>
    <rPh sb="14" eb="16">
      <t>ニンテイ</t>
    </rPh>
    <phoneticPr fontId="12"/>
  </si>
  <si>
    <t>助成対象事業の開始及び
実績報告予定日</t>
    <rPh sb="2" eb="4">
      <t>タイショウ</t>
    </rPh>
    <rPh sb="4" eb="6">
      <t>ジギョウ</t>
    </rPh>
    <rPh sb="7" eb="9">
      <t>カイシ</t>
    </rPh>
    <rPh sb="9" eb="10">
      <t>オヨ</t>
    </rPh>
    <rPh sb="12" eb="16">
      <t>ジッセキホウコク</t>
    </rPh>
    <rPh sb="16" eb="19">
      <t>ヨテイビ</t>
    </rPh>
    <phoneticPr fontId="12"/>
  </si>
  <si>
    <t>1/6枚目</t>
    <phoneticPr fontId="11"/>
  </si>
  <si>
    <t>4/6枚目</t>
    <phoneticPr fontId="11"/>
  </si>
  <si>
    <t>5/6枚目</t>
    <phoneticPr fontId="11"/>
  </si>
  <si>
    <t>6/6枚目</t>
    <phoneticPr fontId="57"/>
  </si>
  <si>
    <t>総事業費</t>
    <rPh sb="0" eb="4">
      <t>ソウジギョウヒ</t>
    </rPh>
    <phoneticPr fontId="57"/>
  </si>
  <si>
    <t>国等補助金
（助成対象経費にかかる部分のみ）</t>
    <rPh sb="0" eb="1">
      <t>クニ</t>
    </rPh>
    <rPh sb="1" eb="2">
      <t>トウ</t>
    </rPh>
    <rPh sb="2" eb="5">
      <t>ホジョキン</t>
    </rPh>
    <rPh sb="7" eb="13">
      <t>ジョセイタイショウケイヒ</t>
    </rPh>
    <rPh sb="17" eb="19">
      <t>ブブン</t>
    </rPh>
    <phoneticPr fontId="57"/>
  </si>
  <si>
    <t>(1) 総事業費</t>
    <rPh sb="4" eb="8">
      <t>ソウジギョウヒ</t>
    </rPh>
    <phoneticPr fontId="11"/>
  </si>
  <si>
    <t>2．事業の実施体制</t>
    <rPh sb="2" eb="4">
      <t>ジギョウ</t>
    </rPh>
    <rPh sb="5" eb="7">
      <t>ジッシ</t>
    </rPh>
    <rPh sb="7" eb="9">
      <t>タイセイ</t>
    </rPh>
    <phoneticPr fontId="11"/>
  </si>
  <si>
    <t>3．実施事業に関する事項</t>
    <phoneticPr fontId="11"/>
  </si>
  <si>
    <t>5/5枚目</t>
    <phoneticPr fontId="11"/>
  </si>
  <si>
    <t>5/4枚目</t>
    <phoneticPr fontId="11"/>
  </si>
  <si>
    <t>3/5枚目</t>
    <rPh sb="3" eb="5">
      <t>マイメ</t>
    </rPh>
    <phoneticPr fontId="57"/>
  </si>
  <si>
    <t>2/5枚目</t>
    <phoneticPr fontId="11"/>
  </si>
  <si>
    <t>1/5枚目</t>
    <phoneticPr fontId="11"/>
  </si>
  <si>
    <t>5/5枚目</t>
    <rPh sb="3" eb="5">
      <t>マイメ</t>
    </rPh>
    <phoneticPr fontId="11"/>
  </si>
  <si>
    <t>4/5枚目</t>
    <phoneticPr fontId="11"/>
  </si>
  <si>
    <t>交付決定通知書の通知方法</t>
    <phoneticPr fontId="19"/>
  </si>
  <si>
    <t>手続代行者を通じて通知する</t>
  </si>
  <si>
    <t>4/4枚目</t>
    <phoneticPr fontId="11"/>
  </si>
  <si>
    <t>3/4枚目</t>
    <rPh sb="3" eb="5">
      <t>マイメ</t>
    </rPh>
    <phoneticPr fontId="57"/>
  </si>
  <si>
    <t>2/4枚目</t>
    <phoneticPr fontId="11"/>
  </si>
  <si>
    <t>1/4枚目</t>
    <rPh sb="3" eb="5">
      <t>マイメ</t>
    </rPh>
    <phoneticPr fontId="57"/>
  </si>
  <si>
    <t>【第２号様式】誓約書（助成対象者、共同申請者、手続代行者）</t>
    <rPh sb="4" eb="6">
      <t>ヨウシキ</t>
    </rPh>
    <rPh sb="11" eb="13">
      <t>ジョセイ</t>
    </rPh>
    <rPh sb="13" eb="15">
      <t>タイショウ</t>
    </rPh>
    <rPh sb="15" eb="16">
      <t>シャ</t>
    </rPh>
    <rPh sb="17" eb="22">
      <t>キョウドウシンセイシャ</t>
    </rPh>
    <rPh sb="23" eb="28">
      <t>テツヅキダイコウシャ</t>
    </rPh>
    <phoneticPr fontId="65"/>
  </si>
  <si>
    <r>
      <t xml:space="preserve">（１）令和６年度の提出期限
</t>
    </r>
    <r>
      <rPr>
        <u/>
        <sz val="14"/>
        <color rgb="FFFF0000"/>
        <rFont val="ＭＳ Ｐ明朝"/>
        <family val="1"/>
        <charset val="128"/>
      </rPr>
      <t>令和 ８ 年 ３ 月31 日（月）    17：00 必着</t>
    </r>
    <r>
      <rPr>
        <sz val="14"/>
        <rFont val="ＭＳ Ｐ明朝"/>
        <family val="1"/>
        <charset val="128"/>
      </rPr>
      <t xml:space="preserve">
   期限を過ぎた場合は取り扱うことができません。</t>
    </r>
    <rPh sb="3" eb="5">
      <t>レイワ</t>
    </rPh>
    <rPh sb="6" eb="8">
      <t>ネンド</t>
    </rPh>
    <rPh sb="29" eb="30">
      <t>ゲツ</t>
    </rPh>
    <phoneticPr fontId="11"/>
  </si>
  <si>
    <t>(2) 他補助金等受給(予定)額</t>
    <rPh sb="4" eb="5">
      <t>タ</t>
    </rPh>
    <rPh sb="5" eb="7">
      <t>ホジョ</t>
    </rPh>
    <rPh sb="7" eb="8">
      <t>キン</t>
    </rPh>
    <rPh sb="8" eb="9">
      <t>トウ</t>
    </rPh>
    <rPh sb="9" eb="11">
      <t>ジュキュウ</t>
    </rPh>
    <rPh sb="12" eb="14">
      <t>ヨテイ</t>
    </rPh>
    <rPh sb="15" eb="16">
      <t>ガク</t>
    </rPh>
    <phoneticPr fontId="57"/>
  </si>
  <si>
    <t>【助成対象者・共同申請者・手続代行者】</t>
    <rPh sb="1" eb="6">
      <t>ジョセイタイショウシャ</t>
    </rPh>
    <rPh sb="7" eb="9">
      <t>キョウドウ</t>
    </rPh>
    <rPh sb="9" eb="12">
      <t>シンセイシャ</t>
    </rPh>
    <rPh sb="13" eb="15">
      <t>テツヅキ</t>
    </rPh>
    <rPh sb="15" eb="18">
      <t>ダイコウシャ</t>
    </rPh>
    <phoneticPr fontId="57"/>
  </si>
  <si>
    <t>島しょ地域における太陽光発電設備等助成事業</t>
    <rPh sb="0" eb="1">
      <t>トウ</t>
    </rPh>
    <rPh sb="3" eb="5">
      <t>チイキ</t>
    </rPh>
    <rPh sb="9" eb="21">
      <t>タイヨウコウハツデンセツビトウジョセイジギョウ</t>
    </rPh>
    <phoneticPr fontId="57"/>
  </si>
  <si>
    <t>１．</t>
    <phoneticPr fontId="57"/>
  </si>
  <si>
    <t>２.</t>
    <phoneticPr fontId="57"/>
  </si>
  <si>
    <t>３.</t>
    <phoneticPr fontId="57"/>
  </si>
  <si>
    <t>　この誓約に違反又は相違があり、交付要綱第22条の規定により助成金交付決定の全部又は一部の取消しを受けた場合において、交付要綱第23条に規定する助成金の返還を請求されたときは、これに異議なく応じることを誓約いたします。</t>
    <phoneticPr fontId="11"/>
  </si>
  <si>
    <t>　貴公社理事長又は東京都が必要と認めた場合には、暴力団関係者であるか否かの確認のため、警視庁へ照会がなされることに同意し、下記に該当する暴力団関係者ではないことを誓約いたします。</t>
    <rPh sb="61" eb="63">
      <t>カキ</t>
    </rPh>
    <phoneticPr fontId="11"/>
  </si>
  <si>
    <t>４.</t>
    <phoneticPr fontId="57"/>
  </si>
  <si>
    <t>　当該申請した事業は、取得財産等の処分制限がかかる期間において「再生可能エネルギー電気の利用の促進に関する特別措置法」（平成23年法律第108号）第９条第４項の認定を受けないことに同意いたします。</t>
    <rPh sb="44" eb="46">
      <t>リヨウ</t>
    </rPh>
    <rPh sb="47" eb="49">
      <t>ソクシン</t>
    </rPh>
    <phoneticPr fontId="11"/>
  </si>
  <si>
    <t>　交付要綱第３条、第５条、第８条、第10条、第27条、第28条及び第29条の規定を確認の上、助成金交付申請に同意し助成対象設備を設置する土地、施設の所有者及び関連する権利関係者に許可を得ていることを誓約いたします。</t>
    <rPh sb="1" eb="5">
      <t>コウフヨウコウ</t>
    </rPh>
    <rPh sb="5" eb="6">
      <t>ダイ</t>
    </rPh>
    <rPh sb="7" eb="8">
      <t>ジョウ</t>
    </rPh>
    <rPh sb="9" eb="10">
      <t>ダイ</t>
    </rPh>
    <rPh sb="11" eb="12">
      <t>ジョウ</t>
    </rPh>
    <rPh sb="13" eb="14">
      <t>ダイ</t>
    </rPh>
    <rPh sb="15" eb="16">
      <t>ジョウ</t>
    </rPh>
    <rPh sb="17" eb="18">
      <t>ダイ</t>
    </rPh>
    <rPh sb="20" eb="21">
      <t>ジョウ</t>
    </rPh>
    <rPh sb="22" eb="23">
      <t>ダイ</t>
    </rPh>
    <rPh sb="25" eb="26">
      <t>ジョウ</t>
    </rPh>
    <rPh sb="27" eb="28">
      <t>ダイ</t>
    </rPh>
    <rPh sb="30" eb="31">
      <t>ジョウ</t>
    </rPh>
    <rPh sb="31" eb="32">
      <t>オヨ</t>
    </rPh>
    <rPh sb="33" eb="34">
      <t>ダイ</t>
    </rPh>
    <rPh sb="36" eb="37">
      <t>ジョウ</t>
    </rPh>
    <rPh sb="38" eb="40">
      <t>キテイ</t>
    </rPh>
    <rPh sb="41" eb="43">
      <t>カクニン</t>
    </rPh>
    <rPh sb="44" eb="45">
      <t>ウエ</t>
    </rPh>
    <rPh sb="46" eb="49">
      <t>ジョセイキン</t>
    </rPh>
    <rPh sb="49" eb="53">
      <t>コウフシンセイ</t>
    </rPh>
    <rPh sb="54" eb="56">
      <t>ドウイ</t>
    </rPh>
    <rPh sb="57" eb="63">
      <t>ジョセイタイショウセツビ</t>
    </rPh>
    <rPh sb="64" eb="66">
      <t>セッチ</t>
    </rPh>
    <rPh sb="68" eb="70">
      <t>トチ</t>
    </rPh>
    <rPh sb="71" eb="73">
      <t>シセツ</t>
    </rPh>
    <rPh sb="74" eb="77">
      <t>ショユウシャ</t>
    </rPh>
    <rPh sb="77" eb="78">
      <t>オヨ</t>
    </rPh>
    <rPh sb="79" eb="81">
      <t>カンレン</t>
    </rPh>
    <rPh sb="83" eb="88">
      <t>ケンリカンケイシャ</t>
    </rPh>
    <rPh sb="89" eb="91">
      <t>キョカ</t>
    </rPh>
    <rPh sb="92" eb="93">
      <t>エ</t>
    </rPh>
    <rPh sb="99" eb="101">
      <t>セイヤク</t>
    </rPh>
    <phoneticPr fontId="57"/>
  </si>
  <si>
    <t>５.</t>
    <phoneticPr fontId="57"/>
  </si>
  <si>
    <t>６.</t>
    <phoneticPr fontId="57"/>
  </si>
  <si>
    <t>７.</t>
    <phoneticPr fontId="57"/>
  </si>
  <si>
    <t>８.</t>
    <phoneticPr fontId="57"/>
  </si>
  <si>
    <t>９.</t>
    <phoneticPr fontId="57"/>
  </si>
  <si>
    <t>10.</t>
    <phoneticPr fontId="57"/>
  </si>
  <si>
    <t>11.</t>
    <phoneticPr fontId="57"/>
  </si>
  <si>
    <r>
      <t xml:space="preserve">　本申請について、契約を締結するにあたり、キャッシュバック等（※）を利用する場合は、その額は助成対象経費から除き申請します。                                                                                                                                                                                                                                                         
</t>
    </r>
    <r>
      <rPr>
        <sz val="10"/>
        <color theme="1"/>
        <rFont val="ＭＳ Ｐ明朝"/>
        <family val="1"/>
        <charset val="128"/>
      </rPr>
      <t>※「キャッシュバック等」とは、キャッシュバックや協賛金（工事実績のＨＰ掲載に対する謝礼等）等の名目で、設備等の購入者や工事の発注者に対して購入額の一部又は全額に相当する金額を払い戻すものであり、購入額を実質的に減額又は無償とするものです。</t>
    </r>
    <phoneticPr fontId="57"/>
  </si>
  <si>
    <t>　本申請書は、事実に基づき、申請者の不利益にならない範囲において訂正される可能性があることについて同意いたします。</t>
    <phoneticPr fontId="57"/>
  </si>
  <si>
    <t>　太陽光発電設備を設置する事業にあっては、当該設備による発電で得られる環境価値を、助成事業完了日から交付要綱別表第３に掲げる処分制限期間が経過するまでの間、都に無償で譲渡するとともに、譲渡した環境価値を都有施設における電力使用に充当することに同意します。</t>
    <phoneticPr fontId="57"/>
  </si>
  <si>
    <t>　風況、塩害等、島しょ地域の自然条件を考慮して構造上安全な状態を確保し、施工することを誓約いたします。</t>
    <phoneticPr fontId="57"/>
  </si>
  <si>
    <t>　本事業で設置する太陽光発電設備の年間発電量が、当該設備で発電した電気を供給する施設又は住宅の年間消費電力量の範囲内であることを誓約いたします。</t>
    <phoneticPr fontId="57"/>
  </si>
  <si>
    <t>←※誓約内容をご確認のうえ、日付の入力とチェックを入れてください。</t>
    <rPh sb="2" eb="6">
      <t>セイヤクナイヨウ</t>
    </rPh>
    <rPh sb="8" eb="10">
      <t>カクニン</t>
    </rPh>
    <rPh sb="14" eb="16">
      <t>ヒヅケ</t>
    </rPh>
    <rPh sb="17" eb="19">
      <t>ニュウリョク</t>
    </rPh>
    <rPh sb="25" eb="26">
      <t>イ</t>
    </rPh>
    <phoneticPr fontId="57"/>
  </si>
  <si>
    <t>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また交付要綱第８条の規定に基づき、助成対象者から依頼を受け、当該申請に係る手続の代行を行うもの（以下、「手続代行者」という。）に該当し、将来にわたっても該当するよう交付要綱、その他法令等を遵守することをここに誓約いたします。</t>
    <rPh sb="178" eb="179">
      <t>シャ</t>
    </rPh>
    <rPh sb="186" eb="190">
      <t>コウフヨウコウ</t>
    </rPh>
    <rPh sb="190" eb="191">
      <t>ダイ</t>
    </rPh>
    <rPh sb="192" eb="193">
      <t>ジョウ</t>
    </rPh>
    <rPh sb="194" eb="196">
      <t>キテイ</t>
    </rPh>
    <rPh sb="197" eb="198">
      <t>モト</t>
    </rPh>
    <rPh sb="205" eb="206">
      <t>シャ</t>
    </rPh>
    <rPh sb="208" eb="210">
      <t>イライ</t>
    </rPh>
    <rPh sb="211" eb="212">
      <t>ウ</t>
    </rPh>
    <rPh sb="214" eb="218">
      <t>トウガイシンセイ</t>
    </rPh>
    <rPh sb="219" eb="220">
      <t>カカ</t>
    </rPh>
    <rPh sb="221" eb="223">
      <t>テツヅキ</t>
    </rPh>
    <rPh sb="224" eb="226">
      <t>ダイコウ</t>
    </rPh>
    <rPh sb="227" eb="228">
      <t>オコナ</t>
    </rPh>
    <rPh sb="232" eb="234">
      <t>イカ</t>
    </rPh>
    <rPh sb="236" eb="241">
      <t>テツヅキダイコウシャ</t>
    </rPh>
    <rPh sb="248" eb="250">
      <t>ガイトウ</t>
    </rPh>
    <rPh sb="266" eb="270">
      <t>コウフヨウコウ</t>
    </rPh>
    <rPh sb="273" eb="274">
      <t>タ</t>
    </rPh>
    <phoneticPr fontId="57"/>
  </si>
  <si>
    <r>
      <t>　既設太陽光発電設備がFIT認定を受けている場合、</t>
    </r>
    <r>
      <rPr>
        <sz val="11"/>
        <rFont val="ＭＳ Ｐ明朝"/>
        <family val="1"/>
        <charset val="128"/>
      </rPr>
      <t>交付申請時までに</t>
    </r>
    <r>
      <rPr>
        <sz val="11"/>
        <color theme="1"/>
        <rFont val="ＭＳ Ｐ明朝"/>
        <family val="1"/>
        <charset val="128"/>
      </rPr>
      <t>FITを終了・解除し、証明できる書類を提出します。</t>
    </r>
    <rPh sb="25" eb="30">
      <t>コウフシンセイジ</t>
    </rPh>
    <phoneticPr fontId="11"/>
  </si>
  <si>
    <t>助成対象者、共同申請者、手続代行者は、以上の事項全てを満たすことを誓約いたします。</t>
    <rPh sb="0" eb="2">
      <t>ジョセイ</t>
    </rPh>
    <rPh sb="2" eb="4">
      <t>タイショウ</t>
    </rPh>
    <rPh sb="4" eb="5">
      <t>シャ</t>
    </rPh>
    <rPh sb="6" eb="11">
      <t>キョウドウシンセイシャ</t>
    </rPh>
    <rPh sb="12" eb="17">
      <t>テツヅキダイコウシャ</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</si>
</sst>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lt;=999]000;[&lt;=9999]000\-00;000\-0000"/>
    <numFmt numFmtId="185" formatCode="&quot;〒&quot;000\-0000"/>
    <numFmt numFmtId="186" formatCode="#,##0.0;[Red]\-#,##0.0"/>
    <numFmt numFmtId="187" formatCode="0.0"/>
    <numFmt numFmtId="188" formatCode="#,##0.000000000;[Red]\-#,##0.000000000"/>
    <numFmt numFmtId="189" formatCode="0_);[Red]\(0\)"/>
    <numFmt numFmtId="190" formatCode="#,##0_);\(#,##0\)"/>
    <numFmt numFmtId="191" formatCode="@&quot;　殿&quot;"/>
    <numFmt numFmtId="192" formatCode="#,##0_ "/>
    <numFmt numFmtId="193" formatCode="#,##0&quot;円&quot;"/>
    <numFmt numFmtId="194" formatCode="[$-F800]dddd\,\ mmmm\ dd\,\ yyyy"/>
    <numFmt numFmtId="195" formatCode="[$-411]ggge&quot;年&quot;m&quot;月&quot;d&quot;日&quot;;@"/>
    <numFmt numFmtId="196" formatCode="#,##0.00_ "/>
    <numFmt numFmtId="197" formatCode="#"/>
    <numFmt numFmtId="198" formatCode="#,##0&quot;月&quot;"/>
    <numFmt numFmtId="199" formatCode="0.00_);[Red]\(0.00\)"/>
  </numFmts>
  <fonts count="14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sz val="22"/>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sz val="8"/>
      <name val="ＭＳ Ｐ明朝"/>
      <family val="1"/>
      <charset val="128"/>
    </font>
    <font>
      <b/>
      <sz val="8"/>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sz val="16"/>
      <name val="ＭＳ Ｐ明朝"/>
      <family val="1"/>
      <charset val="128"/>
    </font>
    <font>
      <b/>
      <sz val="8"/>
      <color theme="1"/>
      <name val="ＭＳ Ｐ明朝"/>
      <family val="1"/>
      <charset val="128"/>
    </font>
    <font>
      <u/>
      <sz val="11"/>
      <color indexed="10"/>
      <name val="ＭＳ Ｐ明朝"/>
      <family val="1"/>
      <charset val="128"/>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trike/>
      <sz val="11"/>
      <color theme="1"/>
      <name val="ＭＳ Ｐ明朝"/>
      <family val="1"/>
      <charset val="128"/>
    </font>
    <font>
      <strike/>
      <sz val="10.5"/>
      <name val="ＭＳ Ｐ明朝"/>
      <family val="1"/>
      <charset val="128"/>
    </font>
    <font>
      <strike/>
      <sz val="9"/>
      <color theme="1"/>
      <name val="ＭＳ Ｐ明朝"/>
      <family val="1"/>
      <charset val="128"/>
    </font>
    <font>
      <sz val="9"/>
      <color theme="0"/>
      <name val="ＭＳ Ｐ明朝"/>
      <family val="1"/>
      <charset val="128"/>
    </font>
    <font>
      <sz val="15"/>
      <color theme="1"/>
      <name val="ＭＳ Ｐ明朝"/>
      <family val="1"/>
      <charset val="128"/>
    </font>
    <font>
      <sz val="10.5"/>
      <color rgb="FFC00000"/>
      <name val="ＭＳ Ｐ明朝"/>
      <family val="1"/>
      <charset val="128"/>
    </font>
    <font>
      <u/>
      <sz val="11"/>
      <color theme="1"/>
      <name val="ＭＳ Ｐ明朝"/>
      <family val="1"/>
      <charset val="128"/>
    </font>
    <font>
      <sz val="22"/>
      <color theme="1"/>
      <name val="ＭＳ Ｐゴシック"/>
      <family val="2"/>
      <charset val="128"/>
      <scheme val="minor"/>
    </font>
    <font>
      <sz val="11"/>
      <name val="HGPｺﾞｼｯｸM"/>
      <family val="3"/>
      <charset val="128"/>
    </font>
    <font>
      <sz val="14"/>
      <name val="HGPｺﾞｼｯｸM"/>
      <family val="3"/>
      <charset val="128"/>
    </font>
    <font>
      <sz val="10"/>
      <name val="HGPｺﾞｼｯｸM"/>
      <family val="3"/>
      <charset val="128"/>
    </font>
    <font>
      <sz val="11"/>
      <color rgb="FF9C0006"/>
      <name val="ＭＳ Ｐゴシック"/>
      <family val="2"/>
      <charset val="128"/>
      <scheme val="minor"/>
    </font>
    <font>
      <i/>
      <sz val="11"/>
      <color theme="1"/>
      <name val="ＭＳ Ｐ明朝"/>
      <family val="1"/>
      <charset val="128"/>
    </font>
    <font>
      <sz val="15"/>
      <name val="ＭＳ Ｐ明朝"/>
      <family val="1"/>
      <charset val="128"/>
    </font>
    <font>
      <b/>
      <sz val="9"/>
      <color rgb="FFFF0000"/>
      <name val="ＭＳ Ｐ明朝"/>
      <family val="1"/>
      <charset val="128"/>
    </font>
    <font>
      <b/>
      <sz val="11"/>
      <name val="ＭＳ Ｐ明朝"/>
      <family val="1"/>
      <charset val="128"/>
    </font>
    <font>
      <sz val="12.5"/>
      <name val="ＭＳ Ｐ明朝"/>
      <family val="1"/>
      <charset val="128"/>
    </font>
    <font>
      <b/>
      <sz val="15"/>
      <color theme="1"/>
      <name val="ＭＳ Ｐ明朝"/>
      <family val="1"/>
      <charset val="128"/>
    </font>
    <font>
      <sz val="12.65"/>
      <name val="ＭＳ Ｐゴシック"/>
      <family val="3"/>
      <charset val="128"/>
    </font>
    <font>
      <sz val="12.65"/>
      <color theme="10"/>
      <name val="ＭＳ Ｐ明朝"/>
      <family val="1"/>
      <charset val="128"/>
    </font>
    <font>
      <sz val="7.5"/>
      <color theme="1"/>
      <name val="ＭＳ Ｐ明朝"/>
      <family val="1"/>
      <charset val="128"/>
    </font>
    <font>
      <u/>
      <sz val="14"/>
      <color rgb="FFFF0000"/>
      <name val="ＭＳ Ｐ明朝"/>
      <family val="1"/>
      <charset val="128"/>
    </font>
    <font>
      <b/>
      <sz val="10.5"/>
      <color theme="1"/>
      <name val="ＭＳ Ｐ明朝"/>
      <family val="1"/>
      <charset val="128"/>
    </font>
    <font>
      <sz val="10"/>
      <color theme="1"/>
      <name val="ＭＳ Ｐゴシック"/>
      <family val="3"/>
      <charset val="128"/>
      <scheme val="minor"/>
    </font>
    <font>
      <b/>
      <sz val="6"/>
      <color rgb="FFFF0000"/>
      <name val="ＭＳ Ｐ明朝"/>
      <family val="1"/>
      <charset val="128"/>
    </font>
    <font>
      <sz val="16"/>
      <color theme="1"/>
      <name val="ＭＳ Ｐゴシック"/>
      <family val="3"/>
      <charset val="128"/>
      <scheme val="minor"/>
    </font>
  </fonts>
  <fills count="1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DAEEF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gray0625">
        <fgColor indexed="9"/>
        <bgColor theme="0"/>
      </patternFill>
    </fill>
    <fill>
      <patternFill patternType="solid">
        <fgColor rgb="FFFFFFCC"/>
        <bgColor indexed="64"/>
      </patternFill>
    </fill>
  </fills>
  <borders count="130">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top style="dotted">
        <color indexed="64"/>
      </top>
      <bottom/>
      <diagonal/>
    </border>
    <border>
      <left/>
      <right/>
      <top/>
      <bottom style="dotted">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s>
  <cellStyleXfs count="40">
    <xf numFmtId="0" fontId="0" fillId="0" borderId="0">
      <alignment vertical="center"/>
    </xf>
    <xf numFmtId="0" fontId="31" fillId="0" borderId="0" applyNumberFormat="0" applyFill="0" applyBorder="0" applyAlignment="0" applyProtection="0">
      <alignment vertical="top"/>
      <protection locked="0"/>
    </xf>
    <xf numFmtId="38" fontId="30" fillId="0" borderId="0" applyFon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5" fillId="0" borderId="0"/>
    <xf numFmtId="0" fontId="32" fillId="0" borderId="0">
      <alignment vertical="center"/>
    </xf>
    <xf numFmtId="0" fontId="30" fillId="0" borderId="0">
      <alignment vertical="center"/>
    </xf>
    <xf numFmtId="0" fontId="9"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80" fillId="0" borderId="0"/>
    <xf numFmtId="0" fontId="89" fillId="0" borderId="0" applyNumberFormat="0" applyFill="0" applyBorder="0" applyAlignment="0" applyProtection="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0"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0"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349">
    <xf numFmtId="0" fontId="0" fillId="0" borderId="0" xfId="0">
      <alignment vertical="center"/>
    </xf>
    <xf numFmtId="0" fontId="33" fillId="0" borderId="0" xfId="0" applyFont="1">
      <alignment vertical="center"/>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vertical="center" shrinkToFit="1"/>
    </xf>
    <xf numFmtId="0" fontId="10" fillId="0" borderId="0" xfId="0" applyFont="1">
      <alignment vertical="center"/>
    </xf>
    <xf numFmtId="0" fontId="35" fillId="0" borderId="0" xfId="0" applyFont="1">
      <alignment vertical="center"/>
    </xf>
    <xf numFmtId="0" fontId="38" fillId="0" borderId="0" xfId="0" applyFont="1">
      <alignment vertical="center"/>
    </xf>
    <xf numFmtId="0" fontId="33" fillId="0" borderId="0" xfId="0" quotePrefix="1" applyFont="1">
      <alignment vertical="center"/>
    </xf>
    <xf numFmtId="0" fontId="21" fillId="0" borderId="0" xfId="0" applyFont="1" applyAlignment="1">
      <alignment horizontal="left" vertical="center"/>
    </xf>
    <xf numFmtId="0" fontId="16" fillId="0" borderId="0" xfId="0" applyFont="1">
      <alignment vertical="center"/>
    </xf>
    <xf numFmtId="182" fontId="21" fillId="0" borderId="0" xfId="0" applyNumberFormat="1" applyFont="1">
      <alignment vertical="center"/>
    </xf>
    <xf numFmtId="0" fontId="35" fillId="0" borderId="0" xfId="0" applyFont="1" applyAlignment="1">
      <alignment vertical="center" wrapText="1"/>
    </xf>
    <xf numFmtId="0" fontId="44" fillId="0" borderId="0" xfId="0" applyFont="1" applyAlignment="1">
      <alignment horizontal="center" vertical="center"/>
    </xf>
    <xf numFmtId="0" fontId="18" fillId="0" borderId="0" xfId="0" applyFont="1">
      <alignment vertical="center"/>
    </xf>
    <xf numFmtId="0" fontId="22" fillId="0" borderId="0" xfId="0" applyFont="1">
      <alignment vertical="center"/>
    </xf>
    <xf numFmtId="0" fontId="47" fillId="0" borderId="0" xfId="1" applyFont="1" applyAlignment="1" applyProtection="1">
      <alignment vertical="center"/>
    </xf>
    <xf numFmtId="0" fontId="35" fillId="0" borderId="0" xfId="0" quotePrefix="1" applyFont="1">
      <alignment vertical="center"/>
    </xf>
    <xf numFmtId="0" fontId="45" fillId="0" borderId="0" xfId="0" applyFont="1" applyAlignment="1">
      <alignment horizontal="left" vertical="center"/>
    </xf>
    <xf numFmtId="0" fontId="35" fillId="0" borderId="0" xfId="0" applyFont="1" applyAlignment="1">
      <alignment horizontal="left" vertical="center"/>
    </xf>
    <xf numFmtId="0" fontId="45" fillId="0" borderId="0" xfId="0" applyFont="1">
      <alignment vertical="center"/>
    </xf>
    <xf numFmtId="0" fontId="24" fillId="0" borderId="0" xfId="0" applyFont="1">
      <alignment vertical="center"/>
    </xf>
    <xf numFmtId="0" fontId="18" fillId="0" borderId="0" xfId="0" applyFont="1" applyAlignment="1">
      <alignment vertical="center" wrapText="1"/>
    </xf>
    <xf numFmtId="0" fontId="33" fillId="0" borderId="0" xfId="0" applyFont="1" applyAlignment="1">
      <alignment vertical="top" wrapText="1"/>
    </xf>
    <xf numFmtId="0" fontId="35" fillId="0" borderId="0" xfId="0" applyFont="1" applyAlignment="1">
      <alignment vertical="top"/>
    </xf>
    <xf numFmtId="0" fontId="28" fillId="0" borderId="0" xfId="5" applyFont="1" applyAlignment="1">
      <alignment vertical="center"/>
    </xf>
    <xf numFmtId="0" fontId="27" fillId="5" borderId="13" xfId="5" applyFont="1" applyFill="1" applyBorder="1" applyAlignment="1">
      <alignment horizontal="center" vertical="center" wrapText="1"/>
    </xf>
    <xf numFmtId="0" fontId="35" fillId="0" borderId="0" xfId="0" applyFont="1" applyAlignment="1">
      <alignment horizontal="center" vertical="center"/>
    </xf>
    <xf numFmtId="0" fontId="27" fillId="5" borderId="3" xfId="5" applyFont="1" applyFill="1" applyBorder="1" applyAlignment="1">
      <alignment horizontal="center" vertical="center" wrapText="1"/>
    </xf>
    <xf numFmtId="0" fontId="27" fillId="0" borderId="3" xfId="5" applyFont="1" applyBorder="1" applyAlignment="1">
      <alignment horizontal="left" vertical="top" wrapText="1"/>
    </xf>
    <xf numFmtId="0" fontId="27" fillId="0" borderId="13" xfId="5" applyFont="1" applyBorder="1" applyAlignment="1">
      <alignment horizontal="left" vertical="center" wrapText="1"/>
    </xf>
    <xf numFmtId="0" fontId="27" fillId="0" borderId="13" xfId="5" applyFont="1" applyBorder="1" applyAlignment="1">
      <alignment vertical="center" wrapText="1"/>
    </xf>
    <xf numFmtId="0" fontId="33" fillId="0" borderId="0" xfId="0" applyFont="1" applyAlignment="1">
      <alignment horizontal="left" vertical="center"/>
    </xf>
    <xf numFmtId="176" fontId="33" fillId="0" borderId="0" xfId="0" applyNumberFormat="1" applyFont="1" applyAlignment="1">
      <alignment horizontal="center" vertical="center"/>
    </xf>
    <xf numFmtId="0" fontId="42" fillId="0" borderId="0" xfId="0" applyFont="1">
      <alignment vertical="center"/>
    </xf>
    <xf numFmtId="0" fontId="17" fillId="0" borderId="0" xfId="0" applyFont="1">
      <alignment vertical="center"/>
    </xf>
    <xf numFmtId="0" fontId="40" fillId="0" borderId="0" xfId="0" applyFont="1">
      <alignment vertical="center"/>
    </xf>
    <xf numFmtId="0" fontId="33" fillId="2" borderId="1" xfId="0" applyFont="1" applyFill="1" applyBorder="1" applyProtection="1">
      <alignment vertical="center"/>
      <protection locked="0"/>
    </xf>
    <xf numFmtId="0" fontId="33" fillId="2" borderId="6" xfId="0" applyFont="1" applyFill="1" applyBorder="1" applyProtection="1">
      <alignment vertical="center"/>
      <protection locked="0"/>
    </xf>
    <xf numFmtId="0" fontId="33" fillId="2" borderId="7" xfId="0" applyFont="1" applyFill="1" applyBorder="1" applyProtection="1">
      <alignment vertical="center"/>
      <protection locked="0"/>
    </xf>
    <xf numFmtId="0" fontId="33" fillId="2" borderId="8" xfId="0" applyFont="1" applyFill="1" applyBorder="1" applyProtection="1">
      <alignment vertical="center"/>
      <protection locked="0"/>
    </xf>
    <xf numFmtId="0" fontId="33" fillId="2" borderId="0" xfId="0" applyFont="1" applyFill="1" applyProtection="1">
      <alignment vertical="center"/>
      <protection locked="0"/>
    </xf>
    <xf numFmtId="0" fontId="33" fillId="2" borderId="9" xfId="0" applyFont="1" applyFill="1" applyBorder="1" applyProtection="1">
      <alignment vertical="center"/>
      <protection locked="0"/>
    </xf>
    <xf numFmtId="0" fontId="33" fillId="4" borderId="13" xfId="0" applyFont="1" applyFill="1" applyBorder="1" applyAlignment="1" applyProtection="1">
      <alignment horizontal="center" vertical="center" shrinkToFit="1"/>
      <protection locked="0"/>
    </xf>
    <xf numFmtId="0" fontId="55" fillId="0" borderId="0" xfId="0" applyFont="1" applyAlignment="1">
      <alignment horizontal="left" vertical="center"/>
    </xf>
    <xf numFmtId="0" fontId="21" fillId="0" borderId="0" xfId="0" applyFont="1" applyAlignment="1">
      <alignment horizontal="right" vertical="center"/>
    </xf>
    <xf numFmtId="0" fontId="56" fillId="0" borderId="0" xfId="0" applyFont="1">
      <alignment vertical="center"/>
    </xf>
    <xf numFmtId="0" fontId="33" fillId="6" borderId="0" xfId="0" applyFont="1" applyFill="1">
      <alignment vertical="center"/>
    </xf>
    <xf numFmtId="0" fontId="13" fillId="0" borderId="0" xfId="0" applyFont="1" applyAlignment="1">
      <alignment vertical="center" wrapText="1"/>
    </xf>
    <xf numFmtId="0" fontId="33" fillId="0" borderId="1" xfId="0" applyFont="1" applyBorder="1">
      <alignment vertical="center"/>
    </xf>
    <xf numFmtId="0" fontId="33" fillId="0" borderId="6" xfId="0" applyFont="1" applyBorder="1">
      <alignment vertical="center"/>
    </xf>
    <xf numFmtId="0" fontId="33" fillId="0" borderId="13" xfId="0" applyFont="1" applyBorder="1" applyAlignment="1">
      <alignment horizontal="center" vertical="center"/>
    </xf>
    <xf numFmtId="0" fontId="13" fillId="0" borderId="10" xfId="0" applyFont="1" applyBorder="1">
      <alignment vertical="center"/>
    </xf>
    <xf numFmtId="38" fontId="33" fillId="0" borderId="2" xfId="2" applyFont="1" applyFill="1" applyBorder="1" applyAlignment="1" applyProtection="1">
      <alignment vertical="center" shrinkToFit="1"/>
    </xf>
    <xf numFmtId="0" fontId="13" fillId="0" borderId="11" xfId="0" applyFont="1" applyBorder="1" applyAlignment="1">
      <alignment vertical="center" shrinkToFit="1"/>
    </xf>
    <xf numFmtId="0" fontId="13" fillId="0" borderId="2" xfId="0" applyFont="1" applyBorder="1" applyAlignment="1">
      <alignment vertical="center" shrinkToFit="1"/>
    </xf>
    <xf numFmtId="0" fontId="13" fillId="0" borderId="5" xfId="0" applyFont="1" applyBorder="1" applyAlignment="1">
      <alignment vertical="center" shrinkToFit="1"/>
    </xf>
    <xf numFmtId="0" fontId="10" fillId="0" borderId="0" xfId="0" applyFont="1" applyAlignment="1">
      <alignment vertical="top"/>
    </xf>
    <xf numFmtId="0" fontId="33" fillId="0" borderId="3" xfId="0" applyFont="1" applyBorder="1">
      <alignment vertical="center"/>
    </xf>
    <xf numFmtId="0" fontId="33" fillId="0" borderId="4" xfId="0" applyFont="1" applyBorder="1">
      <alignment vertical="center"/>
    </xf>
    <xf numFmtId="58" fontId="33" fillId="0" borderId="2" xfId="0" applyNumberFormat="1" applyFont="1" applyBorder="1" applyAlignment="1">
      <alignment horizontal="center" vertical="center" shrinkToFit="1"/>
    </xf>
    <xf numFmtId="0" fontId="10" fillId="0" borderId="0" xfId="0" applyFont="1" applyAlignment="1">
      <alignment vertical="center" shrinkToFit="1"/>
    </xf>
    <xf numFmtId="0" fontId="21" fillId="0" borderId="11" xfId="0" applyFont="1" applyBorder="1" applyAlignment="1">
      <alignment vertical="center" wrapText="1"/>
    </xf>
    <xf numFmtId="0" fontId="21" fillId="0" borderId="5" xfId="0" applyFont="1" applyBorder="1" applyAlignment="1">
      <alignment horizontal="center" vertical="center" shrinkToFit="1"/>
    </xf>
    <xf numFmtId="0" fontId="13" fillId="0" borderId="0" xfId="0" applyFont="1" applyAlignment="1">
      <alignment vertical="center" shrinkToFit="1"/>
    </xf>
    <xf numFmtId="177" fontId="13" fillId="0" borderId="0" xfId="0" applyNumberFormat="1" applyFont="1" applyAlignment="1">
      <alignment vertical="center" shrinkToFit="1"/>
    </xf>
    <xf numFmtId="38" fontId="33" fillId="0" borderId="0" xfId="2" applyFont="1" applyFill="1" applyBorder="1" applyAlignment="1" applyProtection="1">
      <alignment vertical="center" shrinkToFit="1"/>
    </xf>
    <xf numFmtId="0" fontId="29" fillId="0" borderId="0" xfId="0" applyFont="1" applyAlignment="1">
      <alignment horizontal="left"/>
    </xf>
    <xf numFmtId="0" fontId="13" fillId="0" borderId="0" xfId="0" applyFont="1" applyAlignment="1">
      <alignment horizontal="left" vertical="center" indent="1"/>
    </xf>
    <xf numFmtId="0" fontId="13" fillId="0" borderId="0" xfId="0" applyFont="1">
      <alignment vertical="center"/>
    </xf>
    <xf numFmtId="0" fontId="29" fillId="0" borderId="0" xfId="0" applyFont="1" applyAlignment="1">
      <alignment horizontal="left" vertical="center"/>
    </xf>
    <xf numFmtId="0" fontId="17" fillId="0" borderId="0" xfId="0" applyFont="1" applyAlignment="1">
      <alignment horizontal="left" vertical="center"/>
    </xf>
    <xf numFmtId="0" fontId="43" fillId="0" borderId="0" xfId="0" applyFont="1">
      <alignment vertical="center"/>
    </xf>
    <xf numFmtId="0" fontId="33" fillId="0" borderId="0" xfId="0" applyFont="1" applyAlignment="1">
      <alignment vertical="center" wrapText="1"/>
    </xf>
    <xf numFmtId="0" fontId="10" fillId="0" borderId="0" xfId="0" applyFont="1" applyAlignment="1">
      <alignment horizontal="left" vertical="center"/>
    </xf>
    <xf numFmtId="0" fontId="17" fillId="0" borderId="0" xfId="0" applyFont="1" applyAlignment="1">
      <alignment vertical="top"/>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53" fillId="0" borderId="0" xfId="0" applyFont="1">
      <alignment vertical="center"/>
    </xf>
    <xf numFmtId="0" fontId="33" fillId="3" borderId="5" xfId="0" applyFont="1" applyFill="1" applyBorder="1" applyAlignment="1">
      <alignment vertical="center" shrinkToFit="1"/>
    </xf>
    <xf numFmtId="0" fontId="0" fillId="0" borderId="0" xfId="0" applyAlignment="1">
      <alignment horizontal="center" vertical="center" shrinkToFit="1"/>
    </xf>
    <xf numFmtId="0" fontId="63" fillId="0" borderId="13" xfId="0" applyFont="1" applyBorder="1" applyAlignment="1">
      <alignment vertical="center" shrinkToFit="1"/>
    </xf>
    <xf numFmtId="0" fontId="43" fillId="0" borderId="0" xfId="0" applyFont="1" applyAlignment="1">
      <alignment vertical="center" wrapTex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3" fillId="0" borderId="0" xfId="0" applyFont="1" applyAlignment="1">
      <alignment horizontal="left" vertical="center"/>
    </xf>
    <xf numFmtId="0" fontId="43" fillId="0" borderId="0" xfId="0" applyFont="1" applyAlignment="1">
      <alignment horizontal="center" vertical="center"/>
    </xf>
    <xf numFmtId="0" fontId="68" fillId="0" borderId="0" xfId="0" applyFont="1" applyAlignment="1">
      <alignment vertical="top"/>
    </xf>
    <xf numFmtId="0" fontId="63" fillId="7" borderId="13" xfId="0" applyFont="1" applyFill="1" applyBorder="1" applyAlignment="1">
      <alignment vertical="center" shrinkToFit="1"/>
    </xf>
    <xf numFmtId="0" fontId="63" fillId="7" borderId="13" xfId="0" applyFont="1" applyFill="1" applyBorder="1" applyAlignment="1" applyProtection="1">
      <alignment vertical="center" shrinkToFit="1"/>
      <protection locked="0"/>
    </xf>
    <xf numFmtId="0" fontId="63" fillId="7" borderId="36" xfId="0" applyFont="1" applyFill="1" applyBorder="1" applyAlignment="1">
      <alignment vertical="center" shrinkToFit="1"/>
    </xf>
    <xf numFmtId="0" fontId="63" fillId="7" borderId="39" xfId="0" applyFont="1" applyFill="1" applyBorder="1" applyAlignment="1">
      <alignment vertical="center" shrinkToFit="1"/>
    </xf>
    <xf numFmtId="0" fontId="63" fillId="7" borderId="41" xfId="0" applyFont="1" applyFill="1" applyBorder="1" applyAlignment="1">
      <alignment vertical="center" shrinkToFit="1"/>
    </xf>
    <xf numFmtId="0" fontId="0" fillId="0" borderId="0" xfId="0" applyAlignment="1">
      <alignment horizontal="left" vertical="center"/>
    </xf>
    <xf numFmtId="0" fontId="21" fillId="6" borderId="0" xfId="0" applyFont="1" applyFill="1" applyAlignment="1">
      <alignment horizontal="left" vertical="center"/>
    </xf>
    <xf numFmtId="182" fontId="21" fillId="6" borderId="0" xfId="0" applyNumberFormat="1" applyFont="1" applyFill="1">
      <alignment vertical="center"/>
    </xf>
    <xf numFmtId="0" fontId="33" fillId="6" borderId="0" xfId="0" applyFont="1" applyFill="1" applyAlignment="1">
      <alignment vertical="center" wrapText="1"/>
    </xf>
    <xf numFmtId="0" fontId="33" fillId="6" borderId="6" xfId="0" applyFont="1" applyFill="1" applyBorder="1">
      <alignment vertical="center"/>
    </xf>
    <xf numFmtId="0" fontId="43" fillId="6" borderId="0" xfId="0" applyFont="1" applyFill="1">
      <alignment vertical="center"/>
    </xf>
    <xf numFmtId="0" fontId="70" fillId="6" borderId="0" xfId="0" applyFont="1" applyFill="1" applyAlignment="1">
      <alignment horizontal="left" vertical="center"/>
    </xf>
    <xf numFmtId="0" fontId="43" fillId="6" borderId="0" xfId="0" applyFont="1" applyFill="1" applyAlignment="1">
      <alignment vertical="center" wrapText="1"/>
    </xf>
    <xf numFmtId="0" fontId="33" fillId="2" borderId="0" xfId="0" applyFont="1" applyFill="1" applyAlignment="1" applyProtection="1">
      <alignment horizontal="centerContinuous" vertical="center"/>
      <protection locked="0"/>
    </xf>
    <xf numFmtId="0" fontId="33" fillId="2" borderId="9" xfId="0" applyFont="1" applyFill="1" applyBorder="1" applyAlignment="1" applyProtection="1">
      <alignment horizontal="centerContinuous" vertical="center"/>
      <protection locked="0"/>
    </xf>
    <xf numFmtId="185" fontId="13" fillId="3" borderId="3" xfId="0" applyNumberFormat="1" applyFont="1" applyFill="1" applyBorder="1" applyAlignment="1">
      <alignment vertical="center" shrinkToFit="1"/>
    </xf>
    <xf numFmtId="0" fontId="66" fillId="0" borderId="0" xfId="0" applyFont="1">
      <alignment vertical="center"/>
    </xf>
    <xf numFmtId="187" fontId="35" fillId="3" borderId="0" xfId="0" applyNumberFormat="1" applyFont="1" applyFill="1" applyAlignment="1">
      <alignment horizontal="center" vertical="center" shrinkToFit="1"/>
    </xf>
    <xf numFmtId="0" fontId="83" fillId="0" borderId="0" xfId="12" applyFont="1" applyAlignment="1">
      <alignment horizontal="left" vertical="top"/>
    </xf>
    <xf numFmtId="0" fontId="87" fillId="0" borderId="0" xfId="12" applyFont="1"/>
    <xf numFmtId="0" fontId="16" fillId="0" borderId="3" xfId="12" applyFont="1" applyBorder="1" applyAlignment="1">
      <alignment vertical="top"/>
    </xf>
    <xf numFmtId="0" fontId="16" fillId="0" borderId="2" xfId="12" applyFont="1" applyBorder="1" applyAlignment="1">
      <alignment vertical="top"/>
    </xf>
    <xf numFmtId="0" fontId="16" fillId="0" borderId="5" xfId="12" applyFont="1" applyBorder="1" applyAlignment="1">
      <alignment vertical="top"/>
    </xf>
    <xf numFmtId="0" fontId="16" fillId="0" borderId="0" xfId="12" applyFont="1" applyAlignment="1">
      <alignment vertical="top"/>
    </xf>
    <xf numFmtId="0" fontId="87" fillId="0" borderId="0" xfId="12" applyFont="1" applyAlignment="1">
      <alignment horizontal="left" vertical="top"/>
    </xf>
    <xf numFmtId="0" fontId="88" fillId="0" borderId="0" xfId="12" applyFont="1"/>
    <xf numFmtId="0" fontId="90" fillId="0" borderId="0" xfId="13" applyFont="1" applyFill="1" applyBorder="1" applyAlignment="1">
      <alignment vertical="top"/>
    </xf>
    <xf numFmtId="0" fontId="16" fillId="0" borderId="0" xfId="12" applyFont="1" applyAlignment="1">
      <alignment horizontal="centerContinuous" vertical="center"/>
    </xf>
    <xf numFmtId="0" fontId="87" fillId="0" borderId="0" xfId="12" applyFont="1" applyAlignment="1">
      <alignment vertical="center"/>
    </xf>
    <xf numFmtId="0" fontId="39" fillId="0" borderId="0" xfId="10" applyFont="1">
      <alignment vertical="center"/>
    </xf>
    <xf numFmtId="0" fontId="53" fillId="0" borderId="0" xfId="10" applyFont="1">
      <alignment vertical="center"/>
    </xf>
    <xf numFmtId="0" fontId="33" fillId="0" borderId="0" xfId="10" applyFont="1">
      <alignment vertical="center"/>
    </xf>
    <xf numFmtId="0" fontId="33" fillId="0" borderId="0" xfId="10" applyFont="1" applyAlignment="1">
      <alignment horizontal="center" vertical="center"/>
    </xf>
    <xf numFmtId="0" fontId="33" fillId="0" borderId="0" xfId="10" applyFont="1" applyAlignment="1">
      <alignment horizontal="left" vertical="center"/>
    </xf>
    <xf numFmtId="0" fontId="33" fillId="2" borderId="13" xfId="10" applyFont="1" applyFill="1" applyBorder="1">
      <alignment vertical="center"/>
    </xf>
    <xf numFmtId="0" fontId="33" fillId="0" borderId="0" xfId="10" applyFont="1" applyAlignment="1">
      <alignment horizontal="center" vertical="center" shrinkToFit="1"/>
    </xf>
    <xf numFmtId="0" fontId="33" fillId="2" borderId="0" xfId="10" applyFont="1" applyFill="1" applyAlignment="1" applyProtection="1">
      <alignment horizontal="center" vertical="center" shrinkToFit="1"/>
      <protection locked="0"/>
    </xf>
    <xf numFmtId="58" fontId="33" fillId="0" borderId="0" xfId="10" applyNumberFormat="1" applyFont="1" applyAlignment="1">
      <alignment horizontal="right" vertical="center" shrinkToFit="1"/>
    </xf>
    <xf numFmtId="0" fontId="39" fillId="0" borderId="0" xfId="10" applyFont="1" applyAlignment="1">
      <alignment horizontal="center" vertical="center"/>
    </xf>
    <xf numFmtId="0" fontId="39" fillId="0" borderId="0" xfId="10" applyFont="1" applyAlignment="1">
      <alignment horizontal="center" vertical="center" shrinkToFit="1"/>
    </xf>
    <xf numFmtId="0" fontId="42" fillId="0" borderId="0" xfId="10" applyFont="1">
      <alignment vertical="center"/>
    </xf>
    <xf numFmtId="0" fontId="39" fillId="0" borderId="0" xfId="10" applyFont="1" applyAlignment="1">
      <alignment vertical="center" shrinkToFit="1"/>
    </xf>
    <xf numFmtId="0" fontId="41" fillId="0" borderId="0" xfId="10" applyFont="1" applyAlignment="1">
      <alignment horizontal="center" vertical="center" wrapText="1"/>
    </xf>
    <xf numFmtId="0" fontId="39" fillId="2" borderId="0" xfId="10" applyFont="1" applyFill="1" applyAlignment="1" applyProtection="1">
      <alignment horizontal="center" vertical="center" shrinkToFit="1"/>
      <protection locked="0"/>
    </xf>
    <xf numFmtId="0" fontId="33" fillId="0" borderId="1" xfId="10" applyFont="1" applyBorder="1">
      <alignment vertical="center"/>
    </xf>
    <xf numFmtId="0" fontId="39" fillId="0" borderId="6" xfId="10" applyFont="1" applyBorder="1">
      <alignment vertical="center"/>
    </xf>
    <xf numFmtId="0" fontId="33" fillId="0" borderId="8" xfId="10" applyFont="1" applyBorder="1">
      <alignment vertical="center"/>
    </xf>
    <xf numFmtId="0" fontId="39" fillId="0" borderId="9" xfId="10" applyFont="1" applyBorder="1">
      <alignment vertical="center"/>
    </xf>
    <xf numFmtId="0" fontId="39" fillId="0" borderId="0" xfId="10" applyFont="1" applyAlignment="1">
      <alignment horizontal="distributed" vertical="center"/>
    </xf>
    <xf numFmtId="0" fontId="16" fillId="0" borderId="0" xfId="10" applyFont="1" applyAlignment="1">
      <alignment horizontal="center" vertical="center"/>
    </xf>
    <xf numFmtId="176" fontId="39" fillId="0" borderId="0" xfId="10" applyNumberFormat="1" applyFont="1" applyAlignment="1">
      <alignment horizontal="center" vertical="center"/>
    </xf>
    <xf numFmtId="0" fontId="39" fillId="0" borderId="10" xfId="10" applyFont="1" applyBorder="1" applyAlignment="1">
      <alignment horizontal="right" vertical="center" wrapText="1"/>
    </xf>
    <xf numFmtId="0" fontId="39" fillId="0" borderId="10" xfId="10" applyFont="1" applyBorder="1" applyAlignment="1">
      <alignment vertical="center" wrapText="1"/>
    </xf>
    <xf numFmtId="0" fontId="39" fillId="0" borderId="11" xfId="10" applyFont="1" applyBorder="1" applyAlignment="1">
      <alignment vertical="center" wrapText="1"/>
    </xf>
    <xf numFmtId="0" fontId="39" fillId="0" borderId="6" xfId="10" applyFont="1" applyBorder="1" applyAlignment="1">
      <alignment horizontal="center" vertical="center"/>
    </xf>
    <xf numFmtId="176" fontId="39" fillId="0" borderId="6" xfId="10" applyNumberFormat="1" applyFont="1" applyBorder="1" applyAlignment="1">
      <alignment horizontal="center" vertical="center"/>
    </xf>
    <xf numFmtId="0" fontId="39" fillId="2" borderId="6" xfId="10" applyFont="1" applyFill="1" applyBorder="1" applyAlignment="1" applyProtection="1">
      <alignment horizontal="center" vertical="center" shrinkToFit="1"/>
      <protection locked="0"/>
    </xf>
    <xf numFmtId="0" fontId="39" fillId="0" borderId="7" xfId="10" applyFont="1" applyBorder="1">
      <alignment vertical="center"/>
    </xf>
    <xf numFmtId="0" fontId="43" fillId="0" borderId="0" xfId="10" applyFont="1">
      <alignment vertical="center"/>
    </xf>
    <xf numFmtId="0" fontId="16" fillId="0" borderId="0" xfId="10" applyFont="1" applyAlignment="1">
      <alignment horizontal="center" vertical="center" shrinkToFit="1"/>
    </xf>
    <xf numFmtId="0" fontId="39" fillId="0" borderId="0" xfId="10" applyFont="1" applyAlignment="1" applyProtection="1">
      <alignment horizontal="center" vertical="center" shrinkToFit="1"/>
      <protection locked="0"/>
    </xf>
    <xf numFmtId="0" fontId="33" fillId="0" borderId="4" xfId="10" applyFont="1" applyBorder="1">
      <alignment vertical="center"/>
    </xf>
    <xf numFmtId="0" fontId="39" fillId="0" borderId="10" xfId="10" applyFont="1" applyBorder="1" applyAlignment="1">
      <alignment horizontal="center" vertical="center"/>
    </xf>
    <xf numFmtId="176" fontId="39" fillId="0" borderId="10" xfId="10" applyNumberFormat="1" applyFont="1" applyBorder="1" applyAlignment="1">
      <alignment horizontal="center" vertical="center"/>
    </xf>
    <xf numFmtId="0" fontId="39" fillId="2" borderId="10" xfId="10" applyFont="1" applyFill="1" applyBorder="1" applyAlignment="1" applyProtection="1">
      <alignment horizontal="center" vertical="center" shrinkToFit="1"/>
      <protection locked="0"/>
    </xf>
    <xf numFmtId="0" fontId="39" fillId="0" borderId="11" xfId="10" applyFont="1" applyBorder="1">
      <alignment vertical="center"/>
    </xf>
    <xf numFmtId="0" fontId="39" fillId="0" borderId="1" xfId="10" applyFont="1" applyBorder="1">
      <alignment vertical="center"/>
    </xf>
    <xf numFmtId="38" fontId="39" fillId="0" borderId="6" xfId="11" applyFont="1" applyBorder="1" applyAlignment="1" applyProtection="1">
      <alignment vertical="center"/>
    </xf>
    <xf numFmtId="0" fontId="39" fillId="0" borderId="7" xfId="10" applyFont="1" applyBorder="1" applyAlignment="1">
      <alignment horizontal="left" vertical="center"/>
    </xf>
    <xf numFmtId="0" fontId="39" fillId="0" borderId="8" xfId="10" applyFont="1" applyBorder="1">
      <alignment vertical="center"/>
    </xf>
    <xf numFmtId="0" fontId="33" fillId="0" borderId="0" xfId="10" applyFont="1" applyAlignment="1" applyProtection="1">
      <alignment horizontal="left" vertical="center" shrinkToFit="1"/>
      <protection locked="0"/>
    </xf>
    <xf numFmtId="0" fontId="43" fillId="0" borderId="60" xfId="10" applyFont="1" applyBorder="1">
      <alignment vertical="center"/>
    </xf>
    <xf numFmtId="0" fontId="33" fillId="0" borderId="61" xfId="10" applyFont="1" applyBorder="1">
      <alignment vertical="center"/>
    </xf>
    <xf numFmtId="0" fontId="33" fillId="0" borderId="62" xfId="10" applyFont="1" applyBorder="1">
      <alignment vertical="center"/>
    </xf>
    <xf numFmtId="0" fontId="33" fillId="0" borderId="63" xfId="10" applyFont="1" applyBorder="1">
      <alignment vertical="center"/>
    </xf>
    <xf numFmtId="0" fontId="33" fillId="0" borderId="64" xfId="10" applyFont="1" applyBorder="1">
      <alignment vertical="center"/>
    </xf>
    <xf numFmtId="0" fontId="39" fillId="0" borderId="0" xfId="10" applyFont="1" applyAlignment="1" applyProtection="1">
      <alignment horizontal="left" vertical="center" shrinkToFit="1"/>
      <protection locked="0"/>
    </xf>
    <xf numFmtId="0" fontId="39" fillId="0" borderId="9" xfId="10" applyFont="1" applyBorder="1" applyAlignment="1" applyProtection="1">
      <alignment horizontal="left" vertical="center" shrinkToFit="1"/>
      <protection locked="0"/>
    </xf>
    <xf numFmtId="0" fontId="39" fillId="0" borderId="4" xfId="10" applyFont="1" applyBorder="1">
      <alignment vertical="center"/>
    </xf>
    <xf numFmtId="0" fontId="39" fillId="0" borderId="10" xfId="10" applyFont="1" applyBorder="1">
      <alignment vertical="center"/>
    </xf>
    <xf numFmtId="38" fontId="39" fillId="0" borderId="10" xfId="11" applyFont="1" applyBorder="1" applyAlignment="1" applyProtection="1">
      <alignment vertical="center"/>
    </xf>
    <xf numFmtId="0" fontId="39" fillId="0" borderId="11" xfId="10" applyFont="1" applyBorder="1" applyAlignment="1">
      <alignment horizontal="left" vertical="center"/>
    </xf>
    <xf numFmtId="0" fontId="33" fillId="0" borderId="6" xfId="10" applyFont="1" applyBorder="1">
      <alignment vertical="center"/>
    </xf>
    <xf numFmtId="0" fontId="33" fillId="0" borderId="0" xfId="10" applyFont="1" applyAlignment="1">
      <alignment horizontal="right"/>
    </xf>
    <xf numFmtId="0" fontId="33" fillId="0" borderId="3" xfId="10" applyFont="1" applyBorder="1">
      <alignment vertical="center"/>
    </xf>
    <xf numFmtId="0" fontId="39" fillId="0" borderId="2" xfId="10" applyFont="1" applyBorder="1">
      <alignment vertical="center"/>
    </xf>
    <xf numFmtId="0" fontId="33" fillId="0" borderId="0" xfId="14" applyFont="1">
      <alignment vertical="center"/>
    </xf>
    <xf numFmtId="0" fontId="46" fillId="0" borderId="0" xfId="14" applyFont="1">
      <alignment vertical="center"/>
    </xf>
    <xf numFmtId="0" fontId="33" fillId="0" borderId="0" xfId="15" applyFont="1">
      <alignment vertical="center"/>
    </xf>
    <xf numFmtId="0" fontId="33" fillId="0" borderId="0" xfId="15" applyFont="1" applyAlignment="1">
      <alignment horizontal="center" vertical="center"/>
    </xf>
    <xf numFmtId="0" fontId="39" fillId="0" borderId="0" xfId="15" applyFont="1">
      <alignment vertical="center"/>
    </xf>
    <xf numFmtId="0" fontId="42" fillId="0" borderId="0" xfId="15" applyFont="1">
      <alignment vertical="center"/>
    </xf>
    <xf numFmtId="0" fontId="33" fillId="0" borderId="0" xfId="15" applyFont="1" applyAlignment="1">
      <alignment horizontal="left" vertical="center"/>
    </xf>
    <xf numFmtId="0" fontId="33" fillId="2" borderId="13" xfId="15" applyFont="1" applyFill="1" applyBorder="1">
      <alignment vertical="center"/>
    </xf>
    <xf numFmtId="0" fontId="33" fillId="0" borderId="0" xfId="15" applyFont="1" applyAlignment="1">
      <alignment horizontal="center" vertical="center" shrinkToFit="1"/>
    </xf>
    <xf numFmtId="58" fontId="33" fillId="0" borderId="0" xfId="15" applyNumberFormat="1" applyFont="1" applyAlignment="1">
      <alignment horizontal="right" vertical="center" shrinkToFit="1"/>
    </xf>
    <xf numFmtId="0" fontId="87" fillId="0" borderId="0" xfId="15" applyFont="1">
      <alignment vertical="center"/>
    </xf>
    <xf numFmtId="0" fontId="39" fillId="0" borderId="0" xfId="15" applyFont="1" applyAlignment="1">
      <alignment horizontal="center" vertical="center"/>
    </xf>
    <xf numFmtId="0" fontId="39" fillId="0" borderId="0" xfId="15" applyFont="1" applyAlignment="1" applyProtection="1">
      <alignment vertical="center" shrinkToFit="1"/>
      <protection locked="0"/>
    </xf>
    <xf numFmtId="0" fontId="33" fillId="0" borderId="0" xfId="15" applyFont="1" applyAlignment="1">
      <alignment horizontal="left" vertical="center" shrinkToFit="1"/>
    </xf>
    <xf numFmtId="0" fontId="33" fillId="0" borderId="0" xfId="15" applyFont="1" applyAlignment="1" applyProtection="1">
      <alignment vertical="center" wrapText="1"/>
      <protection locked="0"/>
    </xf>
    <xf numFmtId="0" fontId="33" fillId="0" borderId="0" xfId="15" applyFont="1" applyAlignment="1" applyProtection="1">
      <alignment horizontal="center" vertical="center" wrapText="1"/>
      <protection locked="0"/>
    </xf>
    <xf numFmtId="0" fontId="98" fillId="6" borderId="0" xfId="15" applyFont="1" applyFill="1" applyAlignment="1">
      <alignment vertical="center" wrapText="1"/>
    </xf>
    <xf numFmtId="0" fontId="104" fillId="6" borderId="0" xfId="15" applyFont="1" applyFill="1" applyAlignment="1">
      <alignment vertical="center" wrapText="1"/>
    </xf>
    <xf numFmtId="0" fontId="103" fillId="6" borderId="0" xfId="15" applyFont="1" applyFill="1" applyAlignment="1">
      <alignment horizontal="left" vertical="center"/>
    </xf>
    <xf numFmtId="0" fontId="106" fillId="0" borderId="0" xfId="15" applyFont="1">
      <alignment vertical="center"/>
    </xf>
    <xf numFmtId="0" fontId="40" fillId="0" borderId="0" xfId="10" applyFont="1">
      <alignment vertical="center"/>
    </xf>
    <xf numFmtId="0" fontId="38" fillId="0" borderId="0" xfId="10" applyFont="1">
      <alignment vertical="center"/>
    </xf>
    <xf numFmtId="0" fontId="40" fillId="0" borderId="13" xfId="10" applyFont="1" applyBorder="1" applyAlignment="1">
      <alignment vertical="center" wrapText="1"/>
    </xf>
    <xf numFmtId="0" fontId="40" fillId="0" borderId="13" xfId="10" applyFont="1" applyBorder="1">
      <alignment vertical="center"/>
    </xf>
    <xf numFmtId="0" fontId="109" fillId="0" borderId="13" xfId="10" applyFont="1" applyBorder="1" applyAlignment="1">
      <alignment vertical="center" wrapText="1"/>
    </xf>
    <xf numFmtId="0" fontId="109" fillId="0" borderId="13" xfId="10" applyFont="1" applyBorder="1" applyAlignment="1">
      <alignment horizontal="center" vertical="center" wrapText="1"/>
    </xf>
    <xf numFmtId="0" fontId="109" fillId="0" borderId="3" xfId="10" applyFont="1" applyBorder="1" applyAlignment="1">
      <alignment horizontal="center" vertical="center" wrapText="1"/>
    </xf>
    <xf numFmtId="49" fontId="40" fillId="0" borderId="0" xfId="10" applyNumberFormat="1" applyFont="1">
      <alignment vertical="center"/>
    </xf>
    <xf numFmtId="0" fontId="40" fillId="0" borderId="13" xfId="10" applyFont="1" applyBorder="1" applyAlignment="1">
      <alignment vertical="center" shrinkToFit="1"/>
    </xf>
    <xf numFmtId="0" fontId="40" fillId="0" borderId="13" xfId="10" applyFont="1" applyBorder="1" applyAlignment="1">
      <alignment vertical="center" wrapText="1" shrinkToFit="1"/>
    </xf>
    <xf numFmtId="38" fontId="40" fillId="0" borderId="13" xfId="10" applyNumberFormat="1" applyFont="1" applyBorder="1">
      <alignment vertical="center"/>
    </xf>
    <xf numFmtId="0" fontId="40" fillId="0" borderId="0" xfId="10" applyFont="1" applyAlignment="1">
      <alignment vertical="center" wrapText="1"/>
    </xf>
    <xf numFmtId="49" fontId="40" fillId="0" borderId="13" xfId="10" applyNumberFormat="1" applyFont="1" applyBorder="1">
      <alignment vertical="center"/>
    </xf>
    <xf numFmtId="0" fontId="40" fillId="0" borderId="13" xfId="10" applyFont="1" applyBorder="1" applyAlignment="1">
      <alignment horizontal="center" vertical="center" wrapText="1"/>
    </xf>
    <xf numFmtId="0" fontId="40" fillId="0" borderId="0" xfId="10" applyFont="1" applyAlignment="1">
      <alignment horizontal="center" vertical="center"/>
    </xf>
    <xf numFmtId="0" fontId="40" fillId="4" borderId="13" xfId="10" applyFont="1" applyFill="1" applyBorder="1" applyAlignment="1" applyProtection="1">
      <alignment horizontal="center" vertical="center" shrinkToFit="1"/>
      <protection locked="0"/>
    </xf>
    <xf numFmtId="38" fontId="40" fillId="0" borderId="13" xfId="11" applyFont="1" applyBorder="1" applyProtection="1">
      <alignment vertical="center"/>
    </xf>
    <xf numFmtId="0" fontId="110" fillId="0" borderId="3" xfId="10" applyFont="1" applyBorder="1" applyAlignment="1">
      <alignment horizontal="centerContinuous" vertical="center"/>
    </xf>
    <xf numFmtId="0" fontId="110" fillId="0" borderId="2" xfId="10" applyFont="1" applyBorder="1" applyAlignment="1">
      <alignment horizontal="centerContinuous" vertical="center"/>
    </xf>
    <xf numFmtId="0" fontId="110" fillId="0" borderId="5" xfId="10" applyFont="1" applyBorder="1" applyAlignment="1">
      <alignment horizontal="centerContinuous" vertical="center"/>
    </xf>
    <xf numFmtId="0" fontId="110" fillId="0" borderId="13" xfId="10" applyFont="1" applyBorder="1" applyAlignment="1">
      <alignment horizontal="center" vertical="center"/>
    </xf>
    <xf numFmtId="0" fontId="110" fillId="0" borderId="13" xfId="10" applyFont="1" applyBorder="1" applyAlignment="1">
      <alignment horizontal="centerContinuous" vertical="center"/>
    </xf>
    <xf numFmtId="0" fontId="110" fillId="0" borderId="3" xfId="10" applyFont="1" applyBorder="1" applyAlignment="1">
      <alignment horizontal="centerContinuous" vertical="center" wrapText="1"/>
    </xf>
    <xf numFmtId="188" fontId="40" fillId="0" borderId="13" xfId="11" applyNumberFormat="1" applyFont="1" applyBorder="1" applyProtection="1">
      <alignment vertical="center"/>
    </xf>
    <xf numFmtId="0" fontId="110" fillId="0" borderId="13" xfId="10" applyFont="1" applyBorder="1" applyAlignment="1">
      <alignment horizontal="center" vertical="center" shrinkToFit="1"/>
    </xf>
    <xf numFmtId="0" fontId="110" fillId="0" borderId="3" xfId="10" applyFont="1" applyBorder="1" applyAlignment="1">
      <alignment horizontal="center" vertical="center"/>
    </xf>
    <xf numFmtId="40" fontId="40" fillId="0" borderId="13" xfId="11" applyNumberFormat="1" applyFont="1" applyBorder="1" applyProtection="1">
      <alignment vertical="center"/>
    </xf>
    <xf numFmtId="49" fontId="40" fillId="0" borderId="17" xfId="10" applyNumberFormat="1" applyFont="1" applyBorder="1">
      <alignment vertical="center"/>
    </xf>
    <xf numFmtId="40" fontId="40" fillId="0" borderId="17" xfId="11" applyNumberFormat="1" applyFont="1" applyBorder="1" applyProtection="1">
      <alignment vertical="center"/>
    </xf>
    <xf numFmtId="38" fontId="40" fillId="0" borderId="17" xfId="11" applyFont="1" applyBorder="1" applyProtection="1">
      <alignment vertical="center"/>
    </xf>
    <xf numFmtId="0" fontId="40" fillId="0" borderId="45" xfId="10" applyFont="1" applyBorder="1">
      <alignment vertical="center"/>
    </xf>
    <xf numFmtId="0" fontId="40" fillId="0" borderId="46" xfId="10" applyFont="1" applyBorder="1">
      <alignment vertical="center"/>
    </xf>
    <xf numFmtId="38" fontId="40" fillId="0" borderId="46" xfId="11" applyFont="1" applyBorder="1" applyProtection="1">
      <alignment vertical="center"/>
    </xf>
    <xf numFmtId="38" fontId="40" fillId="0" borderId="47" xfId="11" applyFont="1" applyBorder="1" applyProtection="1">
      <alignment vertical="center"/>
    </xf>
    <xf numFmtId="0" fontId="40" fillId="0" borderId="48" xfId="10" applyFont="1" applyBorder="1" applyAlignment="1">
      <alignment horizontal="centerContinuous" vertical="center"/>
    </xf>
    <xf numFmtId="0" fontId="40" fillId="0" borderId="49" xfId="10" applyFont="1" applyBorder="1" applyAlignment="1">
      <alignment horizontal="centerContinuous" vertical="center"/>
    </xf>
    <xf numFmtId="0" fontId="40" fillId="0" borderId="50" xfId="10" applyFont="1" applyBorder="1">
      <alignment vertical="center"/>
    </xf>
    <xf numFmtId="38" fontId="40" fillId="0" borderId="51" xfId="11" applyFont="1" applyBorder="1" applyProtection="1">
      <alignment vertical="center"/>
    </xf>
    <xf numFmtId="38" fontId="40" fillId="0" borderId="51" xfId="10" applyNumberFormat="1" applyFont="1" applyBorder="1">
      <alignment vertical="center"/>
    </xf>
    <xf numFmtId="0" fontId="40" fillId="0" borderId="52" xfId="10" applyFont="1" applyBorder="1">
      <alignment vertical="center"/>
    </xf>
    <xf numFmtId="38" fontId="40" fillId="0" borderId="53" xfId="11" applyFont="1" applyBorder="1" applyProtection="1">
      <alignment vertical="center"/>
    </xf>
    <xf numFmtId="0" fontId="40" fillId="0" borderId="54" xfId="10" applyFont="1" applyBorder="1">
      <alignment vertical="center"/>
    </xf>
    <xf numFmtId="38" fontId="40" fillId="0" borderId="55" xfId="10" applyNumberFormat="1" applyFont="1" applyBorder="1">
      <alignment vertical="center"/>
    </xf>
    <xf numFmtId="40" fontId="40" fillId="0" borderId="0" xfId="10" applyNumberFormat="1" applyFont="1">
      <alignment vertical="center"/>
    </xf>
    <xf numFmtId="40" fontId="40" fillId="0" borderId="0" xfId="11" applyNumberFormat="1" applyFont="1" applyProtection="1">
      <alignment vertical="center"/>
    </xf>
    <xf numFmtId="38" fontId="40" fillId="0" borderId="0" xfId="10" applyNumberFormat="1" applyFont="1">
      <alignment vertical="center"/>
    </xf>
    <xf numFmtId="0" fontId="111" fillId="0" borderId="0" xfId="10" applyFont="1">
      <alignment vertical="center"/>
    </xf>
    <xf numFmtId="0" fontId="41" fillId="9" borderId="13" xfId="10" applyFont="1" applyFill="1" applyBorder="1" applyProtection="1">
      <alignment vertical="center"/>
      <protection locked="0"/>
    </xf>
    <xf numFmtId="38" fontId="41" fillId="9" borderId="13" xfId="11" applyFont="1" applyFill="1" applyBorder="1" applyProtection="1">
      <alignment vertical="center"/>
      <protection locked="0"/>
    </xf>
    <xf numFmtId="38" fontId="41" fillId="0" borderId="3" xfId="11" applyFont="1" applyBorder="1" applyProtection="1">
      <alignment vertical="center"/>
    </xf>
    <xf numFmtId="0" fontId="41" fillId="9" borderId="17" xfId="10" applyFont="1" applyFill="1" applyBorder="1" applyProtection="1">
      <alignment vertical="center"/>
      <protection locked="0"/>
    </xf>
    <xf numFmtId="38" fontId="41" fillId="9" borderId="17" xfId="11" applyFont="1" applyFill="1" applyBorder="1" applyProtection="1">
      <alignment vertical="center"/>
      <protection locked="0"/>
    </xf>
    <xf numFmtId="38" fontId="41" fillId="0" borderId="1" xfId="11" applyFont="1" applyBorder="1" applyProtection="1">
      <alignment vertical="center"/>
    </xf>
    <xf numFmtId="0" fontId="41" fillId="9" borderId="12" xfId="10" applyFont="1" applyFill="1" applyBorder="1" applyProtection="1">
      <alignment vertical="center"/>
      <protection locked="0"/>
    </xf>
    <xf numFmtId="38" fontId="41" fillId="9" borderId="12" xfId="11" applyFont="1" applyFill="1" applyBorder="1" applyProtection="1">
      <alignment vertical="center"/>
      <protection locked="0"/>
    </xf>
    <xf numFmtId="38" fontId="41" fillId="0" borderId="4" xfId="11" applyFont="1" applyBorder="1" applyProtection="1">
      <alignment vertical="center"/>
    </xf>
    <xf numFmtId="0" fontId="112" fillId="0" borderId="13" xfId="10" applyFont="1" applyBorder="1" applyAlignment="1">
      <alignment horizontal="center" vertical="center"/>
    </xf>
    <xf numFmtId="0" fontId="112" fillId="0" borderId="13" xfId="10" applyFont="1" applyBorder="1" applyAlignment="1">
      <alignment horizontal="center" vertical="center" shrinkToFit="1"/>
    </xf>
    <xf numFmtId="0" fontId="112" fillId="0" borderId="3" xfId="10" applyFont="1" applyBorder="1" applyAlignment="1">
      <alignment horizontal="center" vertical="center"/>
    </xf>
    <xf numFmtId="0" fontId="40" fillId="0" borderId="13" xfId="10" applyFont="1" applyBorder="1" applyAlignment="1">
      <alignment horizontal="center" vertical="center" shrinkToFit="1"/>
    </xf>
    <xf numFmtId="186" fontId="40" fillId="0" borderId="0" xfId="11" applyNumberFormat="1" applyFont="1" applyFill="1" applyBorder="1" applyAlignment="1" applyProtection="1">
      <alignment horizontal="center" vertical="center"/>
    </xf>
    <xf numFmtId="0" fontId="40" fillId="0" borderId="0" xfId="10" applyFont="1" applyAlignment="1" applyProtection="1">
      <alignment horizontal="center" vertical="center" shrinkToFit="1"/>
      <protection locked="0"/>
    </xf>
    <xf numFmtId="38" fontId="40" fillId="0" borderId="0" xfId="11" applyFont="1" applyFill="1" applyBorder="1" applyAlignment="1" applyProtection="1">
      <alignment horizontal="center" vertical="center"/>
    </xf>
    <xf numFmtId="0" fontId="40" fillId="0" borderId="0" xfId="10" applyFont="1" applyAlignment="1" applyProtection="1">
      <alignment horizontal="center" vertical="center"/>
      <protection locked="0"/>
    </xf>
    <xf numFmtId="2" fontId="40" fillId="9" borderId="13" xfId="10" applyNumberFormat="1" applyFont="1" applyFill="1" applyBorder="1" applyAlignment="1" applyProtection="1">
      <alignment horizontal="center" vertical="center" shrinkToFit="1"/>
      <protection locked="0"/>
    </xf>
    <xf numFmtId="38" fontId="40" fillId="0" borderId="0" xfId="11" applyFont="1" applyFill="1" applyBorder="1" applyAlignment="1" applyProtection="1">
      <alignment horizontal="left" vertical="center"/>
    </xf>
    <xf numFmtId="0" fontId="40" fillId="0" borderId="0" xfId="10" applyFont="1" applyAlignment="1">
      <alignment horizontal="left" vertical="center"/>
    </xf>
    <xf numFmtId="38" fontId="40" fillId="0" borderId="0" xfId="11" applyFont="1" applyBorder="1" applyProtection="1">
      <alignment vertical="center"/>
    </xf>
    <xf numFmtId="0" fontId="40" fillId="0" borderId="0" xfId="10" applyFont="1" applyAlignment="1" applyProtection="1">
      <alignment horizontal="left" vertical="center"/>
      <protection locked="0"/>
    </xf>
    <xf numFmtId="49" fontId="40" fillId="0" borderId="0" xfId="11" applyNumberFormat="1" applyFont="1" applyBorder="1" applyProtection="1">
      <alignment vertical="center"/>
    </xf>
    <xf numFmtId="0" fontId="33" fillId="0" borderId="0" xfId="14" applyFont="1" applyAlignment="1">
      <alignment horizontal="center" vertical="center"/>
    </xf>
    <xf numFmtId="0" fontId="39" fillId="0" borderId="0" xfId="14" applyFont="1">
      <alignment vertical="center"/>
    </xf>
    <xf numFmtId="0" fontId="39" fillId="0" borderId="0" xfId="14" applyFont="1" applyAlignment="1">
      <alignment horizontal="center" vertical="center" shrinkToFit="1"/>
    </xf>
    <xf numFmtId="0" fontId="33" fillId="0" borderId="0" xfId="15" applyFont="1" applyAlignment="1">
      <alignment horizontal="right" vertical="center"/>
    </xf>
    <xf numFmtId="0" fontId="46" fillId="0" borderId="0" xfId="15" applyFont="1">
      <alignment vertical="center"/>
    </xf>
    <xf numFmtId="0" fontId="94" fillId="0" borderId="0" xfId="15" applyFont="1" applyAlignment="1">
      <alignment horizontal="centerContinuous" vertical="center"/>
    </xf>
    <xf numFmtId="0" fontId="39" fillId="0" borderId="0" xfId="15" applyFont="1" applyAlignment="1">
      <alignment vertical="center" shrinkToFit="1"/>
    </xf>
    <xf numFmtId="0" fontId="16" fillId="0" borderId="0" xfId="15" applyFont="1" applyAlignment="1">
      <alignment horizontal="center" vertical="center"/>
    </xf>
    <xf numFmtId="0" fontId="39" fillId="0" borderId="0" xfId="15" applyFont="1" applyAlignment="1">
      <alignment horizontal="center" vertical="center" shrinkToFit="1"/>
    </xf>
    <xf numFmtId="176" fontId="39" fillId="0" borderId="0" xfId="14" applyNumberFormat="1" applyFont="1" applyAlignment="1">
      <alignment horizontal="center" vertical="center" shrinkToFit="1"/>
    </xf>
    <xf numFmtId="176" fontId="39" fillId="0" borderId="6" xfId="14" applyNumberFormat="1" applyFont="1" applyBorder="1" applyAlignment="1">
      <alignment horizontal="center" vertical="center"/>
    </xf>
    <xf numFmtId="0" fontId="39" fillId="0" borderId="6" xfId="14" applyFont="1" applyBorder="1" applyAlignment="1">
      <alignment horizontal="center" vertical="center"/>
    </xf>
    <xf numFmtId="0" fontId="7" fillId="0" borderId="0" xfId="10">
      <alignment vertical="center"/>
    </xf>
    <xf numFmtId="0" fontId="33" fillId="0" borderId="9" xfId="10" applyFont="1" applyBorder="1" applyAlignment="1">
      <alignment horizontal="center" vertical="center"/>
    </xf>
    <xf numFmtId="0" fontId="39" fillId="0" borderId="2" xfId="10" applyFont="1" applyBorder="1" applyAlignment="1">
      <alignment vertical="center" shrinkToFit="1"/>
    </xf>
    <xf numFmtId="0" fontId="112" fillId="3" borderId="46" xfId="10" applyFont="1" applyFill="1" applyBorder="1">
      <alignment vertical="center"/>
    </xf>
    <xf numFmtId="38" fontId="112" fillId="3" borderId="46" xfId="11" applyFont="1" applyFill="1" applyBorder="1" applyProtection="1">
      <alignment vertical="center"/>
    </xf>
    <xf numFmtId="2" fontId="40" fillId="3" borderId="13" xfId="10" applyNumberFormat="1" applyFont="1" applyFill="1" applyBorder="1" applyAlignment="1">
      <alignment horizontal="center" vertical="center"/>
    </xf>
    <xf numFmtId="9" fontId="40" fillId="3" borderId="13" xfId="10" applyNumberFormat="1" applyFont="1" applyFill="1" applyBorder="1" applyAlignment="1">
      <alignment horizontal="center" vertical="center"/>
    </xf>
    <xf numFmtId="38" fontId="40" fillId="3" borderId="13" xfId="10" applyNumberFormat="1" applyFont="1" applyFill="1" applyBorder="1">
      <alignment vertical="center"/>
    </xf>
    <xf numFmtId="38" fontId="40" fillId="0" borderId="3" xfId="10" applyNumberFormat="1" applyFont="1" applyBorder="1">
      <alignment vertical="center"/>
    </xf>
    <xf numFmtId="38" fontId="40" fillId="0" borderId="84" xfId="10" applyNumberFormat="1" applyFont="1" applyBorder="1">
      <alignment vertical="center"/>
    </xf>
    <xf numFmtId="49" fontId="40" fillId="0" borderId="45" xfId="10" applyNumberFormat="1" applyFont="1" applyBorder="1">
      <alignment vertical="center"/>
    </xf>
    <xf numFmtId="0" fontId="40" fillId="0" borderId="47" xfId="10" applyFont="1" applyBorder="1" applyAlignment="1">
      <alignment vertical="center" shrinkToFit="1"/>
    </xf>
    <xf numFmtId="0" fontId="114" fillId="0" borderId="13" xfId="10" applyFont="1" applyBorder="1" applyAlignment="1">
      <alignment horizontal="centerContinuous" vertical="center" wrapText="1"/>
    </xf>
    <xf numFmtId="38" fontId="112" fillId="3" borderId="47" xfId="11" applyFont="1" applyFill="1" applyBorder="1" applyProtection="1">
      <alignment vertical="center"/>
    </xf>
    <xf numFmtId="0" fontId="67" fillId="0" borderId="0" xfId="0" applyFont="1" applyAlignment="1">
      <alignment horizontal="left" vertical="top"/>
    </xf>
    <xf numFmtId="0" fontId="67" fillId="0" borderId="0" xfId="0" applyFont="1">
      <alignment vertical="center"/>
    </xf>
    <xf numFmtId="0" fontId="33" fillId="2" borderId="27" xfId="0" applyFont="1" applyFill="1" applyBorder="1" applyAlignment="1" applyProtection="1">
      <alignment vertical="center" shrinkToFit="1"/>
      <protection locked="0"/>
    </xf>
    <xf numFmtId="0" fontId="33" fillId="2" borderId="22" xfId="0" applyFont="1" applyFill="1" applyBorder="1" applyAlignment="1" applyProtection="1">
      <alignment vertical="center" shrinkToFit="1"/>
      <protection locked="0"/>
    </xf>
    <xf numFmtId="0" fontId="33" fillId="0" borderId="10" xfId="0" applyFont="1" applyBorder="1">
      <alignment vertical="center"/>
    </xf>
    <xf numFmtId="0" fontId="33" fillId="2" borderId="13" xfId="0" applyFont="1" applyFill="1" applyBorder="1">
      <alignment vertical="center"/>
    </xf>
    <xf numFmtId="0" fontId="33" fillId="0" borderId="2" xfId="0" applyFont="1" applyBorder="1">
      <alignment vertical="center"/>
    </xf>
    <xf numFmtId="0" fontId="33" fillId="3" borderId="13" xfId="0" applyFont="1" applyFill="1" applyBorder="1">
      <alignment vertical="center"/>
    </xf>
    <xf numFmtId="0" fontId="10" fillId="0" borderId="8" xfId="0" applyFont="1" applyBorder="1">
      <alignment vertical="center"/>
    </xf>
    <xf numFmtId="0" fontId="33" fillId="4" borderId="13" xfId="0" applyFont="1" applyFill="1" applyBorder="1">
      <alignment vertical="center"/>
    </xf>
    <xf numFmtId="0" fontId="33" fillId="0" borderId="13" xfId="0" applyFont="1" applyBorder="1">
      <alignment vertical="center"/>
    </xf>
    <xf numFmtId="0" fontId="33" fillId="0" borderId="0" xfId="0" quotePrefix="1" applyFont="1" applyAlignment="1">
      <alignment horizontal="center" vertical="center"/>
    </xf>
    <xf numFmtId="0" fontId="114" fillId="0" borderId="13" xfId="10" applyFont="1" applyBorder="1" applyAlignment="1">
      <alignment vertical="center" wrapText="1"/>
    </xf>
    <xf numFmtId="0" fontId="33" fillId="2" borderId="19" xfId="0" applyFont="1" applyFill="1" applyBorder="1" applyAlignment="1" applyProtection="1">
      <alignment vertical="center" shrinkToFit="1"/>
      <protection locked="0"/>
    </xf>
    <xf numFmtId="0" fontId="117" fillId="0" borderId="13" xfId="8" applyFont="1" applyBorder="1" applyAlignment="1">
      <alignment vertical="center" wrapText="1" shrinkToFit="1"/>
    </xf>
    <xf numFmtId="0" fontId="117" fillId="0" borderId="0" xfId="8" applyFont="1" applyAlignment="1">
      <alignment vertical="center" shrinkToFit="1"/>
    </xf>
    <xf numFmtId="0" fontId="117" fillId="0" borderId="0" xfId="8" applyFont="1">
      <alignment vertical="center"/>
    </xf>
    <xf numFmtId="0" fontId="119" fillId="0" borderId="0" xfId="8" applyFont="1">
      <alignment vertical="center"/>
    </xf>
    <xf numFmtId="0" fontId="118" fillId="0" borderId="0" xfId="8" applyFont="1">
      <alignment vertical="center"/>
    </xf>
    <xf numFmtId="0" fontId="120" fillId="2" borderId="13" xfId="8" applyFont="1" applyFill="1" applyBorder="1" applyAlignment="1" applyProtection="1">
      <alignment vertical="center" shrinkToFit="1"/>
      <protection locked="0"/>
    </xf>
    <xf numFmtId="2" fontId="120" fillId="3" borderId="13" xfId="8" applyNumberFormat="1" applyFont="1" applyFill="1" applyBorder="1" applyAlignment="1">
      <alignment vertical="center" shrinkToFit="1"/>
    </xf>
    <xf numFmtId="0" fontId="117" fillId="3" borderId="13" xfId="8" applyFont="1" applyFill="1" applyBorder="1" applyAlignment="1">
      <alignment horizontal="right" vertical="center" shrinkToFit="1"/>
    </xf>
    <xf numFmtId="0" fontId="117" fillId="3" borderId="13" xfId="8" applyFont="1" applyFill="1" applyBorder="1" applyAlignment="1">
      <alignment vertical="center" shrinkToFit="1"/>
    </xf>
    <xf numFmtId="2" fontId="117" fillId="3" borderId="13" xfId="8" applyNumberFormat="1" applyFont="1" applyFill="1" applyBorder="1" applyAlignment="1">
      <alignment vertical="center" shrinkToFit="1"/>
    </xf>
    <xf numFmtId="0" fontId="117" fillId="0" borderId="0" xfId="8" applyFont="1" applyAlignment="1">
      <alignment horizontal="centerContinuous" vertical="center"/>
    </xf>
    <xf numFmtId="0" fontId="36" fillId="0" borderId="13" xfId="10" applyFont="1" applyBorder="1" applyAlignment="1">
      <alignment horizontal="center" vertical="center" shrinkToFit="1"/>
    </xf>
    <xf numFmtId="40" fontId="40" fillId="3" borderId="13" xfId="11" applyNumberFormat="1" applyFont="1" applyFill="1" applyBorder="1" applyAlignment="1" applyProtection="1">
      <alignment horizontal="center" vertical="center" shrinkToFit="1"/>
    </xf>
    <xf numFmtId="38" fontId="40" fillId="3" borderId="13" xfId="11" applyFont="1" applyFill="1" applyBorder="1" applyAlignment="1" applyProtection="1">
      <alignment horizontal="center" vertical="center" shrinkToFit="1"/>
    </xf>
    <xf numFmtId="0" fontId="114" fillId="0" borderId="3" xfId="10" applyFont="1" applyBorder="1" applyAlignment="1">
      <alignment horizontal="centerContinuous" vertical="center" wrapText="1"/>
    </xf>
    <xf numFmtId="40" fontId="40" fillId="9" borderId="13" xfId="11" applyNumberFormat="1" applyFont="1" applyFill="1" applyBorder="1" applyAlignment="1" applyProtection="1">
      <alignment horizontal="center" vertical="center" shrinkToFit="1"/>
      <protection locked="0"/>
    </xf>
    <xf numFmtId="0" fontId="113" fillId="0" borderId="0" xfId="0" applyFont="1" applyAlignment="1">
      <alignment horizontal="center" vertical="center"/>
    </xf>
    <xf numFmtId="0" fontId="84" fillId="0" borderId="0" xfId="0" applyFont="1" applyAlignment="1">
      <alignment horizontal="center" vertical="center"/>
    </xf>
    <xf numFmtId="0" fontId="121" fillId="0" borderId="13" xfId="1" applyFont="1" applyBorder="1" applyAlignment="1" applyProtection="1">
      <alignment vertical="center"/>
    </xf>
    <xf numFmtId="0" fontId="33" fillId="11" borderId="0" xfId="0" applyFont="1" applyFill="1">
      <alignment vertical="center"/>
    </xf>
    <xf numFmtId="0" fontId="43" fillId="11" borderId="0" xfId="0" applyFont="1" applyFill="1">
      <alignment vertical="center"/>
    </xf>
    <xf numFmtId="0" fontId="16" fillId="11" borderId="0" xfId="0" applyFont="1" applyFill="1">
      <alignment vertical="center"/>
    </xf>
    <xf numFmtId="0" fontId="33" fillId="11" borderId="0" xfId="0" applyFont="1" applyFill="1" applyAlignment="1">
      <alignment horizontal="center" vertical="center"/>
    </xf>
    <xf numFmtId="0" fontId="33" fillId="11" borderId="0" xfId="0" applyFont="1" applyFill="1" applyAlignment="1">
      <alignment horizontal="right" vertical="center"/>
    </xf>
    <xf numFmtId="0" fontId="33" fillId="11" borderId="13" xfId="0" applyFont="1" applyFill="1" applyBorder="1" applyAlignment="1">
      <alignment horizontal="center" vertical="center" shrinkToFit="1"/>
    </xf>
    <xf numFmtId="179" fontId="33" fillId="11" borderId="13" xfId="0" applyNumberFormat="1" applyFont="1" applyFill="1" applyBorder="1" applyAlignment="1" applyProtection="1">
      <alignment vertical="center" shrinkToFit="1"/>
      <protection locked="0"/>
    </xf>
    <xf numFmtId="178" fontId="33" fillId="11" borderId="13" xfId="0" applyNumberFormat="1" applyFont="1" applyFill="1" applyBorder="1" applyAlignment="1" applyProtection="1">
      <alignment vertical="center" shrinkToFit="1"/>
      <protection locked="0"/>
    </xf>
    <xf numFmtId="179" fontId="33" fillId="11" borderId="17" xfId="0" applyNumberFormat="1" applyFont="1" applyFill="1" applyBorder="1" applyAlignment="1">
      <alignment vertical="center" shrinkToFit="1"/>
    </xf>
    <xf numFmtId="0" fontId="33" fillId="11" borderId="16" xfId="0" applyFont="1" applyFill="1" applyBorder="1" applyAlignment="1">
      <alignment horizontal="center" vertical="center" shrinkToFit="1"/>
    </xf>
    <xf numFmtId="179" fontId="33" fillId="11" borderId="13" xfId="0" applyNumberFormat="1" applyFont="1" applyFill="1" applyBorder="1" applyAlignment="1">
      <alignment vertical="center" shrinkToFit="1"/>
    </xf>
    <xf numFmtId="179" fontId="33" fillId="11" borderId="0" xfId="0" applyNumberFormat="1" applyFont="1" applyFill="1" applyAlignment="1">
      <alignment horizontal="right" vertical="center" indent="1" shrinkToFit="1"/>
    </xf>
    <xf numFmtId="0" fontId="21" fillId="11" borderId="0" xfId="0" applyFont="1" applyFill="1" applyAlignment="1">
      <alignment horizontal="left" vertical="center"/>
    </xf>
    <xf numFmtId="0" fontId="33" fillId="11" borderId="10" xfId="0" applyFont="1" applyFill="1" applyBorder="1">
      <alignment vertical="center"/>
    </xf>
    <xf numFmtId="180" fontId="21" fillId="11" borderId="10" xfId="0" applyNumberFormat="1" applyFont="1" applyFill="1" applyBorder="1" applyAlignment="1">
      <alignment horizontal="center" vertical="center" shrinkToFit="1"/>
    </xf>
    <xf numFmtId="0" fontId="16" fillId="11" borderId="10" xfId="0" applyFont="1" applyFill="1" applyBorder="1" applyAlignment="1">
      <alignment horizontal="left" vertical="center"/>
    </xf>
    <xf numFmtId="0" fontId="59" fillId="11" borderId="0" xfId="0" applyFont="1" applyFill="1" applyAlignment="1">
      <alignment horizontal="left" vertical="center"/>
    </xf>
    <xf numFmtId="0" fontId="70" fillId="11" borderId="0" xfId="0" applyFont="1" applyFill="1" applyAlignment="1">
      <alignment horizontal="left" vertical="center"/>
    </xf>
    <xf numFmtId="177" fontId="54" fillId="11" borderId="0" xfId="0" applyNumberFormat="1" applyFont="1" applyFill="1" applyAlignment="1">
      <alignment horizontal="left" vertical="center" shrinkToFit="1"/>
    </xf>
    <xf numFmtId="182" fontId="21" fillId="11" borderId="0" xfId="0" applyNumberFormat="1" applyFont="1" applyFill="1">
      <alignment vertical="center"/>
    </xf>
    <xf numFmtId="0" fontId="53" fillId="11" borderId="0" xfId="0" applyFont="1" applyFill="1">
      <alignment vertical="center"/>
    </xf>
    <xf numFmtId="0" fontId="54" fillId="11" borderId="0" xfId="0" applyFont="1" applyFill="1" applyAlignment="1">
      <alignment horizontal="left" vertical="center"/>
    </xf>
    <xf numFmtId="181" fontId="54" fillId="11" borderId="0" xfId="0" applyNumberFormat="1" applyFont="1" applyFill="1" applyAlignment="1">
      <alignment horizontal="center" vertical="center" shrinkToFit="1"/>
    </xf>
    <xf numFmtId="182" fontId="54" fillId="11" borderId="0" xfId="0" applyNumberFormat="1" applyFont="1" applyFill="1" applyAlignment="1">
      <alignment horizontal="center" vertical="center" shrinkToFit="1"/>
    </xf>
    <xf numFmtId="0" fontId="122" fillId="11" borderId="0" xfId="0" applyFont="1" applyFill="1">
      <alignment vertical="center"/>
    </xf>
    <xf numFmtId="0" fontId="123" fillId="11" borderId="0" xfId="0" applyFont="1" applyFill="1" applyAlignment="1">
      <alignment horizontal="left" vertical="center"/>
    </xf>
    <xf numFmtId="0" fontId="40" fillId="12" borderId="13" xfId="10" applyFont="1" applyFill="1" applyBorder="1" applyAlignment="1" applyProtection="1">
      <alignment horizontal="center" vertical="center" shrinkToFit="1"/>
      <protection locked="0"/>
    </xf>
    <xf numFmtId="38" fontId="124" fillId="0" borderId="13" xfId="11" applyFont="1" applyBorder="1" applyProtection="1">
      <alignment vertical="center"/>
    </xf>
    <xf numFmtId="49" fontId="124" fillId="0" borderId="13" xfId="10" applyNumberFormat="1" applyFont="1" applyBorder="1">
      <alignment vertical="center"/>
    </xf>
    <xf numFmtId="40" fontId="40" fillId="2" borderId="13" xfId="11" applyNumberFormat="1" applyFont="1" applyFill="1" applyBorder="1" applyAlignment="1" applyProtection="1">
      <alignment horizontal="center" vertical="center" shrinkToFit="1"/>
    </xf>
    <xf numFmtId="2" fontId="40" fillId="12" borderId="13" xfId="10" applyNumberFormat="1" applyFont="1" applyFill="1" applyBorder="1" applyAlignment="1" applyProtection="1">
      <alignment horizontal="center" vertical="center" shrinkToFit="1"/>
      <protection locked="0"/>
    </xf>
    <xf numFmtId="2" fontId="40" fillId="9" borderId="17" xfId="10" applyNumberFormat="1" applyFont="1" applyFill="1" applyBorder="1" applyAlignment="1" applyProtection="1">
      <alignment horizontal="center" vertical="center" shrinkToFit="1"/>
      <protection locked="0"/>
    </xf>
    <xf numFmtId="40" fontId="40" fillId="0" borderId="6" xfId="11" applyNumberFormat="1" applyFont="1" applyFill="1" applyBorder="1" applyAlignment="1" applyProtection="1">
      <alignment horizontal="center" vertical="center" shrinkToFit="1"/>
      <protection locked="0"/>
    </xf>
    <xf numFmtId="0" fontId="125" fillId="0" borderId="0" xfId="0" applyFont="1">
      <alignment vertical="center"/>
    </xf>
    <xf numFmtId="0" fontId="40" fillId="0" borderId="0" xfId="10" applyFont="1" applyAlignment="1">
      <alignment vertical="center" shrinkToFit="1"/>
    </xf>
    <xf numFmtId="0" fontId="40" fillId="0" borderId="0" xfId="10" applyFont="1" applyAlignment="1">
      <alignment vertical="center" wrapText="1" shrinkToFit="1"/>
    </xf>
    <xf numFmtId="0" fontId="40" fillId="0" borderId="0" xfId="10" applyFont="1" applyAlignment="1">
      <alignment horizontal="center" vertical="center" shrinkToFit="1"/>
    </xf>
    <xf numFmtId="0" fontId="33" fillId="0" borderId="0" xfId="10" applyFont="1" applyAlignment="1">
      <alignment vertical="center" shrinkToFit="1"/>
    </xf>
    <xf numFmtId="12" fontId="40" fillId="0" borderId="0" xfId="11" applyNumberFormat="1" applyFont="1" applyFill="1" applyBorder="1" applyAlignment="1" applyProtection="1">
      <alignment horizontal="center" vertical="center" shrinkToFit="1"/>
    </xf>
    <xf numFmtId="38" fontId="40" fillId="0" borderId="0" xfId="2" applyFont="1" applyFill="1" applyBorder="1" applyProtection="1">
      <alignment vertical="center"/>
    </xf>
    <xf numFmtId="40" fontId="40" fillId="0" borderId="0" xfId="11" applyNumberFormat="1" applyFont="1" applyFill="1" applyBorder="1" applyAlignment="1" applyProtection="1">
      <alignment horizontal="center" vertical="center" shrinkToFit="1"/>
    </xf>
    <xf numFmtId="0" fontId="0" fillId="0" borderId="9"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40" fillId="6" borderId="0" xfId="10" applyFont="1" applyFill="1" applyAlignment="1">
      <alignment vertical="top" wrapText="1"/>
    </xf>
    <xf numFmtId="38" fontId="33" fillId="12" borderId="5" xfId="2" applyFont="1" applyFill="1" applyBorder="1" applyAlignment="1" applyProtection="1">
      <alignment vertical="center" shrinkToFit="1"/>
    </xf>
    <xf numFmtId="0" fontId="33" fillId="0" borderId="0" xfId="21" applyFont="1">
      <alignment vertical="center"/>
    </xf>
    <xf numFmtId="0" fontId="33" fillId="0" borderId="0" xfId="21" applyFont="1" applyAlignment="1">
      <alignment vertical="center" wrapText="1"/>
    </xf>
    <xf numFmtId="0" fontId="41" fillId="0" borderId="28" xfId="21" applyFont="1" applyBorder="1" applyAlignment="1">
      <alignment vertical="center" wrapText="1"/>
    </xf>
    <xf numFmtId="0" fontId="41" fillId="0" borderId="14" xfId="21" applyFont="1" applyBorder="1" applyAlignment="1">
      <alignment vertical="center" wrapText="1"/>
    </xf>
    <xf numFmtId="0" fontId="41" fillId="0" borderId="14" xfId="21" applyFont="1" applyBorder="1" applyAlignment="1">
      <alignment vertical="center" wrapText="1" shrinkToFit="1"/>
    </xf>
    <xf numFmtId="0" fontId="41" fillId="0" borderId="30" xfId="21" applyFont="1" applyBorder="1" applyAlignment="1">
      <alignment vertical="center" wrapText="1"/>
    </xf>
    <xf numFmtId="0" fontId="41" fillId="0" borderId="0" xfId="21" applyFont="1" applyAlignment="1">
      <alignment vertical="center" wrapText="1"/>
    </xf>
    <xf numFmtId="0" fontId="41" fillId="0" borderId="44" xfId="21" applyFont="1" applyBorder="1" applyAlignment="1">
      <alignment vertical="center" wrapText="1"/>
    </xf>
    <xf numFmtId="0" fontId="41" fillId="7" borderId="13" xfId="21" applyFont="1" applyFill="1" applyBorder="1" applyAlignment="1">
      <alignment vertical="center" wrapText="1"/>
    </xf>
    <xf numFmtId="0" fontId="41" fillId="0" borderId="0" xfId="21" applyFont="1" applyAlignment="1">
      <alignment vertical="center" wrapText="1" shrinkToFit="1"/>
    </xf>
    <xf numFmtId="0" fontId="41" fillId="0" borderId="88" xfId="21" applyFont="1" applyBorder="1" applyAlignment="1">
      <alignment vertical="center" wrapText="1"/>
    </xf>
    <xf numFmtId="0" fontId="41" fillId="10" borderId="13" xfId="21" applyFont="1" applyFill="1" applyBorder="1" applyAlignment="1">
      <alignment vertical="center" wrapText="1"/>
    </xf>
    <xf numFmtId="0" fontId="41" fillId="0" borderId="13" xfId="21" applyFont="1" applyBorder="1" applyAlignment="1">
      <alignment vertical="center" wrapText="1"/>
    </xf>
    <xf numFmtId="0" fontId="41" fillId="0" borderId="13" xfId="21" applyFont="1" applyBorder="1" applyAlignment="1">
      <alignment vertical="center" wrapText="1" shrinkToFit="1"/>
    </xf>
    <xf numFmtId="38" fontId="41" fillId="7" borderId="13" xfId="22" applyFont="1" applyFill="1" applyBorder="1" applyAlignment="1" applyProtection="1">
      <alignment vertical="center" wrapText="1"/>
      <protection locked="0"/>
    </xf>
    <xf numFmtId="0" fontId="41" fillId="7" borderId="13" xfId="21" applyFont="1" applyFill="1" applyBorder="1" applyAlignment="1" applyProtection="1">
      <alignment vertical="center" wrapText="1"/>
      <protection locked="0"/>
    </xf>
    <xf numFmtId="38" fontId="41" fillId="10" borderId="13" xfId="22" applyFont="1" applyFill="1" applyBorder="1" applyAlignment="1" applyProtection="1">
      <alignment vertical="center" wrapText="1"/>
    </xf>
    <xf numFmtId="0" fontId="41" fillId="0" borderId="29" xfId="21" applyFont="1" applyBorder="1" applyAlignment="1">
      <alignment vertical="center" wrapText="1"/>
    </xf>
    <xf numFmtId="0" fontId="41" fillId="0" borderId="15" xfId="21" applyFont="1" applyBorder="1">
      <alignment vertical="center"/>
    </xf>
    <xf numFmtId="0" fontId="41" fillId="0" borderId="15" xfId="21" applyFont="1" applyBorder="1" applyAlignment="1">
      <alignment vertical="center" wrapText="1"/>
    </xf>
    <xf numFmtId="0" fontId="41" fillId="0" borderId="15" xfId="21" applyFont="1" applyBorder="1" applyAlignment="1">
      <alignment vertical="center" wrapText="1" shrinkToFit="1"/>
    </xf>
    <xf numFmtId="38" fontId="41" fillId="6" borderId="15" xfId="22" applyFont="1" applyFill="1" applyBorder="1" applyAlignment="1" applyProtection="1">
      <alignment vertical="center" wrapText="1"/>
    </xf>
    <xf numFmtId="0" fontId="41" fillId="0" borderId="24" xfId="21" applyFont="1" applyBorder="1" applyAlignment="1">
      <alignment vertical="center" wrapText="1"/>
    </xf>
    <xf numFmtId="38" fontId="41" fillId="6" borderId="0" xfId="22" applyFont="1" applyFill="1" applyBorder="1" applyAlignment="1" applyProtection="1">
      <alignment vertical="center" wrapText="1"/>
    </xf>
    <xf numFmtId="38" fontId="41" fillId="6" borderId="13" xfId="22" applyFont="1" applyFill="1" applyBorder="1" applyAlignment="1" applyProtection="1">
      <alignment vertical="center" wrapText="1"/>
    </xf>
    <xf numFmtId="38" fontId="41" fillId="6" borderId="13" xfId="22" applyFont="1" applyFill="1" applyBorder="1" applyAlignment="1" applyProtection="1">
      <alignment vertical="center" wrapText="1"/>
      <protection locked="0"/>
    </xf>
    <xf numFmtId="0" fontId="33" fillId="0" borderId="28" xfId="21" applyFont="1" applyBorder="1" applyAlignment="1">
      <alignment vertical="center" wrapText="1"/>
    </xf>
    <xf numFmtId="0" fontId="33" fillId="0" borderId="14" xfId="21" applyFont="1" applyBorder="1" applyAlignment="1">
      <alignment vertical="center" wrapText="1"/>
    </xf>
    <xf numFmtId="0" fontId="33" fillId="0" borderId="14" xfId="21" applyFont="1" applyBorder="1" applyAlignment="1">
      <alignment vertical="center" wrapText="1" shrinkToFit="1"/>
    </xf>
    <xf numFmtId="0" fontId="33" fillId="0" borderId="30" xfId="21" applyFont="1" applyBorder="1" applyAlignment="1">
      <alignment vertical="center" wrapText="1"/>
    </xf>
    <xf numFmtId="0" fontId="41" fillId="6" borderId="13" xfId="21" applyFont="1" applyFill="1" applyBorder="1" applyAlignment="1">
      <alignment vertical="center" wrapText="1"/>
    </xf>
    <xf numFmtId="0" fontId="33" fillId="0" borderId="0" xfId="21" applyFont="1" applyAlignment="1">
      <alignment vertical="center" wrapText="1" shrinkToFit="1"/>
    </xf>
    <xf numFmtId="0" fontId="39" fillId="0" borderId="0" xfId="23" applyFont="1">
      <alignment vertical="center"/>
    </xf>
    <xf numFmtId="0" fontId="39" fillId="2" borderId="0" xfId="23" applyFont="1" applyFill="1">
      <alignment vertical="center"/>
    </xf>
    <xf numFmtId="0" fontId="33" fillId="2" borderId="0" xfId="23" applyFont="1" applyFill="1">
      <alignment vertical="center"/>
    </xf>
    <xf numFmtId="0" fontId="33" fillId="0" borderId="0" xfId="23" applyFont="1">
      <alignment vertical="center"/>
    </xf>
    <xf numFmtId="0" fontId="39" fillId="0" borderId="0" xfId="23" applyFont="1" applyAlignment="1">
      <alignment horizontal="center" vertical="center"/>
    </xf>
    <xf numFmtId="0" fontId="127" fillId="0" borderId="0" xfId="23" applyFont="1">
      <alignment vertical="center"/>
    </xf>
    <xf numFmtId="191" fontId="39" fillId="2" borderId="0" xfId="23" applyNumberFormat="1" applyFont="1" applyFill="1">
      <alignment vertical="center"/>
    </xf>
    <xf numFmtId="0" fontId="39" fillId="2" borderId="0" xfId="23" applyFont="1" applyFill="1" applyAlignment="1">
      <alignment horizontal="center" vertical="center"/>
    </xf>
    <xf numFmtId="0" fontId="39" fillId="0" borderId="0" xfId="23" applyFont="1" applyAlignment="1">
      <alignment vertical="top" wrapText="1"/>
    </xf>
    <xf numFmtId="0" fontId="33" fillId="0" borderId="0" xfId="23" applyFont="1" applyAlignment="1">
      <alignment horizontal="center" vertical="center"/>
    </xf>
    <xf numFmtId="193" fontId="39" fillId="0" borderId="0" xfId="23" applyNumberFormat="1" applyFont="1" applyAlignment="1">
      <alignment vertical="center" wrapText="1"/>
    </xf>
    <xf numFmtId="193" fontId="39" fillId="0" borderId="0" xfId="23" applyNumberFormat="1" applyFont="1">
      <alignment vertical="center"/>
    </xf>
    <xf numFmtId="0" fontId="39" fillId="0" borderId="2" xfId="23" applyFont="1" applyBorder="1" applyAlignment="1">
      <alignment horizontal="center" vertical="center"/>
    </xf>
    <xf numFmtId="0" fontId="39" fillId="0" borderId="5" xfId="23" applyFont="1" applyBorder="1" applyAlignment="1">
      <alignment horizontal="center" vertical="center"/>
    </xf>
    <xf numFmtId="0" fontId="39" fillId="0" borderId="6" xfId="23" applyFont="1" applyBorder="1">
      <alignment vertical="center"/>
    </xf>
    <xf numFmtId="0" fontId="33" fillId="0" borderId="8" xfId="23" applyFont="1" applyBorder="1" applyAlignment="1">
      <alignment horizontal="left" vertical="center" indent="1"/>
    </xf>
    <xf numFmtId="0" fontId="33" fillId="0" borderId="8" xfId="23" applyFont="1" applyBorder="1">
      <alignment vertical="center"/>
    </xf>
    <xf numFmtId="0" fontId="39" fillId="0" borderId="0" xfId="23" applyFont="1" applyAlignment="1">
      <alignment horizontal="distributed" vertical="center"/>
    </xf>
    <xf numFmtId="0" fontId="16" fillId="0" borderId="0" xfId="23" applyFont="1" applyAlignment="1">
      <alignment horizontal="center" vertical="center"/>
    </xf>
    <xf numFmtId="0" fontId="39" fillId="0" borderId="0" xfId="23" applyFont="1" applyAlignment="1">
      <alignment horizontal="center" vertical="center" shrinkToFit="1"/>
    </xf>
    <xf numFmtId="176" fontId="39" fillId="0" borderId="0" xfId="23" applyNumberFormat="1" applyFont="1" applyAlignment="1">
      <alignment horizontal="center" vertical="center"/>
    </xf>
    <xf numFmtId="0" fontId="33" fillId="0" borderId="9" xfId="23" applyFont="1" applyBorder="1" applyAlignment="1">
      <alignment horizontal="center" vertical="center"/>
    </xf>
    <xf numFmtId="0" fontId="39" fillId="0" borderId="10" xfId="23" applyFont="1" applyBorder="1" applyAlignment="1">
      <alignment horizontal="right" vertical="center" wrapText="1"/>
    </xf>
    <xf numFmtId="0" fontId="3" fillId="0" borderId="10" xfId="23" applyBorder="1" applyAlignment="1">
      <alignment vertical="center" shrinkToFit="1"/>
    </xf>
    <xf numFmtId="0" fontId="39" fillId="0" borderId="10" xfId="23" applyFont="1" applyBorder="1" applyAlignment="1">
      <alignment vertical="center" wrapText="1"/>
    </xf>
    <xf numFmtId="0" fontId="33" fillId="0" borderId="11" xfId="23" applyFont="1" applyBorder="1" applyAlignment="1">
      <alignment horizontal="center" vertical="center"/>
    </xf>
    <xf numFmtId="0" fontId="33" fillId="0" borderId="1" xfId="23" applyFont="1" applyBorder="1">
      <alignment vertical="center"/>
    </xf>
    <xf numFmtId="0" fontId="39" fillId="0" borderId="4" xfId="23" applyFont="1" applyBorder="1">
      <alignment vertical="center"/>
    </xf>
    <xf numFmtId="0" fontId="39" fillId="0" borderId="2" xfId="23" applyFont="1" applyBorder="1">
      <alignment vertical="center"/>
    </xf>
    <xf numFmtId="0" fontId="50" fillId="0" borderId="0" xfId="23" applyFont="1" applyAlignment="1">
      <alignment horizontal="left" vertical="center"/>
    </xf>
    <xf numFmtId="0" fontId="33" fillId="0" borderId="0" xfId="23" applyFont="1" applyAlignment="1">
      <alignment horizontal="left" vertical="center"/>
    </xf>
    <xf numFmtId="0" fontId="33" fillId="2" borderId="0" xfId="23" applyFont="1" applyFill="1" applyAlignment="1">
      <alignment horizontal="center" vertical="center"/>
    </xf>
    <xf numFmtId="0" fontId="33" fillId="0" borderId="0" xfId="23" applyFont="1" applyAlignment="1">
      <alignment horizontal="center"/>
    </xf>
    <xf numFmtId="0" fontId="130" fillId="0" borderId="0" xfId="24" applyFont="1">
      <alignment vertical="center"/>
    </xf>
    <xf numFmtId="0" fontId="130" fillId="0" borderId="0" xfId="24" applyFont="1" applyAlignment="1">
      <alignment horizontal="center" vertical="center"/>
    </xf>
    <xf numFmtId="0" fontId="130" fillId="0" borderId="13" xfId="24" applyFont="1" applyBorder="1" applyAlignment="1">
      <alignment horizontal="center" vertical="center"/>
    </xf>
    <xf numFmtId="0" fontId="130" fillId="0" borderId="13" xfId="24" applyFont="1" applyBorder="1" applyAlignment="1">
      <alignment horizontal="center" vertical="center" wrapText="1"/>
    </xf>
    <xf numFmtId="38" fontId="130" fillId="9" borderId="13" xfId="3" applyFont="1" applyFill="1" applyBorder="1">
      <alignment vertical="center"/>
    </xf>
    <xf numFmtId="14" fontId="130" fillId="9" borderId="13" xfId="24" applyNumberFormat="1" applyFont="1" applyFill="1" applyBorder="1">
      <alignment vertical="center"/>
    </xf>
    <xf numFmtId="0" fontId="130" fillId="0" borderId="3" xfId="24" applyFont="1" applyBorder="1" applyAlignment="1">
      <alignment horizontal="right" vertical="center"/>
    </xf>
    <xf numFmtId="0" fontId="130" fillId="0" borderId="5" xfId="24" applyFont="1" applyBorder="1">
      <alignment vertical="center"/>
    </xf>
    <xf numFmtId="14" fontId="130" fillId="9" borderId="12" xfId="24" applyNumberFormat="1" applyFont="1" applyFill="1" applyBorder="1">
      <alignment vertical="center"/>
    </xf>
    <xf numFmtId="189" fontId="130" fillId="0" borderId="12" xfId="24" applyNumberFormat="1" applyFont="1" applyBorder="1">
      <alignment vertical="center"/>
    </xf>
    <xf numFmtId="189" fontId="130" fillId="0" borderId="0" xfId="24" applyNumberFormat="1" applyFont="1" applyAlignment="1">
      <alignment horizontal="right" vertical="center"/>
    </xf>
    <xf numFmtId="0" fontId="132" fillId="0" borderId="0" xfId="24" applyFont="1" applyAlignment="1">
      <alignment horizontal="right" vertical="center"/>
    </xf>
    <xf numFmtId="0" fontId="38" fillId="0" borderId="0" xfId="10" applyFont="1" applyAlignment="1">
      <alignment horizontal="center" vertical="center" shrinkToFit="1"/>
    </xf>
    <xf numFmtId="0" fontId="33" fillId="0" borderId="0" xfId="10" applyFont="1" applyAlignment="1">
      <alignment horizontal="right" vertical="center"/>
    </xf>
    <xf numFmtId="0" fontId="40" fillId="0" borderId="0" xfId="10" applyFont="1" applyProtection="1">
      <alignment vertical="center"/>
      <protection locked="0"/>
    </xf>
    <xf numFmtId="0" fontId="33" fillId="0" borderId="0" xfId="0" applyFont="1" applyAlignment="1">
      <alignment horizontal="left" vertical="center" wrapText="1"/>
    </xf>
    <xf numFmtId="38" fontId="10" fillId="0" borderId="6"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38" fontId="10" fillId="0" borderId="10" xfId="2" applyFont="1" applyFill="1" applyBorder="1" applyAlignment="1" applyProtection="1">
      <alignment horizontal="center" vertical="center"/>
    </xf>
    <xf numFmtId="0" fontId="33" fillId="0" borderId="11" xfId="10" applyFont="1" applyBorder="1" applyAlignment="1">
      <alignment horizontal="center" vertical="center"/>
    </xf>
    <xf numFmtId="0" fontId="39" fillId="0" borderId="6" xfId="10" applyFont="1" applyBorder="1" applyAlignment="1"/>
    <xf numFmtId="183" fontId="33" fillId="0" borderId="10" xfId="2" applyNumberFormat="1" applyFont="1" applyFill="1" applyBorder="1" applyAlignment="1" applyProtection="1">
      <alignment vertical="center" shrinkToFit="1"/>
    </xf>
    <xf numFmtId="183" fontId="13" fillId="0" borderId="6" xfId="0" applyNumberFormat="1" applyFont="1" applyBorder="1" applyAlignment="1">
      <alignment vertical="center" shrinkToFit="1"/>
    </xf>
    <xf numFmtId="183" fontId="33" fillId="0" borderId="6" xfId="2" applyNumberFormat="1" applyFont="1" applyFill="1" applyBorder="1" applyAlignment="1" applyProtection="1">
      <alignment vertical="center" shrinkToFit="1"/>
    </xf>
    <xf numFmtId="0" fontId="33" fillId="0" borderId="7" xfId="0" applyFont="1" applyBorder="1">
      <alignment vertical="center"/>
    </xf>
    <xf numFmtId="0" fontId="33" fillId="0" borderId="11" xfId="0" applyFont="1" applyBorder="1">
      <alignment vertical="center"/>
    </xf>
    <xf numFmtId="183" fontId="13" fillId="0" borderId="10" xfId="0" applyNumberFormat="1" applyFont="1" applyBorder="1" applyAlignment="1">
      <alignment vertical="center" shrinkToFit="1"/>
    </xf>
    <xf numFmtId="0" fontId="39" fillId="0" borderId="2" xfId="10" applyFont="1" applyBorder="1" applyAlignment="1">
      <alignment horizontal="center" vertical="center" shrinkToFit="1"/>
    </xf>
    <xf numFmtId="0" fontId="33" fillId="12" borderId="8" xfId="10" applyFont="1" applyFill="1" applyBorder="1">
      <alignment vertical="center"/>
    </xf>
    <xf numFmtId="0" fontId="39" fillId="0" borderId="3" xfId="10" applyFont="1" applyBorder="1">
      <alignment vertical="center"/>
    </xf>
    <xf numFmtId="0" fontId="33" fillId="12" borderId="9" xfId="10" applyFont="1" applyFill="1" applyBorder="1" applyAlignment="1">
      <alignment horizontal="center" vertical="center"/>
    </xf>
    <xf numFmtId="0" fontId="73" fillId="0" borderId="0" xfId="15" applyFont="1" applyAlignment="1">
      <alignment horizontal="center" vertical="center"/>
    </xf>
    <xf numFmtId="0" fontId="40" fillId="0" borderId="0" xfId="10" applyFont="1" applyAlignment="1">
      <alignment horizontal="center" vertical="center" wrapText="1"/>
    </xf>
    <xf numFmtId="0" fontId="39" fillId="0" borderId="0" xfId="15" applyFont="1" applyAlignment="1">
      <alignment horizontal="left" vertical="center"/>
    </xf>
    <xf numFmtId="0" fontId="40" fillId="0" borderId="0" xfId="15" applyFont="1" applyAlignment="1">
      <alignment horizontal="center" vertical="center" wrapText="1"/>
    </xf>
    <xf numFmtId="0" fontId="39" fillId="0" borderId="0" xfId="10" applyFont="1" applyAlignment="1">
      <alignment horizontal="left" vertical="center" shrinkToFit="1"/>
    </xf>
    <xf numFmtId="183" fontId="39" fillId="0" borderId="0" xfId="15" applyNumberFormat="1" applyFont="1" applyAlignment="1">
      <alignment horizontal="right" vertical="center" shrinkToFit="1"/>
    </xf>
    <xf numFmtId="190" fontId="39" fillId="0" borderId="6" xfId="16" applyNumberFormat="1" applyFont="1" applyFill="1" applyBorder="1" applyAlignment="1" applyProtection="1">
      <alignment horizontal="right" vertical="center" shrinkToFit="1"/>
    </xf>
    <xf numFmtId="0" fontId="101" fillId="0" borderId="0" xfId="15" applyFont="1">
      <alignment vertical="center"/>
    </xf>
    <xf numFmtId="0" fontId="6" fillId="0" borderId="0" xfId="15" applyAlignment="1">
      <alignment vertical="center" shrinkToFit="1"/>
    </xf>
    <xf numFmtId="0" fontId="39" fillId="0" borderId="1" xfId="15" applyFont="1" applyBorder="1" applyAlignment="1">
      <alignment horizontal="right" vertical="center" wrapText="1"/>
    </xf>
    <xf numFmtId="0" fontId="39" fillId="0" borderId="6" xfId="15" applyFont="1" applyBorder="1" applyAlignment="1">
      <alignment horizontal="right" vertical="center" wrapText="1"/>
    </xf>
    <xf numFmtId="0" fontId="39" fillId="0" borderId="6" xfId="15" applyFont="1" applyBorder="1" applyAlignment="1">
      <alignment vertical="center" wrapText="1"/>
    </xf>
    <xf numFmtId="0" fontId="39" fillId="0" borderId="7" xfId="15" applyFont="1" applyBorder="1" applyAlignment="1">
      <alignment vertical="center" wrapText="1"/>
    </xf>
    <xf numFmtId="0" fontId="33" fillId="0" borderId="0" xfId="15" applyFont="1" applyProtection="1">
      <alignment vertical="center"/>
      <protection locked="0"/>
    </xf>
    <xf numFmtId="0" fontId="98" fillId="6" borderId="0" xfId="15" applyFont="1" applyFill="1" applyAlignment="1">
      <alignment horizontal="left" vertical="center" wrapText="1"/>
    </xf>
    <xf numFmtId="0" fontId="39" fillId="0" borderId="0" xfId="25" applyFont="1">
      <alignment vertical="center"/>
    </xf>
    <xf numFmtId="0" fontId="39" fillId="2" borderId="0" xfId="25" applyFont="1" applyFill="1">
      <alignment vertical="center"/>
    </xf>
    <xf numFmtId="0" fontId="33" fillId="2" borderId="0" xfId="25" applyFont="1" applyFill="1">
      <alignment vertical="center"/>
    </xf>
    <xf numFmtId="0" fontId="33" fillId="0" borderId="0" xfId="25" applyFont="1">
      <alignment vertical="center"/>
    </xf>
    <xf numFmtId="0" fontId="39" fillId="0" borderId="0" xfId="25" applyFont="1" applyAlignment="1">
      <alignment horizontal="center" vertical="center"/>
    </xf>
    <xf numFmtId="191" fontId="39" fillId="2" borderId="0" xfId="25" applyNumberFormat="1" applyFont="1" applyFill="1">
      <alignment vertical="center"/>
    </xf>
    <xf numFmtId="0" fontId="127" fillId="0" borderId="0" xfId="25" applyFont="1">
      <alignment vertical="center"/>
    </xf>
    <xf numFmtId="0" fontId="39" fillId="2" borderId="0" xfId="25" applyFont="1" applyFill="1" applyAlignment="1">
      <alignment horizontal="center" vertical="center"/>
    </xf>
    <xf numFmtId="0" fontId="39" fillId="0" borderId="0" xfId="25" applyFont="1" applyAlignment="1">
      <alignment vertical="top" wrapText="1"/>
    </xf>
    <xf numFmtId="0" fontId="39" fillId="0" borderId="0" xfId="25" applyFont="1" applyAlignment="1">
      <alignment horizontal="left" vertical="center"/>
    </xf>
    <xf numFmtId="38" fontId="38" fillId="0" borderId="0" xfId="10" applyNumberFormat="1" applyFont="1">
      <alignment vertical="center"/>
    </xf>
    <xf numFmtId="0" fontId="136" fillId="0" borderId="10" xfId="10" applyFont="1" applyBorder="1" applyAlignment="1">
      <alignment horizontal="right" vertical="center"/>
    </xf>
    <xf numFmtId="0" fontId="136" fillId="0" borderId="10" xfId="10" applyFont="1" applyBorder="1">
      <alignment vertical="center"/>
    </xf>
    <xf numFmtId="0" fontId="136" fillId="0" borderId="10" xfId="10" applyFont="1" applyBorder="1" applyAlignment="1">
      <alignment horizontal="center" vertical="center"/>
    </xf>
    <xf numFmtId="0" fontId="137" fillId="0" borderId="0" xfId="0" applyFont="1">
      <alignment vertical="center"/>
    </xf>
    <xf numFmtId="0" fontId="33" fillId="0" borderId="0" xfId="10" applyFont="1" applyAlignment="1">
      <alignment horizontal="center" vertical="center" wrapText="1"/>
    </xf>
    <xf numFmtId="40" fontId="33" fillId="0" borderId="0" xfId="10" applyNumberFormat="1" applyFont="1" applyAlignment="1">
      <alignment horizontal="center" vertical="center"/>
    </xf>
    <xf numFmtId="38" fontId="33" fillId="0" borderId="0" xfId="10" applyNumberFormat="1" applyFont="1">
      <alignment vertical="center"/>
    </xf>
    <xf numFmtId="196" fontId="30" fillId="0" borderId="0" xfId="0" applyNumberFormat="1" applyFont="1" applyAlignment="1">
      <alignment horizontal="center" vertical="center" wrapText="1"/>
    </xf>
    <xf numFmtId="38" fontId="33" fillId="0" borderId="0" xfId="2" applyFont="1" applyFill="1" applyBorder="1" applyAlignment="1" applyProtection="1">
      <alignment horizontal="center" vertical="center"/>
    </xf>
    <xf numFmtId="56" fontId="33" fillId="0" borderId="0" xfId="0" applyNumberFormat="1" applyFont="1" applyAlignment="1">
      <alignment horizontal="right" vertical="center"/>
    </xf>
    <xf numFmtId="38" fontId="33" fillId="0" borderId="91" xfId="2" applyFont="1" applyFill="1" applyBorder="1" applyAlignment="1" applyProtection="1">
      <alignment horizontal="center" vertical="center"/>
    </xf>
    <xf numFmtId="0" fontId="138" fillId="0" borderId="17" xfId="0" applyFont="1" applyBorder="1" applyAlignment="1">
      <alignment horizontal="left" vertical="center"/>
    </xf>
    <xf numFmtId="0" fontId="39" fillId="3" borderId="0" xfId="10" applyFont="1" applyFill="1" applyAlignment="1">
      <alignment vertical="center" shrinkToFit="1"/>
    </xf>
    <xf numFmtId="0" fontId="39" fillId="0" borderId="0" xfId="23" applyFont="1" applyAlignment="1">
      <alignment horizontal="left" vertical="center" indent="1"/>
    </xf>
    <xf numFmtId="0" fontId="39" fillId="0" borderId="9" xfId="23" applyFont="1" applyBorder="1" applyAlignment="1">
      <alignment horizontal="left" vertical="center" indent="1"/>
    </xf>
    <xf numFmtId="0" fontId="16" fillId="6" borderId="0" xfId="4" applyFont="1" applyFill="1">
      <alignment vertical="center"/>
    </xf>
    <xf numFmtId="0" fontId="16" fillId="0" borderId="0" xfId="4" applyFont="1">
      <alignment vertical="center"/>
    </xf>
    <xf numFmtId="0" fontId="16" fillId="6" borderId="0" xfId="4" applyFont="1" applyFill="1" applyAlignment="1">
      <alignment horizontal="left" vertical="center"/>
    </xf>
    <xf numFmtId="0" fontId="16" fillId="0" borderId="0" xfId="4" applyFont="1" applyAlignment="1">
      <alignment vertical="top" wrapText="1"/>
    </xf>
    <xf numFmtId="0" fontId="16" fillId="6" borderId="0" xfId="4" applyFont="1" applyFill="1" applyAlignment="1">
      <alignment vertical="center" wrapText="1"/>
    </xf>
    <xf numFmtId="0" fontId="16" fillId="6" borderId="0" xfId="4" applyFont="1" applyFill="1" applyAlignment="1">
      <alignment horizontal="center" vertical="center" wrapText="1"/>
    </xf>
    <xf numFmtId="0" fontId="16" fillId="6" borderId="0" xfId="4" applyFont="1" applyFill="1" applyAlignment="1">
      <alignment horizontal="center" vertical="center"/>
    </xf>
    <xf numFmtId="0" fontId="16" fillId="0" borderId="0" xfId="4" applyFont="1" applyAlignment="1">
      <alignment vertical="center" wrapText="1"/>
    </xf>
    <xf numFmtId="0" fontId="16" fillId="0" borderId="88" xfId="4" applyFont="1" applyBorder="1" applyAlignment="1">
      <alignment vertical="top" wrapText="1"/>
    </xf>
    <xf numFmtId="0" fontId="20" fillId="0" borderId="0" xfId="4">
      <alignment vertical="center"/>
    </xf>
    <xf numFmtId="0" fontId="16" fillId="6" borderId="0" xfId="4" applyFont="1" applyFill="1" applyAlignment="1">
      <alignment vertical="top"/>
    </xf>
    <xf numFmtId="0" fontId="16" fillId="6" borderId="0" xfId="4" applyFont="1" applyFill="1" applyAlignment="1">
      <alignment horizontal="left" vertical="top"/>
    </xf>
    <xf numFmtId="0" fontId="16" fillId="0" borderId="0" xfId="4" applyFont="1" applyAlignment="1">
      <alignment vertical="top"/>
    </xf>
    <xf numFmtId="0" fontId="16" fillId="15" borderId="0" xfId="4" applyFont="1" applyFill="1" applyAlignment="1">
      <alignment horizontal="center" vertical="center" textRotation="255"/>
    </xf>
    <xf numFmtId="0" fontId="16" fillId="0" borderId="0" xfId="4" applyFont="1" applyAlignment="1">
      <alignment horizontal="center" vertical="center" wrapText="1"/>
    </xf>
    <xf numFmtId="0" fontId="16" fillId="0" borderId="0" xfId="4" applyFont="1" applyAlignment="1" applyProtection="1">
      <alignment horizontal="center" vertical="center"/>
      <protection locked="0"/>
    </xf>
    <xf numFmtId="0" fontId="16" fillId="2" borderId="6" xfId="4" applyFont="1" applyFill="1" applyBorder="1">
      <alignment vertical="center"/>
    </xf>
    <xf numFmtId="0" fontId="16" fillId="2" borderId="10" xfId="4" applyFont="1" applyFill="1" applyBorder="1">
      <alignment vertical="center"/>
    </xf>
    <xf numFmtId="0" fontId="16" fillId="2" borderId="104" xfId="4" applyFont="1" applyFill="1" applyBorder="1">
      <alignment vertical="center"/>
    </xf>
    <xf numFmtId="0" fontId="16" fillId="2" borderId="105" xfId="4" applyFont="1" applyFill="1" applyBorder="1">
      <alignment vertical="center"/>
    </xf>
    <xf numFmtId="0" fontId="16" fillId="2" borderId="1" xfId="4" applyFont="1" applyFill="1" applyBorder="1" applyAlignment="1">
      <alignment vertical="top"/>
    </xf>
    <xf numFmtId="0" fontId="140" fillId="0" borderId="13" xfId="1" applyFont="1" applyBorder="1" applyAlignment="1" applyProtection="1">
      <alignment vertical="center"/>
    </xf>
    <xf numFmtId="0" fontId="28" fillId="0" borderId="0" xfId="12" applyFont="1" applyAlignment="1">
      <alignment horizontal="left" vertical="top" wrapText="1"/>
    </xf>
    <xf numFmtId="0" fontId="86" fillId="0" borderId="0" xfId="12" applyFont="1" applyAlignment="1">
      <alignment horizontal="left" vertical="top" wrapText="1"/>
    </xf>
    <xf numFmtId="0" fontId="10" fillId="0" borderId="0" xfId="0" applyFont="1" applyAlignment="1">
      <alignment vertical="center" wrapText="1"/>
    </xf>
    <xf numFmtId="0" fontId="33" fillId="4" borderId="3" xfId="0" applyFont="1" applyFill="1" applyBorder="1" applyAlignment="1" applyProtection="1">
      <alignment horizontal="center" vertical="center" shrinkToFit="1"/>
      <protection locked="0"/>
    </xf>
    <xf numFmtId="0" fontId="33" fillId="0" borderId="10" xfId="10" applyFont="1" applyBorder="1">
      <alignment vertical="center"/>
    </xf>
    <xf numFmtId="38" fontId="40" fillId="0" borderId="0" xfId="10" applyNumberFormat="1" applyFont="1" applyAlignment="1">
      <alignment horizontal="center" vertical="center"/>
    </xf>
    <xf numFmtId="0" fontId="33" fillId="3" borderId="0" xfId="0" applyFont="1" applyFill="1" applyAlignment="1">
      <alignment horizontal="left" vertical="center" shrinkToFit="1"/>
    </xf>
    <xf numFmtId="0" fontId="13" fillId="0" borderId="0" xfId="0" applyFont="1" applyAlignment="1">
      <alignment horizontal="center" vertical="center" wrapText="1"/>
    </xf>
    <xf numFmtId="0" fontId="33" fillId="0" borderId="0" xfId="0" applyFont="1" applyAlignment="1">
      <alignment horizontal="center" vertical="center" wrapText="1"/>
    </xf>
    <xf numFmtId="0" fontId="16" fillId="0" borderId="0" xfId="0" applyFont="1" applyAlignment="1">
      <alignment vertical="center" wrapText="1"/>
    </xf>
    <xf numFmtId="0" fontId="33" fillId="0" borderId="5" xfId="10" applyFont="1" applyBorder="1" applyAlignment="1">
      <alignment horizontal="center" vertical="center"/>
    </xf>
    <xf numFmtId="0" fontId="73" fillId="0" borderId="0" xfId="10" applyFont="1" applyAlignment="1">
      <alignment horizontal="center" vertical="center"/>
    </xf>
    <xf numFmtId="0" fontId="21" fillId="0" borderId="0" xfId="10" applyFont="1" applyAlignment="1">
      <alignment vertical="top" wrapText="1"/>
    </xf>
    <xf numFmtId="176" fontId="39" fillId="0" borderId="2" xfId="10" applyNumberFormat="1" applyFont="1" applyBorder="1" applyAlignment="1">
      <alignment horizontal="center" vertical="center"/>
    </xf>
    <xf numFmtId="197" fontId="39" fillId="3" borderId="0" xfId="10" applyNumberFormat="1" applyFont="1" applyFill="1" applyAlignment="1">
      <alignment vertical="center" shrinkToFit="1"/>
    </xf>
    <xf numFmtId="0" fontId="39" fillId="0" borderId="10" xfId="14" applyFont="1" applyBorder="1" applyAlignment="1">
      <alignment horizontal="right" vertical="center" wrapText="1"/>
    </xf>
    <xf numFmtId="0" fontId="39" fillId="0" borderId="10" xfId="14" applyFont="1" applyBorder="1" applyAlignment="1">
      <alignment vertical="center" wrapText="1"/>
    </xf>
    <xf numFmtId="0" fontId="39" fillId="0" borderId="0" xfId="14" applyFont="1" applyAlignment="1">
      <alignment horizontal="center" vertical="center"/>
    </xf>
    <xf numFmtId="0" fontId="39" fillId="0" borderId="6" xfId="15" applyFont="1" applyBorder="1" applyAlignment="1">
      <alignment horizontal="center" vertical="center"/>
    </xf>
    <xf numFmtId="0" fontId="39" fillId="0" borderId="10" xfId="15" applyFont="1" applyBorder="1" applyAlignment="1">
      <alignment horizontal="center" vertical="center"/>
    </xf>
    <xf numFmtId="0" fontId="39" fillId="0" borderId="10" xfId="15" applyFont="1" applyBorder="1" applyAlignment="1">
      <alignment vertical="center" wrapText="1"/>
    </xf>
    <xf numFmtId="0" fontId="83" fillId="0" borderId="0" xfId="15" applyFont="1" applyAlignment="1">
      <alignment horizontal="center" vertical="center" wrapText="1"/>
    </xf>
    <xf numFmtId="0" fontId="33" fillId="0" borderId="6" xfId="15" applyFont="1" applyBorder="1" applyAlignment="1">
      <alignment horizontal="center" vertical="center"/>
    </xf>
    <xf numFmtId="0" fontId="33" fillId="0" borderId="7" xfId="15" applyFont="1" applyBorder="1" applyAlignment="1">
      <alignment horizontal="center" vertical="center"/>
    </xf>
    <xf numFmtId="0" fontId="64" fillId="0" borderId="0" xfId="0" applyFont="1">
      <alignment vertical="center"/>
    </xf>
    <xf numFmtId="0" fontId="46" fillId="0" borderId="0" xfId="0" applyFont="1">
      <alignment vertical="center"/>
    </xf>
    <xf numFmtId="0" fontId="67" fillId="0" borderId="0" xfId="0" applyFont="1" applyAlignment="1">
      <alignment vertical="center" wrapText="1"/>
    </xf>
    <xf numFmtId="0" fontId="33" fillId="0" borderId="3" xfId="0" applyFont="1" applyBorder="1" applyAlignment="1">
      <alignment horizontal="center" vertical="center"/>
    </xf>
    <xf numFmtId="0" fontId="67" fillId="0" borderId="0" xfId="0" applyFont="1" applyAlignment="1">
      <alignment horizontal="center" vertical="center"/>
    </xf>
    <xf numFmtId="177" fontId="64" fillId="0" borderId="0" xfId="0" applyNumberFormat="1" applyFont="1" applyAlignment="1">
      <alignment horizontal="center" vertical="center"/>
    </xf>
    <xf numFmtId="0" fontId="33" fillId="4" borderId="3" xfId="0" applyFont="1" applyFill="1" applyBorder="1" applyAlignment="1">
      <alignment horizontal="center" vertical="center" shrinkToFit="1"/>
    </xf>
    <xf numFmtId="0" fontId="67" fillId="5" borderId="0" xfId="0" applyFont="1" applyFill="1">
      <alignment vertical="center"/>
    </xf>
    <xf numFmtId="0" fontId="67" fillId="5" borderId="0" xfId="0" applyFont="1" applyFill="1" applyAlignment="1">
      <alignment horizontal="center" vertical="center"/>
    </xf>
    <xf numFmtId="0" fontId="33" fillId="0" borderId="3" xfId="0" applyFont="1" applyBorder="1" applyAlignment="1">
      <alignment horizontal="center" vertical="center" shrinkToFit="1"/>
    </xf>
    <xf numFmtId="0" fontId="67" fillId="0" borderId="0" xfId="0" applyFont="1" applyAlignment="1">
      <alignment horizontal="right" vertical="center"/>
    </xf>
    <xf numFmtId="49" fontId="67" fillId="0" borderId="0" xfId="0" applyNumberFormat="1" applyFont="1">
      <alignment vertical="center"/>
    </xf>
    <xf numFmtId="177" fontId="64" fillId="0" borderId="0" xfId="0" applyNumberFormat="1" applyFont="1">
      <alignment vertical="center"/>
    </xf>
    <xf numFmtId="0" fontId="67" fillId="0" borderId="0" xfId="0" applyFont="1" applyAlignment="1">
      <alignment horizontal="left" vertical="center"/>
    </xf>
    <xf numFmtId="0" fontId="33"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63" fillId="0" borderId="0" xfId="0" applyFont="1">
      <alignment vertical="center"/>
    </xf>
    <xf numFmtId="0" fontId="33" fillId="0" borderId="2" xfId="10" applyFont="1" applyBorder="1">
      <alignment vertical="center"/>
    </xf>
    <xf numFmtId="0" fontId="39" fillId="0" borderId="0" xfId="10" applyFont="1" applyAlignment="1"/>
    <xf numFmtId="0" fontId="33" fillId="0" borderId="0" xfId="10" applyFont="1" applyAlignment="1"/>
    <xf numFmtId="0" fontId="134" fillId="0" borderId="0" xfId="10" applyFont="1" applyAlignment="1">
      <alignment horizontal="center" vertical="center"/>
    </xf>
    <xf numFmtId="0" fontId="134" fillId="0" borderId="0" xfId="10" applyFont="1">
      <alignment vertical="center"/>
    </xf>
    <xf numFmtId="0" fontId="42" fillId="0" borderId="0" xfId="14" applyFont="1">
      <alignment vertical="center"/>
    </xf>
    <xf numFmtId="0" fontId="43" fillId="0" borderId="0" xfId="14" applyFont="1">
      <alignment vertical="center"/>
    </xf>
    <xf numFmtId="0" fontId="39" fillId="0" borderId="6" xfId="15" applyFont="1" applyBorder="1">
      <alignment vertical="center"/>
    </xf>
    <xf numFmtId="0" fontId="39" fillId="0" borderId="6" xfId="15" applyFont="1" applyBorder="1" applyAlignment="1">
      <alignment horizontal="left" vertical="center"/>
    </xf>
    <xf numFmtId="0" fontId="33" fillId="0" borderId="9" xfId="15" applyFont="1" applyBorder="1" applyAlignment="1">
      <alignment horizontal="center" vertical="center"/>
    </xf>
    <xf numFmtId="0" fontId="39" fillId="0" borderId="6" xfId="14" applyFont="1" applyBorder="1">
      <alignment vertical="center"/>
    </xf>
    <xf numFmtId="0" fontId="33" fillId="0" borderId="6" xfId="14" applyFont="1" applyBorder="1">
      <alignment vertical="center"/>
    </xf>
    <xf numFmtId="0" fontId="43" fillId="0" borderId="0" xfId="15" applyFont="1">
      <alignment vertical="center"/>
    </xf>
    <xf numFmtId="0" fontId="33" fillId="0" borderId="11" xfId="14" applyFont="1" applyBorder="1" applyAlignment="1">
      <alignment horizontal="center" vertical="center"/>
    </xf>
    <xf numFmtId="0" fontId="93" fillId="0" borderId="0" xfId="14" applyFont="1">
      <alignment vertical="center"/>
    </xf>
    <xf numFmtId="0" fontId="33" fillId="0" borderId="1" xfId="14" applyFont="1" applyBorder="1">
      <alignment vertical="center"/>
    </xf>
    <xf numFmtId="0" fontId="39" fillId="0" borderId="6" xfId="14" applyFont="1" applyBorder="1" applyAlignment="1">
      <alignment vertical="center" wrapText="1"/>
    </xf>
    <xf numFmtId="0" fontId="39" fillId="0" borderId="7" xfId="14" applyFont="1" applyBorder="1" applyAlignment="1">
      <alignment vertical="center" wrapText="1"/>
    </xf>
    <xf numFmtId="0" fontId="33" fillId="0" borderId="4" xfId="14" applyFont="1" applyBorder="1">
      <alignment vertical="center"/>
    </xf>
    <xf numFmtId="0" fontId="33" fillId="0" borderId="10" xfId="14" applyFont="1" applyBorder="1">
      <alignment vertical="center"/>
    </xf>
    <xf numFmtId="0" fontId="16" fillId="0" borderId="10" xfId="14" applyFont="1" applyBorder="1">
      <alignment vertical="center"/>
    </xf>
    <xf numFmtId="0" fontId="33" fillId="0" borderId="10" xfId="14" applyFont="1" applyBorder="1" applyAlignment="1">
      <alignment horizontal="center" vertical="center"/>
    </xf>
    <xf numFmtId="0" fontId="39" fillId="0" borderId="0" xfId="14" applyFont="1" applyAlignment="1">
      <alignment horizontal="right" vertical="center" wrapText="1"/>
    </xf>
    <xf numFmtId="0" fontId="39" fillId="0" borderId="0" xfId="14" applyFont="1" applyAlignment="1">
      <alignment horizontal="center" vertical="center" wrapText="1"/>
    </xf>
    <xf numFmtId="0" fontId="39" fillId="0" borderId="0" xfId="14" applyFont="1" applyAlignment="1">
      <alignment vertical="center" wrapText="1"/>
    </xf>
    <xf numFmtId="0" fontId="39" fillId="0" borderId="10" xfId="14" applyFont="1" applyBorder="1">
      <alignment vertical="center"/>
    </xf>
    <xf numFmtId="0" fontId="39" fillId="0" borderId="10" xfId="14" applyFont="1" applyBorder="1" applyAlignment="1">
      <alignment horizontal="center" vertical="center" wrapText="1"/>
    </xf>
    <xf numFmtId="0" fontId="6" fillId="0" borderId="6" xfId="14" applyBorder="1" applyAlignment="1">
      <alignment horizontal="center" vertical="center"/>
    </xf>
    <xf numFmtId="0" fontId="6" fillId="0" borderId="10" xfId="14" applyBorder="1" applyAlignment="1">
      <alignment horizontal="center" vertical="center"/>
    </xf>
    <xf numFmtId="0" fontId="33" fillId="0" borderId="0" xfId="14" applyFont="1" applyAlignment="1">
      <alignment horizontal="left" vertical="center"/>
    </xf>
    <xf numFmtId="0" fontId="16" fillId="0" borderId="0" xfId="17" applyFont="1">
      <alignment vertical="center"/>
    </xf>
    <xf numFmtId="0" fontId="98" fillId="0" borderId="0" xfId="18" applyFont="1" applyAlignment="1">
      <alignment horizontal="left" vertical="center"/>
    </xf>
    <xf numFmtId="0" fontId="91" fillId="0" borderId="0" xfId="17" applyFont="1" applyAlignment="1">
      <alignment vertical="center" shrinkToFit="1"/>
    </xf>
    <xf numFmtId="0" fontId="95" fillId="0" borderId="0" xfId="17" applyFont="1">
      <alignment vertical="center"/>
    </xf>
    <xf numFmtId="0" fontId="33" fillId="0" borderId="0" xfId="14" applyFont="1" applyAlignment="1">
      <alignment horizontal="right"/>
    </xf>
    <xf numFmtId="0" fontId="98" fillId="0" borderId="0" xfId="18" applyFont="1" applyAlignment="1">
      <alignment horizontal="left" vertical="center" wrapText="1"/>
    </xf>
    <xf numFmtId="0" fontId="6" fillId="0" borderId="0" xfId="14" applyAlignment="1">
      <alignment horizontal="left" vertical="center"/>
    </xf>
    <xf numFmtId="0" fontId="21" fillId="0" borderId="0" xfId="15" applyFont="1">
      <alignment vertical="center"/>
    </xf>
    <xf numFmtId="0" fontId="33" fillId="7" borderId="13" xfId="15" applyFont="1" applyFill="1" applyBorder="1">
      <alignment vertical="center"/>
    </xf>
    <xf numFmtId="0" fontId="16" fillId="0" borderId="1" xfId="15" applyFont="1" applyBorder="1">
      <alignment vertical="center"/>
    </xf>
    <xf numFmtId="0" fontId="21" fillId="0" borderId="6" xfId="15" applyFont="1" applyBorder="1">
      <alignment vertical="center"/>
    </xf>
    <xf numFmtId="0" fontId="16" fillId="0" borderId="6" xfId="15" applyFont="1" applyBorder="1" applyAlignment="1">
      <alignment horizontal="left" vertical="center"/>
    </xf>
    <xf numFmtId="0" fontId="21" fillId="0" borderId="6" xfId="15" applyFont="1" applyBorder="1" applyAlignment="1">
      <alignment vertical="center" wrapText="1"/>
    </xf>
    <xf numFmtId="0" fontId="100" fillId="0" borderId="6" xfId="15" applyFont="1" applyBorder="1" applyAlignment="1">
      <alignment horizontal="left" vertical="center" shrinkToFit="1"/>
    </xf>
    <xf numFmtId="0" fontId="16" fillId="0" borderId="8" xfId="15" applyFont="1" applyBorder="1">
      <alignment vertical="center"/>
    </xf>
    <xf numFmtId="0" fontId="21" fillId="0" borderId="0" xfId="15" applyFont="1" applyAlignment="1">
      <alignment horizontal="distributed" vertical="center"/>
    </xf>
    <xf numFmtId="0" fontId="16" fillId="0" borderId="0" xfId="15" applyFont="1" applyAlignment="1">
      <alignment horizontal="left" vertical="center"/>
    </xf>
    <xf numFmtId="0" fontId="16" fillId="0" borderId="0" xfId="15" applyFont="1">
      <alignment vertical="center"/>
    </xf>
    <xf numFmtId="176" fontId="39" fillId="0" borderId="0" xfId="15" applyNumberFormat="1" applyFont="1" applyAlignment="1">
      <alignment horizontal="center" vertical="center"/>
    </xf>
    <xf numFmtId="0" fontId="100" fillId="0" borderId="0" xfId="15" applyFont="1" applyAlignment="1">
      <alignment vertical="center" shrinkToFit="1"/>
    </xf>
    <xf numFmtId="0" fontId="21" fillId="0" borderId="1" xfId="15" applyFont="1" applyBorder="1">
      <alignment vertical="center"/>
    </xf>
    <xf numFmtId="0" fontId="29" fillId="0" borderId="6" xfId="15" applyFont="1" applyBorder="1">
      <alignment vertical="center"/>
    </xf>
    <xf numFmtId="0" fontId="16" fillId="0" borderId="6" xfId="15" applyFont="1" applyBorder="1">
      <alignment vertical="center"/>
    </xf>
    <xf numFmtId="0" fontId="33" fillId="0" borderId="6" xfId="15" applyFont="1" applyBorder="1">
      <alignment vertical="center"/>
    </xf>
    <xf numFmtId="0" fontId="21" fillId="0" borderId="8" xfId="15" applyFont="1" applyBorder="1">
      <alignment vertical="center"/>
    </xf>
    <xf numFmtId="0" fontId="21" fillId="0" borderId="4" xfId="15" applyFont="1" applyBorder="1">
      <alignment vertical="center"/>
    </xf>
    <xf numFmtId="0" fontId="29" fillId="0" borderId="10" xfId="15" applyFont="1" applyBorder="1">
      <alignment vertical="center"/>
    </xf>
    <xf numFmtId="0" fontId="21" fillId="0" borderId="10" xfId="15" applyFont="1" applyBorder="1">
      <alignment vertical="center"/>
    </xf>
    <xf numFmtId="0" fontId="16" fillId="0" borderId="10" xfId="15" applyFont="1" applyBorder="1">
      <alignment vertical="center"/>
    </xf>
    <xf numFmtId="0" fontId="33" fillId="0" borderId="10" xfId="15" applyFont="1" applyBorder="1">
      <alignment vertical="center"/>
    </xf>
    <xf numFmtId="0" fontId="33" fillId="0" borderId="10" xfId="15" applyFont="1" applyBorder="1" applyAlignment="1">
      <alignment horizontal="center" vertical="center"/>
    </xf>
    <xf numFmtId="0" fontId="39" fillId="0" borderId="10" xfId="15" applyFont="1" applyBorder="1">
      <alignment vertical="center"/>
    </xf>
    <xf numFmtId="0" fontId="33" fillId="0" borderId="11" xfId="15" applyFont="1" applyBorder="1" applyAlignment="1">
      <alignment horizontal="center" vertical="center"/>
    </xf>
    <xf numFmtId="0" fontId="39" fillId="0" borderId="0" xfId="15" applyFont="1" applyAlignment="1">
      <alignment horizontal="left" vertical="center" wrapText="1"/>
    </xf>
    <xf numFmtId="38" fontId="39" fillId="0" borderId="0" xfId="16" applyFont="1" applyBorder="1" applyProtection="1">
      <alignment vertical="center"/>
    </xf>
    <xf numFmtId="0" fontId="39" fillId="0" borderId="0" xfId="15" applyFont="1" applyAlignment="1">
      <alignment horizontal="left" vertical="center" shrinkToFit="1"/>
    </xf>
    <xf numFmtId="0" fontId="97" fillId="0" borderId="0" xfId="17" applyFont="1" applyAlignment="1">
      <alignment vertical="top"/>
    </xf>
    <xf numFmtId="0" fontId="6" fillId="0" borderId="0" xfId="15">
      <alignment vertical="center"/>
    </xf>
    <xf numFmtId="0" fontId="39" fillId="0" borderId="1" xfId="15" applyFont="1" applyBorder="1">
      <alignment vertical="center"/>
    </xf>
    <xf numFmtId="0" fontId="39" fillId="0" borderId="8" xfId="15" applyFont="1" applyBorder="1">
      <alignment vertical="center"/>
    </xf>
    <xf numFmtId="0" fontId="39" fillId="0" borderId="4" xfId="15" applyFont="1" applyBorder="1">
      <alignment vertical="center"/>
    </xf>
    <xf numFmtId="0" fontId="39" fillId="0" borderId="8" xfId="15" applyFont="1" applyBorder="1" applyAlignment="1">
      <alignment vertical="center" wrapText="1"/>
    </xf>
    <xf numFmtId="0" fontId="39" fillId="0" borderId="0" xfId="15" applyFont="1" applyAlignment="1">
      <alignment vertical="center" wrapText="1"/>
    </xf>
    <xf numFmtId="0" fontId="39" fillId="0" borderId="9" xfId="15" applyFont="1" applyBorder="1">
      <alignment vertical="center"/>
    </xf>
    <xf numFmtId="0" fontId="39" fillId="0" borderId="1" xfId="15" applyFont="1" applyBorder="1" applyAlignment="1">
      <alignment vertical="center" wrapText="1"/>
    </xf>
    <xf numFmtId="0" fontId="39" fillId="0" borderId="6" xfId="15" applyFont="1" applyBorder="1" applyAlignment="1">
      <alignment horizontal="center" vertical="center" shrinkToFit="1"/>
    </xf>
    <xf numFmtId="0" fontId="39" fillId="0" borderId="6" xfId="15" applyFont="1" applyBorder="1" applyAlignment="1">
      <alignment horizontal="left" vertical="center" shrinkToFit="1"/>
    </xf>
    <xf numFmtId="0" fontId="39" fillId="0" borderId="7" xfId="15" applyFont="1" applyBorder="1" applyAlignment="1">
      <alignment horizontal="left" vertical="center" shrinkToFit="1"/>
    </xf>
    <xf numFmtId="0" fontId="39" fillId="0" borderId="9" xfId="15" applyFont="1" applyBorder="1" applyAlignment="1">
      <alignment horizontal="left" vertical="center" shrinkToFit="1"/>
    </xf>
    <xf numFmtId="0" fontId="39" fillId="0" borderId="4" xfId="15" applyFont="1" applyBorder="1" applyAlignment="1">
      <alignment vertical="center" wrapText="1"/>
    </xf>
    <xf numFmtId="0" fontId="39" fillId="0" borderId="11" xfId="15" applyFont="1" applyBorder="1">
      <alignment vertical="center"/>
    </xf>
    <xf numFmtId="183" fontId="28" fillId="0" borderId="0" xfId="15" applyNumberFormat="1" applyFont="1" applyAlignment="1">
      <alignment horizontal="center" vertical="center" shrinkToFit="1"/>
    </xf>
    <xf numFmtId="183" fontId="28" fillId="0" borderId="6" xfId="15" applyNumberFormat="1" applyFont="1" applyBorder="1" applyAlignment="1">
      <alignment horizontal="center" vertical="center" shrinkToFit="1"/>
    </xf>
    <xf numFmtId="0" fontId="39" fillId="0" borderId="7" xfId="15" applyFont="1" applyBorder="1">
      <alignment vertical="center"/>
    </xf>
    <xf numFmtId="183" fontId="28" fillId="0" borderId="10" xfId="15" applyNumberFormat="1" applyFont="1" applyBorder="1" applyAlignment="1">
      <alignment horizontal="center" vertical="center" shrinkToFit="1"/>
    </xf>
    <xf numFmtId="0" fontId="33" fillId="0" borderId="0" xfId="15" applyFont="1" applyAlignment="1">
      <alignment horizontal="right"/>
    </xf>
    <xf numFmtId="0" fontId="33" fillId="6" borderId="0" xfId="15" applyFont="1" applyFill="1">
      <alignment vertical="center"/>
    </xf>
    <xf numFmtId="0" fontId="41" fillId="0" borderId="0" xfId="15" applyFont="1" applyAlignment="1">
      <alignment horizontal="center" vertical="center" wrapText="1"/>
    </xf>
    <xf numFmtId="197" fontId="16" fillId="3" borderId="0" xfId="15" applyNumberFormat="1" applyFont="1" applyFill="1" applyAlignment="1">
      <alignment vertical="center" shrinkToFit="1"/>
    </xf>
    <xf numFmtId="0" fontId="107" fillId="0" borderId="0" xfId="15" applyFont="1" applyAlignment="1">
      <alignment horizontal="center" vertical="center"/>
    </xf>
    <xf numFmtId="0" fontId="107" fillId="0" borderId="0" xfId="15" applyFont="1">
      <alignment vertical="center"/>
    </xf>
    <xf numFmtId="0" fontId="108" fillId="0" borderId="0" xfId="15" applyFont="1">
      <alignment vertical="center"/>
    </xf>
    <xf numFmtId="0" fontId="21" fillId="0" borderId="0" xfId="15" applyFont="1" applyAlignment="1">
      <alignment horizontal="center" vertical="center"/>
    </xf>
    <xf numFmtId="176" fontId="39" fillId="0" borderId="10" xfId="15" applyNumberFormat="1" applyFont="1" applyBorder="1" applyAlignment="1">
      <alignment horizontal="center" vertical="center"/>
    </xf>
    <xf numFmtId="38" fontId="40" fillId="0" borderId="0" xfId="2" applyFont="1" applyProtection="1">
      <alignment vertical="center"/>
    </xf>
    <xf numFmtId="38" fontId="40" fillId="0" borderId="0" xfId="2" applyFont="1" applyAlignment="1" applyProtection="1">
      <alignment vertical="center"/>
    </xf>
    <xf numFmtId="0" fontId="33" fillId="0" borderId="0" xfId="0" applyFont="1" applyAlignment="1">
      <alignment horizontal="left" vertical="center" shrinkToFit="1"/>
    </xf>
    <xf numFmtId="0" fontId="35" fillId="0" borderId="0" xfId="0" applyFont="1" applyAlignment="1">
      <alignment horizontal="left" vertical="center" shrinkToFit="1"/>
    </xf>
    <xf numFmtId="38" fontId="139" fillId="0" borderId="0" xfId="10" applyNumberFormat="1" applyFont="1" applyAlignment="1">
      <alignment horizontal="center" vertical="center"/>
    </xf>
    <xf numFmtId="0" fontId="40" fillId="0" borderId="6" xfId="10" applyFont="1" applyBorder="1" applyAlignment="1">
      <alignment vertical="center" shrinkToFit="1"/>
    </xf>
    <xf numFmtId="38" fontId="38" fillId="0" borderId="0" xfId="10" applyNumberFormat="1" applyFont="1" applyAlignment="1">
      <alignment horizontal="center" vertical="center"/>
    </xf>
    <xf numFmtId="0" fontId="13" fillId="0" borderId="0" xfId="0" applyFont="1" applyAlignment="1">
      <alignment horizontal="center" vertical="center" shrinkToFit="1"/>
    </xf>
    <xf numFmtId="0" fontId="33" fillId="0" borderId="7" xfId="10" applyFont="1" applyBorder="1" applyAlignment="1">
      <alignment horizontal="center" vertical="center"/>
    </xf>
    <xf numFmtId="0" fontId="33" fillId="0" borderId="0" xfId="0" applyFont="1" applyAlignment="1">
      <alignment horizontal="center" vertical="center" shrinkToFit="1"/>
    </xf>
    <xf numFmtId="0" fontId="39" fillId="0" borderId="10" xfId="10" applyFont="1" applyBorder="1" applyAlignment="1">
      <alignment horizontal="center" vertical="center" shrinkToFit="1"/>
    </xf>
    <xf numFmtId="0" fontId="21" fillId="0" borderId="0" xfId="23" applyFont="1" applyAlignment="1">
      <alignment horizontal="center" vertical="center"/>
    </xf>
    <xf numFmtId="0" fontId="21" fillId="0" borderId="0" xfId="23" applyFont="1">
      <alignment vertical="center"/>
    </xf>
    <xf numFmtId="0" fontId="21" fillId="2" borderId="0" xfId="23" applyFont="1" applyFill="1" applyAlignment="1">
      <alignment horizontal="center" vertical="center"/>
    </xf>
    <xf numFmtId="0" fontId="54" fillId="0" borderId="0" xfId="23" applyFont="1">
      <alignment vertical="center"/>
    </xf>
    <xf numFmtId="38" fontId="39" fillId="0" borderId="0" xfId="11" applyFont="1" applyBorder="1" applyAlignment="1" applyProtection="1">
      <alignment vertical="center"/>
    </xf>
    <xf numFmtId="0" fontId="39" fillId="0" borderId="0" xfId="10" applyFont="1" applyAlignment="1">
      <alignment horizontal="left" vertical="center"/>
    </xf>
    <xf numFmtId="0" fontId="16" fillId="0" borderId="6" xfId="0" applyFont="1" applyBorder="1" applyAlignment="1">
      <alignment vertical="center" wrapText="1"/>
    </xf>
    <xf numFmtId="186" fontId="139" fillId="0" borderId="0" xfId="10" applyNumberFormat="1" applyFont="1" applyAlignment="1">
      <alignment horizontal="center" vertical="center"/>
    </xf>
    <xf numFmtId="196" fontId="0" fillId="0" borderId="0" xfId="0" applyNumberFormat="1" applyAlignment="1">
      <alignment horizontal="left" vertical="center" shrinkToFit="1"/>
    </xf>
    <xf numFmtId="10" fontId="30" fillId="0" borderId="0" xfId="0" applyNumberFormat="1" applyFont="1" applyAlignment="1">
      <alignment horizontal="center" vertical="center" shrinkToFit="1"/>
    </xf>
    <xf numFmtId="0" fontId="40" fillId="0" borderId="0" xfId="10" applyFont="1" applyAlignment="1">
      <alignment horizontal="left" vertical="center" shrinkToFit="1"/>
    </xf>
    <xf numFmtId="0" fontId="33" fillId="2" borderId="13" xfId="0" applyFont="1" applyFill="1" applyBorder="1" applyAlignment="1">
      <alignment horizontal="left" vertical="center"/>
    </xf>
    <xf numFmtId="194" fontId="33" fillId="2" borderId="13" xfId="0" applyNumberFormat="1" applyFont="1" applyFill="1" applyBorder="1" applyAlignment="1">
      <alignment horizontal="left" vertical="center"/>
    </xf>
    <xf numFmtId="0" fontId="33" fillId="2" borderId="13" xfId="0" applyFont="1" applyFill="1" applyBorder="1" applyAlignment="1" applyProtection="1">
      <alignment horizontal="left" vertical="center"/>
      <protection locked="0"/>
    </xf>
    <xf numFmtId="194" fontId="33" fillId="2" borderId="13" xfId="0" applyNumberFormat="1" applyFont="1" applyFill="1" applyBorder="1" applyAlignment="1" applyProtection="1">
      <alignment horizontal="left" vertical="center"/>
      <protection locked="0"/>
    </xf>
    <xf numFmtId="0" fontId="33" fillId="3" borderId="13" xfId="0" applyFont="1" applyFill="1" applyBorder="1" applyAlignment="1">
      <alignment vertical="center" shrinkToFit="1"/>
    </xf>
    <xf numFmtId="0" fontId="33" fillId="4" borderId="13" xfId="0" applyFont="1" applyFill="1" applyBorder="1" applyAlignment="1">
      <alignment horizontal="center" vertical="center"/>
    </xf>
    <xf numFmtId="0" fontId="33" fillId="4" borderId="13" xfId="0" applyFont="1" applyFill="1" applyBorder="1" applyAlignment="1">
      <alignment horizontal="center" vertical="center" shrinkToFit="1"/>
    </xf>
    <xf numFmtId="0" fontId="33" fillId="2" borderId="13" xfId="0" applyFont="1" applyFill="1" applyBorder="1" applyAlignment="1">
      <alignment horizontal="left" vertical="center" shrinkToFit="1"/>
    </xf>
    <xf numFmtId="184" fontId="33" fillId="2" borderId="13" xfId="0" applyNumberFormat="1" applyFont="1" applyFill="1" applyBorder="1" applyAlignment="1">
      <alignment horizontal="left" vertical="center" shrinkToFit="1"/>
    </xf>
    <xf numFmtId="0" fontId="50" fillId="2" borderId="13" xfId="0" applyFont="1" applyFill="1" applyBorder="1" applyAlignment="1">
      <alignment horizontal="left" vertical="center" shrinkToFit="1"/>
    </xf>
    <xf numFmtId="177" fontId="16" fillId="3" borderId="13" xfId="2" applyNumberFormat="1" applyFont="1" applyFill="1" applyBorder="1" applyAlignment="1" applyProtection="1">
      <alignment vertical="center" shrinkToFit="1"/>
    </xf>
    <xf numFmtId="177" fontId="16" fillId="2" borderId="13" xfId="2" applyNumberFormat="1" applyFont="1" applyFill="1" applyBorder="1" applyAlignment="1" applyProtection="1">
      <alignment vertical="center" shrinkToFit="1"/>
    </xf>
    <xf numFmtId="177" fontId="74" fillId="2" borderId="13" xfId="1" applyNumberFormat="1" applyFont="1" applyFill="1" applyBorder="1" applyAlignment="1" applyProtection="1">
      <alignment vertical="center" shrinkToFit="1"/>
    </xf>
    <xf numFmtId="0" fontId="33" fillId="4" borderId="13"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left" vertical="center" shrinkToFit="1"/>
      <protection locked="0"/>
    </xf>
    <xf numFmtId="184" fontId="33" fillId="2" borderId="13" xfId="0" applyNumberFormat="1" applyFont="1" applyFill="1" applyBorder="1" applyAlignment="1" applyProtection="1">
      <alignment horizontal="left" vertical="center" shrinkToFit="1"/>
      <protection locked="0"/>
    </xf>
    <xf numFmtId="0" fontId="50" fillId="2" borderId="13" xfId="0" applyFont="1" applyFill="1" applyBorder="1" applyAlignment="1" applyProtection="1">
      <alignment horizontal="left" vertical="center" shrinkToFit="1"/>
      <protection locked="0"/>
    </xf>
    <xf numFmtId="177" fontId="16" fillId="3" borderId="13" xfId="2" applyNumberFormat="1" applyFont="1" applyFill="1" applyBorder="1" applyAlignment="1" applyProtection="1">
      <alignment horizontal="left" vertical="center" shrinkToFit="1"/>
      <protection locked="0"/>
    </xf>
    <xf numFmtId="184" fontId="16" fillId="2" borderId="13" xfId="2" applyNumberFormat="1" applyFont="1" applyFill="1" applyBorder="1" applyAlignment="1" applyProtection="1">
      <alignment horizontal="left" vertical="center" shrinkToFit="1"/>
      <protection locked="0"/>
    </xf>
    <xf numFmtId="177" fontId="16" fillId="2" borderId="13" xfId="2" applyNumberFormat="1" applyFont="1" applyFill="1" applyBorder="1" applyAlignment="1" applyProtection="1">
      <alignment horizontal="left" vertical="center" shrinkToFit="1"/>
      <protection locked="0"/>
    </xf>
    <xf numFmtId="177" fontId="141" fillId="2" borderId="13" xfId="1" applyNumberFormat="1" applyFont="1" applyFill="1" applyBorder="1" applyAlignment="1" applyProtection="1">
      <alignment horizontal="left" vertical="center" shrinkToFit="1"/>
      <protection locked="0"/>
    </xf>
    <xf numFmtId="195" fontId="10" fillId="4" borderId="13" xfId="0" applyNumberFormat="1" applyFont="1" applyFill="1" applyBorder="1" applyAlignment="1" applyProtection="1">
      <alignment horizontal="center" vertical="center" wrapText="1" shrinkToFit="1"/>
      <protection locked="0"/>
    </xf>
    <xf numFmtId="0" fontId="68" fillId="0" borderId="0" xfId="14" applyFont="1">
      <alignment vertical="center"/>
    </xf>
    <xf numFmtId="193" fontId="33" fillId="0" borderId="0" xfId="23" applyNumberFormat="1" applyFont="1" applyAlignment="1">
      <alignment horizontal="left" vertical="center"/>
    </xf>
    <xf numFmtId="0" fontId="54" fillId="0" borderId="0" xfId="23" applyFont="1" applyAlignment="1">
      <alignment horizontal="distributed" vertical="center"/>
    </xf>
    <xf numFmtId="0" fontId="33" fillId="0" borderId="2" xfId="23" applyFont="1" applyBorder="1" applyAlignment="1">
      <alignment horizontal="center" vertical="center" shrinkToFit="1"/>
    </xf>
    <xf numFmtId="193" fontId="39" fillId="0" borderId="0" xfId="23" applyNumberFormat="1" applyFont="1" applyAlignment="1">
      <alignment wrapText="1"/>
    </xf>
    <xf numFmtId="192" fontId="128" fillId="0" borderId="0" xfId="23" applyNumberFormat="1" applyFont="1" applyAlignment="1">
      <alignment horizontal="left" vertical="center" indent="1"/>
    </xf>
    <xf numFmtId="193" fontId="39" fillId="0" borderId="0" xfId="23" applyNumberFormat="1" applyFont="1" applyAlignment="1"/>
    <xf numFmtId="193" fontId="41" fillId="0" borderId="0" xfId="23" applyNumberFormat="1" applyFont="1" applyAlignment="1">
      <alignment vertical="center" wrapText="1"/>
    </xf>
    <xf numFmtId="191" fontId="33" fillId="2" borderId="0" xfId="23" applyNumberFormat="1" applyFont="1" applyFill="1">
      <alignment vertical="center"/>
    </xf>
    <xf numFmtId="0" fontId="49" fillId="0" borderId="0" xfId="23" applyFont="1">
      <alignment vertical="center"/>
    </xf>
    <xf numFmtId="0" fontId="16" fillId="0" borderId="0" xfId="23" applyFont="1" applyAlignment="1">
      <alignment vertical="top" wrapText="1"/>
    </xf>
    <xf numFmtId="0" fontId="33" fillId="0" borderId="2" xfId="23" applyFont="1" applyBorder="1" applyAlignment="1">
      <alignment horizontal="center" vertical="center"/>
    </xf>
    <xf numFmtId="0" fontId="33" fillId="0" borderId="5" xfId="23" applyFont="1" applyBorder="1" applyAlignment="1">
      <alignment horizontal="center" vertical="center"/>
    </xf>
    <xf numFmtId="0" fontId="33" fillId="0" borderId="2" xfId="23" applyFont="1" applyBorder="1">
      <alignment vertical="center"/>
    </xf>
    <xf numFmtId="0" fontId="16" fillId="0" borderId="0" xfId="23" applyFont="1" applyAlignment="1">
      <alignment horizontal="center" vertical="top" wrapText="1"/>
    </xf>
    <xf numFmtId="0" fontId="33" fillId="0" borderId="0" xfId="23" applyFont="1" applyAlignment="1">
      <alignment vertical="center" wrapText="1"/>
    </xf>
    <xf numFmtId="193" fontId="128" fillId="0" borderId="0" xfId="23" applyNumberFormat="1" applyFont="1" applyAlignment="1">
      <alignment horizontal="left" vertical="center"/>
    </xf>
    <xf numFmtId="193" fontId="33" fillId="0" borderId="0" xfId="23" applyNumberFormat="1" applyFont="1" applyAlignment="1">
      <alignment horizontal="center" vertical="center"/>
    </xf>
    <xf numFmtId="192" fontId="33" fillId="0" borderId="0" xfId="23" applyNumberFormat="1" applyFont="1" applyAlignment="1">
      <alignment horizontal="center" vertical="center"/>
    </xf>
    <xf numFmtId="193" fontId="33" fillId="0" borderId="0" xfId="23" applyNumberFormat="1" applyFont="1">
      <alignment vertical="center"/>
    </xf>
    <xf numFmtId="0" fontId="53" fillId="0" borderId="0" xfId="23" applyFont="1" applyAlignment="1">
      <alignment horizontal="left" vertical="center"/>
    </xf>
    <xf numFmtId="0" fontId="38" fillId="0" borderId="0" xfId="23" applyFont="1" applyAlignment="1">
      <alignment horizontal="left" vertical="center"/>
    </xf>
    <xf numFmtId="0" fontId="53" fillId="0" borderId="0" xfId="23" applyFont="1" applyAlignment="1">
      <alignment horizontal="center" vertical="center"/>
    </xf>
    <xf numFmtId="0" fontId="53" fillId="0" borderId="0" xfId="23" applyFont="1">
      <alignment vertical="center"/>
    </xf>
    <xf numFmtId="0" fontId="33" fillId="0" borderId="0" xfId="23" applyFont="1" applyAlignment="1">
      <alignment horizontal="distributed" vertical="center"/>
    </xf>
    <xf numFmtId="0" fontId="16" fillId="0" borderId="0" xfId="23" applyFont="1">
      <alignment vertical="center"/>
    </xf>
    <xf numFmtId="0" fontId="16" fillId="2" borderId="0" xfId="23" applyFont="1" applyFill="1" applyAlignment="1">
      <alignment horizontal="center" vertical="center"/>
    </xf>
    <xf numFmtId="0" fontId="16" fillId="2" borderId="0" xfId="23" applyFont="1" applyFill="1">
      <alignment vertical="center"/>
    </xf>
    <xf numFmtId="0" fontId="38" fillId="0" borderId="0" xfId="23" applyFont="1">
      <alignment vertical="center"/>
    </xf>
    <xf numFmtId="0" fontId="33" fillId="0" borderId="0" xfId="23" applyFont="1" applyAlignment="1">
      <alignment horizontal="centerContinuous" vertical="center"/>
    </xf>
    <xf numFmtId="193" fontId="33" fillId="0" borderId="0" xfId="23" applyNumberFormat="1" applyFont="1" applyAlignment="1">
      <alignment horizontal="center" vertical="center" wrapText="1"/>
    </xf>
    <xf numFmtId="192" fontId="33" fillId="0" borderId="0" xfId="23" applyNumberFormat="1" applyFont="1" applyAlignment="1">
      <alignment horizontal="center" vertical="center" wrapText="1"/>
    </xf>
    <xf numFmtId="3" fontId="33" fillId="0" borderId="0" xfId="23" applyNumberFormat="1" applyFont="1" applyAlignment="1">
      <alignment horizontal="center" vertical="center" wrapText="1" shrinkToFit="1"/>
    </xf>
    <xf numFmtId="193" fontId="33" fillId="0" borderId="0" xfId="23" applyNumberFormat="1" applyFont="1" applyAlignment="1">
      <alignment vertical="center" wrapText="1"/>
    </xf>
    <xf numFmtId="0" fontId="33" fillId="0" borderId="0" xfId="23" applyFont="1" applyAlignment="1"/>
    <xf numFmtId="0" fontId="38" fillId="0" borderId="0" xfId="23" applyFont="1" applyAlignment="1">
      <alignment horizontal="center" vertical="center"/>
    </xf>
    <xf numFmtId="0" fontId="53" fillId="0" borderId="0" xfId="23" applyFont="1" applyAlignment="1">
      <alignment vertical="top"/>
    </xf>
    <xf numFmtId="0" fontId="33" fillId="0" borderId="2" xfId="23" applyFont="1" applyBorder="1" applyAlignment="1">
      <alignment horizontal="left" vertical="center" shrinkToFit="1"/>
    </xf>
    <xf numFmtId="0" fontId="33" fillId="0" borderId="2" xfId="23" applyFont="1" applyBorder="1" applyAlignment="1">
      <alignment vertical="center" shrinkToFit="1"/>
    </xf>
    <xf numFmtId="198" fontId="130" fillId="0" borderId="0" xfId="24" applyNumberFormat="1" applyFont="1" applyAlignment="1">
      <alignment horizontal="right" vertical="center"/>
    </xf>
    <xf numFmtId="193" fontId="130" fillId="0" borderId="10" xfId="24" applyNumberFormat="1" applyFont="1" applyBorder="1" applyAlignment="1">
      <alignment horizontal="right" vertical="center"/>
    </xf>
    <xf numFmtId="0" fontId="33" fillId="0" borderId="9" xfId="10" applyFont="1" applyBorder="1" applyAlignment="1">
      <alignment horizontal="center" vertical="center" wrapText="1"/>
    </xf>
    <xf numFmtId="0" fontId="33" fillId="0" borderId="6"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0" xfId="14" applyFont="1" applyAlignment="1">
      <alignment horizontal="center" vertical="center" shrinkToFit="1"/>
    </xf>
    <xf numFmtId="0" fontId="40" fillId="0" borderId="6" xfId="10" applyFont="1" applyBorder="1">
      <alignment vertical="center"/>
    </xf>
    <xf numFmtId="0" fontId="39" fillId="2" borderId="0" xfId="14" applyFont="1" applyFill="1" applyAlignment="1">
      <alignment vertical="center" shrinkToFit="1"/>
    </xf>
    <xf numFmtId="0" fontId="39" fillId="2" borderId="10" xfId="14" applyFont="1" applyFill="1" applyBorder="1" applyAlignment="1">
      <alignment vertical="center" shrinkToFit="1"/>
    </xf>
    <xf numFmtId="0" fontId="43" fillId="0" borderId="0" xfId="15" applyFont="1" applyAlignment="1">
      <alignment horizontal="left" vertical="center" wrapText="1"/>
    </xf>
    <xf numFmtId="176" fontId="39" fillId="0" borderId="6" xfId="15" applyNumberFormat="1" applyFont="1" applyBorder="1" applyAlignment="1">
      <alignment horizontal="center" vertical="center"/>
    </xf>
    <xf numFmtId="0" fontId="33" fillId="3" borderId="6" xfId="0" applyFont="1" applyFill="1" applyBorder="1">
      <alignment vertical="center"/>
    </xf>
    <xf numFmtId="0" fontId="33" fillId="3" borderId="7" xfId="0" applyFont="1" applyFill="1" applyBorder="1">
      <alignment vertical="center"/>
    </xf>
    <xf numFmtId="0" fontId="33" fillId="0" borderId="8" xfId="0" applyFont="1" applyBorder="1">
      <alignment vertical="center"/>
    </xf>
    <xf numFmtId="0" fontId="33" fillId="3" borderId="0" xfId="0" applyFont="1" applyFill="1">
      <alignment vertical="center"/>
    </xf>
    <xf numFmtId="0" fontId="33" fillId="3" borderId="9" xfId="0" applyFont="1" applyFill="1" applyBorder="1">
      <alignment vertical="center"/>
    </xf>
    <xf numFmtId="0" fontId="40" fillId="2" borderId="3" xfId="10" applyFont="1" applyFill="1" applyBorder="1">
      <alignment vertical="center"/>
    </xf>
    <xf numFmtId="0" fontId="40" fillId="2" borderId="2" xfId="10" applyFont="1" applyFill="1" applyBorder="1">
      <alignment vertical="center"/>
    </xf>
    <xf numFmtId="0" fontId="40" fillId="2" borderId="5" xfId="10" applyFont="1" applyFill="1" applyBorder="1">
      <alignment vertical="center"/>
    </xf>
    <xf numFmtId="0" fontId="33" fillId="0" borderId="91" xfId="10" applyFont="1" applyBorder="1" applyAlignment="1">
      <alignment horizontal="center" vertical="center" wrapText="1"/>
    </xf>
    <xf numFmtId="38" fontId="33" fillId="0" borderId="91" xfId="10" applyNumberFormat="1" applyFont="1" applyBorder="1" applyAlignment="1">
      <alignment horizontal="center" vertical="center"/>
    </xf>
    <xf numFmtId="38" fontId="33" fillId="0" borderId="91" xfId="10" applyNumberFormat="1" applyFont="1" applyBorder="1">
      <alignment vertical="center"/>
    </xf>
    <xf numFmtId="196" fontId="30" fillId="0" borderId="91" xfId="0" applyNumberFormat="1" applyFont="1" applyBorder="1" applyAlignment="1">
      <alignment horizontal="center" vertical="center" wrapText="1"/>
    </xf>
    <xf numFmtId="2" fontId="33" fillId="0" borderId="91" xfId="10" applyNumberFormat="1" applyFont="1" applyBorder="1" applyAlignment="1">
      <alignment horizontal="center" vertical="center"/>
    </xf>
    <xf numFmtId="2" fontId="33" fillId="0" borderId="0" xfId="10" applyNumberFormat="1" applyFont="1" applyAlignment="1">
      <alignment horizontal="center" vertical="center"/>
    </xf>
    <xf numFmtId="0" fontId="40" fillId="0" borderId="44" xfId="10" applyFont="1" applyBorder="1">
      <alignment vertical="center"/>
    </xf>
    <xf numFmtId="186" fontId="139" fillId="0" borderId="0" xfId="0" applyNumberFormat="1" applyFont="1" applyAlignment="1">
      <alignment horizontal="center" vertical="center"/>
    </xf>
    <xf numFmtId="196" fontId="30" fillId="0" borderId="0" xfId="0" applyNumberFormat="1" applyFont="1" applyAlignment="1">
      <alignment horizontal="center" vertical="center" shrinkToFit="1"/>
    </xf>
    <xf numFmtId="0" fontId="40" fillId="0" borderId="0" xfId="10" applyFont="1" applyAlignment="1">
      <alignment vertical="top" wrapText="1"/>
    </xf>
    <xf numFmtId="0" fontId="33" fillId="0" borderId="9" xfId="0" applyFont="1" applyBorder="1">
      <alignment vertical="center"/>
    </xf>
    <xf numFmtId="0" fontId="36" fillId="0" borderId="7" xfId="0" applyFont="1" applyBorder="1" applyAlignment="1">
      <alignment horizontal="right" vertical="center"/>
    </xf>
    <xf numFmtId="0" fontId="10" fillId="0" borderId="9" xfId="0" applyFont="1" applyBorder="1" applyAlignment="1">
      <alignment vertical="center" wrapText="1"/>
    </xf>
    <xf numFmtId="0" fontId="36" fillId="0" borderId="0" xfId="0" applyFont="1" applyAlignment="1">
      <alignment horizontal="left" vertical="center"/>
    </xf>
    <xf numFmtId="177" fontId="33" fillId="0" borderId="0" xfId="0" applyNumberFormat="1" applyFont="1" applyAlignment="1">
      <alignment vertical="center" shrinkToFit="1"/>
    </xf>
    <xf numFmtId="177" fontId="0" fillId="0" borderId="0" xfId="0" applyNumberFormat="1" applyAlignment="1">
      <alignment vertical="center" shrinkToFit="1"/>
    </xf>
    <xf numFmtId="177" fontId="33" fillId="6" borderId="0" xfId="0" applyNumberFormat="1" applyFont="1" applyFill="1" applyAlignment="1">
      <alignment vertical="center" shrinkToFit="1"/>
    </xf>
    <xf numFmtId="177" fontId="0" fillId="6" borderId="0" xfId="0" applyNumberFormat="1" applyFill="1" applyAlignment="1">
      <alignment vertical="center" shrinkToFit="1"/>
    </xf>
    <xf numFmtId="177" fontId="33"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3" fillId="0" borderId="9" xfId="0" applyFont="1" applyBorder="1" applyAlignment="1">
      <alignment horizontal="center" vertical="center"/>
    </xf>
    <xf numFmtId="0" fontId="36" fillId="0" borderId="10" xfId="0" applyFont="1" applyBorder="1" applyAlignment="1">
      <alignment horizontal="left" vertical="center"/>
    </xf>
    <xf numFmtId="0" fontId="35" fillId="0" borderId="0" xfId="0" applyFont="1" applyAlignment="1">
      <alignment horizontal="center" vertical="center" shrinkToFit="1"/>
    </xf>
    <xf numFmtId="0" fontId="33" fillId="6" borderId="0" xfId="0" applyFont="1" applyFill="1" applyAlignment="1">
      <alignment horizontal="center" vertical="center"/>
    </xf>
    <xf numFmtId="0" fontId="33" fillId="0" borderId="0" xfId="14" applyFont="1" applyAlignment="1">
      <alignment horizontal="right" vertical="center"/>
    </xf>
    <xf numFmtId="189" fontId="33" fillId="0" borderId="0" xfId="14" applyNumberFormat="1" applyFont="1">
      <alignment vertical="center"/>
    </xf>
    <xf numFmtId="0" fontId="33" fillId="7" borderId="13" xfId="14" applyFont="1" applyFill="1" applyBorder="1">
      <alignment vertical="center"/>
    </xf>
    <xf numFmtId="58" fontId="33" fillId="0" borderId="0" xfId="14" applyNumberFormat="1" applyFont="1" applyAlignment="1">
      <alignment horizontal="right" vertical="center" shrinkToFit="1"/>
    </xf>
    <xf numFmtId="0" fontId="10" fillId="0" borderId="1" xfId="14" applyFont="1" applyBorder="1">
      <alignment vertical="center"/>
    </xf>
    <xf numFmtId="0" fontId="10" fillId="0" borderId="8" xfId="14" applyFont="1" applyBorder="1">
      <alignment vertical="center"/>
    </xf>
    <xf numFmtId="0" fontId="39" fillId="0" borderId="0" xfId="14" applyFont="1" applyAlignment="1">
      <alignment horizontal="distributed" vertical="center"/>
    </xf>
    <xf numFmtId="0" fontId="16" fillId="0" borderId="0" xfId="14" applyFont="1" applyAlignment="1">
      <alignment horizontal="center" vertical="center"/>
    </xf>
    <xf numFmtId="176" fontId="39" fillId="0" borderId="0" xfId="14" applyNumberFormat="1" applyFont="1" applyAlignment="1">
      <alignment horizontal="center" vertical="center"/>
    </xf>
    <xf numFmtId="0" fontId="33" fillId="0" borderId="9" xfId="14" applyFont="1" applyBorder="1" applyAlignment="1">
      <alignment horizontal="center" vertical="center"/>
    </xf>
    <xf numFmtId="0" fontId="39" fillId="0" borderId="1" xfId="14" applyFont="1" applyBorder="1">
      <alignment vertical="center"/>
    </xf>
    <xf numFmtId="0" fontId="39" fillId="0" borderId="6" xfId="14" applyFont="1" applyBorder="1" applyAlignment="1">
      <alignment horizontal="center" vertical="center" shrinkToFit="1"/>
    </xf>
    <xf numFmtId="0" fontId="33" fillId="0" borderId="7" xfId="14" applyFont="1" applyBorder="1" applyAlignment="1">
      <alignment horizontal="center" vertical="center"/>
    </xf>
    <xf numFmtId="0" fontId="39" fillId="0" borderId="8" xfId="14" applyFont="1" applyBorder="1">
      <alignment vertical="center"/>
    </xf>
    <xf numFmtId="0" fontId="39" fillId="16" borderId="6" xfId="14" applyFont="1" applyFill="1" applyBorder="1">
      <alignment vertical="center"/>
    </xf>
    <xf numFmtId="0" fontId="39" fillId="0" borderId="6" xfId="14" applyFont="1" applyBorder="1" applyAlignment="1">
      <alignment horizontal="left" vertical="center" wrapText="1"/>
    </xf>
    <xf numFmtId="38" fontId="39" fillId="0" borderId="6" xfId="16" applyFont="1" applyBorder="1" applyAlignment="1" applyProtection="1">
      <alignment vertical="center"/>
    </xf>
    <xf numFmtId="0" fontId="39" fillId="0" borderId="6" xfId="14" applyFont="1" applyBorder="1" applyAlignment="1">
      <alignment horizontal="left" vertical="center"/>
    </xf>
    <xf numFmtId="0" fontId="39" fillId="16" borderId="0" xfId="14" applyFont="1" applyFill="1">
      <alignment vertical="center"/>
    </xf>
    <xf numFmtId="0" fontId="39" fillId="6" borderId="0" xfId="14" applyFont="1" applyFill="1">
      <alignment vertical="center"/>
    </xf>
    <xf numFmtId="0" fontId="43" fillId="0" borderId="0" xfId="14" applyFont="1" applyAlignment="1">
      <alignment vertical="center" wrapText="1"/>
    </xf>
    <xf numFmtId="0" fontId="39" fillId="16" borderId="0" xfId="14" applyFont="1" applyFill="1" applyAlignment="1">
      <alignment horizontal="left" vertical="center"/>
    </xf>
    <xf numFmtId="0" fontId="39" fillId="0" borderId="4" xfId="14" applyFont="1" applyBorder="1">
      <alignment vertical="center"/>
    </xf>
    <xf numFmtId="196" fontId="0" fillId="0" borderId="0" xfId="0" applyNumberFormat="1" applyAlignment="1">
      <alignment vertical="center" shrinkToFit="1"/>
    </xf>
    <xf numFmtId="0" fontId="10" fillId="0" borderId="1" xfId="15" applyFont="1" applyBorder="1">
      <alignment vertical="center"/>
    </xf>
    <xf numFmtId="0" fontId="10" fillId="0" borderId="6" xfId="15" applyFont="1" applyBorder="1" applyAlignment="1">
      <alignment horizontal="left" vertical="center"/>
    </xf>
    <xf numFmtId="0" fontId="10" fillId="0" borderId="8" xfId="15" applyFont="1" applyBorder="1">
      <alignment vertical="center"/>
    </xf>
    <xf numFmtId="0" fontId="39" fillId="0" borderId="0" xfId="15" applyFont="1" applyAlignment="1">
      <alignment horizontal="distributed" vertical="center"/>
    </xf>
    <xf numFmtId="0" fontId="10" fillId="0" borderId="0" xfId="15" applyFont="1" applyAlignment="1">
      <alignment horizontal="left" vertical="center"/>
    </xf>
    <xf numFmtId="176" fontId="39" fillId="0" borderId="0" xfId="15" applyNumberFormat="1" applyFont="1" applyAlignment="1">
      <alignment horizontal="center" vertical="center" shrinkToFit="1"/>
    </xf>
    <xf numFmtId="0" fontId="100" fillId="0" borderId="0" xfId="15" applyFont="1">
      <alignment vertical="center"/>
    </xf>
    <xf numFmtId="181" fontId="39" fillId="0" borderId="0" xfId="15" applyNumberFormat="1" applyFont="1" applyAlignment="1">
      <alignment horizontal="right" vertical="center" shrinkToFit="1"/>
    </xf>
    <xf numFmtId="0" fontId="39" fillId="2" borderId="10" xfId="15" applyFont="1" applyFill="1" applyBorder="1" applyAlignment="1">
      <alignment vertical="center" shrinkToFit="1"/>
    </xf>
    <xf numFmtId="0" fontId="39" fillId="16" borderId="6" xfId="15" applyFont="1" applyFill="1" applyBorder="1">
      <alignment vertical="center"/>
    </xf>
    <xf numFmtId="0" fontId="39" fillId="0" borderId="6" xfId="15" applyFont="1" applyBorder="1" applyAlignment="1">
      <alignment horizontal="left" vertical="center" wrapText="1"/>
    </xf>
    <xf numFmtId="38" fontId="39" fillId="0" borderId="6" xfId="16" applyFont="1" applyFill="1" applyBorder="1" applyProtection="1">
      <alignment vertical="center"/>
    </xf>
    <xf numFmtId="0" fontId="49" fillId="0" borderId="0" xfId="10" applyFont="1">
      <alignment vertical="center"/>
    </xf>
    <xf numFmtId="0" fontId="40" fillId="0" borderId="0" xfId="15" applyFont="1" applyAlignment="1">
      <alignment vertical="center" wrapText="1"/>
    </xf>
    <xf numFmtId="0" fontId="33" fillId="0" borderId="0" xfId="23" applyFont="1" applyAlignment="1">
      <alignment wrapText="1"/>
    </xf>
    <xf numFmtId="0" fontId="39" fillId="16" borderId="0" xfId="15" applyFont="1" applyFill="1">
      <alignment vertical="center"/>
    </xf>
    <xf numFmtId="0" fontId="39" fillId="16" borderId="0" xfId="15" applyFont="1" applyFill="1" applyAlignment="1">
      <alignment horizontal="left" vertical="center"/>
    </xf>
    <xf numFmtId="0" fontId="39" fillId="2" borderId="0" xfId="23" applyFont="1" applyFill="1" applyAlignment="1">
      <alignment horizontal="left" vertical="center"/>
    </xf>
    <xf numFmtId="0" fontId="54" fillId="0" borderId="0" xfId="23" applyFont="1" applyAlignment="1">
      <alignment horizontal="left" vertical="center"/>
    </xf>
    <xf numFmtId="0" fontId="39" fillId="0" borderId="0" xfId="23" applyFont="1" applyAlignment="1">
      <alignment horizontal="left" vertical="center"/>
    </xf>
    <xf numFmtId="0" fontId="144" fillId="0" borderId="0" xfId="23" applyFont="1" applyAlignment="1">
      <alignment horizontal="left" vertical="center"/>
    </xf>
    <xf numFmtId="20" fontId="33" fillId="0" borderId="0" xfId="23" applyNumberFormat="1" applyFont="1" applyAlignment="1">
      <alignment horizontal="center" vertical="center"/>
    </xf>
    <xf numFmtId="195" fontId="10" fillId="12" borderId="3" xfId="0" applyNumberFormat="1" applyFont="1" applyFill="1" applyBorder="1" applyAlignment="1">
      <alignment horizontal="center" vertical="center" wrapText="1" shrinkToFit="1"/>
    </xf>
    <xf numFmtId="195" fontId="10" fillId="12" borderId="2" xfId="0" applyNumberFormat="1" applyFont="1" applyFill="1" applyBorder="1" applyAlignment="1">
      <alignment horizontal="center" vertical="center" wrapText="1" shrinkToFit="1"/>
    </xf>
    <xf numFmtId="195" fontId="10" fillId="12" borderId="5" xfId="0" applyNumberFormat="1" applyFont="1" applyFill="1" applyBorder="1" applyAlignment="1">
      <alignment horizontal="center" vertical="center" wrapText="1" shrinkToFit="1"/>
    </xf>
    <xf numFmtId="40" fontId="139" fillId="0" borderId="0" xfId="10" applyNumberFormat="1" applyFont="1" applyAlignment="1">
      <alignment horizontal="center" vertical="center"/>
    </xf>
    <xf numFmtId="0" fontId="145" fillId="0" borderId="0" xfId="0" applyFont="1" applyAlignment="1">
      <alignment horizontal="left" vertical="center"/>
    </xf>
    <xf numFmtId="0" fontId="33" fillId="0" borderId="10" xfId="10" applyFont="1" applyBorder="1" applyAlignment="1">
      <alignment horizontal="center" vertical="center"/>
    </xf>
    <xf numFmtId="0" fontId="33" fillId="0" borderId="8" xfId="10" applyFont="1" applyBorder="1" applyAlignment="1">
      <alignment horizontal="center" vertical="center"/>
    </xf>
    <xf numFmtId="0" fontId="33" fillId="0" borderId="6" xfId="10" applyFont="1" applyBorder="1" applyAlignment="1">
      <alignment horizontal="center" vertical="center"/>
    </xf>
    <xf numFmtId="0" fontId="41" fillId="0" borderId="0" xfId="10" applyFont="1" applyAlignment="1">
      <alignment horizontal="center" vertical="center"/>
    </xf>
    <xf numFmtId="38" fontId="33" fillId="2" borderId="0" xfId="2" applyFont="1" applyFill="1" applyBorder="1" applyAlignment="1" applyProtection="1">
      <alignment horizontal="center" vertical="center"/>
    </xf>
    <xf numFmtId="38" fontId="33" fillId="0" borderId="10" xfId="2" applyFont="1" applyFill="1" applyBorder="1" applyAlignment="1" applyProtection="1">
      <alignment horizontal="center" vertical="center"/>
      <protection locked="0"/>
    </xf>
    <xf numFmtId="38" fontId="33" fillId="0" borderId="6" xfId="2" applyFont="1" applyFill="1" applyBorder="1" applyAlignment="1" applyProtection="1">
      <alignment horizontal="center" vertical="center"/>
      <protection locked="0"/>
    </xf>
    <xf numFmtId="38" fontId="33" fillId="12" borderId="0" xfId="2" applyFont="1" applyFill="1" applyBorder="1" applyAlignment="1" applyProtection="1">
      <alignment horizontal="center" vertical="center"/>
    </xf>
    <xf numFmtId="0" fontId="41" fillId="0" borderId="0" xfId="10" applyFont="1" applyAlignment="1">
      <alignment horizontal="center" vertical="center" wrapText="1" shrinkToFit="1"/>
    </xf>
    <xf numFmtId="0" fontId="38" fillId="0" borderId="10" xfId="10" applyFont="1" applyBorder="1">
      <alignment vertical="center"/>
    </xf>
    <xf numFmtId="0" fontId="33" fillId="3" borderId="13" xfId="0" applyFont="1" applyFill="1" applyBorder="1" applyAlignment="1">
      <alignment horizontal="left" vertical="center" shrinkToFit="1"/>
    </xf>
    <xf numFmtId="177" fontId="16" fillId="3" borderId="13" xfId="2" applyNumberFormat="1" applyFont="1" applyFill="1" applyBorder="1" applyAlignment="1" applyProtection="1">
      <alignment horizontal="left" vertical="center" shrinkToFit="1"/>
    </xf>
    <xf numFmtId="0" fontId="33" fillId="0" borderId="0" xfId="0" applyFont="1" applyAlignment="1">
      <alignment vertical="top"/>
    </xf>
    <xf numFmtId="0" fontId="44" fillId="0" borderId="0" xfId="0" applyFont="1" applyAlignment="1">
      <alignment horizontal="center" vertical="center" shrinkToFit="1"/>
    </xf>
    <xf numFmtId="0" fontId="33" fillId="0" borderId="0" xfId="0" applyFont="1" applyAlignment="1">
      <alignment horizontal="left" vertical="top" wrapText="1"/>
    </xf>
    <xf numFmtId="0" fontId="33" fillId="0" borderId="0" xfId="0" quotePrefix="1" applyFont="1" applyAlignment="1">
      <alignment vertical="top"/>
    </xf>
    <xf numFmtId="0" fontId="147" fillId="0" borderId="0" xfId="0" applyFont="1">
      <alignment vertical="center"/>
    </xf>
    <xf numFmtId="0" fontId="64" fillId="0" borderId="0" xfId="0" applyFont="1" applyAlignment="1">
      <alignment horizontal="left" vertical="center"/>
    </xf>
    <xf numFmtId="0" fontId="81" fillId="0" borderId="0" xfId="12" applyFont="1" applyAlignment="1">
      <alignment horizontal="center" vertical="center" wrapText="1"/>
    </xf>
    <xf numFmtId="0" fontId="82" fillId="0" borderId="0" xfId="12" applyFont="1" applyAlignment="1">
      <alignment horizontal="center" vertical="center" wrapText="1"/>
    </xf>
    <xf numFmtId="0" fontId="84" fillId="0" borderId="0" xfId="12" applyFont="1" applyAlignment="1">
      <alignment horizontal="center" vertical="center" wrapText="1"/>
    </xf>
    <xf numFmtId="0" fontId="84" fillId="0" borderId="0" xfId="12" applyFont="1" applyAlignment="1">
      <alignment horizontal="center" vertical="top" wrapText="1"/>
    </xf>
    <xf numFmtId="0" fontId="82" fillId="0" borderId="0" xfId="12" applyFont="1" applyAlignment="1">
      <alignment horizontal="center" vertical="top" wrapText="1"/>
    </xf>
    <xf numFmtId="0" fontId="28" fillId="0" borderId="0" xfId="12" applyFont="1" applyAlignment="1">
      <alignment horizontal="left" vertical="top" wrapText="1"/>
    </xf>
    <xf numFmtId="0" fontId="86" fillId="0" borderId="0" xfId="12" applyFont="1" applyAlignment="1">
      <alignment horizontal="left" vertical="top" wrapText="1"/>
    </xf>
    <xf numFmtId="0" fontId="31" fillId="0" borderId="3" xfId="1" applyFill="1" applyBorder="1" applyAlignment="1" applyProtection="1">
      <alignment horizontal="center" vertical="top" wrapText="1"/>
    </xf>
    <xf numFmtId="0" fontId="31" fillId="0" borderId="2" xfId="1" applyFill="1" applyBorder="1" applyAlignment="1" applyProtection="1">
      <alignment horizontal="center" vertical="top" wrapText="1"/>
    </xf>
    <xf numFmtId="0" fontId="31" fillId="0" borderId="5" xfId="1" applyFill="1" applyBorder="1" applyAlignment="1" applyProtection="1">
      <alignment horizontal="center" vertical="top" wrapText="1"/>
    </xf>
    <xf numFmtId="0" fontId="33" fillId="0" borderId="0" xfId="0" applyFont="1">
      <alignment vertical="center"/>
    </xf>
    <xf numFmtId="0" fontId="23" fillId="5" borderId="0" xfId="0" applyFont="1" applyFill="1" applyAlignment="1">
      <alignment horizontal="center" vertical="center" wrapText="1"/>
    </xf>
    <xf numFmtId="0" fontId="44" fillId="5" borderId="0" xfId="0" applyFont="1" applyFill="1" applyAlignment="1">
      <alignment horizontal="center" vertical="center"/>
    </xf>
    <xf numFmtId="0" fontId="33" fillId="0" borderId="0" xfId="0" applyFont="1" applyAlignment="1">
      <alignment vertical="center" wrapText="1"/>
    </xf>
    <xf numFmtId="0" fontId="10" fillId="0" borderId="0" xfId="0" applyFont="1" applyAlignment="1">
      <alignment vertical="center" wrapText="1"/>
    </xf>
    <xf numFmtId="0" fontId="33" fillId="0" borderId="0" xfId="0" applyFont="1" applyAlignment="1">
      <alignment vertical="top"/>
    </xf>
    <xf numFmtId="0" fontId="27" fillId="0" borderId="1" xfId="5" applyFont="1" applyBorder="1" applyAlignment="1">
      <alignment horizontal="left" vertical="top" wrapText="1"/>
    </xf>
    <xf numFmtId="0" fontId="27" fillId="0" borderId="4" xfId="5" applyFont="1" applyBorder="1" applyAlignment="1">
      <alignment horizontal="left" vertical="top" wrapText="1"/>
    </xf>
    <xf numFmtId="0" fontId="27" fillId="0" borderId="8" xfId="5" applyFont="1" applyBorder="1" applyAlignment="1">
      <alignment horizontal="left" vertical="top" wrapText="1"/>
    </xf>
    <xf numFmtId="0" fontId="63" fillId="0" borderId="3"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7" xfId="0" applyFont="1" applyBorder="1" applyAlignment="1">
      <alignment horizontal="center" vertical="center" shrinkToFit="1"/>
    </xf>
    <xf numFmtId="0" fontId="63" fillId="0" borderId="38" xfId="0" applyFont="1" applyBorder="1" applyAlignment="1">
      <alignment horizontal="center" vertical="center" shrinkToFit="1"/>
    </xf>
    <xf numFmtId="0" fontId="63" fillId="0" borderId="13" xfId="0" applyFont="1" applyBorder="1" applyAlignment="1">
      <alignment horizontal="center" vertical="center" shrinkToFit="1"/>
    </xf>
    <xf numFmtId="0" fontId="63" fillId="0" borderId="42" xfId="0" applyFont="1" applyBorder="1" applyAlignment="1">
      <alignment horizontal="center" vertical="center" shrinkToFit="1"/>
    </xf>
    <xf numFmtId="0" fontId="63" fillId="0" borderId="40" xfId="0" applyFont="1" applyBorder="1" applyAlignment="1">
      <alignment horizontal="center" vertical="center" shrinkToFit="1"/>
    </xf>
    <xf numFmtId="0" fontId="63" fillId="0" borderId="43" xfId="0" applyFont="1" applyBorder="1" applyAlignment="1">
      <alignment horizontal="center" vertical="center" shrinkToFit="1"/>
    </xf>
    <xf numFmtId="0" fontId="33" fillId="0" borderId="13" xfId="0" applyFont="1" applyBorder="1" applyAlignment="1">
      <alignment horizontal="center" vertical="center" wrapText="1"/>
    </xf>
    <xf numFmtId="0" fontId="33" fillId="0" borderId="13" xfId="0" applyFont="1" applyBorder="1" applyAlignment="1">
      <alignment horizontal="center" vertical="center" textRotation="255"/>
    </xf>
    <xf numFmtId="0" fontId="33" fillId="0" borderId="13" xfId="0" applyFont="1" applyBorder="1" applyAlignment="1">
      <alignment horizontal="center" vertical="center"/>
    </xf>
    <xf numFmtId="0" fontId="33" fillId="0" borderId="17" xfId="0" applyFont="1" applyBorder="1" applyAlignment="1">
      <alignment horizontal="center" vertical="center" textRotation="255"/>
    </xf>
    <xf numFmtId="0" fontId="33" fillId="0" borderId="25" xfId="0" applyFont="1" applyBorder="1" applyAlignment="1">
      <alignment horizontal="center" vertical="center" textRotation="255"/>
    </xf>
    <xf numFmtId="0" fontId="33" fillId="0" borderId="12" xfId="0" applyFont="1" applyBorder="1" applyAlignment="1">
      <alignment horizontal="center" vertical="center" textRotation="255"/>
    </xf>
    <xf numFmtId="0" fontId="33" fillId="0" borderId="3" xfId="0" applyFont="1" applyBorder="1" applyAlignment="1">
      <alignment horizontal="center" vertical="center"/>
    </xf>
    <xf numFmtId="0" fontId="33" fillId="0" borderId="5" xfId="0" applyFont="1" applyBorder="1" applyAlignment="1">
      <alignment horizontal="center" vertical="center"/>
    </xf>
    <xf numFmtId="0" fontId="33" fillId="0" borderId="13"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17" xfId="0" applyFont="1" applyBorder="1" applyAlignment="1">
      <alignment horizontal="center" vertical="center" wrapText="1"/>
    </xf>
    <xf numFmtId="0" fontId="33" fillId="0" borderId="3" xfId="0" applyFont="1" applyBorder="1">
      <alignment vertical="center"/>
    </xf>
    <xf numFmtId="0" fontId="0" fillId="0" borderId="2" xfId="0" applyBorder="1">
      <alignment vertical="center"/>
    </xf>
    <xf numFmtId="0" fontId="33" fillId="0" borderId="3" xfId="0" applyFont="1" applyBorder="1" applyAlignment="1">
      <alignment vertical="center" shrinkToFit="1"/>
    </xf>
    <xf numFmtId="0" fontId="0" fillId="0" borderId="2" xfId="0" applyBorder="1" applyAlignment="1">
      <alignment vertical="center" shrinkToFit="1"/>
    </xf>
    <xf numFmtId="0" fontId="33" fillId="0" borderId="2" xfId="0" applyFont="1" applyBorder="1" applyAlignment="1">
      <alignment horizontal="center" vertical="center"/>
    </xf>
    <xf numFmtId="0" fontId="67" fillId="0" borderId="0" xfId="0" applyFont="1" applyAlignment="1">
      <alignment vertical="center" wrapText="1"/>
    </xf>
    <xf numFmtId="0" fontId="0" fillId="0" borderId="2" xfId="0" applyBorder="1" applyAlignment="1">
      <alignment horizontal="center" vertical="center"/>
    </xf>
    <xf numFmtId="0" fontId="33" fillId="0" borderId="3" xfId="0" applyFont="1" applyBorder="1" applyAlignment="1">
      <alignment horizontal="center" vertical="center" shrinkToFit="1"/>
    </xf>
    <xf numFmtId="0" fontId="33" fillId="0" borderId="2" xfId="0" applyFont="1" applyBorder="1" applyAlignment="1">
      <alignment horizontal="center" vertical="center" shrinkToFit="1"/>
    </xf>
    <xf numFmtId="0" fontId="33" fillId="0" borderId="5" xfId="0" applyFont="1" applyBorder="1" applyAlignment="1">
      <alignment horizontal="center" vertical="center" shrinkToFit="1"/>
    </xf>
    <xf numFmtId="38" fontId="38" fillId="0" borderId="44" xfId="10" applyNumberFormat="1" applyFont="1" applyBorder="1" applyAlignment="1">
      <alignment horizontal="center" vertical="center"/>
    </xf>
    <xf numFmtId="38" fontId="38" fillId="0" borderId="0" xfId="10" applyNumberFormat="1" applyFont="1" applyAlignment="1">
      <alignment horizontal="center" vertical="center"/>
    </xf>
    <xf numFmtId="0" fontId="33" fillId="2" borderId="13" xfId="0" applyFont="1" applyFill="1" applyBorder="1" applyAlignment="1">
      <alignment horizontal="center" vertical="center"/>
    </xf>
    <xf numFmtId="0" fontId="40" fillId="0" borderId="8" xfId="10" applyFont="1" applyBorder="1" applyAlignment="1">
      <alignment vertical="center" shrinkToFit="1"/>
    </xf>
    <xf numFmtId="0" fontId="40" fillId="0" borderId="0" xfId="10" applyFont="1" applyAlignment="1">
      <alignment vertical="center" shrinkToFit="1"/>
    </xf>
    <xf numFmtId="0" fontId="33" fillId="0" borderId="28" xfId="10" applyFont="1" applyBorder="1" applyAlignment="1">
      <alignment horizontal="center" vertical="center" wrapText="1"/>
    </xf>
    <xf numFmtId="0" fontId="33" fillId="0" borderId="14" xfId="10" applyFont="1" applyBorder="1" applyAlignment="1">
      <alignment horizontal="center" vertical="center" wrapText="1"/>
    </xf>
    <xf numFmtId="0" fontId="33" fillId="0" borderId="89" xfId="10" applyFont="1" applyBorder="1" applyAlignment="1">
      <alignment horizontal="center" vertical="center" wrapText="1"/>
    </xf>
    <xf numFmtId="0" fontId="33" fillId="0" borderId="29" xfId="10" applyFont="1" applyBorder="1" applyAlignment="1">
      <alignment horizontal="center" vertical="center" wrapText="1"/>
    </xf>
    <xf numFmtId="0" fontId="33" fillId="0" borderId="15" xfId="10" applyFont="1" applyBorder="1" applyAlignment="1">
      <alignment horizontal="center" vertical="center" wrapText="1"/>
    </xf>
    <xf numFmtId="0" fontId="33" fillId="0" borderId="119" xfId="10" applyFont="1" applyBorder="1" applyAlignment="1">
      <alignment horizontal="center" vertical="center" wrapText="1"/>
    </xf>
    <xf numFmtId="2" fontId="139" fillId="12" borderId="122" xfId="10" applyNumberFormat="1" applyFont="1" applyFill="1" applyBorder="1" applyAlignment="1">
      <alignment horizontal="center" vertical="center"/>
    </xf>
    <xf numFmtId="2" fontId="139" fillId="12" borderId="123" xfId="10" applyNumberFormat="1" applyFont="1" applyFill="1" applyBorder="1" applyAlignment="1">
      <alignment horizontal="center" vertical="center"/>
    </xf>
    <xf numFmtId="2" fontId="139" fillId="12" borderId="90" xfId="10" applyNumberFormat="1" applyFont="1" applyFill="1" applyBorder="1" applyAlignment="1">
      <alignment horizontal="center" vertical="center"/>
    </xf>
    <xf numFmtId="2" fontId="139" fillId="12" borderId="91" xfId="10" applyNumberFormat="1" applyFont="1" applyFill="1" applyBorder="1" applyAlignment="1">
      <alignment horizontal="center" vertical="center"/>
    </xf>
    <xf numFmtId="38" fontId="33" fillId="0" borderId="123" xfId="10" applyNumberFormat="1" applyFont="1" applyBorder="1">
      <alignment vertical="center"/>
    </xf>
    <xf numFmtId="38" fontId="33" fillId="0" borderId="91" xfId="10" applyNumberFormat="1" applyFont="1" applyBorder="1">
      <alignment vertical="center"/>
    </xf>
    <xf numFmtId="0" fontId="33" fillId="0" borderId="36" xfId="10" applyFont="1" applyBorder="1" applyAlignment="1">
      <alignment horizontal="center" vertical="center"/>
    </xf>
    <xf numFmtId="0" fontId="33" fillId="0" borderId="37" xfId="10" applyFont="1" applyBorder="1" applyAlignment="1">
      <alignment horizontal="center" vertical="center"/>
    </xf>
    <xf numFmtId="0" fontId="33" fillId="0" borderId="41" xfId="10" applyFont="1" applyBorder="1" applyAlignment="1">
      <alignment horizontal="center" vertical="center"/>
    </xf>
    <xf numFmtId="0" fontId="33" fillId="0" borderId="42" xfId="10" applyFont="1" applyBorder="1" applyAlignment="1">
      <alignment horizontal="center" vertical="center"/>
    </xf>
    <xf numFmtId="196" fontId="0" fillId="0" borderId="14" xfId="0" applyNumberFormat="1" applyBorder="1" applyAlignment="1">
      <alignment horizontal="left" vertical="center" shrinkToFit="1"/>
    </xf>
    <xf numFmtId="196" fontId="0" fillId="0" borderId="15" xfId="0" applyNumberFormat="1" applyBorder="1" applyAlignment="1">
      <alignment horizontal="left" vertical="center" shrinkToFit="1"/>
    </xf>
    <xf numFmtId="10" fontId="30" fillId="0" borderId="14" xfId="0" applyNumberFormat="1" applyFont="1" applyBorder="1" applyAlignment="1">
      <alignment horizontal="center" vertical="center" shrinkToFit="1"/>
    </xf>
    <xf numFmtId="10" fontId="30" fillId="0" borderId="30" xfId="0" applyNumberFormat="1" applyFont="1" applyBorder="1" applyAlignment="1">
      <alignment horizontal="center" vertical="center" shrinkToFit="1"/>
    </xf>
    <xf numFmtId="10" fontId="30" fillId="0" borderId="15" xfId="0" applyNumberFormat="1" applyFont="1" applyBorder="1" applyAlignment="1">
      <alignment horizontal="center" vertical="center" shrinkToFit="1"/>
    </xf>
    <xf numFmtId="10" fontId="30" fillId="0" borderId="24" xfId="0" applyNumberFormat="1" applyFont="1" applyBorder="1" applyAlignment="1">
      <alignment horizontal="center" vertical="center" shrinkToFit="1"/>
    </xf>
    <xf numFmtId="196" fontId="0" fillId="0" borderId="14" xfId="0" applyNumberFormat="1" applyBorder="1" applyAlignment="1">
      <alignment vertical="center" shrinkToFit="1"/>
    </xf>
    <xf numFmtId="196" fontId="0" fillId="0" borderId="15" xfId="0" applyNumberFormat="1" applyBorder="1" applyAlignment="1">
      <alignment vertical="center" shrinkToFit="1"/>
    </xf>
    <xf numFmtId="0" fontId="33" fillId="0" borderId="1" xfId="0" applyFont="1" applyBorder="1" applyAlignment="1">
      <alignment horizontal="center" vertical="center"/>
    </xf>
    <xf numFmtId="0" fontId="33" fillId="0" borderId="126" xfId="0" applyFont="1" applyBorder="1" applyAlignment="1">
      <alignment horizontal="center" vertical="center"/>
    </xf>
    <xf numFmtId="0" fontId="33" fillId="0" borderId="4" xfId="0" applyFont="1" applyBorder="1" applyAlignment="1">
      <alignment horizontal="center" vertical="center"/>
    </xf>
    <xf numFmtId="0" fontId="33" fillId="0" borderId="127" xfId="0" applyFont="1" applyBorder="1" applyAlignment="1">
      <alignment horizontal="center" vertical="center"/>
    </xf>
    <xf numFmtId="0" fontId="33" fillId="0" borderId="99" xfId="0" applyFont="1" applyBorder="1" applyAlignment="1">
      <alignment horizontal="center" vertical="center"/>
    </xf>
    <xf numFmtId="0" fontId="33" fillId="0" borderId="102" xfId="0" applyFont="1" applyBorder="1" applyAlignment="1">
      <alignment horizontal="center" vertical="center"/>
    </xf>
    <xf numFmtId="40" fontId="33" fillId="12" borderId="1" xfId="2" applyNumberFormat="1" applyFont="1" applyFill="1" applyBorder="1" applyAlignment="1" applyProtection="1">
      <alignment horizontal="center" vertical="center"/>
    </xf>
    <xf numFmtId="40" fontId="33" fillId="12" borderId="6" xfId="2" applyNumberFormat="1" applyFont="1" applyFill="1" applyBorder="1" applyAlignment="1" applyProtection="1">
      <alignment horizontal="center" vertical="center"/>
    </xf>
    <xf numFmtId="40" fontId="33" fillId="12" borderId="7" xfId="2" applyNumberFormat="1" applyFont="1" applyFill="1" applyBorder="1" applyAlignment="1" applyProtection="1">
      <alignment horizontal="center" vertical="center"/>
    </xf>
    <xf numFmtId="40" fontId="33" fillId="12" borderId="4" xfId="2" applyNumberFormat="1" applyFont="1" applyFill="1" applyBorder="1" applyAlignment="1" applyProtection="1">
      <alignment horizontal="center" vertical="center"/>
    </xf>
    <xf numFmtId="40" fontId="33" fillId="12" borderId="10" xfId="2" applyNumberFormat="1" applyFont="1" applyFill="1" applyBorder="1" applyAlignment="1" applyProtection="1">
      <alignment horizontal="center" vertical="center"/>
    </xf>
    <xf numFmtId="40" fontId="33" fillId="12" borderId="11" xfId="2" applyNumberFormat="1" applyFont="1" applyFill="1" applyBorder="1" applyAlignment="1" applyProtection="1">
      <alignment horizontal="center" vertical="center"/>
    </xf>
    <xf numFmtId="0" fontId="33" fillId="0" borderId="13" xfId="10" applyFont="1" applyBorder="1" applyAlignment="1">
      <alignment horizontal="center" vertical="center"/>
    </xf>
    <xf numFmtId="0" fontId="33" fillId="2" borderId="1" xfId="0" applyFont="1" applyFill="1" applyBorder="1" applyAlignment="1">
      <alignment horizontal="center" vertical="center"/>
    </xf>
    <xf numFmtId="0" fontId="33" fillId="2" borderId="6"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4"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1" xfId="0" applyFont="1" applyFill="1" applyBorder="1" applyAlignment="1">
      <alignment horizontal="center" vertical="center"/>
    </xf>
    <xf numFmtId="199" fontId="139" fillId="12" borderId="14" xfId="10" applyNumberFormat="1" applyFont="1" applyFill="1" applyBorder="1" applyAlignment="1">
      <alignment horizontal="center" vertical="center"/>
    </xf>
    <xf numFmtId="199" fontId="139" fillId="12" borderId="15" xfId="10" applyNumberFormat="1" applyFont="1" applyFill="1" applyBorder="1" applyAlignment="1">
      <alignment horizontal="center" vertical="center"/>
    </xf>
    <xf numFmtId="0" fontId="39" fillId="0" borderId="3" xfId="0" applyFont="1" applyBorder="1" applyAlignment="1">
      <alignment horizontal="center" vertical="center" shrinkToFit="1"/>
    </xf>
    <xf numFmtId="0" fontId="39" fillId="0" borderId="2" xfId="0" applyFont="1" applyBorder="1" applyAlignment="1">
      <alignment horizontal="center" vertical="center" shrinkToFit="1"/>
    </xf>
    <xf numFmtId="0" fontId="33" fillId="3" borderId="2" xfId="0" applyFont="1" applyFill="1" applyBorder="1" applyAlignment="1">
      <alignment vertical="center" shrinkToFit="1"/>
    </xf>
    <xf numFmtId="0" fontId="33" fillId="3" borderId="5" xfId="0" applyFont="1" applyFill="1" applyBorder="1" applyAlignment="1">
      <alignment vertical="center" shrinkToFit="1"/>
    </xf>
    <xf numFmtId="0" fontId="31" fillId="2" borderId="13" xfId="1" applyFill="1" applyBorder="1" applyAlignment="1" applyProtection="1">
      <alignment vertical="center"/>
    </xf>
    <xf numFmtId="0" fontId="40" fillId="2" borderId="13" xfId="10" applyFont="1" applyFill="1" applyBorder="1">
      <alignment vertical="center"/>
    </xf>
    <xf numFmtId="0" fontId="40" fillId="2" borderId="3" xfId="10" applyFont="1" applyFill="1" applyBorder="1">
      <alignment vertical="center"/>
    </xf>
    <xf numFmtId="0" fontId="40" fillId="2" borderId="2" xfId="10" applyFont="1" applyFill="1" applyBorder="1">
      <alignment vertical="center"/>
    </xf>
    <xf numFmtId="0" fontId="40" fillId="2" borderId="5" xfId="10" applyFont="1" applyFill="1" applyBorder="1">
      <alignment vertical="center"/>
    </xf>
    <xf numFmtId="0" fontId="33" fillId="3" borderId="0" xfId="0" applyFont="1" applyFill="1" applyAlignment="1">
      <alignment vertical="center" shrinkToFit="1"/>
    </xf>
    <xf numFmtId="0" fontId="33" fillId="3" borderId="2" xfId="0" applyFont="1" applyFill="1" applyBorder="1" applyAlignment="1">
      <alignment horizontal="left" vertical="center" shrinkToFit="1"/>
    </xf>
    <xf numFmtId="0" fontId="33" fillId="3" borderId="5" xfId="0" applyFont="1" applyFill="1" applyBorder="1" applyAlignment="1">
      <alignment horizontal="left" vertical="center" shrinkToFit="1"/>
    </xf>
    <xf numFmtId="0" fontId="33" fillId="12" borderId="1" xfId="14" applyFont="1" applyFill="1" applyBorder="1" applyAlignment="1">
      <alignment horizontal="center" vertical="center" shrinkToFit="1"/>
    </xf>
    <xf numFmtId="0" fontId="33" fillId="12" borderId="6" xfId="14" applyFont="1" applyFill="1" applyBorder="1" applyAlignment="1">
      <alignment horizontal="center" vertical="center" shrinkToFit="1"/>
    </xf>
    <xf numFmtId="0" fontId="33" fillId="12" borderId="7" xfId="14" applyFont="1" applyFill="1" applyBorder="1" applyAlignment="1">
      <alignment horizontal="center" vertical="center" shrinkToFit="1"/>
    </xf>
    <xf numFmtId="0" fontId="33" fillId="0" borderId="8" xfId="14" applyFont="1" applyBorder="1" applyAlignment="1">
      <alignment horizontal="center" vertical="center" shrinkToFit="1"/>
    </xf>
    <xf numFmtId="0" fontId="33" fillId="0" borderId="0" xfId="14" applyFont="1" applyAlignment="1">
      <alignment horizontal="center" vertical="center" shrinkToFit="1"/>
    </xf>
    <xf numFmtId="0" fontId="33" fillId="0" borderId="9" xfId="14" applyFont="1" applyBorder="1" applyAlignment="1">
      <alignment horizontal="center" vertical="center" shrinkToFit="1"/>
    </xf>
    <xf numFmtId="58" fontId="33" fillId="2" borderId="6" xfId="0" applyNumberFormat="1" applyFont="1" applyFill="1" applyBorder="1" applyAlignment="1">
      <alignment horizontal="center" vertical="center" shrinkToFit="1"/>
    </xf>
    <xf numFmtId="58" fontId="33" fillId="2" borderId="7" xfId="0" applyNumberFormat="1" applyFont="1" applyFill="1" applyBorder="1" applyAlignment="1">
      <alignment horizontal="center" vertical="center" shrinkToFit="1"/>
    </xf>
    <xf numFmtId="195" fontId="10" fillId="12" borderId="3" xfId="0" applyNumberFormat="1" applyFont="1" applyFill="1" applyBorder="1" applyAlignment="1">
      <alignment horizontal="center" vertical="center" wrapText="1" shrinkToFit="1"/>
    </xf>
    <xf numFmtId="195" fontId="10" fillId="12" borderId="2" xfId="0" applyNumberFormat="1" applyFont="1" applyFill="1" applyBorder="1" applyAlignment="1">
      <alignment horizontal="center" vertical="center" wrapText="1" shrinkToFit="1"/>
    </xf>
    <xf numFmtId="195" fontId="10" fillId="12" borderId="5" xfId="0" applyNumberFormat="1" applyFont="1" applyFill="1" applyBorder="1" applyAlignment="1">
      <alignment horizontal="center" vertical="center" wrapText="1" shrinkToFit="1"/>
    </xf>
    <xf numFmtId="0" fontId="10" fillId="0" borderId="1"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40" fillId="2" borderId="3" xfId="10" applyFont="1" applyFill="1" applyBorder="1" applyAlignment="1" applyProtection="1">
      <alignment horizontal="left" vertical="center" shrinkToFit="1"/>
      <protection locked="0"/>
    </xf>
    <xf numFmtId="0" fontId="40" fillId="2" borderId="2" xfId="10" applyFont="1" applyFill="1" applyBorder="1" applyAlignment="1" applyProtection="1">
      <alignment horizontal="left" vertical="center" shrinkToFit="1"/>
      <protection locked="0"/>
    </xf>
    <xf numFmtId="0" fontId="40" fillId="2" borderId="5" xfId="10" applyFont="1" applyFill="1" applyBorder="1" applyAlignment="1" applyProtection="1">
      <alignment horizontal="left" vertical="center" shrinkToFit="1"/>
      <protection locked="0"/>
    </xf>
    <xf numFmtId="195" fontId="33" fillId="2" borderId="6" xfId="0" applyNumberFormat="1" applyFont="1" applyFill="1" applyBorder="1" applyAlignment="1" applyProtection="1">
      <alignment horizontal="center" vertical="center" shrinkToFit="1"/>
      <protection locked="0"/>
    </xf>
    <xf numFmtId="195" fontId="33" fillId="2" borderId="7" xfId="0" applyNumberFormat="1" applyFont="1" applyFill="1" applyBorder="1" applyAlignment="1" applyProtection="1">
      <alignment horizontal="center" vertical="center" shrinkToFit="1"/>
      <protection locked="0"/>
    </xf>
    <xf numFmtId="192" fontId="33" fillId="12" borderId="13" xfId="2" applyNumberFormat="1" applyFont="1" applyFill="1" applyBorder="1" applyAlignment="1" applyProtection="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10" fillId="0" borderId="3"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33" fillId="8" borderId="1" xfId="14" applyFont="1" applyFill="1" applyBorder="1" applyAlignment="1">
      <alignment horizontal="center" vertical="center" shrinkToFit="1"/>
    </xf>
    <xf numFmtId="0" fontId="33" fillId="8" borderId="6" xfId="14" applyFont="1" applyFill="1" applyBorder="1" applyAlignment="1">
      <alignment horizontal="center" vertical="center" shrinkToFit="1"/>
    </xf>
    <xf numFmtId="0" fontId="33" fillId="8" borderId="7" xfId="14" applyFont="1" applyFill="1" applyBorder="1" applyAlignment="1">
      <alignment horizontal="center" vertical="center" shrinkToFit="1"/>
    </xf>
    <xf numFmtId="0" fontId="33" fillId="3" borderId="0" xfId="0" applyFont="1" applyFill="1" applyAlignment="1">
      <alignment horizontal="left" vertical="center" shrinkToFit="1"/>
    </xf>
    <xf numFmtId="0" fontId="40" fillId="2" borderId="13" xfId="10" applyFont="1" applyFill="1" applyBorder="1" applyAlignment="1" applyProtection="1">
      <alignment horizontal="left" vertical="center" shrinkToFit="1"/>
      <protection locked="0"/>
    </xf>
    <xf numFmtId="0" fontId="33" fillId="2" borderId="13" xfId="0" applyFont="1" applyFill="1" applyBorder="1" applyAlignment="1" applyProtection="1">
      <alignment horizontal="center" vertical="center"/>
      <protection locked="0"/>
    </xf>
    <xf numFmtId="0" fontId="33" fillId="0" borderId="6" xfId="0" applyFont="1" applyBorder="1" applyAlignment="1">
      <alignment vertical="center" wrapText="1"/>
    </xf>
    <xf numFmtId="0" fontId="33" fillId="0" borderId="1" xfId="10" applyFont="1" applyBorder="1" applyAlignment="1">
      <alignment horizontal="center" vertical="center"/>
    </xf>
    <xf numFmtId="0" fontId="33" fillId="0" borderId="6" xfId="10" applyFont="1" applyBorder="1" applyAlignment="1">
      <alignment horizontal="center" vertical="center"/>
    </xf>
    <xf numFmtId="0" fontId="33" fillId="0" borderId="7" xfId="10" applyFont="1" applyBorder="1" applyAlignment="1">
      <alignment horizontal="center" vertical="center"/>
    </xf>
    <xf numFmtId="0" fontId="33" fillId="0" borderId="4" xfId="10" applyFont="1" applyBorder="1" applyAlignment="1">
      <alignment horizontal="center" vertical="center"/>
    </xf>
    <xf numFmtId="0" fontId="33" fillId="0" borderId="10" xfId="10" applyFont="1" applyBorder="1" applyAlignment="1">
      <alignment horizontal="center" vertical="center"/>
    </xf>
    <xf numFmtId="0" fontId="33" fillId="0" borderId="11" xfId="10" applyFont="1" applyBorder="1" applyAlignment="1">
      <alignment horizontal="center" vertical="center"/>
    </xf>
    <xf numFmtId="199" fontId="139" fillId="12" borderId="6" xfId="0" applyNumberFormat="1" applyFont="1" applyFill="1" applyBorder="1" applyAlignment="1">
      <alignment horizontal="center" vertical="center"/>
    </xf>
    <xf numFmtId="199" fontId="139" fillId="12" borderId="10" xfId="0" applyNumberFormat="1" applyFont="1" applyFill="1" applyBorder="1" applyAlignment="1">
      <alignment horizontal="center" vertical="center"/>
    </xf>
    <xf numFmtId="0" fontId="33" fillId="0" borderId="6" xfId="0" applyFont="1" applyBorder="1" applyAlignment="1">
      <alignment horizontal="left" vertical="center"/>
    </xf>
    <xf numFmtId="0" fontId="33" fillId="0" borderId="10" xfId="0" applyFont="1" applyBorder="1" applyAlignment="1">
      <alignment horizontal="left" vertical="center"/>
    </xf>
    <xf numFmtId="196" fontId="0" fillId="0" borderId="6" xfId="0" applyNumberFormat="1" applyBorder="1" applyAlignment="1">
      <alignment horizontal="left" vertical="center" shrinkToFit="1"/>
    </xf>
    <xf numFmtId="196" fontId="30" fillId="0" borderId="6" xfId="0" applyNumberFormat="1" applyFont="1" applyBorder="1" applyAlignment="1">
      <alignment horizontal="left" vertical="center" shrinkToFit="1"/>
    </xf>
    <xf numFmtId="196" fontId="30" fillId="0" borderId="7" xfId="0" applyNumberFormat="1" applyFont="1" applyBorder="1" applyAlignment="1">
      <alignment horizontal="left" vertical="center" shrinkToFit="1"/>
    </xf>
    <xf numFmtId="196" fontId="30" fillId="0" borderId="10" xfId="0" applyNumberFormat="1" applyFont="1" applyBorder="1" applyAlignment="1">
      <alignment horizontal="left" vertical="center" shrinkToFit="1"/>
    </xf>
    <xf numFmtId="196" fontId="30" fillId="0" borderId="11" xfId="0" applyNumberFormat="1" applyFont="1" applyBorder="1" applyAlignment="1">
      <alignment horizontal="left" vertical="center" shrinkToFit="1"/>
    </xf>
    <xf numFmtId="0" fontId="33" fillId="0" borderId="14" xfId="0" applyFont="1" applyBorder="1" applyAlignment="1">
      <alignment horizontal="left" vertical="center"/>
    </xf>
    <xf numFmtId="0" fontId="33" fillId="0" borderId="15" xfId="0" applyFont="1" applyBorder="1" applyAlignment="1">
      <alignment horizontal="left" vertical="center"/>
    </xf>
    <xf numFmtId="0" fontId="16" fillId="0" borderId="13" xfId="0" applyFont="1" applyBorder="1" applyAlignment="1">
      <alignment vertical="center" wrapText="1"/>
    </xf>
    <xf numFmtId="0" fontId="33" fillId="3" borderId="6" xfId="0" applyFont="1" applyFill="1" applyBorder="1" applyAlignment="1">
      <alignment vertical="center" shrinkToFit="1"/>
    </xf>
    <xf numFmtId="0" fontId="33" fillId="3" borderId="7" xfId="0" applyFont="1" applyFill="1" applyBorder="1" applyAlignment="1">
      <alignment vertical="center" shrinkToFit="1"/>
    </xf>
    <xf numFmtId="0" fontId="33" fillId="3" borderId="9" xfId="0" applyFont="1" applyFill="1" applyBorder="1" applyAlignment="1">
      <alignment vertical="center" shrinkToFit="1"/>
    </xf>
    <xf numFmtId="0" fontId="33" fillId="3" borderId="10" xfId="0" applyFont="1" applyFill="1" applyBorder="1" applyAlignment="1">
      <alignment vertical="center" shrinkToFit="1"/>
    </xf>
    <xf numFmtId="0" fontId="33" fillId="3" borderId="11" xfId="0" applyFont="1" applyFill="1" applyBorder="1" applyAlignment="1">
      <alignment vertical="center" shrinkToFit="1"/>
    </xf>
    <xf numFmtId="0" fontId="33" fillId="0" borderId="8" xfId="10" applyFont="1" applyBorder="1" applyAlignment="1">
      <alignment horizontal="center" vertical="center"/>
    </xf>
    <xf numFmtId="0" fontId="33" fillId="0" borderId="0" xfId="10" applyFont="1" applyAlignment="1">
      <alignment horizontal="center" vertical="center"/>
    </xf>
    <xf numFmtId="0" fontId="33" fillId="0" borderId="9" xfId="10" applyFont="1" applyBorder="1" applyAlignment="1">
      <alignment horizontal="center" vertical="center"/>
    </xf>
    <xf numFmtId="0" fontId="53" fillId="0" borderId="13" xfId="0" applyFont="1" applyBorder="1" applyAlignment="1">
      <alignment horizontal="center" vertical="center"/>
    </xf>
    <xf numFmtId="0" fontId="10" fillId="0" borderId="1" xfId="0" applyFont="1" applyBorder="1" applyAlignment="1">
      <alignment horizontal="center" vertical="center" shrinkToFit="1"/>
    </xf>
    <xf numFmtId="0" fontId="10" fillId="0" borderId="6" xfId="0" applyFont="1" applyBorder="1" applyAlignment="1">
      <alignment horizontal="center" vertical="center" shrinkToFit="1"/>
    </xf>
    <xf numFmtId="0" fontId="10" fillId="0" borderId="7" xfId="0" applyFont="1" applyBorder="1" applyAlignment="1">
      <alignment horizontal="center" vertical="center" shrinkToFit="1"/>
    </xf>
    <xf numFmtId="0" fontId="54" fillId="0" borderId="3" xfId="0" applyFont="1" applyBorder="1" applyAlignment="1">
      <alignment horizontal="center" vertical="center" shrinkToFit="1"/>
    </xf>
    <xf numFmtId="0" fontId="54" fillId="0" borderId="2" xfId="0" applyFont="1" applyBorder="1" applyAlignment="1">
      <alignment horizontal="center" vertical="center" shrinkToFit="1"/>
    </xf>
    <xf numFmtId="0" fontId="33" fillId="0" borderId="10" xfId="0" applyFont="1" applyBorder="1" applyAlignment="1">
      <alignment horizontal="center" vertical="top"/>
    </xf>
    <xf numFmtId="195" fontId="10" fillId="2" borderId="1" xfId="0" applyNumberFormat="1" applyFont="1" applyFill="1" applyBorder="1" applyAlignment="1">
      <alignment horizontal="center" vertical="center" wrapText="1" shrinkToFit="1"/>
    </xf>
    <xf numFmtId="195" fontId="10" fillId="2" borderId="6" xfId="0" applyNumberFormat="1" applyFont="1" applyFill="1" applyBorder="1" applyAlignment="1">
      <alignment horizontal="center" vertical="center" wrapText="1" shrinkToFit="1"/>
    </xf>
    <xf numFmtId="58" fontId="33" fillId="0" borderId="6" xfId="0" applyNumberFormat="1" applyFont="1" applyBorder="1" applyAlignment="1">
      <alignment horizontal="center" vertical="center" shrinkToFit="1"/>
    </xf>
    <xf numFmtId="0" fontId="33" fillId="0" borderId="121" xfId="0" applyFont="1" applyBorder="1" applyAlignment="1">
      <alignment horizontal="center" vertical="center"/>
    </xf>
    <xf numFmtId="0" fontId="33" fillId="0" borderId="120" xfId="0" applyFont="1" applyBorder="1" applyAlignment="1">
      <alignment horizontal="center" vertical="center"/>
    </xf>
    <xf numFmtId="0" fontId="33" fillId="3" borderId="9" xfId="0" applyFont="1" applyFill="1" applyBorder="1" applyAlignment="1">
      <alignment horizontal="left" vertical="center" shrinkToFit="1"/>
    </xf>
    <xf numFmtId="0" fontId="33" fillId="0" borderId="13" xfId="10" applyFont="1" applyBorder="1" applyAlignment="1">
      <alignment horizontal="right" vertical="center"/>
    </xf>
    <xf numFmtId="0" fontId="33" fillId="12" borderId="6" xfId="0" applyFont="1" applyFill="1" applyBorder="1" applyAlignment="1">
      <alignment horizontal="center" vertical="center"/>
    </xf>
    <xf numFmtId="0" fontId="33" fillId="12" borderId="10" xfId="0" applyFont="1" applyFill="1" applyBorder="1" applyAlignment="1">
      <alignment horizontal="center" vertical="center"/>
    </xf>
    <xf numFmtId="196" fontId="30" fillId="0" borderId="6" xfId="0" applyNumberFormat="1" applyFont="1" applyBorder="1" applyAlignment="1">
      <alignment horizontal="center" vertical="center" wrapText="1"/>
    </xf>
    <xf numFmtId="196" fontId="30" fillId="0" borderId="7" xfId="0" applyNumberFormat="1" applyFont="1" applyBorder="1" applyAlignment="1">
      <alignment horizontal="center" vertical="center" wrapText="1"/>
    </xf>
    <xf numFmtId="196" fontId="30" fillId="0" borderId="10" xfId="0" applyNumberFormat="1" applyFont="1" applyBorder="1" applyAlignment="1">
      <alignment horizontal="center" vertical="center" wrapText="1"/>
    </xf>
    <xf numFmtId="196" fontId="30" fillId="0" borderId="11" xfId="0" applyNumberFormat="1" applyFont="1" applyBorder="1" applyAlignment="1">
      <alignment horizontal="center" vertical="center" wrapText="1"/>
    </xf>
    <xf numFmtId="0" fontId="33" fillId="0" borderId="13" xfId="10" applyFont="1" applyBorder="1" applyAlignment="1">
      <alignment horizontal="center" vertical="center" wrapText="1"/>
    </xf>
    <xf numFmtId="0" fontId="33" fillId="2" borderId="5" xfId="10" applyFont="1" applyFill="1" applyBorder="1" applyAlignment="1" applyProtection="1">
      <alignment horizontal="center" vertical="center" wrapText="1"/>
      <protection locked="0"/>
    </xf>
    <xf numFmtId="0" fontId="33" fillId="2" borderId="13" xfId="10" applyFont="1" applyFill="1" applyBorder="1" applyAlignment="1" applyProtection="1">
      <alignment horizontal="center" vertical="center" wrapText="1"/>
      <protection locked="0"/>
    </xf>
    <xf numFmtId="0" fontId="33" fillId="2" borderId="3" xfId="10" applyFont="1" applyFill="1" applyBorder="1" applyAlignment="1" applyProtection="1">
      <alignment horizontal="center" vertical="center" wrapText="1"/>
      <protection locked="0"/>
    </xf>
    <xf numFmtId="0" fontId="33" fillId="0" borderId="1" xfId="10" applyFont="1" applyBorder="1" applyAlignment="1">
      <alignment horizontal="center" vertical="center" wrapText="1"/>
    </xf>
    <xf numFmtId="0" fontId="33" fillId="0" borderId="6" xfId="10" applyFont="1" applyBorder="1" applyAlignment="1">
      <alignment horizontal="center" vertical="center" wrapText="1"/>
    </xf>
    <xf numFmtId="0" fontId="33" fillId="0" borderId="7" xfId="10" applyFont="1" applyBorder="1" applyAlignment="1">
      <alignment horizontal="center" vertical="center" wrapText="1"/>
    </xf>
    <xf numFmtId="0" fontId="33" fillId="0" borderId="4" xfId="10" applyFont="1" applyBorder="1" applyAlignment="1">
      <alignment horizontal="center" vertical="center" wrapText="1"/>
    </xf>
    <xf numFmtId="0" fontId="33" fillId="0" borderId="10" xfId="10" applyFont="1" applyBorder="1" applyAlignment="1">
      <alignment horizontal="center" vertical="center" wrapText="1"/>
    </xf>
    <xf numFmtId="0" fontId="33" fillId="0" borderId="11" xfId="10" applyFont="1" applyBorder="1" applyAlignment="1">
      <alignment horizontal="center" vertical="center" wrapText="1"/>
    </xf>
    <xf numFmtId="40" fontId="33" fillId="12" borderId="6" xfId="10" applyNumberFormat="1" applyFont="1" applyFill="1" applyBorder="1" applyAlignment="1">
      <alignment horizontal="center" vertical="center"/>
    </xf>
    <xf numFmtId="40" fontId="33" fillId="12" borderId="10" xfId="10" applyNumberFormat="1" applyFont="1" applyFill="1" applyBorder="1" applyAlignment="1">
      <alignment horizontal="center" vertical="center"/>
    </xf>
    <xf numFmtId="38" fontId="33" fillId="0" borderId="6" xfId="10" applyNumberFormat="1" applyFont="1" applyBorder="1">
      <alignment vertical="center"/>
    </xf>
    <xf numFmtId="38" fontId="33" fillId="0" borderId="10" xfId="10" applyNumberFormat="1" applyFont="1" applyBorder="1">
      <alignment vertical="center"/>
    </xf>
    <xf numFmtId="196" fontId="0" fillId="0" borderId="6" xfId="0" applyNumberFormat="1" applyBorder="1" applyAlignment="1">
      <alignment horizontal="center" vertical="center" wrapText="1"/>
    </xf>
    <xf numFmtId="38" fontId="33" fillId="0" borderId="6" xfId="10" applyNumberFormat="1" applyFont="1" applyBorder="1" applyAlignment="1">
      <alignment horizontal="center" vertical="center"/>
    </xf>
    <xf numFmtId="38" fontId="33" fillId="0" borderId="7" xfId="10" applyNumberFormat="1" applyFont="1" applyBorder="1" applyAlignment="1">
      <alignment horizontal="center" vertical="center"/>
    </xf>
    <xf numFmtId="38" fontId="33" fillId="0" borderId="10" xfId="10" applyNumberFormat="1" applyFont="1" applyBorder="1" applyAlignment="1">
      <alignment horizontal="center" vertical="center"/>
    </xf>
    <xf numFmtId="38" fontId="33" fillId="0" borderId="11" xfId="10" applyNumberFormat="1" applyFont="1" applyBorder="1" applyAlignment="1">
      <alignment horizontal="center" vertical="center"/>
    </xf>
    <xf numFmtId="199" fontId="33" fillId="12" borderId="6" xfId="10" applyNumberFormat="1" applyFont="1" applyFill="1" applyBorder="1" applyAlignment="1">
      <alignment horizontal="center" vertical="center"/>
    </xf>
    <xf numFmtId="199" fontId="33" fillId="12" borderId="10" xfId="10" applyNumberFormat="1" applyFont="1" applyFill="1" applyBorder="1" applyAlignment="1">
      <alignment horizontal="center" vertical="center"/>
    </xf>
    <xf numFmtId="0" fontId="40" fillId="0" borderId="8" xfId="10" applyFont="1" applyBorder="1" applyAlignment="1">
      <alignment horizontal="left" vertical="center" shrinkToFit="1"/>
    </xf>
    <xf numFmtId="0" fontId="40" fillId="0" borderId="0" xfId="10" applyFont="1" applyAlignment="1">
      <alignment horizontal="left" vertical="center" shrinkToFit="1"/>
    </xf>
    <xf numFmtId="196" fontId="0" fillId="0" borderId="14" xfId="0" applyNumberFormat="1" applyBorder="1" applyAlignment="1">
      <alignment horizontal="center" vertical="center" shrinkToFit="1"/>
    </xf>
    <xf numFmtId="196" fontId="0" fillId="0" borderId="30" xfId="0" applyNumberFormat="1" applyBorder="1" applyAlignment="1">
      <alignment horizontal="center" vertical="center" shrinkToFit="1"/>
    </xf>
    <xf numFmtId="196" fontId="0" fillId="0" borderId="15" xfId="0" applyNumberFormat="1" applyBorder="1" applyAlignment="1">
      <alignment horizontal="center" vertical="center" shrinkToFit="1"/>
    </xf>
    <xf numFmtId="196" fontId="0" fillId="0" borderId="24" xfId="0" applyNumberFormat="1" applyBorder="1" applyAlignment="1">
      <alignment horizontal="center" vertical="center" shrinkToFit="1"/>
    </xf>
    <xf numFmtId="38" fontId="33" fillId="0" borderId="14" xfId="10" applyNumberFormat="1" applyFont="1" applyBorder="1">
      <alignment vertical="center"/>
    </xf>
    <xf numFmtId="38" fontId="33" fillId="0" borderId="15" xfId="10" applyNumberFormat="1" applyFont="1" applyBorder="1">
      <alignment vertical="center"/>
    </xf>
    <xf numFmtId="199" fontId="139" fillId="12" borderId="124" xfId="10" applyNumberFormat="1" applyFont="1" applyFill="1" applyBorder="1" applyAlignment="1">
      <alignment horizontal="center" vertical="center"/>
    </xf>
    <xf numFmtId="199" fontId="139" fillId="12" borderId="125" xfId="10" applyNumberFormat="1" applyFont="1" applyFill="1" applyBorder="1" applyAlignment="1">
      <alignment horizontal="center" vertical="center"/>
    </xf>
    <xf numFmtId="0" fontId="33" fillId="12" borderId="1" xfId="2" applyNumberFormat="1" applyFont="1" applyFill="1" applyBorder="1" applyAlignment="1" applyProtection="1">
      <alignment horizontal="center" vertical="center"/>
    </xf>
    <xf numFmtId="0" fontId="33" fillId="12" borderId="6" xfId="2" applyNumberFormat="1" applyFont="1" applyFill="1" applyBorder="1" applyAlignment="1" applyProtection="1">
      <alignment horizontal="center" vertical="center"/>
    </xf>
    <xf numFmtId="0" fontId="33" fillId="12" borderId="7" xfId="2" applyNumberFormat="1" applyFont="1" applyFill="1" applyBorder="1" applyAlignment="1" applyProtection="1">
      <alignment horizontal="center" vertical="center"/>
    </xf>
    <xf numFmtId="0" fontId="33" fillId="12" borderId="4" xfId="2" applyNumberFormat="1" applyFont="1" applyFill="1" applyBorder="1" applyAlignment="1" applyProtection="1">
      <alignment horizontal="center" vertical="center"/>
    </xf>
    <xf numFmtId="0" fontId="33" fillId="12" borderId="10" xfId="2" applyNumberFormat="1" applyFont="1" applyFill="1" applyBorder="1" applyAlignment="1" applyProtection="1">
      <alignment horizontal="center" vertical="center"/>
    </xf>
    <xf numFmtId="0" fontId="33" fillId="12" borderId="11" xfId="2"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protection locked="0"/>
    </xf>
    <xf numFmtId="0" fontId="33" fillId="2" borderId="6"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protection locked="0"/>
    </xf>
    <xf numFmtId="0" fontId="33" fillId="2" borderId="10" xfId="0" applyFont="1" applyFill="1" applyBorder="1" applyAlignment="1" applyProtection="1">
      <alignment horizontal="center" vertical="center"/>
      <protection locked="0"/>
    </xf>
    <xf numFmtId="0" fontId="33" fillId="2" borderId="11" xfId="0" applyFont="1" applyFill="1" applyBorder="1" applyAlignment="1" applyProtection="1">
      <alignment horizontal="center" vertical="center"/>
      <protection locked="0"/>
    </xf>
    <xf numFmtId="38" fontId="142" fillId="0" borderId="6" xfId="10" applyNumberFormat="1" applyFont="1" applyBorder="1" applyAlignment="1">
      <alignment horizontal="center" vertical="center" wrapText="1"/>
    </xf>
    <xf numFmtId="38" fontId="142" fillId="0" borderId="7" xfId="10" applyNumberFormat="1" applyFont="1" applyBorder="1" applyAlignment="1">
      <alignment horizontal="center" vertical="center" wrapText="1"/>
    </xf>
    <xf numFmtId="38" fontId="142" fillId="0" borderId="10" xfId="10" applyNumberFormat="1" applyFont="1" applyBorder="1" applyAlignment="1">
      <alignment horizontal="center" vertical="center" wrapText="1"/>
    </xf>
    <xf numFmtId="38" fontId="142" fillId="0" borderId="11" xfId="10" applyNumberFormat="1" applyFont="1" applyBorder="1" applyAlignment="1">
      <alignment horizontal="center" vertical="center" wrapText="1"/>
    </xf>
    <xf numFmtId="0" fontId="33" fillId="2" borderId="1" xfId="10" applyFont="1" applyFill="1" applyBorder="1" applyAlignment="1" applyProtection="1">
      <alignment horizontal="center" vertical="center"/>
      <protection locked="0"/>
    </xf>
    <xf numFmtId="0" fontId="33" fillId="2" borderId="6" xfId="10" applyFont="1" applyFill="1" applyBorder="1" applyAlignment="1" applyProtection="1">
      <alignment horizontal="center" vertical="center"/>
      <protection locked="0"/>
    </xf>
    <xf numFmtId="0" fontId="33" fillId="2" borderId="4" xfId="10" applyFont="1" applyFill="1" applyBorder="1" applyAlignment="1" applyProtection="1">
      <alignment horizontal="center" vertical="center"/>
      <protection locked="0"/>
    </xf>
    <xf numFmtId="0" fontId="33" fillId="2" borderId="10" xfId="10" applyFont="1" applyFill="1" applyBorder="1" applyAlignment="1" applyProtection="1">
      <alignment horizontal="center" vertical="center"/>
      <protection locked="0"/>
    </xf>
    <xf numFmtId="38" fontId="33" fillId="12" borderId="6" xfId="2" applyFont="1" applyFill="1" applyBorder="1" applyAlignment="1" applyProtection="1">
      <alignment horizontal="center" vertical="center"/>
    </xf>
    <xf numFmtId="38" fontId="33" fillId="12" borderId="10" xfId="2" applyFont="1" applyFill="1" applyBorder="1" applyAlignment="1" applyProtection="1">
      <alignment horizontal="center" vertical="center"/>
    </xf>
    <xf numFmtId="0" fontId="33" fillId="12" borderId="6" xfId="10" applyFont="1" applyFill="1" applyBorder="1" applyAlignment="1">
      <alignment horizontal="center" vertical="center"/>
    </xf>
    <xf numFmtId="0" fontId="33" fillId="12" borderId="10" xfId="10" applyFont="1" applyFill="1" applyBorder="1" applyAlignment="1">
      <alignment horizontal="center" vertical="center"/>
    </xf>
    <xf numFmtId="3" fontId="33" fillId="2" borderId="6" xfId="2" applyNumberFormat="1" applyFont="1" applyFill="1" applyBorder="1" applyAlignment="1" applyProtection="1">
      <alignment horizontal="center" vertical="center"/>
      <protection locked="0"/>
    </xf>
    <xf numFmtId="3" fontId="33" fillId="2" borderId="10" xfId="2" applyNumberFormat="1" applyFont="1" applyFill="1" applyBorder="1" applyAlignment="1" applyProtection="1">
      <alignment horizontal="center" vertical="center"/>
      <protection locked="0"/>
    </xf>
    <xf numFmtId="0" fontId="33" fillId="0" borderId="6" xfId="10" applyFont="1" applyBorder="1">
      <alignment vertical="center"/>
    </xf>
    <xf numFmtId="0" fontId="33" fillId="0" borderId="10" xfId="10" applyFont="1" applyBorder="1">
      <alignment vertical="center"/>
    </xf>
    <xf numFmtId="196" fontId="0" fillId="0" borderId="14" xfId="0" applyNumberFormat="1" applyBorder="1" applyAlignment="1">
      <alignment horizontal="center" vertical="center" wrapText="1"/>
    </xf>
    <xf numFmtId="196" fontId="30" fillId="0" borderId="14" xfId="0" applyNumberFormat="1" applyFont="1" applyBorder="1" applyAlignment="1">
      <alignment horizontal="center" vertical="center" wrapText="1"/>
    </xf>
    <xf numFmtId="196" fontId="30" fillId="0" borderId="30" xfId="0" applyNumberFormat="1" applyFont="1" applyBorder="1" applyAlignment="1">
      <alignment horizontal="center" vertical="center" wrapText="1"/>
    </xf>
    <xf numFmtId="196" fontId="30" fillId="0" borderId="15" xfId="0" applyNumberFormat="1" applyFont="1" applyBorder="1" applyAlignment="1">
      <alignment horizontal="center" vertical="center" wrapText="1"/>
    </xf>
    <xf numFmtId="196" fontId="30" fillId="0" borderId="24" xfId="0" applyNumberFormat="1" applyFont="1" applyBorder="1" applyAlignment="1">
      <alignment horizontal="center" vertical="center" wrapText="1"/>
    </xf>
    <xf numFmtId="38" fontId="33" fillId="2" borderId="6" xfId="2" applyFont="1" applyFill="1" applyBorder="1" applyAlignment="1" applyProtection="1">
      <alignment horizontal="center" vertical="center"/>
      <protection locked="0"/>
    </xf>
    <xf numFmtId="38" fontId="33" fillId="2" borderId="10" xfId="2" applyFont="1" applyFill="1" applyBorder="1" applyAlignment="1" applyProtection="1">
      <alignment horizontal="center" vertical="center"/>
      <protection locked="0"/>
    </xf>
    <xf numFmtId="0" fontId="40" fillId="0" borderId="8" xfId="10" applyFont="1" applyBorder="1" applyAlignment="1">
      <alignment horizontal="center" vertical="center" shrinkToFit="1"/>
    </xf>
    <xf numFmtId="0" fontId="40" fillId="0" borderId="0" xfId="10" applyFont="1" applyAlignment="1">
      <alignment horizontal="center" vertical="center" shrinkToFit="1"/>
    </xf>
    <xf numFmtId="0" fontId="33" fillId="0" borderId="97" xfId="0" applyFont="1" applyBorder="1" applyAlignment="1">
      <alignment horizontal="center" vertical="center"/>
    </xf>
    <xf numFmtId="0" fontId="33" fillId="0" borderId="98" xfId="0" applyFont="1" applyBorder="1" applyAlignment="1">
      <alignment horizontal="center" vertical="center"/>
    </xf>
    <xf numFmtId="0" fontId="33" fillId="0" borderId="100" xfId="0" applyFont="1" applyBorder="1" applyAlignment="1">
      <alignment horizontal="center" vertical="center"/>
    </xf>
    <xf numFmtId="0" fontId="33" fillId="0" borderId="101" xfId="0" applyFont="1" applyBorder="1" applyAlignment="1">
      <alignment horizontal="center" vertical="center"/>
    </xf>
    <xf numFmtId="0" fontId="33" fillId="0" borderId="6" xfId="10" applyFont="1" applyBorder="1" applyAlignment="1">
      <alignment horizontal="left" vertical="center"/>
    </xf>
    <xf numFmtId="0" fontId="33" fillId="0" borderId="10" xfId="10" applyFont="1" applyBorder="1" applyAlignment="1">
      <alignment horizontal="left" vertical="center"/>
    </xf>
    <xf numFmtId="0" fontId="33" fillId="0" borderId="6" xfId="10" applyFont="1" applyBorder="1" applyAlignment="1">
      <alignment vertical="center" shrinkToFit="1"/>
    </xf>
    <xf numFmtId="0" fontId="33" fillId="0" borderId="7" xfId="10" applyFont="1" applyBorder="1" applyAlignment="1">
      <alignment vertical="center" shrinkToFit="1"/>
    </xf>
    <xf numFmtId="0" fontId="33" fillId="0" borderId="10" xfId="10" applyFont="1" applyBorder="1" applyAlignment="1">
      <alignment vertical="center" shrinkToFit="1"/>
    </xf>
    <xf numFmtId="0" fontId="33" fillId="0" borderId="11" xfId="10" applyFont="1" applyBorder="1" applyAlignment="1">
      <alignment vertical="center" shrinkToFit="1"/>
    </xf>
    <xf numFmtId="0" fontId="33" fillId="0" borderId="28" xfId="10" applyFont="1" applyBorder="1" applyAlignment="1">
      <alignment horizontal="center" vertical="center"/>
    </xf>
    <xf numFmtId="0" fontId="33" fillId="0" borderId="14" xfId="10" applyFont="1" applyBorder="1" applyAlignment="1">
      <alignment horizontal="center" vertical="center"/>
    </xf>
    <xf numFmtId="0" fontId="33" fillId="0" borderId="89" xfId="10" applyFont="1" applyBorder="1" applyAlignment="1">
      <alignment horizontal="center" vertical="center"/>
    </xf>
    <xf numFmtId="0" fontId="33" fillId="0" borderId="29" xfId="10" applyFont="1" applyBorder="1" applyAlignment="1">
      <alignment horizontal="center" vertical="center"/>
    </xf>
    <xf numFmtId="0" fontId="33" fillId="0" borderId="15" xfId="10" applyFont="1" applyBorder="1" applyAlignment="1">
      <alignment horizontal="center" vertical="center"/>
    </xf>
    <xf numFmtId="0" fontId="33" fillId="0" borderId="119" xfId="10" applyFont="1" applyBorder="1" applyAlignment="1">
      <alignment horizontal="center" vertical="center"/>
    </xf>
    <xf numFmtId="38" fontId="48" fillId="12" borderId="14" xfId="2" applyFont="1" applyFill="1" applyBorder="1" applyAlignment="1" applyProtection="1">
      <alignment horizontal="center" vertical="center"/>
    </xf>
    <xf numFmtId="38" fontId="48" fillId="12" borderId="15" xfId="2" applyFont="1" applyFill="1" applyBorder="1" applyAlignment="1" applyProtection="1">
      <alignment horizontal="center" vertical="center"/>
    </xf>
    <xf numFmtId="0" fontId="33" fillId="0" borderId="14" xfId="10" applyFont="1" applyBorder="1" applyAlignment="1">
      <alignment vertical="center" shrinkToFit="1"/>
    </xf>
    <xf numFmtId="0" fontId="33" fillId="0" borderId="30" xfId="10" applyFont="1" applyBorder="1" applyAlignment="1">
      <alignment vertical="center" shrinkToFit="1"/>
    </xf>
    <xf numFmtId="0" fontId="33" fillId="0" borderId="15" xfId="10" applyFont="1" applyBorder="1" applyAlignment="1">
      <alignment vertical="center" shrinkToFit="1"/>
    </xf>
    <xf numFmtId="0" fontId="33" fillId="0" borderId="24" xfId="10" applyFont="1" applyBorder="1" applyAlignment="1">
      <alignment vertical="center" shrinkToFit="1"/>
    </xf>
    <xf numFmtId="0" fontId="41" fillId="0" borderId="6" xfId="10" applyFont="1" applyBorder="1" applyAlignment="1">
      <alignment horizontal="center" vertical="center" wrapText="1" shrinkToFit="1"/>
    </xf>
    <xf numFmtId="0" fontId="41" fillId="0" borderId="7" xfId="10" applyFont="1" applyBorder="1" applyAlignment="1">
      <alignment horizontal="center" vertical="center" wrapText="1" shrinkToFit="1"/>
    </xf>
    <xf numFmtId="0" fontId="41" fillId="0" borderId="10" xfId="10" applyFont="1" applyBorder="1" applyAlignment="1">
      <alignment horizontal="center" vertical="center" wrapText="1" shrinkToFit="1"/>
    </xf>
    <xf numFmtId="0" fontId="41" fillId="0" borderId="11" xfId="10" applyFont="1" applyBorder="1" applyAlignment="1">
      <alignment horizontal="center" vertical="center" wrapText="1" shrinkToFit="1"/>
    </xf>
    <xf numFmtId="0" fontId="33" fillId="0" borderId="6" xfId="10" applyFont="1" applyBorder="1" applyAlignment="1">
      <alignment horizontal="center" vertical="center" shrinkToFit="1"/>
    </xf>
    <xf numFmtId="0" fontId="33" fillId="0" borderId="10" xfId="10" applyFont="1" applyBorder="1" applyAlignment="1">
      <alignment horizontal="center" vertical="center" shrinkToFit="1"/>
    </xf>
    <xf numFmtId="12" fontId="33" fillId="0" borderId="6" xfId="10" applyNumberFormat="1" applyFont="1" applyBorder="1" applyAlignment="1">
      <alignment horizontal="center" vertical="center"/>
    </xf>
    <xf numFmtId="12" fontId="33" fillId="0" borderId="10" xfId="1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38" fontId="40" fillId="0" borderId="14" xfId="10" applyNumberFormat="1" applyFont="1" applyBorder="1">
      <alignment vertical="center"/>
    </xf>
    <xf numFmtId="38" fontId="40" fillId="0" borderId="30" xfId="10" applyNumberFormat="1" applyFont="1" applyBorder="1">
      <alignment vertical="center"/>
    </xf>
    <xf numFmtId="38" fontId="40" fillId="0" borderId="15" xfId="10" applyNumberFormat="1" applyFont="1" applyBorder="1">
      <alignment vertical="center"/>
    </xf>
    <xf numFmtId="38" fontId="40" fillId="0" borderId="24" xfId="10" applyNumberFormat="1" applyFont="1" applyBorder="1">
      <alignment vertical="center"/>
    </xf>
    <xf numFmtId="0" fontId="0" fillId="0" borderId="6" xfId="0" applyBorder="1" applyAlignment="1">
      <alignment horizontal="left" vertical="center" wrapText="1" shrinkToFit="1"/>
    </xf>
    <xf numFmtId="0" fontId="0" fillId="0" borderId="7" xfId="0" applyBorder="1" applyAlignment="1">
      <alignment horizontal="left" vertical="center" wrapText="1" shrinkToFit="1"/>
    </xf>
    <xf numFmtId="0" fontId="0" fillId="0" borderId="10" xfId="0" applyBorder="1" applyAlignment="1">
      <alignment horizontal="left" vertical="center" wrapText="1" shrinkToFit="1"/>
    </xf>
    <xf numFmtId="0" fontId="0" fillId="0" borderId="11" xfId="0" applyBorder="1" applyAlignment="1">
      <alignment horizontal="left" vertical="center" wrapText="1" shrinkToFit="1"/>
    </xf>
    <xf numFmtId="0" fontId="10" fillId="0" borderId="13" xfId="0" applyFont="1" applyBorder="1" applyAlignment="1">
      <alignment horizontal="center" vertical="center" wrapText="1"/>
    </xf>
    <xf numFmtId="177" fontId="33" fillId="8" borderId="0" xfId="0" applyNumberFormat="1" applyFont="1" applyFill="1" applyAlignment="1">
      <alignment horizontal="center" vertical="center" shrinkToFit="1"/>
    </xf>
    <xf numFmtId="177" fontId="33" fillId="8" borderId="10" xfId="0" applyNumberFormat="1" applyFont="1" applyFill="1" applyBorder="1" applyAlignment="1">
      <alignment horizontal="center" vertical="center" shrinkToFit="1"/>
    </xf>
    <xf numFmtId="38" fontId="10" fillId="8" borderId="1" xfId="2" applyFont="1" applyFill="1" applyBorder="1" applyAlignment="1" applyProtection="1">
      <alignment horizontal="right" vertical="center" wrapText="1" shrinkToFit="1"/>
    </xf>
    <xf numFmtId="38" fontId="10" fillId="8" borderId="6" xfId="2" applyFont="1" applyFill="1" applyBorder="1" applyAlignment="1" applyProtection="1">
      <alignment horizontal="right" vertical="center" wrapText="1" shrinkToFit="1"/>
    </xf>
    <xf numFmtId="38" fontId="10" fillId="8" borderId="4" xfId="2" applyFont="1" applyFill="1" applyBorder="1" applyAlignment="1" applyProtection="1">
      <alignment horizontal="right" vertical="center" wrapText="1" shrinkToFit="1"/>
    </xf>
    <xf numFmtId="38" fontId="10" fillId="8" borderId="10" xfId="2" applyFont="1" applyFill="1" applyBorder="1" applyAlignment="1" applyProtection="1">
      <alignment horizontal="right" vertical="center" wrapText="1" shrinkToFit="1"/>
    </xf>
    <xf numFmtId="195" fontId="10" fillId="2" borderId="1" xfId="0" applyNumberFormat="1" applyFont="1" applyFill="1" applyBorder="1" applyAlignment="1" applyProtection="1">
      <alignment horizontal="left" vertical="center" wrapText="1"/>
      <protection locked="0"/>
    </xf>
    <xf numFmtId="195" fontId="10" fillId="2" borderId="6" xfId="0" applyNumberFormat="1" applyFont="1" applyFill="1" applyBorder="1" applyAlignment="1" applyProtection="1">
      <alignment horizontal="left" vertical="center" wrapText="1"/>
      <protection locked="0"/>
    </xf>
    <xf numFmtId="195" fontId="10" fillId="2" borderId="7" xfId="0" applyNumberFormat="1" applyFont="1" applyFill="1" applyBorder="1" applyAlignment="1" applyProtection="1">
      <alignment horizontal="left" vertical="center" wrapText="1"/>
      <protection locked="0"/>
    </xf>
    <xf numFmtId="195" fontId="10" fillId="2" borderId="4" xfId="0" applyNumberFormat="1" applyFont="1" applyFill="1" applyBorder="1" applyAlignment="1" applyProtection="1">
      <alignment horizontal="left" vertical="center" wrapText="1"/>
      <protection locked="0"/>
    </xf>
    <xf numFmtId="195" fontId="10" fillId="2" borderId="10" xfId="0" applyNumberFormat="1" applyFont="1" applyFill="1" applyBorder="1" applyAlignment="1" applyProtection="1">
      <alignment horizontal="left" vertical="center" wrapText="1"/>
      <protection locked="0"/>
    </xf>
    <xf numFmtId="195" fontId="10" fillId="2" borderId="11" xfId="0" applyNumberFormat="1"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6" xfId="0" applyFont="1" applyFill="1" applyBorder="1" applyAlignment="1" applyProtection="1">
      <alignment horizontal="left" vertical="center" wrapText="1"/>
      <protection locked="0"/>
    </xf>
    <xf numFmtId="0" fontId="10" fillId="2" borderId="7" xfId="0" applyFont="1" applyFill="1" applyBorder="1" applyAlignment="1" applyProtection="1">
      <alignment horizontal="left" vertical="center" wrapText="1"/>
      <protection locked="0"/>
    </xf>
    <xf numFmtId="0" fontId="10" fillId="2" borderId="8"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9" xfId="0" applyFont="1" applyFill="1" applyBorder="1" applyAlignment="1" applyProtection="1">
      <alignment horizontal="left" vertical="center" wrapText="1"/>
      <protection locked="0"/>
    </xf>
    <xf numFmtId="0" fontId="10" fillId="2" borderId="4"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177" fontId="33" fillId="8" borderId="6" xfId="0" applyNumberFormat="1" applyFont="1" applyFill="1" applyBorder="1" applyAlignment="1">
      <alignment horizontal="center" vertical="center" shrinkToFit="1"/>
    </xf>
    <xf numFmtId="0" fontId="10" fillId="0" borderId="1" xfId="0" applyFont="1" applyBorder="1" applyAlignment="1">
      <alignment horizontal="center" vertical="center" wrapText="1" shrinkToFit="1"/>
    </xf>
    <xf numFmtId="195" fontId="10" fillId="2" borderId="1" xfId="0" applyNumberFormat="1" applyFont="1" applyFill="1" applyBorder="1" applyAlignment="1" applyProtection="1">
      <alignment horizontal="center" vertical="center" wrapText="1" shrinkToFit="1"/>
      <protection locked="0"/>
    </xf>
    <xf numFmtId="195" fontId="10" fillId="2" borderId="6" xfId="0" applyNumberFormat="1" applyFont="1" applyFill="1" applyBorder="1" applyAlignment="1" applyProtection="1">
      <alignment horizontal="center" vertical="center" wrapText="1" shrinkToFit="1"/>
      <protection locked="0"/>
    </xf>
    <xf numFmtId="0" fontId="33" fillId="2" borderId="0" xfId="0" applyFont="1" applyFill="1" applyAlignment="1" applyProtection="1">
      <alignment horizontal="center" vertical="center" shrinkToFit="1"/>
      <protection locked="0"/>
    </xf>
    <xf numFmtId="0" fontId="35" fillId="3" borderId="0" xfId="0" applyFont="1" applyFill="1" applyAlignment="1">
      <alignment horizontal="left" vertical="center" shrinkToFit="1"/>
    </xf>
    <xf numFmtId="185" fontId="33" fillId="3" borderId="0" xfId="0" applyNumberFormat="1" applyFont="1" applyFill="1" applyAlignment="1">
      <alignment horizontal="left" vertical="center" shrinkToFit="1"/>
    </xf>
    <xf numFmtId="0" fontId="33" fillId="0" borderId="0" xfId="0" applyFont="1" applyAlignment="1">
      <alignment horizontal="center" vertical="center" wrapText="1"/>
    </xf>
    <xf numFmtId="0" fontId="13" fillId="0" borderId="0" xfId="0" applyFont="1" applyAlignment="1">
      <alignment horizontal="center" vertical="center" shrinkToFit="1"/>
    </xf>
    <xf numFmtId="0" fontId="14" fillId="0" borderId="0" xfId="0" applyFont="1" applyAlignment="1">
      <alignment horizontal="center" vertical="center"/>
    </xf>
    <xf numFmtId="0" fontId="16" fillId="0" borderId="0" xfId="0" applyFont="1" applyAlignment="1">
      <alignment vertical="center" wrapText="1"/>
    </xf>
    <xf numFmtId="0" fontId="33" fillId="0" borderId="0" xfId="0" applyFont="1" applyAlignment="1">
      <alignment horizontal="center" vertical="center" shrinkToFit="1"/>
    </xf>
    <xf numFmtId="0" fontId="35" fillId="3" borderId="0" xfId="0" applyFont="1" applyFill="1" applyAlignment="1">
      <alignment vertical="center" shrinkToFit="1"/>
    </xf>
    <xf numFmtId="38" fontId="33" fillId="12" borderId="13" xfId="2" applyFont="1" applyFill="1" applyBorder="1" applyAlignment="1" applyProtection="1">
      <alignment horizontal="center" vertical="center"/>
    </xf>
    <xf numFmtId="0" fontId="33" fillId="2" borderId="0" xfId="0" applyFont="1" applyFill="1" applyAlignment="1">
      <alignment horizontal="center" vertical="center" shrinkToFit="1"/>
    </xf>
    <xf numFmtId="0" fontId="10" fillId="0" borderId="13" xfId="0" applyFont="1" applyBorder="1" applyAlignment="1">
      <alignment horizontal="center" vertical="center"/>
    </xf>
    <xf numFmtId="2" fontId="33" fillId="2" borderId="5" xfId="10" applyNumberFormat="1" applyFont="1" applyFill="1" applyBorder="1" applyAlignment="1">
      <alignment horizontal="center" vertical="center" wrapText="1"/>
    </xf>
    <xf numFmtId="2" fontId="33" fillId="2" borderId="13" xfId="10" applyNumberFormat="1" applyFont="1" applyFill="1" applyBorder="1" applyAlignment="1">
      <alignment horizontal="center" vertical="center" wrapText="1"/>
    </xf>
    <xf numFmtId="2" fontId="33" fillId="2" borderId="3" xfId="10" applyNumberFormat="1" applyFont="1" applyFill="1" applyBorder="1" applyAlignment="1">
      <alignment horizontal="center" vertical="center" wrapText="1"/>
    </xf>
    <xf numFmtId="2" fontId="33" fillId="12" borderId="6" xfId="10" applyNumberFormat="1" applyFont="1" applyFill="1" applyBorder="1" applyAlignment="1">
      <alignment horizontal="center" vertical="center"/>
    </xf>
    <xf numFmtId="2" fontId="33" fillId="12" borderId="10" xfId="10" applyNumberFormat="1" applyFont="1" applyFill="1" applyBorder="1" applyAlignment="1">
      <alignment horizontal="center" vertical="center"/>
    </xf>
    <xf numFmtId="2" fontId="139" fillId="12" borderId="14" xfId="10" applyNumberFormat="1" applyFont="1" applyFill="1" applyBorder="1" applyAlignment="1">
      <alignment horizontal="center" vertical="center"/>
    </xf>
    <xf numFmtId="2" fontId="139" fillId="12" borderId="15" xfId="10" applyNumberFormat="1" applyFont="1" applyFill="1" applyBorder="1" applyAlignment="1">
      <alignment horizontal="center" vertical="center"/>
    </xf>
    <xf numFmtId="38" fontId="40" fillId="0" borderId="6" xfId="10" applyNumberFormat="1" applyFont="1" applyBorder="1" applyAlignment="1">
      <alignment horizontal="center" vertical="center"/>
    </xf>
    <xf numFmtId="38" fontId="40" fillId="0" borderId="7" xfId="10" applyNumberFormat="1" applyFont="1" applyBorder="1" applyAlignment="1">
      <alignment horizontal="center" vertical="center"/>
    </xf>
    <xf numFmtId="38" fontId="40" fillId="0" borderId="10" xfId="10" applyNumberFormat="1" applyFont="1" applyBorder="1" applyAlignment="1">
      <alignment horizontal="center" vertical="center"/>
    </xf>
    <xf numFmtId="38" fontId="40" fillId="0" borderId="11" xfId="10" applyNumberFormat="1" applyFont="1" applyBorder="1" applyAlignment="1">
      <alignment horizontal="center" vertical="center"/>
    </xf>
    <xf numFmtId="0" fontId="33" fillId="2" borderId="1" xfId="10" applyFont="1" applyFill="1" applyBorder="1" applyAlignment="1">
      <alignment horizontal="center" vertical="center"/>
    </xf>
    <xf numFmtId="0" fontId="33" fillId="2" borderId="6" xfId="10" applyFont="1" applyFill="1" applyBorder="1" applyAlignment="1">
      <alignment horizontal="center" vertical="center"/>
    </xf>
    <xf numFmtId="0" fontId="33" fillId="2" borderId="4" xfId="10" applyFont="1" applyFill="1" applyBorder="1" applyAlignment="1">
      <alignment horizontal="center" vertical="center"/>
    </xf>
    <xf numFmtId="0" fontId="33" fillId="2" borderId="10" xfId="10" applyFont="1" applyFill="1" applyBorder="1" applyAlignment="1">
      <alignment horizontal="center" vertical="center"/>
    </xf>
    <xf numFmtId="38" fontId="33" fillId="2" borderId="6" xfId="2" applyFont="1" applyFill="1" applyBorder="1" applyAlignment="1" applyProtection="1">
      <alignment horizontal="center" vertical="center"/>
    </xf>
    <xf numFmtId="38" fontId="33" fillId="2" borderId="10" xfId="2" applyFont="1" applyFill="1" applyBorder="1" applyAlignment="1" applyProtection="1">
      <alignment horizontal="center" vertical="center"/>
    </xf>
    <xf numFmtId="0" fontId="10" fillId="2" borderId="1"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9"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41" fillId="0" borderId="6" xfId="10" applyFont="1" applyBorder="1" applyAlignment="1">
      <alignment horizontal="center" vertical="center" wrapText="1"/>
    </xf>
    <xf numFmtId="0" fontId="41" fillId="0" borderId="6" xfId="10" applyFont="1" applyBorder="1" applyAlignment="1">
      <alignment horizontal="center" vertical="center"/>
    </xf>
    <xf numFmtId="0" fontId="41" fillId="0" borderId="7" xfId="10" applyFont="1" applyBorder="1" applyAlignment="1">
      <alignment horizontal="center" vertical="center"/>
    </xf>
    <xf numFmtId="0" fontId="41" fillId="0" borderId="10" xfId="10" applyFont="1" applyBorder="1" applyAlignment="1">
      <alignment horizontal="center" vertical="center"/>
    </xf>
    <xf numFmtId="0" fontId="41" fillId="0" borderId="11" xfId="10" applyFont="1" applyBorder="1" applyAlignment="1">
      <alignment horizontal="center" vertical="center"/>
    </xf>
    <xf numFmtId="0" fontId="33" fillId="0" borderId="36" xfId="10" applyFont="1" applyBorder="1" applyAlignment="1">
      <alignment horizontal="center" vertical="center" wrapText="1"/>
    </xf>
    <xf numFmtId="0" fontId="33" fillId="0" borderId="37" xfId="10" applyFont="1" applyBorder="1" applyAlignment="1">
      <alignment horizontal="center" vertical="center" wrapText="1"/>
    </xf>
    <xf numFmtId="0" fontId="33" fillId="0" borderId="41" xfId="10" applyFont="1" applyBorder="1" applyAlignment="1">
      <alignment horizontal="center" vertical="center" wrapText="1"/>
    </xf>
    <xf numFmtId="0" fontId="33" fillId="0" borderId="42" xfId="10" applyFont="1" applyBorder="1" applyAlignment="1">
      <alignment horizontal="center" vertical="center" wrapText="1"/>
    </xf>
    <xf numFmtId="199" fontId="139" fillId="12" borderId="122" xfId="10" applyNumberFormat="1" applyFont="1" applyFill="1" applyBorder="1" applyAlignment="1">
      <alignment horizontal="center" vertical="center"/>
    </xf>
    <xf numFmtId="199" fontId="139" fillId="12" borderId="123" xfId="10" applyNumberFormat="1" applyFont="1" applyFill="1" applyBorder="1" applyAlignment="1">
      <alignment horizontal="center" vertical="center"/>
    </xf>
    <xf numFmtId="199" fontId="139" fillId="12" borderId="90" xfId="10" applyNumberFormat="1" applyFont="1" applyFill="1" applyBorder="1" applyAlignment="1">
      <alignment horizontal="center" vertical="center"/>
    </xf>
    <xf numFmtId="199" fontId="139" fillId="12" borderId="91" xfId="10" applyNumberFormat="1" applyFont="1" applyFill="1" applyBorder="1" applyAlignment="1">
      <alignment horizontal="center" vertical="center"/>
    </xf>
    <xf numFmtId="0" fontId="33" fillId="0" borderId="0" xfId="0" applyFont="1" applyAlignment="1">
      <alignment horizontal="center" vertical="center"/>
    </xf>
    <xf numFmtId="0" fontId="33" fillId="0" borderId="0" xfId="0" applyFont="1" applyAlignment="1">
      <alignment horizontal="left" vertical="top" wrapText="1"/>
    </xf>
    <xf numFmtId="0" fontId="44" fillId="0" borderId="0" xfId="0" applyFont="1" applyAlignment="1">
      <alignment horizontal="center" vertical="center" shrinkToFit="1"/>
    </xf>
    <xf numFmtId="0" fontId="16" fillId="0" borderId="0" xfId="0" applyFont="1" applyAlignment="1">
      <alignment vertical="top" wrapText="1"/>
    </xf>
    <xf numFmtId="0" fontId="147" fillId="2" borderId="0" xfId="0" applyFont="1" applyFill="1" applyAlignment="1">
      <alignment horizontal="center" vertical="center"/>
    </xf>
    <xf numFmtId="0" fontId="33" fillId="2" borderId="0" xfId="0" applyFont="1" applyFill="1" applyAlignment="1">
      <alignment horizontal="center" vertical="center"/>
    </xf>
    <xf numFmtId="0" fontId="33" fillId="0" borderId="0" xfId="0" applyFont="1" applyAlignment="1">
      <alignment vertical="top" wrapText="1"/>
    </xf>
    <xf numFmtId="0" fontId="16" fillId="0" borderId="0" xfId="0" applyFont="1" applyAlignment="1">
      <alignment horizontal="left" vertical="top" wrapText="1"/>
    </xf>
    <xf numFmtId="0" fontId="40" fillId="0" borderId="0" xfId="0" applyFont="1" applyAlignment="1">
      <alignment vertical="top"/>
    </xf>
    <xf numFmtId="0" fontId="33" fillId="2" borderId="1" xfId="0" applyFont="1" applyFill="1" applyBorder="1" applyProtection="1">
      <alignment vertical="center"/>
      <protection locked="0"/>
    </xf>
    <xf numFmtId="0" fontId="33" fillId="2" borderId="6" xfId="0" applyFont="1" applyFill="1" applyBorder="1" applyProtection="1">
      <alignment vertical="center"/>
      <protection locked="0"/>
    </xf>
    <xf numFmtId="0" fontId="33" fillId="2" borderId="7" xfId="0" applyFont="1" applyFill="1" applyBorder="1" applyProtection="1">
      <alignment vertical="center"/>
      <protection locked="0"/>
    </xf>
    <xf numFmtId="0" fontId="33" fillId="2" borderId="8" xfId="0" applyFont="1" applyFill="1" applyBorder="1" applyProtection="1">
      <alignment vertical="center"/>
      <protection locked="0"/>
    </xf>
    <xf numFmtId="0" fontId="33" fillId="2" borderId="0" xfId="0" applyFont="1" applyFill="1" applyProtection="1">
      <alignment vertical="center"/>
      <protection locked="0"/>
    </xf>
    <xf numFmtId="0" fontId="33" fillId="2" borderId="9" xfId="0" applyFont="1" applyFill="1" applyBorder="1" applyProtection="1">
      <alignment vertical="center"/>
      <protection locked="0"/>
    </xf>
    <xf numFmtId="0" fontId="33" fillId="2" borderId="4" xfId="0" applyFont="1" applyFill="1" applyBorder="1" applyProtection="1">
      <alignment vertical="center"/>
      <protection locked="0"/>
    </xf>
    <xf numFmtId="0" fontId="33" fillId="2" borderId="10" xfId="0" applyFont="1" applyFill="1" applyBorder="1" applyProtection="1">
      <alignment vertical="center"/>
      <protection locked="0"/>
    </xf>
    <xf numFmtId="0" fontId="33" fillId="2" borderId="11" xfId="0" applyFont="1" applyFill="1" applyBorder="1" applyProtection="1">
      <alignment vertical="center"/>
      <protection locked="0"/>
    </xf>
    <xf numFmtId="0" fontId="17" fillId="3" borderId="1" xfId="0" applyFont="1" applyFill="1" applyBorder="1" applyAlignment="1">
      <alignment shrinkToFit="1"/>
    </xf>
    <xf numFmtId="0" fontId="17" fillId="3" borderId="6" xfId="0" applyFont="1" applyFill="1" applyBorder="1" applyAlignment="1">
      <alignment shrinkToFit="1"/>
    </xf>
    <xf numFmtId="0" fontId="17" fillId="3" borderId="7" xfId="0" applyFont="1" applyFill="1" applyBorder="1" applyAlignment="1">
      <alignment shrinkToFit="1"/>
    </xf>
    <xf numFmtId="185" fontId="13" fillId="3" borderId="1" xfId="0" applyNumberFormat="1" applyFont="1" applyFill="1" applyBorder="1" applyAlignment="1">
      <alignment horizontal="center" vertical="center" shrinkToFit="1"/>
    </xf>
    <xf numFmtId="185" fontId="13" fillId="3" borderId="6" xfId="0" applyNumberFormat="1" applyFont="1" applyFill="1" applyBorder="1" applyAlignment="1">
      <alignment horizontal="center" vertical="center" shrinkToFit="1"/>
    </xf>
    <xf numFmtId="185" fontId="13" fillId="3" borderId="4" xfId="0" applyNumberFormat="1" applyFont="1" applyFill="1" applyBorder="1" applyAlignment="1">
      <alignment horizontal="center" vertical="center" shrinkToFit="1"/>
    </xf>
    <xf numFmtId="185" fontId="13" fillId="3" borderId="10" xfId="0" applyNumberFormat="1" applyFont="1" applyFill="1" applyBorder="1" applyAlignment="1">
      <alignment horizontal="center" vertical="center" shrinkToFit="1"/>
    </xf>
    <xf numFmtId="0" fontId="13" fillId="3" borderId="6" xfId="0" applyFont="1" applyFill="1" applyBorder="1" applyAlignment="1">
      <alignment horizontal="center" vertical="center" shrinkToFit="1"/>
    </xf>
    <xf numFmtId="0" fontId="13" fillId="3" borderId="7"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13" fillId="3" borderId="11" xfId="0" applyFont="1" applyFill="1" applyBorder="1" applyAlignment="1">
      <alignment horizontal="center" vertical="center" shrinkToFi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3" xfId="0" applyFont="1" applyBorder="1" applyAlignment="1">
      <alignment horizontal="center" vertical="center" wrapText="1"/>
    </xf>
    <xf numFmtId="0" fontId="13" fillId="3" borderId="8" xfId="0" applyFont="1" applyFill="1" applyBorder="1" applyAlignment="1">
      <alignment vertical="center" shrinkToFit="1"/>
    </xf>
    <xf numFmtId="0" fontId="13" fillId="3" borderId="0" xfId="0" applyFont="1" applyFill="1" applyAlignment="1">
      <alignment vertical="center" shrinkToFit="1"/>
    </xf>
    <xf numFmtId="0" fontId="13" fillId="3" borderId="4" xfId="0" applyFont="1" applyFill="1" applyBorder="1" applyAlignment="1">
      <alignment vertical="center" shrinkToFit="1"/>
    </xf>
    <xf numFmtId="0" fontId="13" fillId="3" borderId="10" xfId="0" applyFont="1" applyFill="1" applyBorder="1" applyAlignment="1">
      <alignment vertical="center" shrinkToFit="1"/>
    </xf>
    <xf numFmtId="0" fontId="13" fillId="3" borderId="9" xfId="0" applyFont="1" applyFill="1" applyBorder="1" applyAlignment="1">
      <alignment vertical="center" shrinkToFit="1"/>
    </xf>
    <xf numFmtId="0" fontId="13" fillId="3" borderId="11" xfId="0" applyFont="1" applyFill="1" applyBorder="1" applyAlignment="1">
      <alignment vertical="center" shrinkToFit="1"/>
    </xf>
    <xf numFmtId="0" fontId="51" fillId="0" borderId="0" xfId="0" applyFont="1" applyAlignment="1">
      <alignment horizontal="center" vertical="center"/>
    </xf>
    <xf numFmtId="0" fontId="33" fillId="0" borderId="1"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44" fillId="3" borderId="1" xfId="0" applyFont="1" applyFill="1" applyBorder="1" applyAlignment="1">
      <alignment horizontal="center" vertical="center" shrinkToFit="1"/>
    </xf>
    <xf numFmtId="0" fontId="44" fillId="3" borderId="6" xfId="0" applyFont="1" applyFill="1" applyBorder="1" applyAlignment="1">
      <alignment horizontal="center" vertical="center" shrinkToFit="1"/>
    </xf>
    <xf numFmtId="0" fontId="44" fillId="3" borderId="7" xfId="0" applyFont="1" applyFill="1" applyBorder="1" applyAlignment="1">
      <alignment horizontal="center" vertical="center" shrinkToFit="1"/>
    </xf>
    <xf numFmtId="0" fontId="44" fillId="3" borderId="4" xfId="0" applyFont="1" applyFill="1" applyBorder="1" applyAlignment="1">
      <alignment horizontal="center" vertical="center" shrinkToFit="1"/>
    </xf>
    <xf numFmtId="0" fontId="44" fillId="3" borderId="10" xfId="0" applyFont="1" applyFill="1" applyBorder="1" applyAlignment="1">
      <alignment horizontal="center" vertical="center" shrinkToFit="1"/>
    </xf>
    <xf numFmtId="0" fontId="44" fillId="3" borderId="11" xfId="0" applyFont="1" applyFill="1" applyBorder="1" applyAlignment="1">
      <alignment horizontal="center" vertical="center" shrinkToFit="1"/>
    </xf>
    <xf numFmtId="0" fontId="21" fillId="0" borderId="13" xfId="0" applyFont="1" applyBorder="1" applyAlignment="1">
      <alignment horizontal="center" vertical="center" shrinkToFit="1"/>
    </xf>
    <xf numFmtId="0" fontId="13" fillId="3" borderId="1" xfId="0" applyFont="1" applyFill="1" applyBorder="1" applyAlignment="1">
      <alignment vertical="center" shrinkToFit="1"/>
    </xf>
    <xf numFmtId="0" fontId="13" fillId="3" borderId="6" xfId="0" applyFont="1" applyFill="1" applyBorder="1" applyAlignment="1">
      <alignment vertical="center" shrinkToFit="1"/>
    </xf>
    <xf numFmtId="0" fontId="13" fillId="3" borderId="7" xfId="0" applyFont="1" applyFill="1" applyBorder="1" applyAlignment="1">
      <alignment vertical="center" shrinkToFit="1"/>
    </xf>
    <xf numFmtId="0" fontId="13" fillId="0" borderId="6" xfId="0" applyFont="1" applyBorder="1">
      <alignment vertical="center"/>
    </xf>
    <xf numFmtId="0" fontId="13" fillId="0" borderId="10" xfId="0" applyFont="1" applyBorder="1">
      <alignment vertical="center"/>
    </xf>
    <xf numFmtId="0" fontId="13" fillId="0" borderId="6" xfId="0" applyFont="1" applyBorder="1" applyAlignment="1">
      <alignment vertical="center" shrinkToFit="1"/>
    </xf>
    <xf numFmtId="0" fontId="13" fillId="0" borderId="10" xfId="0" applyFont="1" applyBorder="1" applyAlignment="1">
      <alignment vertical="center" shrinkToFit="1"/>
    </xf>
    <xf numFmtId="183" fontId="33" fillId="3" borderId="1" xfId="2" applyNumberFormat="1" applyFont="1" applyFill="1" applyBorder="1" applyAlignment="1" applyProtection="1">
      <alignment horizontal="center" vertical="center" shrinkToFit="1"/>
    </xf>
    <xf numFmtId="183" fontId="33" fillId="3" borderId="6" xfId="2" applyNumberFormat="1" applyFont="1" applyFill="1" applyBorder="1" applyAlignment="1" applyProtection="1">
      <alignment horizontal="center" vertical="center" shrinkToFit="1"/>
    </xf>
    <xf numFmtId="183" fontId="33" fillId="3" borderId="4" xfId="2" applyNumberFormat="1" applyFont="1" applyFill="1" applyBorder="1" applyAlignment="1" applyProtection="1">
      <alignment horizontal="center" vertical="center" shrinkToFit="1"/>
    </xf>
    <xf numFmtId="183" fontId="33" fillId="3" borderId="10" xfId="2" applyNumberFormat="1" applyFont="1" applyFill="1" applyBorder="1" applyAlignment="1" applyProtection="1">
      <alignment horizontal="center" vertical="center" shrinkToFit="1"/>
    </xf>
    <xf numFmtId="183" fontId="13" fillId="3" borderId="1" xfId="0" applyNumberFormat="1" applyFont="1" applyFill="1" applyBorder="1" applyAlignment="1">
      <alignment horizontal="center" vertical="center" shrinkToFit="1"/>
    </xf>
    <xf numFmtId="183" fontId="13" fillId="3" borderId="6" xfId="0" applyNumberFormat="1" applyFont="1" applyFill="1" applyBorder="1" applyAlignment="1">
      <alignment horizontal="center" vertical="center" shrinkToFit="1"/>
    </xf>
    <xf numFmtId="183" fontId="13" fillId="3" borderId="4" xfId="0" applyNumberFormat="1" applyFont="1" applyFill="1" applyBorder="1" applyAlignment="1">
      <alignment horizontal="center" vertical="center" shrinkToFit="1"/>
    </xf>
    <xf numFmtId="183" fontId="13" fillId="3" borderId="10" xfId="0" applyNumberFormat="1" applyFont="1" applyFill="1" applyBorder="1" applyAlignment="1">
      <alignment horizontal="center" vertical="center" shrinkToFit="1"/>
    </xf>
    <xf numFmtId="0" fontId="40" fillId="0" borderId="0" xfId="0" applyFont="1" applyAlignment="1">
      <alignment vertical="center" wrapText="1"/>
    </xf>
    <xf numFmtId="0" fontId="33" fillId="0" borderId="8" xfId="0" applyFont="1" applyBorder="1" applyAlignment="1">
      <alignment horizontal="center" vertical="center"/>
    </xf>
    <xf numFmtId="0" fontId="33" fillId="0" borderId="9" xfId="0" applyFont="1" applyBorder="1" applyAlignment="1">
      <alignment horizontal="center" vertical="center"/>
    </xf>
    <xf numFmtId="0" fontId="33" fillId="2" borderId="8" xfId="0" applyFont="1" applyFill="1" applyBorder="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0" fontId="21" fillId="0" borderId="1" xfId="0" applyFont="1" applyBorder="1" applyAlignment="1">
      <alignment horizontal="center" wrapText="1"/>
    </xf>
    <xf numFmtId="0" fontId="21" fillId="0" borderId="6" xfId="0" applyFont="1" applyBorder="1" applyAlignment="1">
      <alignment horizontal="center" wrapText="1"/>
    </xf>
    <xf numFmtId="0" fontId="21" fillId="0" borderId="7" xfId="0" applyFont="1" applyBorder="1" applyAlignment="1">
      <alignment horizontal="center" wrapText="1"/>
    </xf>
    <xf numFmtId="0" fontId="33" fillId="3" borderId="13" xfId="0" applyFont="1" applyFill="1" applyBorder="1" applyAlignment="1">
      <alignment vertical="center" shrinkToFit="1"/>
    </xf>
    <xf numFmtId="0" fontId="16" fillId="3" borderId="3" xfId="0" applyFont="1" applyFill="1" applyBorder="1" applyAlignment="1">
      <alignment vertical="center" shrinkToFit="1"/>
    </xf>
    <xf numFmtId="0" fontId="16" fillId="3" borderId="2" xfId="0" applyFont="1" applyFill="1" applyBorder="1" applyAlignment="1">
      <alignment vertical="center" shrinkToFit="1"/>
    </xf>
    <xf numFmtId="0" fontId="16" fillId="0" borderId="13" xfId="0" applyFont="1" applyBorder="1" applyAlignment="1">
      <alignment horizontal="center" vertical="center"/>
    </xf>
    <xf numFmtId="0" fontId="33" fillId="2" borderId="13" xfId="0" applyFont="1" applyFill="1" applyBorder="1" applyAlignment="1" applyProtection="1">
      <alignment horizontal="left" vertical="center" shrinkToFit="1"/>
      <protection locked="0"/>
    </xf>
    <xf numFmtId="0" fontId="33" fillId="2" borderId="13" xfId="0" applyFont="1" applyFill="1" applyBorder="1" applyAlignment="1" applyProtection="1">
      <alignment horizontal="left" vertical="center"/>
      <protection locked="0"/>
    </xf>
    <xf numFmtId="0" fontId="33" fillId="0" borderId="17" xfId="0" applyFont="1" applyBorder="1" applyAlignment="1">
      <alignment horizontal="center" vertical="center"/>
    </xf>
    <xf numFmtId="0" fontId="33" fillId="4" borderId="13" xfId="0" applyFont="1" applyFill="1" applyBorder="1" applyAlignment="1" applyProtection="1">
      <alignment horizontal="center" vertical="center" shrinkToFit="1"/>
      <protection locked="0"/>
    </xf>
    <xf numFmtId="0" fontId="33" fillId="4" borderId="1" xfId="0" applyFont="1" applyFill="1" applyBorder="1" applyAlignment="1" applyProtection="1">
      <alignment horizontal="center" vertical="center" shrinkToFit="1"/>
      <protection locked="0"/>
    </xf>
    <xf numFmtId="0" fontId="33" fillId="4" borderId="6" xfId="0" applyFont="1" applyFill="1" applyBorder="1" applyAlignment="1" applyProtection="1">
      <alignment horizontal="center" vertical="center" shrinkToFit="1"/>
      <protection locked="0"/>
    </xf>
    <xf numFmtId="0" fontId="33" fillId="4" borderId="7" xfId="0" applyFont="1" applyFill="1" applyBorder="1" applyAlignment="1" applyProtection="1">
      <alignment horizontal="center" vertical="center" shrinkToFit="1"/>
      <protection locked="0"/>
    </xf>
    <xf numFmtId="0" fontId="33" fillId="4" borderId="4" xfId="0" applyFont="1" applyFill="1" applyBorder="1" applyAlignment="1" applyProtection="1">
      <alignment horizontal="center" vertical="center" shrinkToFit="1"/>
      <protection locked="0"/>
    </xf>
    <xf numFmtId="0" fontId="33" fillId="4" borderId="10" xfId="0" applyFont="1" applyFill="1" applyBorder="1" applyAlignment="1" applyProtection="1">
      <alignment horizontal="center" vertical="center" shrinkToFit="1"/>
      <protection locked="0"/>
    </xf>
    <xf numFmtId="0" fontId="33" fillId="4" borderId="11" xfId="0" applyFont="1" applyFill="1" applyBorder="1" applyAlignment="1" applyProtection="1">
      <alignment horizontal="center" vertical="center" shrinkToFit="1"/>
      <protection locked="0"/>
    </xf>
    <xf numFmtId="0" fontId="77" fillId="6" borderId="0" xfId="0" applyFont="1" applyFill="1" applyAlignment="1">
      <alignment horizontal="left" vertical="center" wrapText="1"/>
    </xf>
    <xf numFmtId="0" fontId="33" fillId="0" borderId="0" xfId="0" applyFont="1" applyAlignment="1">
      <alignment horizontal="left" vertical="center" wrapText="1"/>
    </xf>
    <xf numFmtId="0" fontId="33" fillId="2" borderId="3" xfId="0" applyFont="1" applyFill="1" applyBorder="1" applyAlignment="1" applyProtection="1">
      <alignment vertical="center" wrapText="1"/>
      <protection locked="0"/>
    </xf>
    <xf numFmtId="0" fontId="33" fillId="2" borderId="2" xfId="0" applyFont="1" applyFill="1" applyBorder="1" applyAlignment="1" applyProtection="1">
      <alignment vertical="center" wrapText="1"/>
      <protection locked="0"/>
    </xf>
    <xf numFmtId="0" fontId="33" fillId="2" borderId="5" xfId="0" applyFont="1" applyFill="1" applyBorder="1" applyAlignment="1" applyProtection="1">
      <alignment vertical="center" wrapText="1"/>
      <protection locked="0"/>
    </xf>
    <xf numFmtId="0" fontId="33" fillId="11" borderId="0" xfId="0" applyFont="1" applyFill="1">
      <alignment vertical="center"/>
    </xf>
    <xf numFmtId="0" fontId="33" fillId="0" borderId="3" xfId="0" applyFont="1" applyBorder="1" applyAlignment="1">
      <alignment vertical="center" wrapText="1"/>
    </xf>
    <xf numFmtId="0" fontId="33" fillId="0" borderId="2" xfId="0" applyFont="1" applyBorder="1" applyAlignment="1">
      <alignment vertical="center" wrapText="1"/>
    </xf>
    <xf numFmtId="0" fontId="33" fillId="0" borderId="5" xfId="0" applyFont="1" applyBorder="1" applyAlignment="1">
      <alignment vertical="center" wrapText="1"/>
    </xf>
    <xf numFmtId="0" fontId="33" fillId="0" borderId="3"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54" fillId="11" borderId="0" xfId="0" applyFont="1" applyFill="1" applyAlignment="1">
      <alignment vertical="center" shrinkToFit="1"/>
    </xf>
    <xf numFmtId="0" fontId="54" fillId="11" borderId="0" xfId="0" applyFont="1" applyFill="1">
      <alignment vertical="center"/>
    </xf>
    <xf numFmtId="0" fontId="33" fillId="2" borderId="1" xfId="0" applyFont="1" applyFill="1" applyBorder="1" applyAlignment="1" applyProtection="1">
      <alignment vertical="center" wrapText="1"/>
      <protection locked="0"/>
    </xf>
    <xf numFmtId="0" fontId="0" fillId="2" borderId="6" xfId="0" applyFill="1" applyBorder="1" applyAlignment="1" applyProtection="1">
      <alignment vertical="center" wrapText="1"/>
      <protection locked="0"/>
    </xf>
    <xf numFmtId="0" fontId="0" fillId="2" borderId="7" xfId="0" applyFill="1" applyBorder="1" applyAlignment="1" applyProtection="1">
      <alignment vertical="center" wrapText="1"/>
      <protection locked="0"/>
    </xf>
    <xf numFmtId="0" fontId="0" fillId="2" borderId="8"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9" xfId="0"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33" fillId="0" borderId="19" xfId="0" applyFont="1" applyBorder="1" applyAlignment="1">
      <alignment horizontal="left" vertical="center" indent="1"/>
    </xf>
    <xf numFmtId="0" fontId="33" fillId="0" borderId="27" xfId="0" applyFont="1" applyBorder="1" applyAlignment="1">
      <alignment horizontal="left" vertical="center" indent="1"/>
    </xf>
    <xf numFmtId="0" fontId="33" fillId="0" borderId="22" xfId="0" applyFont="1" applyBorder="1" applyAlignment="1">
      <alignment horizontal="left" vertical="center" indent="1"/>
    </xf>
    <xf numFmtId="0" fontId="16" fillId="0" borderId="19" xfId="0" applyFont="1" applyBorder="1" applyAlignment="1">
      <alignment horizontal="left" vertical="center" indent="1"/>
    </xf>
    <xf numFmtId="0" fontId="16" fillId="0" borderId="27" xfId="0" applyFont="1" applyBorder="1" applyAlignment="1">
      <alignment horizontal="left" vertical="center" indent="1"/>
    </xf>
    <xf numFmtId="0" fontId="16" fillId="0" borderId="22" xfId="0" applyFont="1" applyBorder="1" applyAlignment="1">
      <alignment horizontal="left" vertical="center" indent="1"/>
    </xf>
    <xf numFmtId="0" fontId="33" fillId="2" borderId="13" xfId="0" applyFont="1" applyFill="1" applyBorder="1" applyAlignment="1" applyProtection="1">
      <alignment vertical="center" wrapText="1"/>
      <protection locked="0"/>
    </xf>
    <xf numFmtId="0" fontId="0" fillId="0" borderId="5" xfId="0" applyBorder="1">
      <alignment vertical="center"/>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2" borderId="2" xfId="0" applyFill="1" applyBorder="1" applyProtection="1">
      <alignment vertical="center"/>
      <protection locked="0"/>
    </xf>
    <xf numFmtId="0" fontId="0" fillId="2" borderId="5" xfId="0" applyFill="1" applyBorder="1" applyProtection="1">
      <alignment vertical="center"/>
      <protection locked="0"/>
    </xf>
    <xf numFmtId="0" fontId="33" fillId="0" borderId="2" xfId="0" applyFont="1" applyBorder="1">
      <alignment vertical="center"/>
    </xf>
    <xf numFmtId="0" fontId="33" fillId="0" borderId="5" xfId="0" applyFont="1" applyBorder="1">
      <alignment vertical="center"/>
    </xf>
    <xf numFmtId="0" fontId="21" fillId="11" borderId="0" xfId="0" applyFont="1" applyFill="1">
      <alignment vertical="center"/>
    </xf>
    <xf numFmtId="0" fontId="33" fillId="0" borderId="18" xfId="0" applyFont="1" applyBorder="1" applyAlignment="1">
      <alignment horizontal="left" vertical="center" indent="1"/>
    </xf>
    <xf numFmtId="0" fontId="33" fillId="0" borderId="32" xfId="0" applyFont="1" applyBorder="1" applyAlignment="1">
      <alignment horizontal="left" vertical="center" indent="1"/>
    </xf>
    <xf numFmtId="0" fontId="33" fillId="0" borderId="21" xfId="0" applyFont="1" applyBorder="1" applyAlignment="1">
      <alignment horizontal="left" vertical="center" indent="1"/>
    </xf>
    <xf numFmtId="178" fontId="33" fillId="11" borderId="0" xfId="0" applyNumberFormat="1" applyFont="1" applyFill="1" applyAlignment="1">
      <alignment horizontal="right" vertical="center" indent="1" shrinkToFit="1"/>
    </xf>
    <xf numFmtId="0" fontId="33" fillId="2" borderId="19" xfId="0" applyFont="1" applyFill="1" applyBorder="1" applyAlignment="1" applyProtection="1">
      <alignment vertical="center" shrinkToFit="1"/>
      <protection locked="0"/>
    </xf>
    <xf numFmtId="0" fontId="33" fillId="0" borderId="27" xfId="0" applyFont="1" applyBorder="1" applyAlignment="1" applyProtection="1">
      <alignment vertical="center" shrinkToFit="1"/>
      <protection locked="0"/>
    </xf>
    <xf numFmtId="0" fontId="33" fillId="0" borderId="22" xfId="0" applyFont="1" applyBorder="1" applyAlignment="1" applyProtection="1">
      <alignment vertical="center" shrinkToFit="1"/>
      <protection locked="0"/>
    </xf>
    <xf numFmtId="178" fontId="33" fillId="3" borderId="20" xfId="0" applyNumberFormat="1" applyFont="1" applyFill="1" applyBorder="1" applyAlignment="1">
      <alignment horizontal="right" vertical="center" shrinkToFit="1"/>
    </xf>
    <xf numFmtId="178" fontId="33" fillId="0" borderId="31" xfId="0" applyNumberFormat="1" applyFont="1" applyBorder="1" applyAlignment="1">
      <alignment horizontal="right" vertical="center" shrinkToFit="1"/>
    </xf>
    <xf numFmtId="178" fontId="33" fillId="0" borderId="23" xfId="0" applyNumberFormat="1" applyFont="1" applyBorder="1" applyAlignment="1">
      <alignment horizontal="right" vertical="center" shrinkToFit="1"/>
    </xf>
    <xf numFmtId="0" fontId="33" fillId="11" borderId="3" xfId="0" applyFont="1" applyFill="1" applyBorder="1" applyAlignment="1">
      <alignment horizontal="center" vertical="center" wrapText="1"/>
    </xf>
    <xf numFmtId="0" fontId="33" fillId="11" borderId="5" xfId="0" applyFont="1" applyFill="1" applyBorder="1" applyAlignment="1">
      <alignment horizontal="center" vertical="center" wrapText="1"/>
    </xf>
    <xf numFmtId="178" fontId="33" fillId="3" borderId="19" xfId="0" applyNumberFormat="1" applyFont="1" applyFill="1" applyBorder="1" applyAlignment="1">
      <alignment horizontal="right" vertical="center" shrinkToFit="1"/>
    </xf>
    <xf numFmtId="178" fontId="33" fillId="0" borderId="27" xfId="0" applyNumberFormat="1" applyFont="1" applyBorder="1" applyAlignment="1">
      <alignment horizontal="right" vertical="center" shrinkToFit="1"/>
    </xf>
    <xf numFmtId="178" fontId="33" fillId="0" borderId="22" xfId="0" applyNumberFormat="1" applyFont="1" applyBorder="1" applyAlignment="1">
      <alignment horizontal="right" vertical="center" shrinkToFit="1"/>
    </xf>
    <xf numFmtId="0" fontId="33" fillId="11" borderId="33" xfId="0" applyFont="1" applyFill="1" applyBorder="1" applyAlignment="1">
      <alignment horizontal="center" vertical="center"/>
    </xf>
    <xf numFmtId="0" fontId="33" fillId="11" borderId="34" xfId="0" applyFont="1" applyFill="1" applyBorder="1" applyAlignment="1">
      <alignment horizontal="center" vertical="center"/>
    </xf>
    <xf numFmtId="0" fontId="33" fillId="11" borderId="1" xfId="0" applyFont="1" applyFill="1" applyBorder="1" applyAlignment="1">
      <alignment horizontal="center" vertical="center" wrapText="1"/>
    </xf>
    <xf numFmtId="0" fontId="33" fillId="11" borderId="7" xfId="0" applyFont="1" applyFill="1" applyBorder="1" applyAlignment="1">
      <alignment horizontal="center" vertical="center" wrapText="1"/>
    </xf>
    <xf numFmtId="0" fontId="16" fillId="0" borderId="20" xfId="0" applyFont="1" applyBorder="1" applyAlignment="1">
      <alignment horizontal="left" vertical="center" indent="1"/>
    </xf>
    <xf numFmtId="0" fontId="16" fillId="0" borderId="31" xfId="0" applyFont="1" applyBorder="1" applyAlignment="1">
      <alignment horizontal="left" vertical="center" indent="1"/>
    </xf>
    <xf numFmtId="0" fontId="16" fillId="0" borderId="23" xfId="0" applyFont="1" applyBorder="1" applyAlignment="1">
      <alignment horizontal="left" vertical="center" indent="1"/>
    </xf>
    <xf numFmtId="0" fontId="60" fillId="11" borderId="0" xfId="0" applyFont="1" applyFill="1" applyAlignment="1">
      <alignment horizontal="center" vertical="center"/>
    </xf>
    <xf numFmtId="0" fontId="61" fillId="11" borderId="0" xfId="0" applyFont="1" applyFill="1" applyAlignment="1">
      <alignment horizontal="center" vertical="center"/>
    </xf>
    <xf numFmtId="0" fontId="33" fillId="6" borderId="0" xfId="0" applyFont="1" applyFill="1" applyAlignment="1" applyProtection="1">
      <alignment vertical="center" wrapText="1"/>
      <protection locked="0"/>
    </xf>
    <xf numFmtId="0" fontId="0" fillId="6" borderId="0" xfId="0" applyFill="1" applyAlignment="1" applyProtection="1">
      <alignment vertical="center" wrapText="1"/>
      <protection locked="0"/>
    </xf>
    <xf numFmtId="0" fontId="43" fillId="0" borderId="0" xfId="0" applyFont="1" applyAlignment="1">
      <alignment vertical="center" wrapText="1"/>
    </xf>
    <xf numFmtId="178" fontId="33" fillId="2" borderId="19" xfId="0" applyNumberFormat="1" applyFont="1" applyFill="1" applyBorder="1" applyAlignment="1" applyProtection="1">
      <alignment horizontal="right" vertical="center" shrinkToFit="1"/>
      <protection locked="0"/>
    </xf>
    <xf numFmtId="178" fontId="33" fillId="0" borderId="27" xfId="0" applyNumberFormat="1" applyFont="1" applyBorder="1" applyAlignment="1" applyProtection="1">
      <alignment horizontal="right" vertical="center" shrinkToFit="1"/>
      <protection locked="0"/>
    </xf>
    <xf numFmtId="178" fontId="33" fillId="0" borderId="22" xfId="0" applyNumberFormat="1" applyFont="1" applyBorder="1" applyAlignment="1" applyProtection="1">
      <alignment horizontal="right" vertical="center" shrinkToFit="1"/>
      <protection locked="0"/>
    </xf>
    <xf numFmtId="177" fontId="33" fillId="2" borderId="19" xfId="0" applyNumberFormat="1" applyFont="1" applyFill="1" applyBorder="1" applyAlignment="1" applyProtection="1">
      <alignment horizontal="right" vertical="center" shrinkToFit="1"/>
      <protection locked="0"/>
    </xf>
    <xf numFmtId="177" fontId="33" fillId="0" borderId="27" xfId="0" applyNumberFormat="1" applyFont="1" applyBorder="1" applyAlignment="1" applyProtection="1">
      <alignment horizontal="right" vertical="center" shrinkToFit="1"/>
      <protection locked="0"/>
    </xf>
    <xf numFmtId="177" fontId="33" fillId="0" borderId="22" xfId="0" applyNumberFormat="1" applyFont="1" applyBorder="1" applyAlignment="1" applyProtection="1">
      <alignment horizontal="right" vertical="center" shrinkToFit="1"/>
      <protection locked="0"/>
    </xf>
    <xf numFmtId="0" fontId="33" fillId="11" borderId="3" xfId="0" applyFont="1" applyFill="1" applyBorder="1" applyAlignment="1">
      <alignment horizontal="center" vertical="center"/>
    </xf>
    <xf numFmtId="0" fontId="33" fillId="11" borderId="5" xfId="0" applyFont="1" applyFill="1" applyBorder="1" applyAlignment="1">
      <alignment horizontal="center" vertical="center"/>
    </xf>
    <xf numFmtId="0" fontId="33" fillId="2" borderId="27" xfId="0" applyFont="1" applyFill="1" applyBorder="1" applyAlignment="1" applyProtection="1">
      <alignment vertical="center" shrinkToFit="1"/>
      <protection locked="0"/>
    </xf>
    <xf numFmtId="0" fontId="33" fillId="2" borderId="22" xfId="0" applyFont="1" applyFill="1" applyBorder="1" applyAlignment="1" applyProtection="1">
      <alignment vertical="center" shrinkToFit="1"/>
      <protection locked="0"/>
    </xf>
    <xf numFmtId="0" fontId="21" fillId="0" borderId="6" xfId="0" applyFont="1" applyBorder="1" applyAlignment="1">
      <alignment wrapText="1"/>
    </xf>
    <xf numFmtId="0" fontId="21" fillId="0" borderId="7" xfId="0" applyFont="1" applyBorder="1" applyAlignment="1">
      <alignment wrapText="1"/>
    </xf>
    <xf numFmtId="0" fontId="33" fillId="0" borderId="20" xfId="0" applyFont="1" applyBorder="1" applyAlignment="1">
      <alignment horizontal="left" vertical="center" indent="1"/>
    </xf>
    <xf numFmtId="0" fontId="33" fillId="0" borderId="31" xfId="0" applyFont="1" applyBorder="1" applyAlignment="1">
      <alignment horizontal="left" vertical="center" indent="1"/>
    </xf>
    <xf numFmtId="0" fontId="33" fillId="0" borderId="23" xfId="0" applyFont="1" applyBorder="1" applyAlignment="1">
      <alignment horizontal="left" vertical="center" indent="1"/>
    </xf>
    <xf numFmtId="0" fontId="33" fillId="3" borderId="3" xfId="0" applyFont="1" applyFill="1" applyBorder="1" applyAlignment="1">
      <alignment horizontal="left" vertical="center" shrinkToFit="1"/>
    </xf>
    <xf numFmtId="0" fontId="10" fillId="0" borderId="2" xfId="0" applyFont="1" applyBorder="1" applyAlignment="1">
      <alignment vertical="center" wrapText="1" shrinkToFit="1"/>
    </xf>
    <xf numFmtId="0" fontId="10" fillId="0" borderId="5" xfId="0" applyFont="1" applyBorder="1" applyAlignment="1">
      <alignment vertical="center" wrapText="1" shrinkToFit="1"/>
    </xf>
    <xf numFmtId="58" fontId="33" fillId="2" borderId="3" xfId="0" applyNumberFormat="1" applyFont="1" applyFill="1" applyBorder="1" applyAlignment="1" applyProtection="1">
      <alignment horizontal="center" vertical="center" shrinkToFit="1"/>
      <protection locked="0"/>
    </xf>
    <xf numFmtId="58" fontId="33" fillId="2" borderId="2" xfId="0" applyNumberFormat="1" applyFont="1" applyFill="1" applyBorder="1" applyAlignment="1" applyProtection="1">
      <alignment horizontal="center" vertical="center" shrinkToFit="1"/>
      <protection locked="0"/>
    </xf>
    <xf numFmtId="0" fontId="0" fillId="3" borderId="2" xfId="0" applyFill="1" applyBorder="1" applyAlignment="1">
      <alignment horizontal="left" vertical="center" shrinkToFit="1"/>
    </xf>
    <xf numFmtId="0" fontId="0" fillId="3" borderId="5" xfId="0" applyFill="1" applyBorder="1" applyAlignment="1">
      <alignment horizontal="left" vertical="center" shrinkToFit="1"/>
    </xf>
    <xf numFmtId="0" fontId="33" fillId="3" borderId="2" xfId="0" applyFont="1" applyFill="1" applyBorder="1" applyAlignment="1">
      <alignment horizontal="center" vertical="center" shrinkToFit="1"/>
    </xf>
    <xf numFmtId="58" fontId="33" fillId="2" borderId="5" xfId="0" applyNumberFormat="1" applyFont="1" applyFill="1" applyBorder="1" applyAlignment="1" applyProtection="1">
      <alignment horizontal="center" vertical="center" shrinkToFit="1"/>
      <protection locked="0"/>
    </xf>
    <xf numFmtId="0" fontId="33" fillId="0" borderId="85" xfId="0" applyFont="1" applyBorder="1" applyAlignment="1">
      <alignment horizontal="left" vertical="center" indent="1"/>
    </xf>
    <xf numFmtId="0" fontId="33" fillId="0" borderId="86" xfId="0" applyFont="1" applyBorder="1" applyAlignment="1">
      <alignment horizontal="left" vertical="center" indent="1"/>
    </xf>
    <xf numFmtId="0" fontId="33" fillId="0" borderId="87" xfId="0" applyFont="1" applyBorder="1" applyAlignment="1">
      <alignment horizontal="left" vertical="center" indent="1"/>
    </xf>
    <xf numFmtId="0" fontId="33" fillId="2" borderId="85" xfId="0" applyFont="1" applyFill="1" applyBorder="1" applyAlignment="1" applyProtection="1">
      <alignment vertical="center" shrinkToFit="1"/>
      <protection locked="0"/>
    </xf>
    <xf numFmtId="0" fontId="33" fillId="0" borderId="86" xfId="0" applyFont="1" applyBorder="1" applyAlignment="1" applyProtection="1">
      <alignment vertical="center" shrinkToFit="1"/>
      <protection locked="0"/>
    </xf>
    <xf numFmtId="0" fontId="33" fillId="0" borderId="87" xfId="0" applyFont="1" applyBorder="1" applyAlignment="1" applyProtection="1">
      <alignment vertical="center" shrinkToFit="1"/>
      <protection locked="0"/>
    </xf>
    <xf numFmtId="0" fontId="33" fillId="2" borderId="18" xfId="0" applyFont="1" applyFill="1" applyBorder="1" applyAlignment="1" applyProtection="1">
      <alignment vertical="center" shrinkToFit="1"/>
      <protection locked="0"/>
    </xf>
    <xf numFmtId="0" fontId="33" fillId="0" borderId="32"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13" fillId="3" borderId="2" xfId="0" applyFont="1" applyFill="1" applyBorder="1" applyAlignment="1">
      <alignment vertical="center" shrinkToFit="1"/>
    </xf>
    <xf numFmtId="0" fontId="0" fillId="0" borderId="5" xfId="0" applyBorder="1" applyAlignment="1">
      <alignment vertical="center" shrinkToFit="1"/>
    </xf>
    <xf numFmtId="0" fontId="21" fillId="0" borderId="2" xfId="0" applyFont="1" applyBorder="1" applyAlignment="1">
      <alignment vertical="center" wrapText="1"/>
    </xf>
    <xf numFmtId="0" fontId="21" fillId="0" borderId="5" xfId="0" applyFont="1" applyBorder="1" applyAlignment="1">
      <alignment vertical="center" wrapText="1"/>
    </xf>
    <xf numFmtId="0" fontId="21" fillId="0" borderId="6" xfId="0" applyFont="1" applyBorder="1" applyAlignment="1">
      <alignment vertical="center" wrapText="1"/>
    </xf>
    <xf numFmtId="0" fontId="21" fillId="0" borderId="7" xfId="0" applyFont="1" applyBorder="1" applyAlignment="1">
      <alignment vertical="center" wrapText="1"/>
    </xf>
    <xf numFmtId="0" fontId="21" fillId="0" borderId="10" xfId="0" applyFont="1" applyBorder="1" applyAlignment="1">
      <alignment vertical="center" wrapText="1"/>
    </xf>
    <xf numFmtId="0" fontId="21" fillId="0" borderId="11" xfId="0" applyFont="1" applyBorder="1" applyAlignment="1">
      <alignment vertical="center" wrapText="1"/>
    </xf>
    <xf numFmtId="0" fontId="0" fillId="0" borderId="6" xfId="0" applyBorder="1" applyAlignment="1">
      <alignment shrinkToFit="1"/>
    </xf>
    <xf numFmtId="0" fontId="0" fillId="0" borderId="7" xfId="0" applyBorder="1" applyAlignment="1">
      <alignment shrinkToFit="1"/>
    </xf>
    <xf numFmtId="183" fontId="13" fillId="3" borderId="3" xfId="0" applyNumberFormat="1" applyFont="1" applyFill="1" applyBorder="1" applyAlignment="1">
      <alignment horizontal="center" vertical="center" shrinkToFit="1"/>
    </xf>
    <xf numFmtId="183" fontId="13" fillId="3" borderId="2" xfId="0" applyNumberFormat="1" applyFont="1" applyFill="1" applyBorder="1" applyAlignment="1">
      <alignment horizontal="center" vertical="center" shrinkToFit="1"/>
    </xf>
    <xf numFmtId="183" fontId="33" fillId="3" borderId="3" xfId="2" applyNumberFormat="1" applyFont="1" applyFill="1" applyBorder="1" applyAlignment="1" applyProtection="1">
      <alignment horizontal="center" vertical="center" shrinkToFit="1"/>
    </xf>
    <xf numFmtId="183" fontId="33" fillId="3" borderId="2" xfId="2" applyNumberFormat="1" applyFont="1" applyFill="1" applyBorder="1" applyAlignment="1" applyProtection="1">
      <alignment horizontal="center" vertical="center" shrinkToFit="1"/>
    </xf>
    <xf numFmtId="0" fontId="44" fillId="3" borderId="3" xfId="0" applyFont="1" applyFill="1" applyBorder="1" applyAlignment="1">
      <alignment horizontal="center" vertical="center" shrinkToFit="1"/>
    </xf>
    <xf numFmtId="0" fontId="44" fillId="3" borderId="2" xfId="0" applyFont="1" applyFill="1" applyBorder="1" applyAlignment="1">
      <alignment horizontal="center" vertical="center" shrinkToFit="1"/>
    </xf>
    <xf numFmtId="0" fontId="44" fillId="3" borderId="5" xfId="0" applyFont="1" applyFill="1" applyBorder="1" applyAlignment="1">
      <alignment horizontal="center" vertical="center" shrinkToFit="1"/>
    </xf>
    <xf numFmtId="0" fontId="13" fillId="3" borderId="3" xfId="0" applyFont="1" applyFill="1" applyBorder="1" applyAlignment="1">
      <alignment vertical="center" shrinkToFit="1"/>
    </xf>
    <xf numFmtId="0" fontId="13" fillId="3" borderId="5" xfId="0" applyFont="1" applyFill="1" applyBorder="1" applyAlignment="1">
      <alignment vertical="center" shrinkToFit="1"/>
    </xf>
    <xf numFmtId="0" fontId="16" fillId="0" borderId="3" xfId="0" applyFont="1" applyBorder="1" applyAlignment="1">
      <alignment horizontal="center" vertical="center"/>
    </xf>
    <xf numFmtId="0" fontId="33" fillId="3"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33" fillId="3"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6"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43" fillId="0" borderId="0" xfId="0" applyFont="1" applyAlignment="1">
      <alignment horizontal="left" vertical="top"/>
    </xf>
    <xf numFmtId="0" fontId="67" fillId="0" borderId="0" xfId="0" applyFont="1" applyAlignment="1">
      <alignment horizontal="left" vertical="top"/>
    </xf>
    <xf numFmtId="0" fontId="67" fillId="0" borderId="0" xfId="0" applyFont="1">
      <alignment vertical="center"/>
    </xf>
    <xf numFmtId="0" fontId="0" fillId="0" borderId="0" xfId="0" applyAlignment="1">
      <alignment vertical="center" wrapText="1"/>
    </xf>
    <xf numFmtId="0" fontId="33" fillId="0" borderId="8" xfId="0" applyFont="1" applyBorder="1" applyAlignment="1">
      <alignment vertical="center" wrapText="1" shrinkToFit="1"/>
    </xf>
    <xf numFmtId="0" fontId="0" fillId="0" borderId="0" xfId="0">
      <alignment vertical="center"/>
    </xf>
    <xf numFmtId="0" fontId="33" fillId="0" borderId="3"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3" fillId="0" borderId="1" xfId="0" applyFont="1" applyBorder="1" applyAlignment="1">
      <alignment horizontal="left" vertical="center" indent="1"/>
    </xf>
    <xf numFmtId="0" fontId="33" fillId="0" borderId="6" xfId="0" applyFont="1" applyBorder="1" applyAlignment="1">
      <alignment horizontal="left" vertical="center" indent="1"/>
    </xf>
    <xf numFmtId="0" fontId="33" fillId="0" borderId="7" xfId="0" applyFont="1" applyBorder="1" applyAlignment="1">
      <alignment horizontal="left" vertical="center" indent="1"/>
    </xf>
    <xf numFmtId="0" fontId="33" fillId="2" borderId="1" xfId="0" applyFont="1" applyFill="1" applyBorder="1" applyAlignment="1" applyProtection="1">
      <alignment vertical="center" shrinkToFit="1"/>
      <protection locked="0"/>
    </xf>
    <xf numFmtId="0" fontId="33" fillId="0" borderId="6"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2" borderId="6" xfId="0" applyFont="1" applyFill="1" applyBorder="1" applyAlignment="1" applyProtection="1">
      <alignment vertical="center" shrinkToFit="1"/>
      <protection locked="0"/>
    </xf>
    <xf numFmtId="0" fontId="33" fillId="2" borderId="7" xfId="0" applyFont="1" applyFill="1" applyBorder="1" applyAlignment="1" applyProtection="1">
      <alignment vertical="center" shrinkToFit="1"/>
      <protection locked="0"/>
    </xf>
    <xf numFmtId="0" fontId="0" fillId="0" borderId="27"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0" fillId="0" borderId="27" xfId="0" applyBorder="1" applyAlignment="1">
      <alignment vertical="center" shrinkToFit="1"/>
    </xf>
    <xf numFmtId="0" fontId="0" fillId="0" borderId="22" xfId="0" applyBorder="1" applyAlignment="1">
      <alignment vertical="center" shrinkToFit="1"/>
    </xf>
    <xf numFmtId="179" fontId="33" fillId="2" borderId="19" xfId="0" applyNumberFormat="1" applyFont="1" applyFill="1" applyBorder="1" applyAlignment="1" applyProtection="1">
      <alignment horizontal="right" vertical="center" shrinkToFit="1"/>
      <protection locked="0"/>
    </xf>
    <xf numFmtId="179" fontId="33" fillId="0" borderId="27" xfId="0" applyNumberFormat="1" applyFont="1" applyBorder="1" applyAlignment="1" applyProtection="1">
      <alignment horizontal="right" vertical="center" shrinkToFit="1"/>
      <protection locked="0"/>
    </xf>
    <xf numFmtId="179" fontId="33" fillId="0" borderId="22" xfId="0" applyNumberFormat="1" applyFont="1" applyBorder="1" applyAlignment="1" applyProtection="1">
      <alignment horizontal="right" vertical="center" shrinkToFit="1"/>
      <protection locked="0"/>
    </xf>
    <xf numFmtId="0" fontId="118" fillId="2" borderId="1" xfId="8" applyFont="1" applyFill="1" applyBorder="1">
      <alignment vertical="center"/>
    </xf>
    <xf numFmtId="0" fontId="117" fillId="0" borderId="6" xfId="8" applyFont="1" applyBorder="1">
      <alignment vertical="center"/>
    </xf>
    <xf numFmtId="0" fontId="117" fillId="0" borderId="7" xfId="8" applyFont="1" applyBorder="1">
      <alignment vertical="center"/>
    </xf>
    <xf numFmtId="0" fontId="117" fillId="2" borderId="8" xfId="8" applyFont="1" applyFill="1" applyBorder="1" applyAlignment="1" applyProtection="1">
      <alignment vertical="top" wrapText="1"/>
      <protection locked="0"/>
    </xf>
    <xf numFmtId="0" fontId="117" fillId="0" borderId="0" xfId="8" applyFont="1" applyAlignment="1" applyProtection="1">
      <alignment vertical="top" wrapText="1"/>
      <protection locked="0"/>
    </xf>
    <xf numFmtId="0" fontId="117" fillId="0" borderId="9" xfId="8" applyFont="1" applyBorder="1" applyAlignment="1" applyProtection="1">
      <alignment vertical="top" wrapText="1"/>
      <protection locked="0"/>
    </xf>
    <xf numFmtId="0" fontId="117" fillId="0" borderId="8" xfId="8" applyFont="1" applyBorder="1" applyAlignment="1" applyProtection="1">
      <alignment vertical="top" wrapText="1"/>
      <protection locked="0"/>
    </xf>
    <xf numFmtId="0" fontId="117" fillId="0" borderId="4" xfId="8" applyFont="1" applyBorder="1" applyAlignment="1" applyProtection="1">
      <alignment vertical="top" wrapText="1"/>
      <protection locked="0"/>
    </xf>
    <xf numFmtId="0" fontId="117" fillId="0" borderId="10" xfId="8" applyFont="1" applyBorder="1" applyAlignment="1" applyProtection="1">
      <alignment vertical="top" wrapText="1"/>
      <protection locked="0"/>
    </xf>
    <xf numFmtId="0" fontId="117" fillId="0" borderId="11" xfId="8" applyFont="1" applyBorder="1" applyAlignment="1" applyProtection="1">
      <alignment vertical="top" wrapText="1"/>
      <protection locked="0"/>
    </xf>
    <xf numFmtId="0" fontId="117" fillId="0" borderId="10" xfId="0" applyFont="1" applyBorder="1" applyAlignment="1">
      <alignment vertical="center" shrinkToFit="1"/>
    </xf>
    <xf numFmtId="0" fontId="38" fillId="4" borderId="26" xfId="1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40" fillId="2"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0" fillId="0" borderId="17" xfId="10" applyFont="1" applyBorder="1" applyAlignment="1">
      <alignment horizontal="center" vertical="center"/>
    </xf>
    <xf numFmtId="0" fontId="40" fillId="0" borderId="12" xfId="10" applyFont="1" applyBorder="1" applyAlignment="1">
      <alignment horizontal="center" vertical="center"/>
    </xf>
    <xf numFmtId="0" fontId="40" fillId="0" borderId="3" xfId="10" applyFont="1" applyBorder="1" applyAlignment="1">
      <alignment horizontal="center" vertical="center"/>
    </xf>
    <xf numFmtId="0" fontId="33" fillId="0" borderId="3" xfId="10" applyFont="1" applyBorder="1" applyAlignment="1">
      <alignment horizontal="center" vertical="center"/>
    </xf>
    <xf numFmtId="0" fontId="40" fillId="0" borderId="79" xfId="10" applyFont="1" applyBorder="1" applyAlignment="1">
      <alignment horizontal="center" vertical="center" wrapText="1"/>
    </xf>
    <xf numFmtId="0" fontId="33" fillId="0" borderId="80" xfId="10" applyFont="1" applyBorder="1" applyAlignment="1">
      <alignment horizontal="center" vertical="center" wrapText="1"/>
    </xf>
    <xf numFmtId="0" fontId="40" fillId="0" borderId="76" xfId="10" applyFont="1" applyBorder="1">
      <alignment vertical="center"/>
    </xf>
    <xf numFmtId="0" fontId="33" fillId="0" borderId="77" xfId="10" applyFont="1" applyBorder="1">
      <alignment vertical="center"/>
    </xf>
    <xf numFmtId="0" fontId="33" fillId="0" borderId="78" xfId="10" applyFont="1" applyBorder="1">
      <alignment vertical="center"/>
    </xf>
    <xf numFmtId="0" fontId="40" fillId="0" borderId="81" xfId="10" applyFont="1" applyBorder="1">
      <alignment vertical="center"/>
    </xf>
    <xf numFmtId="0" fontId="33" fillId="0" borderId="82" xfId="10" applyFont="1" applyBorder="1">
      <alignment vertical="center"/>
    </xf>
    <xf numFmtId="0" fontId="33" fillId="0" borderId="83" xfId="10" applyFont="1" applyBorder="1">
      <alignment vertical="center"/>
    </xf>
    <xf numFmtId="0" fontId="110" fillId="0" borderId="1" xfId="10" applyFont="1" applyBorder="1" applyAlignment="1">
      <alignment horizontal="center" vertical="center"/>
    </xf>
    <xf numFmtId="0" fontId="38" fillId="0" borderId="7" xfId="10" applyFont="1" applyBorder="1" applyAlignment="1">
      <alignment horizontal="center" vertical="center"/>
    </xf>
    <xf numFmtId="0" fontId="38" fillId="3" borderId="26" xfId="10" applyFont="1" applyFill="1" applyBorder="1" applyAlignment="1">
      <alignment horizontal="center" vertical="center" shrinkToFit="1"/>
    </xf>
    <xf numFmtId="0" fontId="38" fillId="3" borderId="35" xfId="10" applyFont="1" applyFill="1" applyBorder="1" applyAlignment="1">
      <alignment horizontal="center" vertical="center" shrinkToFit="1"/>
    </xf>
    <xf numFmtId="49" fontId="40" fillId="0" borderId="13" xfId="10" applyNumberFormat="1" applyFont="1" applyBorder="1">
      <alignment vertical="center"/>
    </xf>
    <xf numFmtId="0" fontId="33" fillId="0" borderId="13" xfId="10" applyFont="1" applyBorder="1">
      <alignment vertical="center"/>
    </xf>
    <xf numFmtId="0" fontId="40" fillId="0" borderId="13" xfId="10" applyFont="1" applyBorder="1" applyAlignment="1">
      <alignment horizontal="center" vertical="center"/>
    </xf>
    <xf numFmtId="0" fontId="33" fillId="0" borderId="2" xfId="10" applyFont="1" applyBorder="1" applyAlignment="1">
      <alignment horizontal="center" vertical="center"/>
    </xf>
    <xf numFmtId="0" fontId="33" fillId="0" borderId="5" xfId="10" applyFont="1" applyBorder="1" applyAlignment="1">
      <alignment horizontal="center" vertical="center"/>
    </xf>
    <xf numFmtId="0" fontId="40" fillId="0" borderId="13" xfId="10" applyFont="1" applyBorder="1" applyAlignment="1">
      <alignment horizontal="center" vertical="center" shrinkToFit="1"/>
    </xf>
    <xf numFmtId="0" fontId="33" fillId="0" borderId="13" xfId="10" applyFont="1" applyBorder="1" applyAlignment="1">
      <alignment vertical="center" shrinkToFit="1"/>
    </xf>
    <xf numFmtId="0" fontId="41" fillId="0" borderId="3" xfId="10" applyFont="1" applyBorder="1" applyProtection="1">
      <alignment vertical="center"/>
      <protection locked="0"/>
    </xf>
    <xf numFmtId="0" fontId="41" fillId="0" borderId="5" xfId="10" applyFont="1" applyBorder="1" applyProtection="1">
      <alignment vertical="center"/>
      <protection locked="0"/>
    </xf>
    <xf numFmtId="0" fontId="40" fillId="0" borderId="3" xfId="10" applyFont="1" applyBorder="1" applyProtection="1">
      <alignment vertical="center"/>
      <protection locked="0"/>
    </xf>
    <xf numFmtId="0" fontId="33" fillId="0" borderId="5" xfId="10" applyFont="1" applyBorder="1" applyProtection="1">
      <alignment vertical="center"/>
      <protection locked="0"/>
    </xf>
    <xf numFmtId="0" fontId="112" fillId="0" borderId="17" xfId="10" applyFont="1" applyBorder="1" applyAlignment="1">
      <alignment vertical="center" textRotation="255"/>
    </xf>
    <xf numFmtId="0" fontId="112" fillId="0" borderId="25" xfId="10" applyFont="1" applyBorder="1" applyAlignment="1">
      <alignment vertical="center" textRotation="255"/>
    </xf>
    <xf numFmtId="0" fontId="112" fillId="0" borderId="45" xfId="10" applyFont="1" applyBorder="1" applyAlignment="1">
      <alignment horizontal="center" vertical="center"/>
    </xf>
    <xf numFmtId="0" fontId="112" fillId="0" borderId="46" xfId="10" applyFont="1" applyBorder="1" applyAlignment="1">
      <alignment horizontal="center" vertical="center"/>
    </xf>
    <xf numFmtId="0" fontId="41" fillId="0" borderId="2" xfId="10" applyFont="1" applyBorder="1" applyProtection="1">
      <alignment vertical="center"/>
      <protection locked="0"/>
    </xf>
    <xf numFmtId="0" fontId="40" fillId="0" borderId="14" xfId="10" applyFont="1" applyBorder="1" applyAlignment="1">
      <alignment horizontal="center" vertical="center"/>
    </xf>
    <xf numFmtId="0" fontId="48" fillId="0" borderId="28" xfId="10" applyFont="1" applyBorder="1" applyAlignment="1">
      <alignment horizontal="center" vertical="center"/>
    </xf>
    <xf numFmtId="0" fontId="48" fillId="0" borderId="14" xfId="10" applyFont="1" applyBorder="1">
      <alignment vertical="center"/>
    </xf>
    <xf numFmtId="0" fontId="48" fillId="0" borderId="56" xfId="10" applyFont="1" applyBorder="1">
      <alignment vertical="center"/>
    </xf>
    <xf numFmtId="0" fontId="48" fillId="0" borderId="29" xfId="10" applyFont="1" applyBorder="1">
      <alignment vertical="center"/>
    </xf>
    <xf numFmtId="0" fontId="48" fillId="0" borderId="15" xfId="10" applyFont="1" applyBorder="1">
      <alignment vertical="center"/>
    </xf>
    <xf numFmtId="0" fontId="48" fillId="0" borderId="57" xfId="10" applyFont="1" applyBorder="1">
      <alignment vertical="center"/>
    </xf>
    <xf numFmtId="38" fontId="48" fillId="3" borderId="14" xfId="10" applyNumberFormat="1" applyFont="1" applyFill="1" applyBorder="1" applyAlignment="1">
      <alignment horizontal="center" vertical="center"/>
    </xf>
    <xf numFmtId="0" fontId="48" fillId="3" borderId="30" xfId="10" applyFont="1" applyFill="1" applyBorder="1" applyAlignment="1">
      <alignment horizontal="center" vertical="center"/>
    </xf>
    <xf numFmtId="0" fontId="48" fillId="3" borderId="15" xfId="10" applyFont="1" applyFill="1" applyBorder="1" applyAlignment="1">
      <alignment horizontal="center" vertical="center"/>
    </xf>
    <xf numFmtId="0" fontId="48" fillId="3" borderId="24" xfId="10" applyFont="1" applyFill="1" applyBorder="1" applyAlignment="1">
      <alignment horizontal="center" vertical="center"/>
    </xf>
    <xf numFmtId="0" fontId="48" fillId="0" borderId="28" xfId="10" applyFont="1" applyBorder="1" applyAlignment="1">
      <alignment horizontal="center" vertical="center" shrinkToFit="1"/>
    </xf>
    <xf numFmtId="0" fontId="48" fillId="0" borderId="56" xfId="10" applyFont="1" applyBorder="1" applyAlignment="1">
      <alignment vertical="center" shrinkToFit="1"/>
    </xf>
    <xf numFmtId="0" fontId="48" fillId="0" borderId="29" xfId="10" applyFont="1" applyBorder="1" applyAlignment="1">
      <alignment vertical="center" shrinkToFit="1"/>
    </xf>
    <xf numFmtId="0" fontId="48" fillId="0" borderId="57" xfId="10" applyFont="1" applyBorder="1" applyAlignment="1">
      <alignment vertical="center" shrinkToFit="1"/>
    </xf>
    <xf numFmtId="0" fontId="48" fillId="3" borderId="14" xfId="10" applyFont="1" applyFill="1" applyBorder="1" applyAlignment="1">
      <alignment horizontal="center" vertical="center"/>
    </xf>
    <xf numFmtId="0" fontId="40" fillId="0" borderId="3" xfId="10" applyFont="1" applyBorder="1" applyAlignment="1">
      <alignment horizontal="center" vertical="center" shrinkToFit="1"/>
    </xf>
    <xf numFmtId="0" fontId="33" fillId="0" borderId="2" xfId="10" applyFont="1" applyBorder="1" applyAlignment="1">
      <alignment horizontal="center" vertical="center" shrinkToFit="1"/>
    </xf>
    <xf numFmtId="0" fontId="33" fillId="0" borderId="5" xfId="10" applyFont="1" applyBorder="1" applyAlignment="1">
      <alignment horizontal="center" vertical="center" shrinkToFit="1"/>
    </xf>
    <xf numFmtId="0" fontId="40" fillId="0" borderId="3" xfId="10" applyFont="1" applyBorder="1">
      <alignment vertical="center"/>
    </xf>
    <xf numFmtId="0" fontId="33" fillId="0" borderId="2" xfId="10" applyFont="1" applyBorder="1">
      <alignment vertical="center"/>
    </xf>
    <xf numFmtId="0" fontId="40" fillId="0" borderId="13" xfId="10" applyFont="1" applyBorder="1" applyAlignment="1" applyProtection="1">
      <alignment horizontal="left" vertical="center"/>
      <protection locked="0"/>
    </xf>
    <xf numFmtId="0" fontId="40" fillId="0" borderId="1" xfId="10" applyFont="1" applyBorder="1">
      <alignment vertical="center"/>
    </xf>
    <xf numFmtId="0" fontId="40" fillId="0" borderId="6" xfId="10" applyFont="1" applyBorder="1">
      <alignment vertical="center"/>
    </xf>
    <xf numFmtId="0" fontId="33" fillId="0" borderId="0" xfId="21" applyFont="1" applyAlignment="1">
      <alignment vertical="center" wrapText="1"/>
    </xf>
    <xf numFmtId="0" fontId="41" fillId="0" borderId="1" xfId="21"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4" fillId="0" borderId="0" xfId="21" applyFont="1" applyAlignment="1">
      <alignment horizontal="left" vertical="center" wrapText="1"/>
    </xf>
    <xf numFmtId="0" fontId="116" fillId="0" borderId="0" xfId="0" applyFont="1" applyAlignment="1">
      <alignment horizontal="left" vertical="center"/>
    </xf>
    <xf numFmtId="0" fontId="33" fillId="2" borderId="0" xfId="10" applyFont="1" applyFill="1" applyProtection="1">
      <alignment vertical="center"/>
      <protection locked="0"/>
    </xf>
    <xf numFmtId="0" fontId="0" fillId="2" borderId="0" xfId="0" applyFill="1" applyProtection="1">
      <alignment vertical="center"/>
      <protection locked="0"/>
    </xf>
    <xf numFmtId="0" fontId="41" fillId="0" borderId="0" xfId="10" applyFont="1" applyAlignment="1">
      <alignment horizontal="center" vertical="center" wrapText="1"/>
    </xf>
    <xf numFmtId="0" fontId="39" fillId="3" borderId="0" xfId="10" applyFont="1" applyFill="1" applyAlignment="1">
      <alignment vertical="center" shrinkToFit="1"/>
    </xf>
    <xf numFmtId="0" fontId="0" fillId="3" borderId="0" xfId="0" applyFill="1" applyAlignment="1">
      <alignment vertical="center" shrinkToFit="1"/>
    </xf>
    <xf numFmtId="0" fontId="39" fillId="0" borderId="0" xfId="10" applyFont="1" applyAlignment="1">
      <alignment horizontal="center" vertical="center"/>
    </xf>
    <xf numFmtId="0" fontId="73" fillId="0" borderId="0" xfId="10" applyFont="1" applyAlignment="1">
      <alignment horizontal="center" vertical="center"/>
    </xf>
    <xf numFmtId="0" fontId="39" fillId="2" borderId="0" xfId="10" applyFont="1" applyFill="1" applyAlignment="1" applyProtection="1">
      <alignment horizontal="center" vertical="center" shrinkToFit="1"/>
      <protection locked="0"/>
    </xf>
    <xf numFmtId="0" fontId="7" fillId="0" borderId="0" xfId="10" applyAlignment="1" applyProtection="1">
      <alignment vertical="center" shrinkToFit="1"/>
      <protection locked="0"/>
    </xf>
    <xf numFmtId="0" fontId="39" fillId="0" borderId="0" xfId="10" applyFont="1" applyAlignment="1">
      <alignment horizontal="center" vertical="center" shrinkToFit="1"/>
    </xf>
    <xf numFmtId="0" fontId="39" fillId="0" borderId="0" xfId="10" applyFont="1" applyAlignment="1">
      <alignment horizontal="right" vertical="center"/>
    </xf>
    <xf numFmtId="0" fontId="21" fillId="0" borderId="0" xfId="10" applyFont="1" applyAlignment="1">
      <alignment vertical="top" wrapText="1"/>
    </xf>
    <xf numFmtId="0" fontId="21" fillId="0" borderId="10" xfId="10" applyFont="1" applyBorder="1" applyAlignment="1">
      <alignment horizontal="center" vertical="top" wrapText="1"/>
    </xf>
    <xf numFmtId="0" fontId="39" fillId="0" borderId="6" xfId="10" applyFont="1" applyBorder="1" applyAlignment="1"/>
    <xf numFmtId="0" fontId="39" fillId="0" borderId="7" xfId="10" applyFont="1" applyBorder="1" applyAlignment="1"/>
    <xf numFmtId="0" fontId="39" fillId="0" borderId="10" xfId="10" applyFont="1" applyBorder="1">
      <alignment vertical="center"/>
    </xf>
    <xf numFmtId="0" fontId="39" fillId="0" borderId="11" xfId="10" applyFont="1" applyBorder="1">
      <alignment vertical="center"/>
    </xf>
    <xf numFmtId="0" fontId="39" fillId="2" borderId="10" xfId="10" applyFont="1" applyFill="1" applyBorder="1" applyAlignment="1" applyProtection="1">
      <alignment horizontal="center" vertical="center" shrinkToFit="1"/>
      <protection locked="0"/>
    </xf>
    <xf numFmtId="0" fontId="39" fillId="3" borderId="6" xfId="0" applyFont="1" applyFill="1" applyBorder="1" applyAlignment="1">
      <alignment horizontal="right" vertical="center" shrinkToFit="1"/>
    </xf>
    <xf numFmtId="0" fontId="33" fillId="3" borderId="6" xfId="0" applyFont="1" applyFill="1" applyBorder="1" applyAlignment="1">
      <alignment horizontal="center" vertical="center" shrinkToFit="1"/>
    </xf>
    <xf numFmtId="0" fontId="0" fillId="0" borderId="6" xfId="0" applyBorder="1" applyAlignment="1">
      <alignment horizontal="center" vertical="center" shrinkToFit="1"/>
    </xf>
    <xf numFmtId="0" fontId="33" fillId="3" borderId="6" xfId="0" applyFont="1" applyFill="1" applyBorder="1" applyAlignment="1">
      <alignment horizontal="right" vertical="center" shrinkToFit="1"/>
    </xf>
    <xf numFmtId="0" fontId="39" fillId="0" borderId="6" xfId="10" applyFont="1" applyBorder="1">
      <alignment vertical="center"/>
    </xf>
    <xf numFmtId="0" fontId="39" fillId="0" borderId="7" xfId="10" applyFont="1" applyBorder="1">
      <alignment vertical="center"/>
    </xf>
    <xf numFmtId="0" fontId="39" fillId="0" borderId="0" xfId="10" applyFont="1">
      <alignment vertical="center"/>
    </xf>
    <xf numFmtId="0" fontId="39" fillId="0" borderId="9" xfId="10" applyFont="1" applyBorder="1">
      <alignment vertical="center"/>
    </xf>
    <xf numFmtId="0" fontId="39" fillId="0" borderId="6" xfId="10" applyFont="1" applyBorder="1" applyAlignment="1">
      <alignment horizontal="left" vertical="center" wrapText="1"/>
    </xf>
    <xf numFmtId="0" fontId="39" fillId="2" borderId="0" xfId="10" applyFont="1" applyFill="1" applyAlignment="1" applyProtection="1">
      <alignment horizontal="left" vertical="center" shrinkToFit="1"/>
      <protection locked="0"/>
    </xf>
    <xf numFmtId="0" fontId="39" fillId="2" borderId="9" xfId="10" applyFont="1" applyFill="1" applyBorder="1" applyAlignment="1" applyProtection="1">
      <alignment horizontal="left" vertical="center" shrinkToFit="1"/>
      <protection locked="0"/>
    </xf>
    <xf numFmtId="0" fontId="39" fillId="0" borderId="0" xfId="10" applyFont="1" applyAlignment="1" applyProtection="1">
      <alignment horizontal="left" vertical="center" shrinkToFit="1"/>
      <protection locked="0"/>
    </xf>
    <xf numFmtId="0" fontId="39" fillId="0" borderId="9" xfId="10" applyFont="1" applyBorder="1" applyAlignment="1" applyProtection="1">
      <alignment horizontal="left" vertical="center" shrinkToFit="1"/>
      <protection locked="0"/>
    </xf>
    <xf numFmtId="0" fontId="39" fillId="0" borderId="10" xfId="10" applyFont="1" applyBorder="1" applyAlignment="1">
      <alignment horizontal="left" vertical="center"/>
    </xf>
    <xf numFmtId="0" fontId="39" fillId="0" borderId="6" xfId="10" applyFont="1" applyBorder="1" applyAlignment="1">
      <alignment horizontal="distributed" vertical="center"/>
    </xf>
    <xf numFmtId="0" fontId="16" fillId="2" borderId="6" xfId="10" applyFont="1" applyFill="1" applyBorder="1" applyAlignment="1" applyProtection="1">
      <alignment horizontal="center" vertical="center" shrinkToFit="1"/>
      <protection locked="0"/>
    </xf>
    <xf numFmtId="0" fontId="7" fillId="0" borderId="6" xfId="10" applyBorder="1" applyAlignment="1" applyProtection="1">
      <alignment horizontal="center" vertical="center" shrinkToFit="1"/>
      <protection locked="0"/>
    </xf>
    <xf numFmtId="0" fontId="39" fillId="0" borderId="10" xfId="10" applyFont="1" applyBorder="1" applyAlignment="1">
      <alignment horizontal="distributed" vertical="center"/>
    </xf>
    <xf numFmtId="0" fontId="16" fillId="2" borderId="10" xfId="10" applyFont="1" applyFill="1" applyBorder="1" applyAlignment="1" applyProtection="1">
      <alignment horizontal="center" vertical="center" shrinkToFit="1"/>
      <protection locked="0"/>
    </xf>
    <xf numFmtId="0" fontId="7" fillId="0" borderId="10" xfId="10" applyBorder="1" applyAlignment="1" applyProtection="1">
      <alignment horizontal="center" vertical="center" shrinkToFit="1"/>
      <protection locked="0"/>
    </xf>
    <xf numFmtId="0" fontId="43" fillId="0" borderId="63" xfId="10" applyFont="1" applyBorder="1" applyAlignment="1">
      <alignment horizontal="left" vertical="center" wrapText="1"/>
    </xf>
    <xf numFmtId="0" fontId="43" fillId="0" borderId="0" xfId="10" applyFont="1" applyAlignment="1">
      <alignment horizontal="left" vertical="center" wrapText="1"/>
    </xf>
    <xf numFmtId="0" fontId="43" fillId="0" borderId="64" xfId="10" applyFont="1" applyBorder="1" applyAlignment="1">
      <alignment horizontal="left" vertical="center" wrapText="1"/>
    </xf>
    <xf numFmtId="0" fontId="43" fillId="0" borderId="65" xfId="10" applyFont="1" applyBorder="1" applyAlignment="1">
      <alignment horizontal="left" vertical="center" wrapText="1"/>
    </xf>
    <xf numFmtId="0" fontId="43" fillId="0" borderId="66" xfId="10" applyFont="1" applyBorder="1" applyAlignment="1">
      <alignment horizontal="left" vertical="center" wrapText="1"/>
    </xf>
    <xf numFmtId="0" fontId="43" fillId="0" borderId="67" xfId="10" applyFont="1" applyBorder="1" applyAlignment="1">
      <alignment horizontal="left" vertical="center" wrapText="1"/>
    </xf>
    <xf numFmtId="0" fontId="39" fillId="0" borderId="9" xfId="10" applyFont="1" applyBorder="1" applyAlignment="1">
      <alignment horizontal="center" vertical="center" shrinkToFit="1"/>
    </xf>
    <xf numFmtId="193" fontId="39" fillId="0" borderId="0" xfId="23" applyNumberFormat="1" applyFont="1" applyAlignment="1">
      <alignment vertical="center" wrapText="1"/>
    </xf>
    <xf numFmtId="49" fontId="39" fillId="0" borderId="0" xfId="23" applyNumberFormat="1" applyFont="1" applyAlignment="1">
      <alignment horizontal="center" vertical="top"/>
    </xf>
    <xf numFmtId="193" fontId="39" fillId="0" borderId="0" xfId="23" applyNumberFormat="1" applyFont="1" applyAlignment="1">
      <alignment vertical="top" wrapText="1"/>
    </xf>
    <xf numFmtId="193" fontId="39" fillId="0" borderId="0" xfId="23" applyNumberFormat="1" applyFont="1" applyAlignment="1">
      <alignment wrapText="1"/>
    </xf>
    <xf numFmtId="192" fontId="128" fillId="2" borderId="0" xfId="23" applyNumberFormat="1" applyFont="1" applyFill="1" applyAlignment="1">
      <alignment horizontal="left" vertical="center" indent="1"/>
    </xf>
    <xf numFmtId="193" fontId="41" fillId="0" borderId="0" xfId="23" applyNumberFormat="1" applyFont="1" applyAlignment="1">
      <alignment horizontal="left" vertical="center"/>
    </xf>
    <xf numFmtId="0" fontId="41" fillId="0" borderId="0" xfId="23" applyFont="1" applyAlignment="1">
      <alignment horizontal="distributed" vertical="center"/>
    </xf>
    <xf numFmtId="0" fontId="41" fillId="0" borderId="0" xfId="23" applyFont="1" applyAlignment="1">
      <alignment horizontal="center" vertical="center"/>
    </xf>
    <xf numFmtId="0" fontId="39" fillId="0" borderId="0" xfId="23" applyFont="1" applyAlignment="1">
      <alignment horizontal="left" vertical="center"/>
    </xf>
    <xf numFmtId="0" fontId="39" fillId="0" borderId="0" xfId="23" applyFont="1" applyAlignment="1">
      <alignment horizontal="center"/>
    </xf>
    <xf numFmtId="0" fontId="39" fillId="2" borderId="0" xfId="23" applyFont="1" applyFill="1" applyAlignment="1">
      <alignment horizontal="center"/>
    </xf>
    <xf numFmtId="0" fontId="21" fillId="0" borderId="0" xfId="23" applyFont="1" applyAlignment="1">
      <alignment vertical="top" wrapText="1"/>
    </xf>
    <xf numFmtId="0" fontId="39" fillId="0" borderId="0" xfId="23" applyFont="1" applyAlignment="1">
      <alignment horizontal="center" vertical="center"/>
    </xf>
    <xf numFmtId="0" fontId="28" fillId="0" borderId="0" xfId="23" applyFont="1" applyAlignment="1">
      <alignment horizontal="center" vertical="center"/>
    </xf>
    <xf numFmtId="0" fontId="54" fillId="0" borderId="0" xfId="23" applyFont="1" applyAlignment="1">
      <alignment horizontal="distributed" vertical="center"/>
    </xf>
    <xf numFmtId="0" fontId="21" fillId="7" borderId="0" xfId="23" applyFont="1" applyFill="1">
      <alignment vertical="center"/>
    </xf>
    <xf numFmtId="0" fontId="39" fillId="7" borderId="0" xfId="23" applyFont="1" applyFill="1">
      <alignment vertical="center"/>
    </xf>
    <xf numFmtId="0" fontId="21" fillId="0" borderId="0" xfId="23" applyFont="1">
      <alignment vertical="center"/>
    </xf>
    <xf numFmtId="0" fontId="39" fillId="2" borderId="0" xfId="23" applyFont="1" applyFill="1" applyAlignment="1">
      <alignment horizontal="center" vertical="center"/>
    </xf>
    <xf numFmtId="0" fontId="39" fillId="0" borderId="1" xfId="10" applyFont="1" applyBorder="1" applyAlignment="1">
      <alignment horizontal="center" vertical="center"/>
    </xf>
    <xf numFmtId="0" fontId="39" fillId="0" borderId="6" xfId="10" applyFont="1" applyBorder="1" applyAlignment="1">
      <alignment horizontal="center" vertical="center"/>
    </xf>
    <xf numFmtId="0" fontId="39" fillId="0" borderId="7" xfId="10" applyFont="1" applyBorder="1" applyAlignment="1">
      <alignment horizontal="center" vertical="center"/>
    </xf>
    <xf numFmtId="0" fontId="39" fillId="0" borderId="8" xfId="10" applyFont="1" applyBorder="1" applyAlignment="1">
      <alignment horizontal="center" vertical="center"/>
    </xf>
    <xf numFmtId="0" fontId="39" fillId="0" borderId="9" xfId="10" applyFont="1" applyBorder="1" applyAlignment="1">
      <alignment horizontal="center" vertical="center"/>
    </xf>
    <xf numFmtId="0" fontId="39" fillId="0" borderId="4" xfId="10" applyFont="1" applyBorder="1" applyAlignment="1">
      <alignment horizontal="center" vertical="center"/>
    </xf>
    <xf numFmtId="0" fontId="39" fillId="0" borderId="10" xfId="10" applyFont="1" applyBorder="1" applyAlignment="1">
      <alignment horizontal="center" vertical="center"/>
    </xf>
    <xf numFmtId="0" fontId="39" fillId="0" borderId="11" xfId="10" applyFont="1" applyBorder="1" applyAlignment="1">
      <alignment horizontal="center" vertical="center"/>
    </xf>
    <xf numFmtId="0" fontId="39" fillId="3" borderId="0" xfId="10" applyFont="1" applyFill="1" applyAlignment="1">
      <alignment horizontal="center" vertical="center" shrinkToFit="1"/>
    </xf>
    <xf numFmtId="0" fontId="33" fillId="2" borderId="0" xfId="10" applyFont="1" applyFill="1" applyAlignment="1" applyProtection="1">
      <alignment horizontal="center" vertical="center"/>
      <protection locked="0"/>
    </xf>
    <xf numFmtId="0" fontId="33" fillId="2" borderId="0" xfId="10" applyFont="1" applyFill="1" applyAlignment="1" applyProtection="1">
      <alignment horizontal="center" vertical="center" shrinkToFit="1"/>
      <protection locked="0"/>
    </xf>
    <xf numFmtId="176" fontId="39" fillId="0" borderId="2" xfId="10" applyNumberFormat="1" applyFont="1" applyBorder="1" applyAlignment="1">
      <alignment horizontal="center" vertical="center"/>
    </xf>
    <xf numFmtId="0" fontId="39" fillId="2" borderId="8" xfId="10" applyFont="1" applyFill="1" applyBorder="1" applyProtection="1">
      <alignment vertical="center"/>
      <protection locked="0"/>
    </xf>
    <xf numFmtId="0" fontId="39" fillId="2" borderId="0" xfId="10" applyFont="1" applyFill="1" applyProtection="1">
      <alignment vertical="center"/>
      <protection locked="0"/>
    </xf>
    <xf numFmtId="0" fontId="39" fillId="2" borderId="9" xfId="10" applyFont="1" applyFill="1" applyBorder="1" applyProtection="1">
      <alignment vertical="center"/>
      <protection locked="0"/>
    </xf>
    <xf numFmtId="0" fontId="39" fillId="0" borderId="3" xfId="10" applyFont="1" applyBorder="1" applyAlignment="1">
      <alignment horizontal="center" vertical="center"/>
    </xf>
    <xf numFmtId="0" fontId="39" fillId="0" borderId="2" xfId="10" applyFont="1" applyBorder="1" applyAlignment="1">
      <alignment horizontal="center" vertical="center"/>
    </xf>
    <xf numFmtId="0" fontId="39" fillId="3" borderId="2" xfId="10" applyFont="1" applyFill="1" applyBorder="1" applyAlignment="1">
      <alignment horizontal="center" vertical="center" shrinkToFit="1"/>
    </xf>
    <xf numFmtId="0" fontId="16" fillId="3" borderId="2" xfId="10" applyFont="1" applyFill="1" applyBorder="1" applyAlignment="1">
      <alignment horizontal="center" vertical="center"/>
    </xf>
    <xf numFmtId="0" fontId="0" fillId="3" borderId="2" xfId="0" applyFill="1" applyBorder="1" applyAlignment="1">
      <alignment horizontal="center" vertical="center"/>
    </xf>
    <xf numFmtId="195" fontId="39" fillId="3" borderId="0" xfId="10" applyNumberFormat="1" applyFont="1" applyFill="1" applyAlignment="1">
      <alignment horizontal="left" vertical="center" shrinkToFit="1"/>
    </xf>
    <xf numFmtId="0" fontId="39" fillId="3" borderId="3" xfId="10" applyFont="1" applyFill="1" applyBorder="1" applyAlignment="1">
      <alignment horizontal="left" vertical="center" indent="2" shrinkToFit="1"/>
    </xf>
    <xf numFmtId="0" fontId="39" fillId="3" borderId="2" xfId="10" applyFont="1" applyFill="1" applyBorder="1" applyAlignment="1">
      <alignment horizontal="left" vertical="center" indent="2" shrinkToFit="1"/>
    </xf>
    <xf numFmtId="0" fontId="39" fillId="3" borderId="5" xfId="10" applyFont="1" applyFill="1" applyBorder="1" applyAlignment="1">
      <alignment horizontal="left" vertical="center" indent="2" shrinkToFit="1"/>
    </xf>
    <xf numFmtId="0" fontId="39" fillId="2" borderId="6" xfId="10" applyFont="1" applyFill="1" applyBorder="1" applyProtection="1">
      <alignment vertical="center"/>
      <protection locked="0"/>
    </xf>
    <xf numFmtId="0" fontId="39" fillId="2" borderId="10" xfId="10" applyFont="1" applyFill="1" applyBorder="1" applyProtection="1">
      <alignment vertical="center"/>
      <protection locked="0"/>
    </xf>
    <xf numFmtId="0" fontId="39" fillId="0" borderId="4" xfId="10" applyFont="1" applyBorder="1">
      <alignment vertical="center"/>
    </xf>
    <xf numFmtId="0" fontId="39" fillId="0" borderId="8" xfId="10" applyFont="1" applyBorder="1">
      <alignment vertical="center"/>
    </xf>
    <xf numFmtId="0" fontId="39" fillId="0" borderId="1" xfId="10" applyFont="1" applyBorder="1">
      <alignment vertical="center"/>
    </xf>
    <xf numFmtId="197" fontId="39" fillId="3" borderId="0" xfId="10" applyNumberFormat="1" applyFont="1" applyFill="1" applyAlignment="1">
      <alignment horizontal="center" vertical="center" shrinkToFit="1"/>
    </xf>
    <xf numFmtId="0" fontId="39" fillId="3" borderId="3" xfId="10" applyFont="1" applyFill="1" applyBorder="1" applyAlignment="1">
      <alignment horizontal="center" vertical="center" shrinkToFit="1"/>
    </xf>
    <xf numFmtId="0" fontId="39" fillId="3" borderId="5" xfId="10" applyFont="1" applyFill="1" applyBorder="1" applyAlignment="1">
      <alignment horizontal="center" vertical="center" shrinkToFit="1"/>
    </xf>
    <xf numFmtId="0" fontId="21" fillId="2" borderId="8" xfId="10" applyFont="1" applyFill="1" applyBorder="1" applyAlignment="1" applyProtection="1">
      <alignment horizontal="center" vertical="center"/>
      <protection locked="0"/>
    </xf>
    <xf numFmtId="0" fontId="21" fillId="2" borderId="0" xfId="10" applyFont="1" applyFill="1" applyAlignment="1" applyProtection="1">
      <alignment horizontal="center" vertical="center"/>
      <protection locked="0"/>
    </xf>
    <xf numFmtId="0" fontId="21" fillId="2" borderId="9" xfId="10" applyFont="1" applyFill="1" applyBorder="1" applyAlignment="1" applyProtection="1">
      <alignment horizontal="center" vertical="center"/>
      <protection locked="0"/>
    </xf>
    <xf numFmtId="0" fontId="21" fillId="2" borderId="4" xfId="10" applyFont="1" applyFill="1" applyBorder="1" applyAlignment="1" applyProtection="1">
      <alignment horizontal="center" vertical="center"/>
      <protection locked="0"/>
    </xf>
    <xf numFmtId="0" fontId="21" fillId="2" borderId="10" xfId="10" applyFont="1" applyFill="1" applyBorder="1" applyAlignment="1" applyProtection="1">
      <alignment horizontal="center" vertical="center"/>
      <protection locked="0"/>
    </xf>
    <xf numFmtId="0" fontId="21" fillId="2" borderId="11" xfId="10" applyFont="1" applyFill="1" applyBorder="1" applyAlignment="1" applyProtection="1">
      <alignment horizontal="center" vertical="center"/>
      <protection locked="0"/>
    </xf>
    <xf numFmtId="0" fontId="39" fillId="2" borderId="10" xfId="10" applyFont="1" applyFill="1" applyBorder="1" applyAlignment="1" applyProtection="1">
      <alignment horizontal="center" vertical="center"/>
      <protection locked="0"/>
    </xf>
    <xf numFmtId="0" fontId="39" fillId="2" borderId="11" xfId="10" applyFont="1" applyFill="1" applyBorder="1" applyAlignment="1" applyProtection="1">
      <alignment horizontal="center" vertical="center"/>
      <protection locked="0"/>
    </xf>
    <xf numFmtId="0" fontId="39" fillId="2" borderId="0" xfId="10" applyFont="1" applyFill="1" applyAlignment="1" applyProtection="1">
      <alignment horizontal="center" vertical="center"/>
      <protection locked="0"/>
    </xf>
    <xf numFmtId="0" fontId="39" fillId="2" borderId="9" xfId="10" applyFont="1" applyFill="1" applyBorder="1" applyAlignment="1" applyProtection="1">
      <alignment horizontal="center" vertical="center"/>
      <protection locked="0"/>
    </xf>
    <xf numFmtId="0" fontId="39" fillId="2" borderId="6" xfId="10" applyFont="1" applyFill="1" applyBorder="1" applyAlignment="1" applyProtection="1">
      <alignment horizontal="center" vertical="center"/>
      <protection locked="0"/>
    </xf>
    <xf numFmtId="0" fontId="39" fillId="2" borderId="7" xfId="10" applyFont="1" applyFill="1" applyBorder="1" applyAlignment="1" applyProtection="1">
      <alignment horizontal="center" vertical="center"/>
      <protection locked="0"/>
    </xf>
    <xf numFmtId="0" fontId="40" fillId="0" borderId="4" xfId="10" applyFont="1" applyBorder="1" applyAlignment="1">
      <alignment horizontal="center" vertical="center" wrapText="1"/>
    </xf>
    <xf numFmtId="0" fontId="40" fillId="0" borderId="10" xfId="10" applyFont="1" applyBorder="1" applyAlignment="1">
      <alignment horizontal="center" vertical="center" wrapText="1"/>
    </xf>
    <xf numFmtId="0" fontId="41" fillId="0" borderId="8" xfId="10" applyFont="1" applyBorder="1" applyAlignment="1">
      <alignment horizontal="center" vertical="center"/>
    </xf>
    <xf numFmtId="0" fontId="41" fillId="0" borderId="0" xfId="10" applyFont="1" applyAlignment="1">
      <alignment horizontal="center" vertical="center"/>
    </xf>
    <xf numFmtId="0" fontId="16" fillId="2" borderId="0" xfId="4" applyFont="1" applyFill="1" applyAlignment="1">
      <alignment horizontal="center" vertical="center"/>
    </xf>
    <xf numFmtId="0" fontId="16" fillId="6" borderId="13" xfId="4" applyFont="1" applyFill="1" applyBorder="1" applyAlignment="1">
      <alignment vertical="center" shrinkToFit="1"/>
    </xf>
    <xf numFmtId="0" fontId="16" fillId="2" borderId="13" xfId="4" applyFont="1" applyFill="1" applyBorder="1">
      <alignment vertical="center"/>
    </xf>
    <xf numFmtId="0" fontId="16" fillId="2" borderId="6" xfId="4" applyFont="1" applyFill="1" applyBorder="1" applyAlignment="1">
      <alignment vertical="top"/>
    </xf>
    <xf numFmtId="0" fontId="16" fillId="2" borderId="7" xfId="4" applyFont="1" applyFill="1" applyBorder="1" applyAlignment="1">
      <alignment vertical="top"/>
    </xf>
    <xf numFmtId="0" fontId="16" fillId="2" borderId="8" xfId="4" applyFont="1" applyFill="1" applyBorder="1" applyAlignment="1">
      <alignment vertical="top"/>
    </xf>
    <xf numFmtId="0" fontId="16" fillId="2" borderId="0" xfId="4" applyFont="1" applyFill="1" applyAlignment="1">
      <alignment vertical="top"/>
    </xf>
    <xf numFmtId="0" fontId="16" fillId="2" borderId="9" xfId="4" applyFont="1" applyFill="1" applyBorder="1" applyAlignment="1">
      <alignment vertical="top"/>
    </xf>
    <xf numFmtId="0" fontId="16" fillId="2" borderId="4" xfId="4" applyFont="1" applyFill="1" applyBorder="1" applyAlignment="1">
      <alignment vertical="top"/>
    </xf>
    <xf numFmtId="0" fontId="16" fillId="2" borderId="10" xfId="4" applyFont="1" applyFill="1" applyBorder="1" applyAlignment="1">
      <alignment vertical="top"/>
    </xf>
    <xf numFmtId="0" fontId="16" fillId="2" borderId="11" xfId="4" applyFont="1" applyFill="1" applyBorder="1" applyAlignment="1">
      <alignment vertical="top"/>
    </xf>
    <xf numFmtId="0" fontId="16" fillId="2" borderId="1" xfId="4" applyFont="1" applyFill="1" applyBorder="1" applyAlignment="1">
      <alignment vertical="center" wrapText="1"/>
    </xf>
    <xf numFmtId="0" fontId="16" fillId="2" borderId="6" xfId="4" applyFont="1" applyFill="1" applyBorder="1" applyAlignment="1">
      <alignment vertical="center" wrapText="1"/>
    </xf>
    <xf numFmtId="0" fontId="16" fillId="2" borderId="7" xfId="4" applyFont="1" applyFill="1" applyBorder="1" applyAlignment="1">
      <alignment vertical="center" wrapText="1"/>
    </xf>
    <xf numFmtId="0" fontId="16" fillId="2" borderId="8" xfId="4" applyFont="1" applyFill="1" applyBorder="1" applyAlignment="1">
      <alignment vertical="center" wrapText="1"/>
    </xf>
    <xf numFmtId="0" fontId="16" fillId="2" borderId="0" xfId="4" applyFont="1" applyFill="1" applyAlignment="1">
      <alignment vertical="center" wrapText="1"/>
    </xf>
    <xf numFmtId="0" fontId="16" fillId="2" borderId="9" xfId="4" applyFont="1" applyFill="1" applyBorder="1" applyAlignment="1">
      <alignment vertical="center" wrapText="1"/>
    </xf>
    <xf numFmtId="0" fontId="16" fillId="2" borderId="4" xfId="4" applyFont="1" applyFill="1" applyBorder="1" applyAlignment="1">
      <alignment vertical="center" wrapText="1"/>
    </xf>
    <xf numFmtId="0" fontId="16" fillId="2" borderId="10" xfId="4" applyFont="1" applyFill="1" applyBorder="1" applyAlignment="1">
      <alignment vertical="center" wrapText="1"/>
    </xf>
    <xf numFmtId="0" fontId="16" fillId="2" borderId="11" xfId="4" applyFont="1" applyFill="1" applyBorder="1" applyAlignment="1">
      <alignment vertical="center" wrapText="1"/>
    </xf>
    <xf numFmtId="0" fontId="16" fillId="6" borderId="0" xfId="4" applyFont="1" applyFill="1" applyAlignment="1">
      <alignment horizontal="center" vertical="center"/>
    </xf>
    <xf numFmtId="0" fontId="16" fillId="6" borderId="0" xfId="4" applyFont="1" applyFill="1" applyAlignment="1">
      <alignment vertical="center" wrapText="1"/>
    </xf>
    <xf numFmtId="0" fontId="16" fillId="2" borderId="107" xfId="4" applyFont="1" applyFill="1" applyBorder="1" applyAlignment="1">
      <alignment vertical="center" wrapText="1"/>
    </xf>
    <xf numFmtId="0" fontId="16" fillId="2" borderId="58" xfId="4" applyFont="1" applyFill="1" applyBorder="1" applyAlignment="1">
      <alignment vertical="center" wrapText="1"/>
    </xf>
    <xf numFmtId="0" fontId="16" fillId="2" borderId="108" xfId="4" applyFont="1" applyFill="1" applyBorder="1" applyAlignment="1">
      <alignment vertical="center" wrapText="1"/>
    </xf>
    <xf numFmtId="0" fontId="16" fillId="2" borderId="105" xfId="4" applyFont="1" applyFill="1" applyBorder="1">
      <alignment vertical="center"/>
    </xf>
    <xf numFmtId="0" fontId="16" fillId="2" borderId="106" xfId="4" applyFont="1" applyFill="1" applyBorder="1">
      <alignment vertical="center"/>
    </xf>
    <xf numFmtId="0" fontId="39" fillId="3" borderId="1" xfId="0" applyFont="1" applyFill="1" applyBorder="1" applyAlignment="1">
      <alignment horizontal="center" vertical="center" shrinkToFit="1"/>
    </xf>
    <xf numFmtId="0" fontId="39" fillId="3" borderId="6" xfId="0" applyFont="1" applyFill="1" applyBorder="1" applyAlignment="1">
      <alignment horizontal="center" vertical="center" shrinkToFit="1"/>
    </xf>
    <xf numFmtId="0" fontId="39" fillId="3" borderId="8" xfId="0" applyFont="1" applyFill="1" applyBorder="1" applyAlignment="1">
      <alignment horizontal="center" vertical="center" shrinkToFit="1"/>
    </xf>
    <xf numFmtId="0" fontId="39" fillId="3" borderId="0" xfId="0" applyFont="1" applyFill="1" applyAlignment="1">
      <alignment horizontal="center" vertical="center" shrinkToFit="1"/>
    </xf>
    <xf numFmtId="0" fontId="16" fillId="6" borderId="8" xfId="4" applyFont="1" applyFill="1" applyBorder="1" applyAlignment="1">
      <alignment horizontal="center" vertical="center" wrapText="1"/>
    </xf>
    <xf numFmtId="0" fontId="16" fillId="6" borderId="0" xfId="4" applyFont="1" applyFill="1" applyAlignment="1">
      <alignment horizontal="center" vertical="center" wrapText="1"/>
    </xf>
    <xf numFmtId="0" fontId="16" fillId="6" borderId="9" xfId="4" applyFont="1" applyFill="1" applyBorder="1" applyAlignment="1">
      <alignment horizontal="center" vertical="center" wrapText="1"/>
    </xf>
    <xf numFmtId="0" fontId="16" fillId="6" borderId="4" xfId="4" applyFont="1" applyFill="1" applyBorder="1" applyAlignment="1">
      <alignment horizontal="center" vertical="center" wrapText="1"/>
    </xf>
    <xf numFmtId="0" fontId="16" fillId="6" borderId="10" xfId="4" applyFont="1" applyFill="1" applyBorder="1" applyAlignment="1">
      <alignment horizontal="center" vertical="center" wrapText="1"/>
    </xf>
    <xf numFmtId="0" fontId="16" fillId="6" borderId="11" xfId="4" applyFont="1" applyFill="1" applyBorder="1" applyAlignment="1">
      <alignment horizontal="center" vertical="center" wrapText="1"/>
    </xf>
    <xf numFmtId="0" fontId="16" fillId="6" borderId="1" xfId="4" applyFont="1" applyFill="1" applyBorder="1" applyAlignment="1">
      <alignment horizontal="center" vertical="center" wrapText="1"/>
    </xf>
    <xf numFmtId="0" fontId="16" fillId="6" borderId="6" xfId="4" applyFont="1" applyFill="1" applyBorder="1" applyAlignment="1">
      <alignment horizontal="center" vertical="center" wrapText="1"/>
    </xf>
    <xf numFmtId="0" fontId="16" fillId="6" borderId="7" xfId="4" applyFont="1" applyFill="1" applyBorder="1" applyAlignment="1">
      <alignment horizontal="center" vertical="center" wrapText="1"/>
    </xf>
    <xf numFmtId="0" fontId="33" fillId="3" borderId="0" xfId="0" applyFont="1" applyFill="1" applyAlignment="1">
      <alignment horizontal="center" vertical="center" shrinkToFit="1"/>
    </xf>
    <xf numFmtId="0" fontId="33" fillId="3" borderId="7" xfId="0" applyFont="1" applyFill="1" applyBorder="1" applyAlignment="1">
      <alignment horizontal="center" vertical="center" shrinkToFit="1"/>
    </xf>
    <xf numFmtId="0" fontId="33" fillId="3" borderId="9" xfId="0" applyFont="1" applyFill="1" applyBorder="1" applyAlignment="1">
      <alignment horizontal="center" vertical="center" shrinkToFit="1"/>
    </xf>
    <xf numFmtId="0" fontId="16" fillId="6" borderId="13" xfId="4" applyFont="1" applyFill="1" applyBorder="1" applyAlignment="1">
      <alignment horizontal="center" vertical="center" wrapText="1"/>
    </xf>
    <xf numFmtId="0" fontId="16" fillId="0" borderId="13" xfId="4" applyFont="1" applyBorder="1" applyAlignment="1">
      <alignment horizontal="center" vertical="center" wrapText="1"/>
    </xf>
    <xf numFmtId="0" fontId="16" fillId="2" borderId="107" xfId="4" applyFont="1" applyFill="1" applyBorder="1">
      <alignment vertical="center"/>
    </xf>
    <xf numFmtId="0" fontId="16" fillId="2" borderId="58" xfId="4" applyFont="1" applyFill="1" applyBorder="1">
      <alignment vertical="center"/>
    </xf>
    <xf numFmtId="0" fontId="16" fillId="2" borderId="108" xfId="4" applyFont="1" applyFill="1" applyBorder="1">
      <alignment vertical="center"/>
    </xf>
    <xf numFmtId="0" fontId="16" fillId="2" borderId="4" xfId="4" applyFont="1" applyFill="1" applyBorder="1">
      <alignment vertical="center"/>
    </xf>
    <xf numFmtId="0" fontId="16" fillId="2" borderId="10" xfId="4" applyFont="1" applyFill="1" applyBorder="1">
      <alignment vertical="center"/>
    </xf>
    <xf numFmtId="0" fontId="16" fillId="2" borderId="11" xfId="4" applyFont="1" applyFill="1" applyBorder="1">
      <alignment vertical="center"/>
    </xf>
    <xf numFmtId="0" fontId="16" fillId="2" borderId="104" xfId="4" applyFont="1" applyFill="1" applyBorder="1">
      <alignment vertical="center"/>
    </xf>
    <xf numFmtId="0" fontId="16" fillId="6" borderId="0" xfId="4" applyFont="1" applyFill="1" applyAlignment="1">
      <alignment horizontal="left" vertical="center" wrapText="1"/>
    </xf>
    <xf numFmtId="0" fontId="16" fillId="0" borderId="0" xfId="4" applyFont="1" applyAlignment="1">
      <alignment vertical="center" wrapText="1"/>
    </xf>
    <xf numFmtId="0" fontId="16" fillId="0" borderId="13" xfId="4" applyFont="1" applyBorder="1" applyAlignment="1">
      <alignment horizontal="center" vertical="center"/>
    </xf>
    <xf numFmtId="0" fontId="16" fillId="0" borderId="6" xfId="4" applyFont="1" applyBorder="1" applyAlignment="1">
      <alignment horizontal="center" vertical="center"/>
    </xf>
    <xf numFmtId="0" fontId="16" fillId="0" borderId="10" xfId="4" applyFont="1" applyBorder="1" applyAlignment="1">
      <alignment horizontal="center" vertical="center"/>
    </xf>
    <xf numFmtId="0" fontId="16" fillId="0" borderId="7" xfId="4" applyFont="1" applyBorder="1" applyAlignment="1">
      <alignment horizontal="center" vertical="center"/>
    </xf>
    <xf numFmtId="0" fontId="16" fillId="0" borderId="11" xfId="4" applyFont="1" applyBorder="1" applyAlignment="1">
      <alignment horizontal="center" vertical="center"/>
    </xf>
    <xf numFmtId="0" fontId="16" fillId="2" borderId="6" xfId="4" applyFont="1" applyFill="1" applyBorder="1" applyAlignment="1">
      <alignment horizontal="center" vertical="center"/>
    </xf>
    <xf numFmtId="0" fontId="16" fillId="2" borderId="10" xfId="4" applyFont="1" applyFill="1" applyBorder="1" applyAlignment="1">
      <alignment horizontal="center" vertical="center"/>
    </xf>
    <xf numFmtId="0" fontId="16" fillId="2" borderId="6" xfId="4" applyFont="1" applyFill="1" applyBorder="1" applyAlignment="1" applyProtection="1">
      <alignment horizontal="center" vertical="center"/>
      <protection locked="0"/>
    </xf>
    <xf numFmtId="0" fontId="16" fillId="2" borderId="10" xfId="4" applyFont="1" applyFill="1" applyBorder="1" applyAlignment="1" applyProtection="1">
      <alignment horizontal="center" vertical="center"/>
      <protection locked="0"/>
    </xf>
    <xf numFmtId="0" fontId="16" fillId="0" borderId="1" xfId="4" applyFont="1" applyBorder="1" applyAlignment="1">
      <alignment horizontal="center" vertical="center"/>
    </xf>
    <xf numFmtId="0" fontId="16" fillId="0" borderId="4" xfId="4" applyFont="1" applyBorder="1" applyAlignment="1">
      <alignment horizontal="center" vertical="center"/>
    </xf>
    <xf numFmtId="0" fontId="16" fillId="14" borderId="3" xfId="4" applyFont="1" applyFill="1" applyBorder="1" applyAlignment="1">
      <alignment horizontal="center" vertical="center" wrapText="1"/>
    </xf>
    <xf numFmtId="0" fontId="16" fillId="14" borderId="2" xfId="4" applyFont="1" applyFill="1" applyBorder="1" applyAlignment="1">
      <alignment horizontal="center" vertical="center" wrapText="1"/>
    </xf>
    <xf numFmtId="0" fontId="16" fillId="14" borderId="5" xfId="4" applyFont="1" applyFill="1" applyBorder="1" applyAlignment="1">
      <alignment horizontal="center" vertical="center" wrapText="1"/>
    </xf>
    <xf numFmtId="0" fontId="39" fillId="0" borderId="3" xfId="23" applyFont="1" applyBorder="1" applyAlignment="1">
      <alignment horizontal="left" vertical="center" wrapText="1" indent="1"/>
    </xf>
    <xf numFmtId="0" fontId="39" fillId="0" borderId="2" xfId="23" applyFont="1" applyBorder="1" applyAlignment="1">
      <alignment horizontal="left" vertical="center" indent="1"/>
    </xf>
    <xf numFmtId="0" fontId="39" fillId="0" borderId="5" xfId="23" applyFont="1" applyBorder="1" applyAlignment="1">
      <alignment horizontal="left" vertical="center" indent="1"/>
    </xf>
    <xf numFmtId="0" fontId="39" fillId="2" borderId="2" xfId="23" applyFont="1" applyFill="1" applyBorder="1">
      <alignment vertical="center"/>
    </xf>
    <xf numFmtId="0" fontId="39" fillId="2" borderId="5" xfId="23" applyFont="1" applyFill="1" applyBorder="1">
      <alignment vertical="center"/>
    </xf>
    <xf numFmtId="0" fontId="39" fillId="0" borderId="0" xfId="23" applyFont="1" applyAlignment="1">
      <alignment vertical="top" wrapText="1"/>
    </xf>
    <xf numFmtId="0" fontId="39" fillId="0" borderId="3" xfId="23" applyFont="1" applyBorder="1" applyAlignment="1">
      <alignment horizontal="left" vertical="center" indent="1"/>
    </xf>
    <xf numFmtId="0" fontId="39" fillId="0" borderId="2" xfId="23" applyFont="1" applyBorder="1" applyAlignment="1">
      <alignment horizontal="center" vertical="center"/>
    </xf>
    <xf numFmtId="0" fontId="39" fillId="0" borderId="1" xfId="23" applyFont="1" applyBorder="1" applyAlignment="1">
      <alignment horizontal="left" vertical="center" indent="1"/>
    </xf>
    <xf numFmtId="0" fontId="39" fillId="0" borderId="6" xfId="23" applyFont="1" applyBorder="1" applyAlignment="1">
      <alignment horizontal="left" vertical="center" indent="1"/>
    </xf>
    <xf numFmtId="0" fontId="39" fillId="0" borderId="7" xfId="23" applyFont="1" applyBorder="1" applyAlignment="1">
      <alignment horizontal="left" vertical="center" indent="1"/>
    </xf>
    <xf numFmtId="0" fontId="39" fillId="0" borderId="8" xfId="23" applyFont="1" applyBorder="1" applyAlignment="1">
      <alignment horizontal="left" vertical="center" indent="1"/>
    </xf>
    <xf numFmtId="0" fontId="39" fillId="0" borderId="0" xfId="23" applyFont="1" applyAlignment="1">
      <alignment horizontal="left" vertical="center" indent="1"/>
    </xf>
    <xf numFmtId="0" fontId="39" fillId="0" borderId="9" xfId="23" applyFont="1" applyBorder="1" applyAlignment="1">
      <alignment horizontal="left" vertical="center" indent="1"/>
    </xf>
    <xf numFmtId="0" fontId="39" fillId="0" borderId="4" xfId="23" applyFont="1" applyBorder="1" applyAlignment="1">
      <alignment horizontal="left" vertical="center" indent="1"/>
    </xf>
    <xf numFmtId="0" fontId="39" fillId="0" borderId="10" xfId="23" applyFont="1" applyBorder="1" applyAlignment="1">
      <alignment horizontal="left" vertical="center" indent="1"/>
    </xf>
    <xf numFmtId="0" fontId="39" fillId="0" borderId="11" xfId="23" applyFont="1" applyBorder="1" applyAlignment="1">
      <alignment horizontal="left" vertical="center" indent="1"/>
    </xf>
    <xf numFmtId="0" fontId="39" fillId="0" borderId="6" xfId="23" applyFont="1" applyBorder="1" applyAlignment="1">
      <alignment horizontal="center" vertical="center"/>
    </xf>
    <xf numFmtId="0" fontId="39" fillId="2" borderId="6" xfId="23" applyFont="1" applyFill="1" applyBorder="1">
      <alignment vertical="center"/>
    </xf>
    <xf numFmtId="0" fontId="39" fillId="2" borderId="7" xfId="23" applyFont="1" applyFill="1" applyBorder="1">
      <alignment vertical="center"/>
    </xf>
    <xf numFmtId="0" fontId="41" fillId="0" borderId="0" xfId="23" applyFont="1" applyAlignment="1">
      <alignment horizontal="center" vertical="center" wrapText="1"/>
    </xf>
    <xf numFmtId="0" fontId="39" fillId="2" borderId="0" xfId="23" applyFont="1" applyFill="1">
      <alignment vertical="center"/>
    </xf>
    <xf numFmtId="0" fontId="39" fillId="2" borderId="9" xfId="23" applyFont="1" applyFill="1" applyBorder="1">
      <alignment vertical="center"/>
    </xf>
    <xf numFmtId="0" fontId="41" fillId="0" borderId="10" xfId="23" applyFont="1" applyBorder="1" applyAlignment="1">
      <alignment horizontal="center" vertical="center" wrapText="1"/>
    </xf>
    <xf numFmtId="0" fontId="39" fillId="2" borderId="10" xfId="23" applyFont="1" applyFill="1" applyBorder="1">
      <alignment vertical="center"/>
    </xf>
    <xf numFmtId="0" fontId="39" fillId="2" borderId="11" xfId="23" applyFont="1" applyFill="1" applyBorder="1">
      <alignment vertical="center"/>
    </xf>
    <xf numFmtId="0" fontId="73" fillId="0" borderId="0" xfId="23" applyFont="1" applyAlignment="1">
      <alignment horizontal="center" vertical="center"/>
    </xf>
    <xf numFmtId="0" fontId="129" fillId="0" borderId="0" xfId="23" applyFont="1" applyAlignment="1">
      <alignment horizontal="center" vertical="center"/>
    </xf>
    <xf numFmtId="0" fontId="39" fillId="0" borderId="0" xfId="23" applyFont="1">
      <alignment vertical="center"/>
    </xf>
    <xf numFmtId="0" fontId="39" fillId="0" borderId="1" xfId="23" applyFont="1" applyBorder="1" applyAlignment="1">
      <alignment horizontal="left" indent="1"/>
    </xf>
    <xf numFmtId="0" fontId="39" fillId="0" borderId="6" xfId="23" applyFont="1" applyBorder="1" applyAlignment="1">
      <alignment horizontal="left" indent="1"/>
    </xf>
    <xf numFmtId="0" fontId="39" fillId="0" borderId="7" xfId="23" applyFont="1" applyBorder="1" applyAlignment="1">
      <alignment horizontal="left" indent="1"/>
    </xf>
    <xf numFmtId="0" fontId="39" fillId="2" borderId="6" xfId="23" applyFont="1" applyFill="1" applyBorder="1" applyAlignment="1">
      <alignment vertical="center" wrapText="1"/>
    </xf>
    <xf numFmtId="0" fontId="39" fillId="2" borderId="7" xfId="23" applyFont="1" applyFill="1" applyBorder="1" applyAlignment="1">
      <alignment vertical="center" wrapText="1"/>
    </xf>
    <xf numFmtId="0" fontId="39" fillId="2" borderId="10" xfId="23" applyFont="1" applyFill="1" applyBorder="1" applyAlignment="1">
      <alignment vertical="center" shrinkToFit="1"/>
    </xf>
    <xf numFmtId="40" fontId="139" fillId="12" borderId="14" xfId="10" applyNumberFormat="1" applyFont="1" applyFill="1" applyBorder="1" applyAlignment="1">
      <alignment horizontal="center" vertical="center"/>
    </xf>
    <xf numFmtId="40" fontId="139" fillId="12" borderId="15" xfId="10" applyNumberFormat="1" applyFont="1" applyFill="1" applyBorder="1" applyAlignment="1">
      <alignment horizontal="center" vertical="center"/>
    </xf>
    <xf numFmtId="0" fontId="40" fillId="0" borderId="44" xfId="10" applyFont="1" applyBorder="1" applyAlignment="1">
      <alignment horizontal="center" vertical="center"/>
    </xf>
    <xf numFmtId="0" fontId="40" fillId="0" borderId="0" xfId="10" applyFont="1" applyAlignment="1">
      <alignment horizontal="center" vertical="center"/>
    </xf>
    <xf numFmtId="0" fontId="40" fillId="2" borderId="13" xfId="10" applyFont="1" applyFill="1" applyBorder="1" applyAlignment="1" applyProtection="1">
      <alignment vertical="center" shrinkToFit="1"/>
      <protection locked="0"/>
    </xf>
    <xf numFmtId="0" fontId="33" fillId="4" borderId="3" xfId="14" applyFont="1" applyFill="1" applyBorder="1" applyAlignment="1" applyProtection="1">
      <alignment horizontal="left" vertical="center" indent="1" shrinkToFit="1"/>
      <protection locked="0"/>
    </xf>
    <xf numFmtId="0" fontId="33" fillId="4" borderId="2" xfId="14" applyFont="1" applyFill="1" applyBorder="1" applyAlignment="1" applyProtection="1">
      <alignment horizontal="left" vertical="center" indent="1" shrinkToFit="1"/>
      <protection locked="0"/>
    </xf>
    <xf numFmtId="0" fontId="33" fillId="4" borderId="5" xfId="14" applyFont="1" applyFill="1" applyBorder="1" applyAlignment="1" applyProtection="1">
      <alignment horizontal="left" vertical="center" indent="1" shrinkToFit="1"/>
      <protection locked="0"/>
    </xf>
    <xf numFmtId="0" fontId="40" fillId="2" borderId="3" xfId="10" applyFont="1" applyFill="1" applyBorder="1" applyAlignment="1" applyProtection="1">
      <alignment vertical="center" shrinkToFit="1"/>
      <protection locked="0"/>
    </xf>
    <xf numFmtId="0" fontId="40" fillId="2" borderId="2" xfId="10" applyFont="1" applyFill="1" applyBorder="1" applyAlignment="1" applyProtection="1">
      <alignment vertical="center" shrinkToFit="1"/>
      <protection locked="0"/>
    </xf>
    <xf numFmtId="0" fontId="40" fillId="2" borderId="5" xfId="10" applyFont="1" applyFill="1" applyBorder="1" applyAlignment="1" applyProtection="1">
      <alignment vertical="center" shrinkToFit="1"/>
      <protection locked="0"/>
    </xf>
    <xf numFmtId="40" fontId="139" fillId="12" borderId="124" xfId="10" applyNumberFormat="1" applyFont="1" applyFill="1" applyBorder="1" applyAlignment="1">
      <alignment horizontal="center" vertical="center"/>
    </xf>
    <xf numFmtId="40" fontId="139" fillId="12" borderId="125" xfId="10" applyNumberFormat="1" applyFont="1" applyFill="1" applyBorder="1" applyAlignment="1">
      <alignment horizontal="center" vertical="center"/>
    </xf>
    <xf numFmtId="0" fontId="39" fillId="2" borderId="13" xfId="10" applyFont="1" applyFill="1" applyBorder="1" applyAlignment="1" applyProtection="1">
      <alignment horizontal="left" vertical="center" indent="1"/>
      <protection locked="0"/>
    </xf>
    <xf numFmtId="0" fontId="39" fillId="3" borderId="3" xfId="10" applyFont="1" applyFill="1" applyBorder="1" applyAlignment="1">
      <alignment horizontal="left" vertical="center" indent="1" shrinkToFit="1"/>
    </xf>
    <xf numFmtId="0" fontId="39" fillId="3" borderId="2" xfId="10" applyFont="1" applyFill="1" applyBorder="1" applyAlignment="1">
      <alignment horizontal="left" vertical="center" indent="1" shrinkToFit="1"/>
    </xf>
    <xf numFmtId="0" fontId="39" fillId="3" borderId="5" xfId="10" applyFont="1" applyFill="1" applyBorder="1" applyAlignment="1">
      <alignment horizontal="left" vertical="center" indent="1" shrinkToFit="1"/>
    </xf>
    <xf numFmtId="0" fontId="33" fillId="0" borderId="3" xfId="14" applyFont="1" applyBorder="1" applyAlignment="1">
      <alignment horizontal="center" vertical="center" shrinkToFit="1"/>
    </xf>
    <xf numFmtId="0" fontId="33" fillId="0" borderId="2" xfId="14" applyFont="1" applyBorder="1" applyAlignment="1">
      <alignment horizontal="center" vertical="center" shrinkToFit="1"/>
    </xf>
    <xf numFmtId="0" fontId="33" fillId="0" borderId="5" xfId="14" applyFont="1" applyBorder="1" applyAlignment="1">
      <alignment horizontal="center" vertical="center" shrinkToFit="1"/>
    </xf>
    <xf numFmtId="40" fontId="33" fillId="12" borderId="6" xfId="0" applyNumberFormat="1" applyFont="1" applyFill="1" applyBorder="1" applyAlignment="1">
      <alignment horizontal="center" vertical="center"/>
    </xf>
    <xf numFmtId="40" fontId="33" fillId="12" borderId="10" xfId="0" applyNumberFormat="1" applyFont="1" applyFill="1" applyBorder="1" applyAlignment="1">
      <alignment horizontal="center" vertical="center"/>
    </xf>
    <xf numFmtId="0" fontId="33" fillId="12" borderId="13" xfId="2" applyNumberFormat="1" applyFont="1" applyFill="1" applyBorder="1" applyAlignment="1" applyProtection="1">
      <alignment horizontal="center" vertical="center"/>
    </xf>
    <xf numFmtId="0" fontId="91" fillId="0" borderId="13" xfId="0" applyFont="1" applyBorder="1" applyAlignment="1">
      <alignment vertical="center" wrapText="1"/>
    </xf>
    <xf numFmtId="0" fontId="39" fillId="0" borderId="13" xfId="10" applyFont="1" applyBorder="1" applyAlignment="1">
      <alignment horizontal="left" vertical="center" indent="1"/>
    </xf>
    <xf numFmtId="0" fontId="39" fillId="0" borderId="1" xfId="10" applyFont="1" applyBorder="1" applyAlignment="1">
      <alignment horizontal="center" vertical="center" wrapText="1"/>
    </xf>
    <xf numFmtId="0" fontId="39" fillId="0" borderId="6" xfId="10" applyFont="1" applyBorder="1" applyAlignment="1">
      <alignment horizontal="center" vertical="center" wrapText="1"/>
    </xf>
    <xf numFmtId="0" fontId="39" fillId="0" borderId="7" xfId="10" applyFont="1" applyBorder="1" applyAlignment="1">
      <alignment horizontal="center" vertical="center" wrapText="1"/>
    </xf>
    <xf numFmtId="0" fontId="39" fillId="0" borderId="4" xfId="10" applyFont="1" applyBorder="1" applyAlignment="1">
      <alignment horizontal="center" vertical="center" wrapText="1"/>
    </xf>
    <xf numFmtId="0" fontId="39" fillId="0" borderId="10" xfId="10" applyFont="1" applyBorder="1" applyAlignment="1">
      <alignment horizontal="center" vertical="center" wrapText="1"/>
    </xf>
    <xf numFmtId="0" fontId="39" fillId="0" borderId="11" xfId="10" applyFont="1" applyBorder="1" applyAlignment="1">
      <alignment horizontal="center" vertical="center" wrapText="1"/>
    </xf>
    <xf numFmtId="0" fontId="33" fillId="7" borderId="0" xfId="10" applyFont="1" applyFill="1" applyAlignment="1" applyProtection="1">
      <alignment horizontal="center" vertical="center" shrinkToFit="1"/>
      <protection locked="0"/>
    </xf>
    <xf numFmtId="0" fontId="33" fillId="0" borderId="0" xfId="10" applyFont="1" applyAlignment="1">
      <alignment horizontal="center" vertical="center" shrinkToFit="1"/>
    </xf>
    <xf numFmtId="0" fontId="33" fillId="0" borderId="0" xfId="10" applyFont="1">
      <alignment vertical="center"/>
    </xf>
    <xf numFmtId="0" fontId="33" fillId="0" borderId="13" xfId="10" applyFont="1" applyBorder="1" applyAlignment="1">
      <alignment horizontal="center" vertical="center" shrinkToFit="1"/>
    </xf>
    <xf numFmtId="38" fontId="126" fillId="12" borderId="13" xfId="2" applyFont="1" applyFill="1" applyBorder="1" applyAlignment="1" applyProtection="1">
      <alignment horizontal="center" vertical="center" shrinkToFit="1"/>
    </xf>
    <xf numFmtId="38" fontId="126" fillId="12" borderId="3" xfId="2" applyFont="1" applyFill="1" applyBorder="1" applyAlignment="1" applyProtection="1">
      <alignment horizontal="center" vertical="center" shrinkToFit="1"/>
    </xf>
    <xf numFmtId="0" fontId="40" fillId="2" borderId="13" xfId="10" applyFont="1" applyFill="1" applyBorder="1" applyAlignment="1" applyProtection="1">
      <alignment horizontal="center" vertical="top" wrapText="1"/>
      <protection locked="0"/>
    </xf>
    <xf numFmtId="38" fontId="40" fillId="12" borderId="13" xfId="2" applyFont="1" applyFill="1" applyBorder="1" applyAlignment="1" applyProtection="1">
      <alignment horizontal="center" vertical="center" shrinkToFit="1"/>
    </xf>
    <xf numFmtId="38" fontId="40" fillId="2" borderId="13" xfId="2" applyFont="1" applyFill="1" applyBorder="1" applyAlignment="1" applyProtection="1">
      <alignment horizontal="center" vertical="center" shrinkToFit="1"/>
      <protection locked="0"/>
    </xf>
    <xf numFmtId="38" fontId="40" fillId="12" borderId="13" xfId="2" applyFont="1" applyFill="1" applyBorder="1" applyAlignment="1" applyProtection="1">
      <alignment horizontal="center" vertical="center"/>
    </xf>
    <xf numFmtId="40" fontId="40" fillId="0" borderId="13" xfId="11" applyNumberFormat="1" applyFont="1" applyFill="1" applyBorder="1" applyAlignment="1" applyProtection="1">
      <alignment horizontal="center" vertical="center" shrinkToFit="1"/>
    </xf>
    <xf numFmtId="12" fontId="40" fillId="0" borderId="13" xfId="11" applyNumberFormat="1" applyFont="1" applyFill="1" applyBorder="1" applyAlignment="1" applyProtection="1">
      <alignment horizontal="center" vertical="center" shrinkToFit="1"/>
    </xf>
    <xf numFmtId="0" fontId="40" fillId="0" borderId="13" xfId="10" applyFont="1" applyBorder="1" applyAlignment="1">
      <alignment horizontal="center" vertical="center" wrapText="1" shrinkToFit="1"/>
    </xf>
    <xf numFmtId="0" fontId="40" fillId="0" borderId="13" xfId="10" applyFont="1" applyBorder="1" applyAlignment="1">
      <alignment horizontal="center" vertical="center" wrapText="1"/>
    </xf>
    <xf numFmtId="40" fontId="40" fillId="2" borderId="13" xfId="11" applyNumberFormat="1" applyFont="1" applyFill="1" applyBorder="1" applyAlignment="1" applyProtection="1">
      <alignment horizontal="center" vertical="center" shrinkToFit="1"/>
      <protection locked="0"/>
    </xf>
    <xf numFmtId="12" fontId="40" fillId="3" borderId="13" xfId="11" applyNumberFormat="1" applyFont="1" applyFill="1" applyBorder="1" applyAlignment="1" applyProtection="1">
      <alignment horizontal="center" vertical="center" shrinkToFit="1"/>
    </xf>
    <xf numFmtId="0" fontId="40" fillId="12" borderId="13" xfId="10" applyFont="1" applyFill="1" applyBorder="1" applyAlignment="1">
      <alignment horizontal="center" vertical="center"/>
    </xf>
    <xf numFmtId="0" fontId="40" fillId="13" borderId="13" xfId="10" applyFont="1" applyFill="1" applyBorder="1" applyAlignment="1" applyProtection="1">
      <alignment horizontal="center" vertical="center"/>
      <protection locked="0"/>
    </xf>
    <xf numFmtId="0" fontId="40" fillId="0" borderId="2" xfId="10" applyFont="1" applyBorder="1" applyAlignment="1">
      <alignment horizontal="center" vertical="center" shrinkToFit="1"/>
    </xf>
    <xf numFmtId="0" fontId="40" fillId="0" borderId="5" xfId="10" applyFont="1" applyBorder="1" applyAlignment="1">
      <alignment horizontal="center" vertical="center" shrinkToFit="1"/>
    </xf>
    <xf numFmtId="40" fontId="40" fillId="2" borderId="3" xfId="11" applyNumberFormat="1" applyFont="1" applyFill="1" applyBorder="1" applyAlignment="1" applyProtection="1">
      <alignment horizontal="center" vertical="center" shrinkToFit="1"/>
      <protection locked="0"/>
    </xf>
    <xf numFmtId="40" fontId="40" fillId="2" borderId="2" xfId="11" applyNumberFormat="1" applyFont="1" applyFill="1" applyBorder="1" applyAlignment="1" applyProtection="1">
      <alignment horizontal="center" vertical="center" shrinkToFit="1"/>
      <protection locked="0"/>
    </xf>
    <xf numFmtId="40" fontId="40" fillId="2" borderId="5" xfId="11" applyNumberFormat="1" applyFont="1" applyFill="1" applyBorder="1" applyAlignment="1" applyProtection="1">
      <alignment horizontal="center" vertical="center" shrinkToFit="1"/>
      <protection locked="0"/>
    </xf>
    <xf numFmtId="0" fontId="40" fillId="0" borderId="41" xfId="10" applyFont="1" applyBorder="1" applyAlignment="1">
      <alignment horizontal="center" vertical="center" wrapText="1"/>
    </xf>
    <xf numFmtId="0" fontId="40" fillId="0" borderId="42" xfId="10" applyFont="1" applyBorder="1" applyAlignment="1">
      <alignment horizontal="center" vertical="center" wrapText="1"/>
    </xf>
    <xf numFmtId="38" fontId="40" fillId="3" borderId="42" xfId="10" applyNumberFormat="1" applyFont="1" applyFill="1" applyBorder="1" applyAlignment="1">
      <alignment horizontal="center" vertical="center"/>
    </xf>
    <xf numFmtId="38" fontId="40" fillId="3" borderId="90" xfId="10" applyNumberFormat="1" applyFont="1" applyFill="1" applyBorder="1" applyAlignment="1">
      <alignment horizontal="center" vertical="center"/>
    </xf>
    <xf numFmtId="38" fontId="40" fillId="3" borderId="91" xfId="10" applyNumberFormat="1" applyFont="1" applyFill="1" applyBorder="1" applyAlignment="1">
      <alignment horizontal="center" vertical="center"/>
    </xf>
    <xf numFmtId="38" fontId="40" fillId="3" borderId="92" xfId="10" applyNumberFormat="1" applyFont="1" applyFill="1" applyBorder="1" applyAlignment="1">
      <alignment horizontal="center" vertical="center"/>
    </xf>
    <xf numFmtId="38" fontId="40" fillId="12" borderId="42" xfId="10" applyNumberFormat="1" applyFont="1" applyFill="1" applyBorder="1" applyAlignment="1">
      <alignment horizontal="center" vertical="center"/>
    </xf>
    <xf numFmtId="38" fontId="38" fillId="12" borderId="42" xfId="10" applyNumberFormat="1" applyFont="1" applyFill="1" applyBorder="1" applyAlignment="1">
      <alignment horizontal="center" vertical="center"/>
    </xf>
    <xf numFmtId="38" fontId="38" fillId="12" borderId="43" xfId="10" applyNumberFormat="1" applyFont="1" applyFill="1" applyBorder="1" applyAlignment="1">
      <alignment horizontal="center" vertical="center"/>
    </xf>
    <xf numFmtId="0" fontId="40" fillId="0" borderId="39" xfId="10" applyFont="1" applyBorder="1" applyAlignment="1">
      <alignment horizontal="center" vertical="center" wrapText="1"/>
    </xf>
    <xf numFmtId="38" fontId="40" fillId="3" borderId="13" xfId="10" applyNumberFormat="1" applyFont="1" applyFill="1" applyBorder="1" applyAlignment="1">
      <alignment horizontal="center" vertical="center"/>
    </xf>
    <xf numFmtId="38" fontId="40" fillId="3" borderId="3" xfId="10" applyNumberFormat="1" applyFont="1" applyFill="1" applyBorder="1" applyAlignment="1">
      <alignment horizontal="center" vertical="center"/>
    </xf>
    <xf numFmtId="38" fontId="40" fillId="3" borderId="2" xfId="10" applyNumberFormat="1" applyFont="1" applyFill="1" applyBorder="1" applyAlignment="1">
      <alignment horizontal="center" vertical="center"/>
    </xf>
    <xf numFmtId="38" fontId="40" fillId="3" borderId="5" xfId="10" applyNumberFormat="1" applyFont="1" applyFill="1" applyBorder="1" applyAlignment="1">
      <alignment horizontal="center" vertical="center"/>
    </xf>
    <xf numFmtId="0" fontId="40" fillId="0" borderId="94" xfId="10" applyFont="1" applyBorder="1" applyAlignment="1">
      <alignment horizontal="center" vertical="center"/>
    </xf>
    <xf numFmtId="0" fontId="40" fillId="0" borderId="93" xfId="10" applyFont="1" applyBorder="1" applyAlignment="1">
      <alignment horizontal="center" vertical="center"/>
    </xf>
    <xf numFmtId="0" fontId="40" fillId="0" borderId="36" xfId="10" applyFont="1" applyBorder="1" applyAlignment="1">
      <alignment horizontal="center" vertical="center" wrapText="1"/>
    </xf>
    <xf numFmtId="0" fontId="40" fillId="0" borderId="37" xfId="10" applyFont="1" applyBorder="1" applyAlignment="1">
      <alignment horizontal="center" vertical="center" wrapText="1"/>
    </xf>
    <xf numFmtId="0" fontId="40" fillId="0" borderId="37" xfId="10" applyFont="1" applyBorder="1" applyAlignment="1">
      <alignment horizontal="center" vertical="center"/>
    </xf>
    <xf numFmtId="0" fontId="40" fillId="0" borderId="38" xfId="10" applyFont="1" applyBorder="1" applyAlignment="1">
      <alignment horizontal="center" vertical="center" wrapText="1"/>
    </xf>
    <xf numFmtId="0" fontId="40" fillId="0" borderId="40" xfId="10" applyFont="1" applyBorder="1" applyAlignment="1">
      <alignment horizontal="center" vertical="center" wrapText="1"/>
    </xf>
    <xf numFmtId="0" fontId="39" fillId="0" borderId="2" xfId="10" applyFont="1" applyBorder="1">
      <alignment vertical="center"/>
    </xf>
    <xf numFmtId="0" fontId="39" fillId="0" borderId="5" xfId="10" applyFont="1" applyBorder="1">
      <alignment vertical="center"/>
    </xf>
    <xf numFmtId="0" fontId="39" fillId="2" borderId="2" xfId="10" applyFont="1" applyFill="1" applyBorder="1" applyAlignment="1" applyProtection="1">
      <alignment vertical="center" wrapText="1"/>
      <protection locked="0"/>
    </xf>
    <xf numFmtId="0" fontId="39" fillId="2" borderId="5" xfId="10" applyFont="1" applyFill="1" applyBorder="1" applyAlignment="1" applyProtection="1">
      <alignment vertical="center" wrapText="1"/>
      <protection locked="0"/>
    </xf>
    <xf numFmtId="0" fontId="39" fillId="0" borderId="2" xfId="10" applyFont="1" applyBorder="1" applyAlignment="1">
      <alignment vertical="center" wrapText="1"/>
    </xf>
    <xf numFmtId="0" fontId="39" fillId="0" borderId="5" xfId="10" applyFont="1" applyBorder="1" applyAlignment="1">
      <alignment vertical="center" wrapText="1"/>
    </xf>
    <xf numFmtId="0" fontId="38" fillId="4" borderId="3" xfId="10" applyFont="1" applyFill="1" applyBorder="1" applyAlignment="1">
      <alignment horizontal="center" vertical="center" shrinkToFit="1"/>
    </xf>
    <xf numFmtId="0" fontId="38" fillId="4" borderId="2" xfId="10" applyFont="1" applyFill="1" applyBorder="1" applyAlignment="1">
      <alignment horizontal="center" vertical="center" shrinkToFit="1"/>
    </xf>
    <xf numFmtId="0" fontId="38" fillId="4" borderId="5" xfId="10" applyFont="1" applyFill="1" applyBorder="1" applyAlignment="1">
      <alignment horizontal="center" vertical="center" shrinkToFit="1"/>
    </xf>
    <xf numFmtId="0" fontId="38" fillId="0" borderId="26" xfId="10" applyFont="1" applyBorder="1" applyAlignment="1">
      <alignment horizontal="center" vertical="center"/>
    </xf>
    <xf numFmtId="0" fontId="38" fillId="0" borderId="96" xfId="10" applyFont="1" applyBorder="1" applyAlignment="1">
      <alignment horizontal="center" vertical="center"/>
    </xf>
    <xf numFmtId="0" fontId="38" fillId="0" borderId="35" xfId="10" applyFont="1" applyBorder="1" applyAlignment="1">
      <alignment horizontal="center" vertical="center"/>
    </xf>
    <xf numFmtId="0" fontId="40" fillId="2" borderId="26" xfId="10" applyFont="1" applyFill="1" applyBorder="1" applyAlignment="1">
      <alignment horizontal="center" vertical="center"/>
    </xf>
    <xf numFmtId="0" fontId="40" fillId="2" borderId="96" xfId="10" applyFont="1" applyFill="1" applyBorder="1" applyAlignment="1">
      <alignment horizontal="center" vertical="center"/>
    </xf>
    <xf numFmtId="0" fontId="40" fillId="2" borderId="95" xfId="10" applyFont="1" applyFill="1" applyBorder="1" applyAlignment="1">
      <alignment horizontal="center" vertical="center"/>
    </xf>
    <xf numFmtId="0" fontId="38" fillId="2" borderId="96" xfId="10" applyFont="1" applyFill="1" applyBorder="1" applyAlignment="1">
      <alignment horizontal="center" vertical="center" shrinkToFit="1"/>
    </xf>
    <xf numFmtId="0" fontId="38" fillId="2" borderId="35" xfId="10" applyFont="1" applyFill="1" applyBorder="1" applyAlignment="1">
      <alignment horizontal="center" vertical="center" shrinkToFit="1"/>
    </xf>
    <xf numFmtId="0" fontId="39" fillId="3" borderId="10" xfId="10" applyFont="1" applyFill="1" applyBorder="1" applyAlignment="1">
      <alignment horizontal="center" vertical="center" shrinkToFit="1"/>
    </xf>
    <xf numFmtId="0" fontId="16" fillId="2" borderId="2" xfId="10" applyFont="1" applyFill="1" applyBorder="1" applyAlignment="1" applyProtection="1">
      <alignment vertical="center" wrapText="1"/>
      <protection locked="0"/>
    </xf>
    <xf numFmtId="0" fontId="16" fillId="2" borderId="5" xfId="10" applyFont="1" applyFill="1" applyBorder="1" applyAlignment="1" applyProtection="1">
      <alignment vertical="center" wrapText="1"/>
      <protection locked="0"/>
    </xf>
    <xf numFmtId="0" fontId="21" fillId="0" borderId="0" xfId="10" applyFont="1" applyAlignment="1">
      <alignment horizontal="left" vertical="top" wrapText="1"/>
    </xf>
    <xf numFmtId="0" fontId="0" fillId="3" borderId="6" xfId="0" applyFill="1" applyBorder="1" applyAlignment="1">
      <alignment vertical="center" shrinkToFit="1"/>
    </xf>
    <xf numFmtId="195" fontId="39" fillId="3" borderId="0" xfId="10" applyNumberFormat="1" applyFont="1" applyFill="1" applyAlignment="1">
      <alignment horizontal="center" vertical="center" shrinkToFit="1"/>
    </xf>
    <xf numFmtId="0" fontId="7" fillId="0" borderId="0" xfId="10" applyAlignment="1">
      <alignment horizontal="center" vertical="center"/>
    </xf>
    <xf numFmtId="0" fontId="7" fillId="0" borderId="0" xfId="10" applyAlignment="1">
      <alignment horizontal="center" vertical="center" wrapText="1"/>
    </xf>
    <xf numFmtId="0" fontId="39" fillId="0" borderId="1" xfId="10" applyFont="1" applyBorder="1" applyAlignment="1">
      <alignment horizontal="center" wrapText="1"/>
    </xf>
    <xf numFmtId="0" fontId="39" fillId="0" borderId="6" xfId="10" applyFont="1" applyBorder="1" applyAlignment="1">
      <alignment horizontal="center" wrapText="1"/>
    </xf>
    <xf numFmtId="0" fontId="39" fillId="0" borderId="7" xfId="10" applyFont="1" applyBorder="1" applyAlignment="1">
      <alignment horizontal="center" wrapText="1"/>
    </xf>
    <xf numFmtId="0" fontId="39" fillId="0" borderId="8" xfId="10" applyFont="1" applyBorder="1" applyAlignment="1">
      <alignment horizontal="center" vertical="center" wrapText="1"/>
    </xf>
    <xf numFmtId="0" fontId="39" fillId="0" borderId="0" xfId="10" applyFont="1" applyAlignment="1">
      <alignment horizontal="center" vertical="center" wrapText="1"/>
    </xf>
    <xf numFmtId="0" fontId="39" fillId="0" borderId="9" xfId="10" applyFont="1" applyBorder="1" applyAlignment="1">
      <alignment horizontal="center" vertical="center" wrapText="1"/>
    </xf>
    <xf numFmtId="0" fontId="33" fillId="0" borderId="0" xfId="10" applyFont="1" applyAlignment="1">
      <alignment horizontal="center" vertical="top"/>
    </xf>
    <xf numFmtId="0" fontId="39" fillId="0" borderId="1" xfId="10" applyFont="1" applyBorder="1" applyAlignment="1">
      <alignment horizontal="center"/>
    </xf>
    <xf numFmtId="0" fontId="39" fillId="0" borderId="6" xfId="10" applyFont="1" applyBorder="1" applyAlignment="1">
      <alignment horizontal="center"/>
    </xf>
    <xf numFmtId="0" fontId="39" fillId="0" borderId="7" xfId="10" applyFont="1" applyBorder="1" applyAlignment="1">
      <alignment horizontal="center"/>
    </xf>
    <xf numFmtId="0" fontId="39" fillId="0" borderId="1" xfId="10" applyFont="1" applyBorder="1" applyAlignment="1">
      <alignment horizontal="left" vertical="center" indent="1"/>
    </xf>
    <xf numFmtId="0" fontId="39" fillId="0" borderId="6" xfId="10" applyFont="1" applyBorder="1" applyAlignment="1">
      <alignment horizontal="left" vertical="center" indent="1"/>
    </xf>
    <xf numFmtId="0" fontId="39" fillId="0" borderId="7" xfId="10" applyFont="1" applyBorder="1" applyAlignment="1">
      <alignment horizontal="left" vertical="center" indent="1"/>
    </xf>
    <xf numFmtId="0" fontId="39" fillId="0" borderId="8" xfId="10" applyFont="1" applyBorder="1" applyAlignment="1">
      <alignment horizontal="left" vertical="center" indent="1"/>
    </xf>
    <xf numFmtId="0" fontId="39" fillId="0" borderId="0" xfId="10" applyFont="1" applyAlignment="1">
      <alignment horizontal="left" vertical="center" indent="1"/>
    </xf>
    <xf numFmtId="0" fontId="39" fillId="0" borderId="9" xfId="10" applyFont="1" applyBorder="1" applyAlignment="1">
      <alignment horizontal="left" vertical="center" indent="1"/>
    </xf>
    <xf numFmtId="0" fontId="39" fillId="0" borderId="4" xfId="10" applyFont="1" applyBorder="1" applyAlignment="1">
      <alignment horizontal="left" vertical="center" indent="1"/>
    </xf>
    <xf numFmtId="0" fontId="39" fillId="0" borderId="10" xfId="10" applyFont="1" applyBorder="1" applyAlignment="1">
      <alignment horizontal="left" vertical="center" indent="1"/>
    </xf>
    <xf numFmtId="0" fontId="39" fillId="0" borderId="11" xfId="10" applyFont="1" applyBorder="1" applyAlignment="1">
      <alignment horizontal="left" vertical="center" indent="1"/>
    </xf>
    <xf numFmtId="0" fontId="33" fillId="2" borderId="13" xfId="10" applyFont="1" applyFill="1" applyBorder="1" applyAlignment="1" applyProtection="1">
      <alignment horizontal="center" vertical="center" wrapText="1" shrinkToFit="1"/>
      <protection locked="0"/>
    </xf>
    <xf numFmtId="0" fontId="39" fillId="2" borderId="13" xfId="10" applyFont="1" applyFill="1" applyBorder="1" applyAlignment="1" applyProtection="1">
      <alignment horizontal="center" vertical="center" wrapText="1"/>
      <protection locked="0"/>
    </xf>
    <xf numFmtId="0" fontId="39" fillId="2" borderId="13" xfId="10" applyFont="1" applyFill="1" applyBorder="1" applyAlignment="1" applyProtection="1">
      <alignment horizontal="center" vertical="center"/>
      <protection locked="0"/>
    </xf>
    <xf numFmtId="197" fontId="39" fillId="3" borderId="0" xfId="10" applyNumberFormat="1" applyFont="1" applyFill="1" applyAlignment="1">
      <alignment vertical="center" shrinkToFit="1"/>
    </xf>
    <xf numFmtId="0" fontId="39" fillId="0" borderId="13" xfId="10" applyFont="1" applyBorder="1" applyAlignment="1">
      <alignment horizontal="center" vertical="center"/>
    </xf>
    <xf numFmtId="195" fontId="39" fillId="3" borderId="0" xfId="10" applyNumberFormat="1" applyFont="1" applyFill="1" applyAlignment="1">
      <alignment vertical="center" shrinkToFit="1"/>
    </xf>
    <xf numFmtId="0" fontId="39" fillId="0" borderId="6" xfId="10" applyFont="1" applyBorder="1" applyAlignment="1">
      <alignment horizontal="center" vertical="center" shrinkToFit="1"/>
    </xf>
    <xf numFmtId="0" fontId="39" fillId="0" borderId="10" xfId="10" applyFont="1" applyBorder="1" applyAlignment="1">
      <alignment horizontal="center" vertical="center" shrinkToFit="1"/>
    </xf>
    <xf numFmtId="0" fontId="33" fillId="2" borderId="6" xfId="10" applyFont="1" applyFill="1" applyBorder="1" applyAlignment="1" applyProtection="1">
      <alignment horizontal="center" vertical="center" shrinkToFit="1"/>
      <protection locked="0"/>
    </xf>
    <xf numFmtId="0" fontId="33" fillId="2" borderId="10" xfId="10" applyFont="1" applyFill="1" applyBorder="1" applyAlignment="1" applyProtection="1">
      <alignment horizontal="center" vertical="center" shrinkToFit="1"/>
      <protection locked="0"/>
    </xf>
    <xf numFmtId="0" fontId="39" fillId="2" borderId="1" xfId="10" applyFont="1" applyFill="1" applyBorder="1" applyAlignment="1" applyProtection="1">
      <alignment horizontal="center" vertical="center"/>
      <protection locked="0"/>
    </xf>
    <xf numFmtId="0" fontId="39" fillId="2" borderId="4" xfId="10" applyFont="1" applyFill="1" applyBorder="1" applyAlignment="1" applyProtection="1">
      <alignment horizontal="center" vertical="center"/>
      <protection locked="0"/>
    </xf>
    <xf numFmtId="0" fontId="39" fillId="0" borderId="7" xfId="10" applyFont="1" applyBorder="1" applyAlignment="1">
      <alignment horizontal="center" vertical="center" shrinkToFit="1"/>
    </xf>
    <xf numFmtId="0" fontId="39" fillId="0" borderId="11" xfId="10" applyFont="1" applyBorder="1" applyAlignment="1">
      <alignment horizontal="center" vertical="center" shrinkToFit="1"/>
    </xf>
    <xf numFmtId="0" fontId="39" fillId="2" borderId="6" xfId="10" applyFont="1" applyFill="1" applyBorder="1" applyAlignment="1" applyProtection="1">
      <alignment horizontal="center" vertical="center" shrinkToFit="1"/>
      <protection locked="0"/>
    </xf>
    <xf numFmtId="0" fontId="39" fillId="2" borderId="12" xfId="10" applyFont="1" applyFill="1" applyBorder="1" applyAlignment="1" applyProtection="1">
      <alignment horizontal="center" vertical="center"/>
      <protection locked="0"/>
    </xf>
    <xf numFmtId="0" fontId="39" fillId="2" borderId="10" xfId="14" applyFont="1" applyFill="1" applyBorder="1" applyAlignment="1" applyProtection="1">
      <alignment horizontal="left" vertical="center"/>
      <protection locked="0"/>
    </xf>
    <xf numFmtId="0" fontId="39" fillId="0" borderId="1" xfId="14" applyFont="1" applyBorder="1" applyAlignment="1">
      <alignment horizontal="center" vertical="center"/>
    </xf>
    <xf numFmtId="0" fontId="39" fillId="0" borderId="6" xfId="14" applyFont="1" applyBorder="1" applyAlignment="1">
      <alignment horizontal="center" vertical="center"/>
    </xf>
    <xf numFmtId="0" fontId="39" fillId="0" borderId="7" xfId="14" applyFont="1" applyBorder="1" applyAlignment="1">
      <alignment horizontal="center" vertical="center"/>
    </xf>
    <xf numFmtId="0" fontId="39" fillId="0" borderId="8" xfId="14" applyFont="1" applyBorder="1" applyAlignment="1">
      <alignment horizontal="center" vertical="center"/>
    </xf>
    <xf numFmtId="0" fontId="39" fillId="0" borderId="0" xfId="14" applyFont="1" applyAlignment="1">
      <alignment horizontal="center" vertical="center"/>
    </xf>
    <xf numFmtId="0" fontId="39" fillId="0" borderId="9" xfId="14" applyFont="1" applyBorder="1" applyAlignment="1">
      <alignment horizontal="center" vertical="center"/>
    </xf>
    <xf numFmtId="0" fontId="39" fillId="0" borderId="4" xfId="14" applyFont="1" applyBorder="1" applyAlignment="1">
      <alignment horizontal="center" vertical="center"/>
    </xf>
    <xf numFmtId="0" fontId="39" fillId="0" borderId="10" xfId="14" applyFont="1" applyBorder="1" applyAlignment="1">
      <alignment horizontal="center" vertical="center"/>
    </xf>
    <xf numFmtId="0" fontId="39" fillId="0" borderId="11" xfId="14" applyFont="1" applyBorder="1" applyAlignment="1">
      <alignment horizontal="center" vertical="center"/>
    </xf>
    <xf numFmtId="0" fontId="33" fillId="0" borderId="8" xfId="10" applyFont="1" applyBorder="1" applyAlignment="1">
      <alignment horizontal="center" vertical="center" wrapText="1"/>
    </xf>
    <xf numFmtId="0" fontId="33" fillId="0" borderId="0" xfId="10" applyFont="1" applyAlignment="1">
      <alignment horizontal="center" vertical="center" wrapText="1"/>
    </xf>
    <xf numFmtId="0" fontId="33" fillId="0" borderId="9" xfId="10" applyFont="1" applyBorder="1" applyAlignment="1">
      <alignment horizontal="center" vertical="center" wrapText="1"/>
    </xf>
    <xf numFmtId="38" fontId="33" fillId="0" borderId="0" xfId="10" applyNumberFormat="1" applyFont="1">
      <alignment vertical="center"/>
    </xf>
    <xf numFmtId="196" fontId="30" fillId="0" borderId="0" xfId="0" applyNumberFormat="1" applyFont="1" applyAlignment="1">
      <alignment horizontal="center" vertical="center" wrapText="1"/>
    </xf>
    <xf numFmtId="196" fontId="30" fillId="0" borderId="9" xfId="0" applyNumberFormat="1" applyFont="1" applyBorder="1" applyAlignment="1">
      <alignment horizontal="center" vertical="center" wrapText="1"/>
    </xf>
    <xf numFmtId="0" fontId="39" fillId="0" borderId="0" xfId="15" applyFont="1" applyAlignment="1">
      <alignment horizontal="center" vertical="center" shrinkToFit="1"/>
    </xf>
    <xf numFmtId="0" fontId="39" fillId="2" borderId="6" xfId="14" applyFont="1" applyFill="1" applyBorder="1" applyAlignment="1" applyProtection="1">
      <alignment horizontal="center" vertical="center"/>
      <protection locked="0"/>
    </xf>
    <xf numFmtId="0" fontId="39" fillId="2" borderId="0" xfId="14" applyFont="1" applyFill="1" applyAlignment="1" applyProtection="1">
      <alignment horizontal="center" vertical="center"/>
      <protection locked="0"/>
    </xf>
    <xf numFmtId="2" fontId="33" fillId="2" borderId="5" xfId="10" applyNumberFormat="1" applyFont="1" applyFill="1" applyBorder="1" applyAlignment="1" applyProtection="1">
      <alignment horizontal="center" vertical="center" wrapText="1"/>
      <protection locked="0"/>
    </xf>
    <xf numFmtId="2" fontId="33" fillId="2" borderId="13" xfId="10" applyNumberFormat="1" applyFont="1" applyFill="1" applyBorder="1" applyAlignment="1" applyProtection="1">
      <alignment horizontal="center" vertical="center" wrapText="1"/>
      <protection locked="0"/>
    </xf>
    <xf numFmtId="2" fontId="33" fillId="2" borderId="3" xfId="10" applyNumberFormat="1" applyFont="1" applyFill="1" applyBorder="1" applyAlignment="1" applyProtection="1">
      <alignment horizontal="center" vertical="center" wrapText="1"/>
      <protection locked="0"/>
    </xf>
    <xf numFmtId="0" fontId="37" fillId="0" borderId="68" xfId="14" applyFont="1" applyBorder="1" applyAlignment="1">
      <alignment horizontal="left" vertical="top" wrapText="1"/>
    </xf>
    <xf numFmtId="0" fontId="37" fillId="0" borderId="69" xfId="14" applyFont="1" applyBorder="1" applyAlignment="1">
      <alignment horizontal="left" vertical="top" wrapText="1"/>
    </xf>
    <xf numFmtId="0" fontId="37" fillId="0" borderId="70" xfId="14" applyFont="1" applyBorder="1" applyAlignment="1">
      <alignment horizontal="left" vertical="top" wrapText="1"/>
    </xf>
    <xf numFmtId="0" fontId="37" fillId="0" borderId="71" xfId="14" applyFont="1" applyBorder="1" applyAlignment="1">
      <alignment horizontal="left" vertical="top" wrapText="1"/>
    </xf>
    <xf numFmtId="0" fontId="37" fillId="0" borderId="0" xfId="14" applyFont="1" applyAlignment="1">
      <alignment horizontal="left" vertical="top" wrapText="1"/>
    </xf>
    <xf numFmtId="0" fontId="37" fillId="0" borderId="72" xfId="14" applyFont="1" applyBorder="1" applyAlignment="1">
      <alignment horizontal="left" vertical="top" wrapText="1"/>
    </xf>
    <xf numFmtId="0" fontId="37" fillId="0" borderId="73" xfId="14" applyFont="1" applyBorder="1" applyAlignment="1">
      <alignment horizontal="left" vertical="top" wrapText="1"/>
    </xf>
    <xf numFmtId="0" fontId="37" fillId="0" borderId="74" xfId="14" applyFont="1" applyBorder="1" applyAlignment="1">
      <alignment horizontal="left" vertical="top" wrapText="1"/>
    </xf>
    <xf numFmtId="0" fontId="37" fillId="0" borderId="75" xfId="14" applyFont="1" applyBorder="1" applyAlignment="1">
      <alignment horizontal="left" vertical="top" wrapText="1"/>
    </xf>
    <xf numFmtId="0" fontId="39" fillId="0" borderId="1" xfId="14" applyFont="1" applyBorder="1" applyAlignment="1">
      <alignment horizontal="center" vertical="center" wrapText="1"/>
    </xf>
    <xf numFmtId="0" fontId="39" fillId="0" borderId="6" xfId="14" applyFont="1" applyBorder="1" applyAlignment="1">
      <alignment horizontal="center" vertical="center" wrapText="1"/>
    </xf>
    <xf numFmtId="0" fontId="39" fillId="0" borderId="7" xfId="14" applyFont="1" applyBorder="1" applyAlignment="1">
      <alignment horizontal="center" vertical="center" wrapText="1"/>
    </xf>
    <xf numFmtId="0" fontId="39" fillId="0" borderId="4" xfId="14" applyFont="1" applyBorder="1" applyAlignment="1">
      <alignment horizontal="center" vertical="center" wrapText="1"/>
    </xf>
    <xf numFmtId="0" fontId="39" fillId="0" borderId="10" xfId="14" applyFont="1" applyBorder="1" applyAlignment="1">
      <alignment horizontal="center" vertical="center" wrapText="1"/>
    </xf>
    <xf numFmtId="0" fontId="39" fillId="0" borderId="11" xfId="14" applyFont="1" applyBorder="1" applyAlignment="1">
      <alignment horizontal="center" vertical="center" wrapText="1"/>
    </xf>
    <xf numFmtId="0" fontId="39" fillId="2" borderId="1" xfId="14" applyFont="1" applyFill="1" applyBorder="1" applyAlignment="1">
      <alignment vertical="center" shrinkToFit="1"/>
    </xf>
    <xf numFmtId="0" fontId="39" fillId="2" borderId="6" xfId="14" applyFont="1" applyFill="1" applyBorder="1" applyAlignment="1">
      <alignment vertical="center" shrinkToFit="1"/>
    </xf>
    <xf numFmtId="0" fontId="39" fillId="2" borderId="0" xfId="14" applyFont="1" applyFill="1" applyAlignment="1">
      <alignment vertical="center" shrinkToFit="1"/>
    </xf>
    <xf numFmtId="0" fontId="39" fillId="2" borderId="4" xfId="14" applyFont="1" applyFill="1" applyBorder="1" applyAlignment="1">
      <alignment vertical="center" shrinkToFit="1"/>
    </xf>
    <xf numFmtId="0" fontId="39" fillId="2" borderId="10" xfId="14" applyFont="1" applyFill="1" applyBorder="1" applyAlignment="1">
      <alignment vertical="center" shrinkToFit="1"/>
    </xf>
    <xf numFmtId="0" fontId="6" fillId="0" borderId="6" xfId="14" applyBorder="1" applyAlignment="1">
      <alignment horizontal="center" vertical="center"/>
    </xf>
    <xf numFmtId="0" fontId="6" fillId="0" borderId="7" xfId="14" applyBorder="1" applyAlignment="1">
      <alignment horizontal="center" vertical="center"/>
    </xf>
    <xf numFmtId="0" fontId="6" fillId="0" borderId="10" xfId="14" applyBorder="1" applyAlignment="1">
      <alignment horizontal="center" vertical="center"/>
    </xf>
    <xf numFmtId="0" fontId="6" fillId="0" borderId="11" xfId="14" applyBorder="1" applyAlignment="1">
      <alignment horizontal="center" vertical="center"/>
    </xf>
    <xf numFmtId="0" fontId="6" fillId="0" borderId="4" xfId="14" applyBorder="1" applyAlignment="1">
      <alignment vertical="center" shrinkToFit="1"/>
    </xf>
    <xf numFmtId="0" fontId="6" fillId="0" borderId="10" xfId="14" applyBorder="1" applyAlignment="1">
      <alignment vertical="center" shrinkToFit="1"/>
    </xf>
    <xf numFmtId="0" fontId="6" fillId="0" borderId="0" xfId="14" applyAlignment="1">
      <alignment vertical="center" shrinkToFit="1"/>
    </xf>
    <xf numFmtId="0" fontId="39" fillId="2" borderId="0" xfId="14" applyFont="1" applyFill="1" applyAlignment="1" applyProtection="1">
      <alignment horizontal="left" vertical="center"/>
      <protection locked="0"/>
    </xf>
    <xf numFmtId="0" fontId="33" fillId="2" borderId="0" xfId="14" applyFont="1" applyFill="1" applyAlignment="1" applyProtection="1">
      <alignment horizontal="center" vertical="center" shrinkToFit="1"/>
      <protection locked="0"/>
    </xf>
    <xf numFmtId="189" fontId="33" fillId="2" borderId="0" xfId="14" applyNumberFormat="1" applyFont="1" applyFill="1" applyAlignment="1" applyProtection="1">
      <alignment horizontal="center" vertical="center"/>
      <protection locked="0"/>
    </xf>
    <xf numFmtId="0" fontId="73" fillId="0" borderId="0" xfId="14" applyFont="1" applyAlignment="1">
      <alignment horizontal="center" vertical="center"/>
    </xf>
    <xf numFmtId="0" fontId="39" fillId="0" borderId="0" xfId="14" applyFont="1" applyAlignment="1">
      <alignment horizontal="center" vertical="center" shrinkToFit="1"/>
    </xf>
    <xf numFmtId="0" fontId="39" fillId="3" borderId="0" xfId="14" applyFont="1" applyFill="1" applyAlignment="1">
      <alignment horizontal="center" vertical="center" shrinkToFit="1"/>
    </xf>
    <xf numFmtId="0" fontId="39" fillId="0" borderId="0" xfId="14" applyFont="1">
      <alignment vertical="center"/>
    </xf>
    <xf numFmtId="195" fontId="39" fillId="3" borderId="0" xfId="14" applyNumberFormat="1" applyFont="1" applyFill="1" applyAlignment="1">
      <alignment horizontal="left" vertical="center" shrinkToFit="1"/>
    </xf>
    <xf numFmtId="0" fontId="21" fillId="0" borderId="0" xfId="14" applyFont="1" applyAlignment="1">
      <alignment vertical="top" wrapText="1"/>
    </xf>
    <xf numFmtId="0" fontId="21" fillId="0" borderId="0" xfId="14" applyFont="1" applyAlignment="1">
      <alignment horizontal="center" vertical="top" wrapText="1"/>
    </xf>
    <xf numFmtId="0" fontId="10" fillId="0" borderId="13" xfId="14" applyFont="1" applyBorder="1" applyAlignment="1">
      <alignment horizontal="center" vertical="center"/>
    </xf>
    <xf numFmtId="0" fontId="10" fillId="0" borderId="3" xfId="14" applyFont="1" applyBorder="1" applyAlignment="1">
      <alignment horizontal="center" vertical="center"/>
    </xf>
    <xf numFmtId="0" fontId="39" fillId="0" borderId="13" xfId="14" applyFont="1" applyBorder="1" applyAlignment="1">
      <alignment horizontal="center" vertical="center"/>
    </xf>
    <xf numFmtId="0" fontId="39" fillId="0" borderId="3" xfId="14" applyFont="1" applyBorder="1" applyAlignment="1">
      <alignment horizontal="center" vertical="center"/>
    </xf>
    <xf numFmtId="0" fontId="39" fillId="0" borderId="17" xfId="14" applyFont="1" applyBorder="1" applyAlignment="1">
      <alignment horizontal="center" vertical="center"/>
    </xf>
    <xf numFmtId="183" fontId="39" fillId="3" borderId="0" xfId="15" applyNumberFormat="1" applyFont="1" applyFill="1" applyAlignment="1">
      <alignment horizontal="center" vertical="center" shrinkToFit="1"/>
    </xf>
    <xf numFmtId="181" fontId="39" fillId="3" borderId="0" xfId="15" applyNumberFormat="1" applyFont="1" applyFill="1" applyAlignment="1">
      <alignment horizontal="center" vertical="center" shrinkToFit="1"/>
    </xf>
    <xf numFmtId="190" fontId="39" fillId="3" borderId="6" xfId="16" applyNumberFormat="1" applyFont="1" applyFill="1" applyBorder="1" applyAlignment="1" applyProtection="1">
      <alignment horizontal="center" vertical="center" shrinkToFit="1"/>
    </xf>
    <xf numFmtId="0" fontId="39" fillId="0" borderId="6" xfId="15" applyFont="1" applyBorder="1" applyAlignment="1">
      <alignment horizontal="center" vertical="center" shrinkToFit="1"/>
    </xf>
    <xf numFmtId="0" fontId="33" fillId="2" borderId="6" xfId="14" applyFont="1" applyFill="1" applyBorder="1" applyAlignment="1" applyProtection="1">
      <alignment horizontal="center" vertical="center" shrinkToFit="1"/>
      <protection locked="0"/>
    </xf>
    <xf numFmtId="0" fontId="33" fillId="4" borderId="1" xfId="14" applyFont="1" applyFill="1" applyBorder="1" applyAlignment="1" applyProtection="1">
      <alignment horizontal="center" vertical="center" shrinkToFit="1"/>
      <protection locked="0"/>
    </xf>
    <xf numFmtId="0" fontId="33" fillId="4" borderId="6" xfId="14" applyFont="1" applyFill="1" applyBorder="1" applyAlignment="1" applyProtection="1">
      <alignment horizontal="center" vertical="center" shrinkToFit="1"/>
      <protection locked="0"/>
    </xf>
    <xf numFmtId="0" fontId="33" fillId="4" borderId="7" xfId="14" applyFont="1" applyFill="1" applyBorder="1" applyAlignment="1" applyProtection="1">
      <alignment horizontal="center" vertical="center" shrinkToFit="1"/>
      <protection locked="0"/>
    </xf>
    <xf numFmtId="0" fontId="135" fillId="2" borderId="8" xfId="17" applyFont="1" applyFill="1" applyBorder="1" applyAlignment="1" applyProtection="1">
      <alignment horizontal="left" vertical="center" shrinkToFit="1"/>
      <protection locked="0"/>
    </xf>
    <xf numFmtId="0" fontId="135" fillId="2" borderId="0" xfId="17" applyFont="1" applyFill="1" applyAlignment="1" applyProtection="1">
      <alignment horizontal="left" vertical="center" shrinkToFit="1"/>
      <protection locked="0"/>
    </xf>
    <xf numFmtId="0" fontId="135" fillId="2" borderId="9" xfId="17" applyFont="1" applyFill="1" applyBorder="1" applyAlignment="1" applyProtection="1">
      <alignment horizontal="left" vertical="center" shrinkToFit="1"/>
      <protection locked="0"/>
    </xf>
    <xf numFmtId="0" fontId="135" fillId="2" borderId="4" xfId="17" applyFont="1" applyFill="1" applyBorder="1" applyAlignment="1" applyProtection="1">
      <alignment horizontal="left" vertical="center" shrinkToFit="1"/>
      <protection locked="0"/>
    </xf>
    <xf numFmtId="0" fontId="135" fillId="2" borderId="10" xfId="17" applyFont="1" applyFill="1" applyBorder="1" applyAlignment="1" applyProtection="1">
      <alignment horizontal="left" vertical="center" shrinkToFit="1"/>
      <protection locked="0"/>
    </xf>
    <xf numFmtId="0" fontId="135" fillId="2" borderId="11" xfId="17" applyFont="1" applyFill="1" applyBorder="1" applyAlignment="1" applyProtection="1">
      <alignment horizontal="left" vertical="center" shrinkToFit="1"/>
      <protection locked="0"/>
    </xf>
    <xf numFmtId="0" fontId="21" fillId="0" borderId="1" xfId="17" applyFont="1" applyBorder="1" applyAlignment="1">
      <alignment horizontal="center" vertical="center" wrapText="1"/>
    </xf>
    <xf numFmtId="0" fontId="21" fillId="0" borderId="6" xfId="17" applyFont="1" applyBorder="1" applyAlignment="1">
      <alignment horizontal="center" vertical="center" wrapText="1"/>
    </xf>
    <xf numFmtId="0" fontId="21" fillId="0" borderId="8" xfId="17" applyFont="1" applyBorder="1" applyAlignment="1">
      <alignment horizontal="center" vertical="center" wrapText="1"/>
    </xf>
    <xf numFmtId="0" fontId="21" fillId="0" borderId="0" xfId="17" applyFont="1" applyAlignment="1">
      <alignment horizontal="center" vertical="center" wrapText="1"/>
    </xf>
    <xf numFmtId="0" fontId="21" fillId="0" borderId="4" xfId="17" applyFont="1" applyBorder="1" applyAlignment="1">
      <alignment horizontal="center" vertical="center" wrapText="1"/>
    </xf>
    <xf numFmtId="0" fontId="21" fillId="0" borderId="10" xfId="17" applyFont="1" applyBorder="1" applyAlignment="1">
      <alignment horizontal="center" vertical="center" wrapText="1"/>
    </xf>
    <xf numFmtId="0" fontId="21" fillId="0" borderId="7" xfId="17" applyFont="1" applyBorder="1" applyAlignment="1">
      <alignment horizontal="center" vertical="center" wrapText="1"/>
    </xf>
    <xf numFmtId="0" fontId="21" fillId="0" borderId="11" xfId="17" applyFont="1" applyBorder="1" applyAlignment="1">
      <alignment horizontal="center" vertical="center" wrapText="1"/>
    </xf>
    <xf numFmtId="0" fontId="135" fillId="2" borderId="98" xfId="17" applyFont="1" applyFill="1" applyBorder="1" applyAlignment="1" applyProtection="1">
      <alignment horizontal="center" vertical="center"/>
      <protection locked="0"/>
    </xf>
    <xf numFmtId="0" fontId="135" fillId="2" borderId="99" xfId="17" applyFont="1" applyFill="1" applyBorder="1" applyAlignment="1" applyProtection="1">
      <alignment horizontal="center" vertical="center"/>
      <protection locked="0"/>
    </xf>
    <xf numFmtId="0" fontId="135" fillId="2" borderId="101" xfId="17" applyFont="1" applyFill="1" applyBorder="1" applyAlignment="1" applyProtection="1">
      <alignment horizontal="center" vertical="center"/>
      <protection locked="0"/>
    </xf>
    <xf numFmtId="0" fontId="135" fillId="2" borderId="102" xfId="17" applyFont="1" applyFill="1" applyBorder="1" applyAlignment="1" applyProtection="1">
      <alignment horizontal="center" vertical="center"/>
      <protection locked="0"/>
    </xf>
    <xf numFmtId="49" fontId="135" fillId="2" borderId="98" xfId="17" applyNumberFormat="1" applyFont="1" applyFill="1" applyBorder="1" applyAlignment="1" applyProtection="1">
      <alignment horizontal="center" vertical="center" shrinkToFit="1"/>
      <protection locked="0"/>
    </xf>
    <xf numFmtId="49" fontId="135" fillId="2" borderId="101" xfId="17" applyNumberFormat="1" applyFont="1" applyFill="1" applyBorder="1" applyAlignment="1" applyProtection="1">
      <alignment horizontal="center" vertical="center" shrinkToFit="1"/>
      <protection locked="0"/>
    </xf>
    <xf numFmtId="49" fontId="135" fillId="2" borderId="97" xfId="17" applyNumberFormat="1" applyFont="1" applyFill="1" applyBorder="1" applyAlignment="1" applyProtection="1">
      <alignment horizontal="center" vertical="center" shrinkToFit="1"/>
      <protection locked="0"/>
    </xf>
    <xf numFmtId="49" fontId="135" fillId="2" borderId="100" xfId="17" applyNumberFormat="1" applyFont="1" applyFill="1" applyBorder="1" applyAlignment="1" applyProtection="1">
      <alignment horizontal="center" vertical="center" shrinkToFit="1"/>
      <protection locked="0"/>
    </xf>
    <xf numFmtId="0" fontId="96" fillId="0" borderId="1" xfId="17" applyFont="1" applyBorder="1">
      <alignment vertical="center"/>
    </xf>
    <xf numFmtId="0" fontId="96" fillId="0" borderId="6" xfId="17" applyFont="1" applyBorder="1">
      <alignment vertical="center"/>
    </xf>
    <xf numFmtId="0" fontId="96" fillId="0" borderId="7" xfId="17" applyFont="1" applyBorder="1">
      <alignment vertical="center"/>
    </xf>
    <xf numFmtId="0" fontId="84" fillId="0" borderId="6" xfId="14" applyFont="1" applyBorder="1" applyAlignment="1">
      <alignment horizontal="center" vertical="center"/>
    </xf>
    <xf numFmtId="0" fontId="84" fillId="0" borderId="10" xfId="14" applyFont="1" applyBorder="1" applyAlignment="1">
      <alignment horizontal="center" vertical="center"/>
    </xf>
    <xf numFmtId="0" fontId="44" fillId="0" borderId="6" xfId="14" applyFont="1" applyBorder="1" applyAlignment="1">
      <alignment horizontal="center" vertical="center" wrapText="1"/>
    </xf>
    <xf numFmtId="0" fontId="44" fillId="0" borderId="10" xfId="14" applyFont="1" applyBorder="1" applyAlignment="1">
      <alignment horizontal="center" vertical="center" wrapText="1"/>
    </xf>
    <xf numFmtId="183" fontId="84" fillId="3" borderId="6" xfId="14" applyNumberFormat="1" applyFont="1" applyFill="1" applyBorder="1" applyAlignment="1">
      <alignment horizontal="center" vertical="center" shrinkToFit="1"/>
    </xf>
    <xf numFmtId="183" fontId="84" fillId="3" borderId="10" xfId="14" applyNumberFormat="1" applyFont="1" applyFill="1" applyBorder="1" applyAlignment="1">
      <alignment horizontal="center" vertical="center" shrinkToFit="1"/>
    </xf>
    <xf numFmtId="0" fontId="91" fillId="0" borderId="1" xfId="17" applyFont="1" applyBorder="1" applyAlignment="1">
      <alignment horizontal="center" vertical="center"/>
    </xf>
    <xf numFmtId="0" fontId="91" fillId="0" borderId="6" xfId="17" applyFont="1" applyBorder="1" applyAlignment="1">
      <alignment horizontal="center" vertical="center"/>
    </xf>
    <xf numFmtId="0" fontId="91" fillId="0" borderId="4" xfId="17" applyFont="1" applyBorder="1" applyAlignment="1">
      <alignment horizontal="center" vertical="center"/>
    </xf>
    <xf numFmtId="0" fontId="91" fillId="0" borderId="10" xfId="17" applyFont="1" applyBorder="1" applyAlignment="1">
      <alignment horizontal="center" vertical="center"/>
    </xf>
    <xf numFmtId="0" fontId="29" fillId="0" borderId="6" xfId="17" applyFont="1" applyBorder="1" applyAlignment="1">
      <alignment horizontal="center" vertical="center" wrapText="1"/>
    </xf>
    <xf numFmtId="0" fontId="29" fillId="0" borderId="10" xfId="17" applyFont="1" applyBorder="1" applyAlignment="1">
      <alignment horizontal="center" vertical="center" wrapText="1"/>
    </xf>
    <xf numFmtId="0" fontId="21" fillId="0" borderId="1" xfId="17" applyFont="1" applyBorder="1" applyAlignment="1">
      <alignment horizontal="center" vertical="center"/>
    </xf>
    <xf numFmtId="0" fontId="21" fillId="0" borderId="6" xfId="17" applyFont="1" applyBorder="1" applyAlignment="1">
      <alignment horizontal="center" vertical="center"/>
    </xf>
    <xf numFmtId="0" fontId="21" fillId="0" borderId="4" xfId="17" applyFont="1" applyBorder="1" applyAlignment="1">
      <alignment horizontal="center" vertical="center"/>
    </xf>
    <xf numFmtId="0" fontId="21" fillId="0" borderId="10" xfId="17" applyFont="1" applyBorder="1" applyAlignment="1">
      <alignment horizontal="center" vertical="center"/>
    </xf>
    <xf numFmtId="49" fontId="135" fillId="2" borderId="99" xfId="17" applyNumberFormat="1" applyFont="1" applyFill="1" applyBorder="1" applyAlignment="1" applyProtection="1">
      <alignment horizontal="center" vertical="center" shrinkToFit="1"/>
      <protection locked="0"/>
    </xf>
    <xf numFmtId="49" fontId="135" fillId="2" borderId="102" xfId="17" applyNumberFormat="1" applyFont="1" applyFill="1" applyBorder="1" applyAlignment="1" applyProtection="1">
      <alignment horizontal="center" vertical="center" shrinkToFit="1"/>
      <protection locked="0"/>
    </xf>
    <xf numFmtId="0" fontId="16" fillId="2" borderId="6" xfId="17" applyFont="1" applyFill="1" applyBorder="1" applyAlignment="1" applyProtection="1">
      <alignment horizontal="center" vertical="center"/>
      <protection locked="0"/>
    </xf>
    <xf numFmtId="0" fontId="16" fillId="2" borderId="7" xfId="17" applyFont="1" applyFill="1" applyBorder="1" applyAlignment="1" applyProtection="1">
      <alignment horizontal="center" vertical="center"/>
      <protection locked="0"/>
    </xf>
    <xf numFmtId="0" fontId="16" fillId="2" borderId="10" xfId="17" applyFont="1" applyFill="1" applyBorder="1" applyAlignment="1" applyProtection="1">
      <alignment horizontal="center" vertical="center"/>
      <protection locked="0"/>
    </xf>
    <xf numFmtId="0" fontId="16" fillId="2" borderId="11" xfId="17" applyFont="1" applyFill="1" applyBorder="1" applyAlignment="1" applyProtection="1">
      <alignment horizontal="center" vertical="center"/>
      <protection locked="0"/>
    </xf>
    <xf numFmtId="0" fontId="43" fillId="0" borderId="0" xfId="15" applyFont="1" applyAlignment="1">
      <alignment horizontal="left" vertical="center" wrapText="1"/>
    </xf>
    <xf numFmtId="0" fontId="21" fillId="0" borderId="0" xfId="15" applyFont="1" applyAlignment="1">
      <alignment horizontal="center" vertical="top" wrapText="1"/>
    </xf>
    <xf numFmtId="0" fontId="21" fillId="3" borderId="0" xfId="14" applyFont="1" applyFill="1" applyAlignment="1">
      <alignment horizontal="center" vertical="center" shrinkToFit="1"/>
    </xf>
    <xf numFmtId="0" fontId="21" fillId="0" borderId="0" xfId="15" applyFont="1" applyAlignment="1">
      <alignment horizontal="center" vertical="center" shrinkToFit="1"/>
    </xf>
    <xf numFmtId="0" fontId="39" fillId="0" borderId="0" xfId="15" applyFont="1" applyAlignment="1">
      <alignment horizontal="left" vertical="center" wrapText="1"/>
    </xf>
    <xf numFmtId="0" fontId="33" fillId="2" borderId="0" xfId="15" applyFont="1" applyFill="1" applyAlignment="1" applyProtection="1">
      <alignment horizontal="center" vertical="center"/>
      <protection locked="0"/>
    </xf>
    <xf numFmtId="0" fontId="33" fillId="2" borderId="0" xfId="15" applyFont="1" applyFill="1" applyAlignment="1" applyProtection="1">
      <alignment horizontal="center" vertical="center" shrinkToFit="1"/>
      <protection locked="0"/>
    </xf>
    <xf numFmtId="0" fontId="21" fillId="0" borderId="0" xfId="15" applyFont="1" applyAlignment="1">
      <alignment vertical="top" wrapText="1"/>
    </xf>
    <xf numFmtId="0" fontId="21" fillId="0" borderId="0" xfId="15" applyFont="1">
      <alignment vertical="center"/>
    </xf>
    <xf numFmtId="0" fontId="99" fillId="0" borderId="0" xfId="15" applyFont="1" applyAlignment="1">
      <alignment horizontal="center" vertical="center"/>
    </xf>
    <xf numFmtId="0" fontId="21" fillId="0" borderId="0" xfId="14" applyFont="1" applyAlignment="1">
      <alignment horizontal="center" vertical="center" shrinkToFit="1"/>
    </xf>
    <xf numFmtId="195" fontId="21" fillId="3" borderId="0" xfId="14" applyNumberFormat="1" applyFont="1" applyFill="1" applyAlignment="1">
      <alignment horizontal="left" vertical="center" shrinkToFit="1"/>
    </xf>
    <xf numFmtId="0" fontId="21" fillId="0" borderId="8" xfId="15" applyFont="1" applyBorder="1" applyAlignment="1">
      <alignment horizontal="center" vertical="center"/>
    </xf>
    <xf numFmtId="0" fontId="21" fillId="0" borderId="0" xfId="15" applyFont="1" applyAlignment="1">
      <alignment horizontal="center" vertical="center"/>
    </xf>
    <xf numFmtId="0" fontId="21" fillId="0" borderId="4" xfId="15" applyFont="1" applyBorder="1" applyAlignment="1">
      <alignment horizontal="center" vertical="center"/>
    </xf>
    <xf numFmtId="0" fontId="21" fillId="0" borderId="10" xfId="15" applyFont="1" applyBorder="1" applyAlignment="1">
      <alignment horizontal="center" vertical="center"/>
    </xf>
    <xf numFmtId="0" fontId="16" fillId="0" borderId="1" xfId="15" applyFont="1" applyBorder="1" applyAlignment="1">
      <alignment horizontal="center" vertical="center"/>
    </xf>
    <xf numFmtId="0" fontId="16" fillId="0" borderId="6" xfId="15" applyFont="1" applyBorder="1" applyAlignment="1">
      <alignment horizontal="center" vertical="center"/>
    </xf>
    <xf numFmtId="0" fontId="16" fillId="0" borderId="8" xfId="15" applyFont="1" applyBorder="1" applyAlignment="1">
      <alignment horizontal="center" vertical="center"/>
    </xf>
    <xf numFmtId="0" fontId="16" fillId="0" borderId="0" xfId="15" applyFont="1" applyAlignment="1">
      <alignment horizontal="center" vertical="center"/>
    </xf>
    <xf numFmtId="0" fontId="16" fillId="0" borderId="4" xfId="15" applyFont="1" applyBorder="1" applyAlignment="1">
      <alignment horizontal="center" vertical="center"/>
    </xf>
    <xf numFmtId="0" fontId="16" fillId="0" borderId="10" xfId="15" applyFont="1" applyBorder="1" applyAlignment="1">
      <alignment horizontal="center" vertical="center"/>
    </xf>
    <xf numFmtId="0" fontId="21" fillId="2" borderId="6" xfId="14" applyFont="1" applyFill="1" applyBorder="1" applyAlignment="1" applyProtection="1">
      <alignment horizontal="center" vertical="center" shrinkToFit="1"/>
      <protection locked="0"/>
    </xf>
    <xf numFmtId="0" fontId="39" fillId="2" borderId="6" xfId="14" applyFont="1" applyFill="1" applyBorder="1" applyAlignment="1" applyProtection="1">
      <alignment horizontal="center" vertical="center" shrinkToFit="1"/>
      <protection locked="0"/>
    </xf>
    <xf numFmtId="0" fontId="39" fillId="2" borderId="10" xfId="15" applyFont="1" applyFill="1" applyBorder="1" applyAlignment="1" applyProtection="1">
      <alignment horizontal="center" vertical="center" shrinkToFit="1"/>
      <protection locked="0"/>
    </xf>
    <xf numFmtId="38" fontId="39" fillId="3" borderId="6" xfId="16" applyFont="1" applyFill="1" applyBorder="1" applyAlignment="1" applyProtection="1">
      <alignment horizontal="center" vertical="center" shrinkToFit="1"/>
    </xf>
    <xf numFmtId="0" fontId="39" fillId="2" borderId="10" xfId="15" applyFont="1" applyFill="1" applyBorder="1" applyAlignment="1" applyProtection="1">
      <alignment horizontal="center" vertical="center"/>
      <protection locked="0"/>
    </xf>
    <xf numFmtId="0" fontId="16" fillId="2" borderId="6" xfId="17" applyFont="1" applyFill="1" applyBorder="1" applyAlignment="1">
      <alignment horizontal="center" vertical="center"/>
    </xf>
    <xf numFmtId="0" fontId="16" fillId="2" borderId="7" xfId="17" applyFont="1" applyFill="1" applyBorder="1" applyAlignment="1">
      <alignment horizontal="center" vertical="center"/>
    </xf>
    <xf numFmtId="0" fontId="16" fillId="2" borderId="10" xfId="17" applyFont="1" applyFill="1" applyBorder="1" applyAlignment="1">
      <alignment horizontal="center" vertical="center"/>
    </xf>
    <xf numFmtId="0" fontId="16" fillId="2" borderId="11" xfId="17" applyFont="1" applyFill="1" applyBorder="1" applyAlignment="1">
      <alignment horizontal="center" vertical="center"/>
    </xf>
    <xf numFmtId="0" fontId="37" fillId="0" borderId="68" xfId="14" applyFont="1" applyBorder="1" applyAlignment="1">
      <alignment vertical="top" wrapText="1"/>
    </xf>
    <xf numFmtId="0" fontId="37" fillId="0" borderId="69" xfId="14" applyFont="1" applyBorder="1" applyAlignment="1">
      <alignment vertical="top" wrapText="1"/>
    </xf>
    <xf numFmtId="0" fontId="37" fillId="0" borderId="70" xfId="14" applyFont="1" applyBorder="1" applyAlignment="1">
      <alignment vertical="top" wrapText="1"/>
    </xf>
    <xf numFmtId="0" fontId="37" fillId="0" borderId="71" xfId="14" applyFont="1" applyBorder="1" applyAlignment="1">
      <alignment vertical="top" wrapText="1"/>
    </xf>
    <xf numFmtId="0" fontId="37" fillId="0" borderId="0" xfId="14" applyFont="1" applyAlignment="1">
      <alignment vertical="top" wrapText="1"/>
    </xf>
    <xf numFmtId="0" fontId="37" fillId="0" borderId="72" xfId="14" applyFont="1" applyBorder="1" applyAlignment="1">
      <alignment vertical="top" wrapText="1"/>
    </xf>
    <xf numFmtId="0" fontId="37" fillId="0" borderId="73" xfId="14" applyFont="1" applyBorder="1" applyAlignment="1">
      <alignment vertical="top" wrapText="1"/>
    </xf>
    <xf numFmtId="0" fontId="37" fillId="0" borderId="74" xfId="14" applyFont="1" applyBorder="1" applyAlignment="1">
      <alignment vertical="top" wrapText="1"/>
    </xf>
    <xf numFmtId="0" fontId="37" fillId="0" borderId="75" xfId="14" applyFont="1" applyBorder="1" applyAlignment="1">
      <alignment vertical="top" wrapText="1"/>
    </xf>
    <xf numFmtId="0" fontId="139" fillId="12" borderId="122" xfId="10" applyFont="1" applyFill="1" applyBorder="1" applyAlignment="1">
      <alignment horizontal="center" vertical="center"/>
    </xf>
    <xf numFmtId="0" fontId="139" fillId="12" borderId="123" xfId="10" applyFont="1" applyFill="1" applyBorder="1" applyAlignment="1">
      <alignment horizontal="center" vertical="center"/>
    </xf>
    <xf numFmtId="0" fontId="139" fillId="12" borderId="90" xfId="10" applyFont="1" applyFill="1" applyBorder="1" applyAlignment="1">
      <alignment horizontal="center" vertical="center"/>
    </xf>
    <xf numFmtId="0" fontId="139" fillId="12" borderId="91" xfId="10" applyFont="1" applyFill="1" applyBorder="1" applyAlignment="1">
      <alignment horizontal="center" vertical="center"/>
    </xf>
    <xf numFmtId="0" fontId="21" fillId="0" borderId="9" xfId="17" applyFont="1" applyBorder="1" applyAlignment="1">
      <alignment horizontal="center" vertical="center" wrapText="1"/>
    </xf>
    <xf numFmtId="49" fontId="135" fillId="2" borderId="1" xfId="17" applyNumberFormat="1" applyFont="1" applyFill="1" applyBorder="1" applyAlignment="1" applyProtection="1">
      <alignment horizontal="center" vertical="center" shrinkToFit="1"/>
      <protection locked="0"/>
    </xf>
    <xf numFmtId="49" fontId="135" fillId="2" borderId="126" xfId="17" applyNumberFormat="1" applyFont="1" applyFill="1" applyBorder="1" applyAlignment="1" applyProtection="1">
      <alignment horizontal="center" vertical="center" shrinkToFit="1"/>
      <protection locked="0"/>
    </xf>
    <xf numFmtId="49" fontId="135" fillId="2" borderId="4" xfId="17" applyNumberFormat="1" applyFont="1" applyFill="1" applyBorder="1" applyAlignment="1" applyProtection="1">
      <alignment horizontal="center" vertical="center" shrinkToFit="1"/>
      <protection locked="0"/>
    </xf>
    <xf numFmtId="49" fontId="135" fillId="2" borderId="127" xfId="17" applyNumberFormat="1" applyFont="1" applyFill="1" applyBorder="1" applyAlignment="1" applyProtection="1">
      <alignment horizontal="center" vertical="center" shrinkToFit="1"/>
      <protection locked="0"/>
    </xf>
    <xf numFmtId="49" fontId="135" fillId="2" borderId="128" xfId="17" applyNumberFormat="1" applyFont="1" applyFill="1" applyBorder="1" applyAlignment="1" applyProtection="1">
      <alignment horizontal="center" vertical="center" shrinkToFit="1"/>
      <protection locked="0"/>
    </xf>
    <xf numFmtId="49" fontId="135" fillId="2" borderId="129" xfId="17" applyNumberFormat="1" applyFont="1" applyFill="1" applyBorder="1" applyAlignment="1" applyProtection="1">
      <alignment horizontal="center" vertical="center" shrinkToFit="1"/>
      <protection locked="0"/>
    </xf>
    <xf numFmtId="0" fontId="135" fillId="2" borderId="128" xfId="17" applyFont="1" applyFill="1" applyBorder="1" applyAlignment="1" applyProtection="1">
      <alignment horizontal="center" vertical="center"/>
      <protection locked="0"/>
    </xf>
    <xf numFmtId="0" fontId="135" fillId="2" borderId="7" xfId="17" applyFont="1" applyFill="1" applyBorder="1" applyAlignment="1" applyProtection="1">
      <alignment horizontal="center" vertical="center"/>
      <protection locked="0"/>
    </xf>
    <xf numFmtId="0" fontId="135" fillId="2" borderId="129" xfId="17" applyFont="1" applyFill="1" applyBorder="1" applyAlignment="1" applyProtection="1">
      <alignment horizontal="center" vertical="center"/>
      <protection locked="0"/>
    </xf>
    <xf numFmtId="0" fontId="135" fillId="2" borderId="11" xfId="17" applyFont="1" applyFill="1" applyBorder="1" applyAlignment="1" applyProtection="1">
      <alignment horizontal="center" vertical="center"/>
      <protection locked="0"/>
    </xf>
    <xf numFmtId="0" fontId="39" fillId="2" borderId="8" xfId="14" applyFont="1" applyFill="1" applyBorder="1" applyAlignment="1">
      <alignment vertical="center" shrinkToFit="1"/>
    </xf>
    <xf numFmtId="0" fontId="91" fillId="0" borderId="7" xfId="17" applyFont="1" applyBorder="1" applyAlignment="1">
      <alignment horizontal="center" vertical="center"/>
    </xf>
    <xf numFmtId="0" fontId="91" fillId="0" borderId="11" xfId="17" applyFont="1" applyBorder="1" applyAlignment="1">
      <alignment horizontal="center" vertical="center"/>
    </xf>
    <xf numFmtId="0" fontId="21" fillId="2" borderId="0" xfId="15" applyFont="1" applyFill="1" applyAlignment="1" applyProtection="1">
      <alignment horizontal="center" vertical="center" shrinkToFit="1"/>
      <protection locked="0"/>
    </xf>
    <xf numFmtId="0" fontId="39" fillId="0" borderId="13" xfId="15" applyFont="1" applyBorder="1" applyAlignment="1">
      <alignment horizontal="center" vertical="center"/>
    </xf>
    <xf numFmtId="0" fontId="39" fillId="0" borderId="3" xfId="15" applyFont="1" applyBorder="1" applyAlignment="1">
      <alignment horizontal="center" vertical="center"/>
    </xf>
    <xf numFmtId="0" fontId="39" fillId="0" borderId="17" xfId="15" applyFont="1" applyBorder="1" applyAlignment="1">
      <alignment horizontal="center" vertical="center"/>
    </xf>
    <xf numFmtId="0" fontId="39" fillId="0" borderId="1" xfId="15" applyFont="1" applyBorder="1" applyAlignment="1">
      <alignment horizontal="center" vertical="center"/>
    </xf>
    <xf numFmtId="0" fontId="39" fillId="2" borderId="0" xfId="15" applyFont="1" applyFill="1" applyAlignment="1" applyProtection="1">
      <alignment horizontal="center" vertical="center" shrinkToFit="1"/>
      <protection locked="0"/>
    </xf>
    <xf numFmtId="0" fontId="39" fillId="2" borderId="6" xfId="15" applyFont="1" applyFill="1" applyBorder="1" applyAlignment="1" applyProtection="1">
      <alignment horizontal="center" vertical="center" shrinkToFit="1"/>
      <protection locked="0"/>
    </xf>
    <xf numFmtId="0" fontId="21" fillId="0" borderId="7" xfId="17" applyFont="1" applyBorder="1" applyAlignment="1">
      <alignment horizontal="center" vertical="center"/>
    </xf>
    <xf numFmtId="0" fontId="21" fillId="0" borderId="11" xfId="17" applyFont="1" applyBorder="1" applyAlignment="1">
      <alignment horizontal="center" vertical="center"/>
    </xf>
    <xf numFmtId="49" fontId="135" fillId="2" borderId="7" xfId="17" applyNumberFormat="1" applyFont="1" applyFill="1" applyBorder="1" applyAlignment="1" applyProtection="1">
      <alignment horizontal="center" vertical="center" shrinkToFit="1"/>
      <protection locked="0"/>
    </xf>
    <xf numFmtId="49" fontId="135" fillId="2" borderId="11" xfId="17" applyNumberFormat="1" applyFont="1" applyFill="1" applyBorder="1" applyAlignment="1" applyProtection="1">
      <alignment horizontal="center" vertical="center" shrinkToFit="1"/>
      <protection locked="0"/>
    </xf>
    <xf numFmtId="0" fontId="29" fillId="0" borderId="1" xfId="17" applyFont="1" applyBorder="1" applyAlignment="1">
      <alignment horizontal="center" vertical="center" wrapText="1"/>
    </xf>
    <xf numFmtId="0" fontId="29" fillId="0" borderId="4" xfId="17" applyFont="1" applyBorder="1" applyAlignment="1">
      <alignment horizontal="center" vertical="center" wrapText="1"/>
    </xf>
    <xf numFmtId="0" fontId="39" fillId="0" borderId="0" xfId="15" applyFont="1">
      <alignment vertical="center"/>
    </xf>
    <xf numFmtId="0" fontId="39" fillId="0" borderId="6" xfId="15" applyFont="1" applyBorder="1" applyAlignment="1">
      <alignment horizontal="distributed" vertical="center"/>
    </xf>
    <xf numFmtId="0" fontId="39" fillId="0" borderId="0" xfId="15" applyFont="1" applyAlignment="1">
      <alignment horizontal="distributed" vertical="center"/>
    </xf>
    <xf numFmtId="0" fontId="10" fillId="0" borderId="13" xfId="15" applyFont="1" applyBorder="1" applyAlignment="1">
      <alignment horizontal="center" vertical="center"/>
    </xf>
    <xf numFmtId="0" fontId="10" fillId="0" borderId="3" xfId="15" applyFont="1" applyBorder="1" applyAlignment="1">
      <alignment horizontal="center" vertical="center"/>
    </xf>
    <xf numFmtId="183" fontId="39" fillId="2" borderId="0" xfId="15" applyNumberFormat="1" applyFont="1" applyFill="1" applyAlignment="1" applyProtection="1">
      <alignment horizontal="center" vertical="center" shrinkToFit="1"/>
      <protection locked="0"/>
    </xf>
    <xf numFmtId="0" fontId="21" fillId="2" borderId="6" xfId="15" applyFont="1" applyFill="1" applyBorder="1" applyAlignment="1" applyProtection="1">
      <alignment horizontal="center" vertical="center" shrinkToFit="1"/>
      <protection locked="0"/>
    </xf>
    <xf numFmtId="0" fontId="33" fillId="0" borderId="0" xfId="23" applyFont="1" applyAlignment="1">
      <alignment horizontal="center" vertical="center"/>
    </xf>
    <xf numFmtId="0" fontId="16" fillId="0" borderId="0" xfId="23" applyFont="1" applyAlignment="1">
      <alignment horizontal="center" vertical="center"/>
    </xf>
    <xf numFmtId="0" fontId="16" fillId="0" borderId="0" xfId="23" applyFont="1" applyAlignment="1">
      <alignment vertical="top" wrapText="1"/>
    </xf>
    <xf numFmtId="0" fontId="33" fillId="0" borderId="0" xfId="23" applyFont="1" applyAlignment="1">
      <alignment horizontal="center"/>
    </xf>
    <xf numFmtId="0" fontId="33" fillId="0" borderId="13" xfId="23" applyFont="1" applyBorder="1" applyAlignment="1">
      <alignment horizontal="center" vertical="center"/>
    </xf>
    <xf numFmtId="193" fontId="33" fillId="2" borderId="13" xfId="2" applyNumberFormat="1" applyFont="1" applyFill="1" applyBorder="1" applyAlignment="1">
      <alignment vertical="center"/>
    </xf>
    <xf numFmtId="0" fontId="53" fillId="0" borderId="0" xfId="23" applyFont="1" applyAlignment="1">
      <alignment horizontal="distributed" vertical="center"/>
    </xf>
    <xf numFmtId="0" fontId="33" fillId="7" borderId="0" xfId="23" applyFont="1" applyFill="1">
      <alignment vertical="center"/>
    </xf>
    <xf numFmtId="0" fontId="16" fillId="7" borderId="0" xfId="23" applyFont="1" applyFill="1">
      <alignment vertical="center"/>
    </xf>
    <xf numFmtId="193" fontId="33" fillId="0" borderId="0" xfId="23" applyNumberFormat="1" applyFont="1" applyAlignment="1">
      <alignment vertical="center" wrapText="1"/>
    </xf>
    <xf numFmtId="193" fontId="33" fillId="0" borderId="0" xfId="23" applyNumberFormat="1" applyFont="1">
      <alignment vertical="center"/>
    </xf>
    <xf numFmtId="0" fontId="33" fillId="2" borderId="0" xfId="23" applyFont="1" applyFill="1" applyAlignment="1">
      <alignment horizontal="center" vertical="center"/>
    </xf>
    <xf numFmtId="0" fontId="33" fillId="6" borderId="13" xfId="23" applyFont="1" applyFill="1" applyBorder="1" applyAlignment="1">
      <alignment horizontal="center" vertical="center"/>
    </xf>
    <xf numFmtId="0" fontId="33" fillId="2" borderId="0" xfId="23" applyFont="1" applyFill="1" applyAlignment="1">
      <alignment horizontal="center"/>
    </xf>
    <xf numFmtId="193" fontId="33" fillId="2" borderId="3" xfId="2" applyNumberFormat="1" applyFont="1" applyFill="1" applyBorder="1" applyAlignment="1">
      <alignment vertical="center"/>
    </xf>
    <xf numFmtId="193" fontId="33" fillId="2" borderId="39" xfId="2" applyNumberFormat="1" applyFont="1" applyFill="1" applyBorder="1" applyAlignment="1">
      <alignment vertical="center"/>
    </xf>
    <xf numFmtId="193" fontId="33" fillId="2" borderId="40" xfId="2" applyNumberFormat="1" applyFont="1" applyFill="1" applyBorder="1" applyAlignment="1">
      <alignment vertical="center"/>
    </xf>
    <xf numFmtId="193" fontId="33" fillId="2" borderId="41" xfId="2" applyNumberFormat="1" applyFont="1" applyFill="1" applyBorder="1" applyAlignment="1">
      <alignment vertical="center"/>
    </xf>
    <xf numFmtId="193" fontId="33" fillId="2" borderId="42" xfId="2" applyNumberFormat="1" applyFont="1" applyFill="1" applyBorder="1" applyAlignment="1">
      <alignment vertical="center"/>
    </xf>
    <xf numFmtId="193" fontId="33" fillId="2" borderId="43" xfId="2" applyNumberFormat="1" applyFont="1" applyFill="1" applyBorder="1" applyAlignment="1">
      <alignment vertical="center"/>
    </xf>
    <xf numFmtId="193" fontId="33" fillId="2" borderId="0" xfId="23" applyNumberFormat="1" applyFont="1" applyFill="1" applyAlignment="1">
      <alignment horizontal="left" vertical="center" indent="1"/>
    </xf>
    <xf numFmtId="0" fontId="33" fillId="0" borderId="3" xfId="23" applyFont="1" applyBorder="1" applyAlignment="1">
      <alignment horizontal="center" vertical="center"/>
    </xf>
    <xf numFmtId="0" fontId="38" fillId="0" borderId="36" xfId="23" applyFont="1" applyBorder="1" applyAlignment="1">
      <alignment horizontal="center" vertical="center"/>
    </xf>
    <xf numFmtId="0" fontId="38" fillId="0" borderId="37" xfId="23" applyFont="1" applyBorder="1" applyAlignment="1">
      <alignment horizontal="center" vertical="center"/>
    </xf>
    <xf numFmtId="0" fontId="38" fillId="0" borderId="38" xfId="23" applyFont="1" applyBorder="1" applyAlignment="1">
      <alignment horizontal="center" vertical="center"/>
    </xf>
    <xf numFmtId="0" fontId="38" fillId="0" borderId="39" xfId="23" applyFont="1" applyBorder="1" applyAlignment="1">
      <alignment horizontal="center" vertical="center"/>
    </xf>
    <xf numFmtId="0" fontId="38" fillId="0" borderId="13" xfId="23" applyFont="1" applyBorder="1" applyAlignment="1">
      <alignment horizontal="center" vertical="center"/>
    </xf>
    <xf numFmtId="0" fontId="38" fillId="0" borderId="40" xfId="23" applyFont="1" applyBorder="1" applyAlignment="1">
      <alignment horizontal="center" vertical="center"/>
    </xf>
    <xf numFmtId="192" fontId="33" fillId="2" borderId="0" xfId="23" applyNumberFormat="1" applyFont="1" applyFill="1" applyAlignment="1">
      <alignment horizontal="center" vertical="center"/>
    </xf>
    <xf numFmtId="0" fontId="53" fillId="0" borderId="0" xfId="23" applyFont="1" applyAlignment="1">
      <alignment horizontal="center" vertical="center"/>
    </xf>
    <xf numFmtId="0" fontId="33" fillId="2" borderId="0" xfId="23" applyFont="1" applyFill="1">
      <alignment vertical="center"/>
    </xf>
    <xf numFmtId="0" fontId="33" fillId="0" borderId="0" xfId="23" applyFont="1">
      <alignment vertical="center"/>
    </xf>
    <xf numFmtId="0" fontId="16" fillId="0" borderId="0" xfId="23" applyFont="1">
      <alignment vertical="center"/>
    </xf>
    <xf numFmtId="0" fontId="16" fillId="2" borderId="0" xfId="23" applyFont="1" applyFill="1" applyAlignment="1">
      <alignment horizontal="center" vertical="center"/>
    </xf>
    <xf numFmtId="0" fontId="33" fillId="0" borderId="0" xfId="23" applyFont="1" applyAlignment="1">
      <alignment wrapText="1"/>
    </xf>
    <xf numFmtId="192" fontId="34" fillId="2" borderId="0" xfId="23" applyNumberFormat="1" applyFont="1" applyFill="1" applyAlignment="1">
      <alignment horizontal="center" vertical="center"/>
    </xf>
    <xf numFmtId="0" fontId="21" fillId="0" borderId="6" xfId="15" applyFont="1" applyBorder="1" applyAlignment="1">
      <alignment horizontal="center" vertical="center"/>
    </xf>
    <xf numFmtId="38" fontId="21" fillId="0" borderId="0" xfId="15" applyNumberFormat="1" applyFont="1" applyAlignment="1">
      <alignment horizontal="center" vertical="center"/>
    </xf>
    <xf numFmtId="38" fontId="21" fillId="0" borderId="10" xfId="15" applyNumberFormat="1" applyFont="1" applyBorder="1" applyAlignment="1">
      <alignment horizontal="center" vertical="center"/>
    </xf>
    <xf numFmtId="38" fontId="21" fillId="0" borderId="6" xfId="15" applyNumberFormat="1" applyFont="1" applyBorder="1" applyAlignment="1">
      <alignment horizontal="center" vertical="center"/>
    </xf>
    <xf numFmtId="197" fontId="16" fillId="3" borderId="0" xfId="15" applyNumberFormat="1" applyFont="1" applyFill="1" applyAlignment="1">
      <alignment horizontal="center" vertical="center" shrinkToFit="1"/>
    </xf>
    <xf numFmtId="0" fontId="39" fillId="0" borderId="6" xfId="15" applyFont="1" applyBorder="1" applyAlignment="1">
      <alignment horizontal="center" vertical="center"/>
    </xf>
    <xf numFmtId="0" fontId="39" fillId="0" borderId="0" xfId="15" applyFont="1" applyAlignment="1">
      <alignment horizontal="center" vertical="center"/>
    </xf>
    <xf numFmtId="0" fontId="39" fillId="2" borderId="6" xfId="15" applyFont="1" applyFill="1" applyBorder="1" applyAlignment="1" applyProtection="1">
      <alignment horizontal="center" vertical="center"/>
      <protection locked="0"/>
    </xf>
    <xf numFmtId="0" fontId="39" fillId="2" borderId="0" xfId="15" applyFont="1" applyFill="1" applyAlignment="1" applyProtection="1">
      <alignment horizontal="center" vertical="center"/>
      <protection locked="0"/>
    </xf>
    <xf numFmtId="0" fontId="73" fillId="0" borderId="0" xfId="15" applyFont="1" applyAlignment="1">
      <alignment horizontal="center" vertical="center"/>
    </xf>
    <xf numFmtId="0" fontId="39" fillId="0" borderId="13" xfId="15" applyFont="1" applyBorder="1" applyAlignment="1">
      <alignment horizontal="center" vertical="center" wrapText="1"/>
    </xf>
    <xf numFmtId="0" fontId="39" fillId="0" borderId="3" xfId="15" applyFont="1" applyBorder="1" applyAlignment="1">
      <alignment horizontal="center" vertical="center" wrapText="1"/>
    </xf>
    <xf numFmtId="197" fontId="33" fillId="0" borderId="0" xfId="15" applyNumberFormat="1" applyFont="1" applyAlignment="1">
      <alignment horizontal="center" vertical="center"/>
    </xf>
    <xf numFmtId="0" fontId="33" fillId="0" borderId="0" xfId="15" applyFont="1" applyAlignment="1">
      <alignment horizontal="center" vertical="top"/>
    </xf>
    <xf numFmtId="38" fontId="39" fillId="2" borderId="0" xfId="2" applyFont="1" applyFill="1" applyBorder="1" applyAlignment="1" applyProtection="1">
      <alignment horizontal="center" vertical="center" wrapText="1"/>
      <protection locked="0"/>
    </xf>
    <xf numFmtId="38" fontId="39" fillId="2" borderId="10" xfId="2" applyFont="1" applyFill="1" applyBorder="1" applyAlignment="1" applyProtection="1">
      <alignment horizontal="center" vertical="center" wrapText="1"/>
      <protection locked="0"/>
    </xf>
    <xf numFmtId="38" fontId="39" fillId="2" borderId="6" xfId="2" applyFont="1" applyFill="1" applyBorder="1" applyAlignment="1" applyProtection="1">
      <alignment horizontal="center" vertical="center" wrapText="1"/>
      <protection locked="0"/>
    </xf>
    <xf numFmtId="0" fontId="39" fillId="0" borderId="8" xfId="15" applyFont="1" applyBorder="1" applyAlignment="1">
      <alignment horizontal="center" vertical="center"/>
    </xf>
    <xf numFmtId="0" fontId="39" fillId="0" borderId="9" xfId="15" applyFont="1" applyBorder="1" applyAlignment="1">
      <alignment horizontal="center" vertical="center"/>
    </xf>
    <xf numFmtId="0" fontId="33" fillId="2" borderId="6" xfId="15" applyFont="1" applyFill="1" applyBorder="1" applyAlignment="1" applyProtection="1">
      <alignment horizontal="center" vertical="center"/>
      <protection locked="0"/>
    </xf>
    <xf numFmtId="197" fontId="39" fillId="3" borderId="3" xfId="15" applyNumberFormat="1" applyFont="1" applyFill="1" applyBorder="1" applyAlignment="1">
      <alignment horizontal="center" vertical="center" shrinkToFit="1"/>
    </xf>
    <xf numFmtId="197" fontId="39" fillId="3" borderId="2" xfId="15" applyNumberFormat="1" applyFont="1" applyFill="1" applyBorder="1" applyAlignment="1">
      <alignment horizontal="center" vertical="center" shrinkToFit="1"/>
    </xf>
    <xf numFmtId="197" fontId="39" fillId="3" borderId="5" xfId="15" applyNumberFormat="1" applyFont="1" applyFill="1" applyBorder="1" applyAlignment="1">
      <alignment horizontal="center" vertical="center" shrinkToFit="1"/>
    </xf>
    <xf numFmtId="0" fontId="39" fillId="0" borderId="7" xfId="15" applyFont="1" applyBorder="1" applyAlignment="1">
      <alignment horizontal="center" vertical="center"/>
    </xf>
    <xf numFmtId="0" fontId="39" fillId="0" borderId="4" xfId="15" applyFont="1" applyBorder="1" applyAlignment="1">
      <alignment horizontal="center" vertical="center"/>
    </xf>
    <xf numFmtId="0" fontId="39" fillId="0" borderId="10" xfId="15" applyFont="1" applyBorder="1" applyAlignment="1">
      <alignment horizontal="center" vertical="center"/>
    </xf>
    <xf numFmtId="0" fontId="39" fillId="0" borderId="11" xfId="15" applyFont="1" applyBorder="1" applyAlignment="1">
      <alignment horizontal="center" vertical="center"/>
    </xf>
    <xf numFmtId="0" fontId="21" fillId="0" borderId="6" xfId="15" applyFont="1" applyBorder="1">
      <alignment vertical="center"/>
    </xf>
    <xf numFmtId="0" fontId="21" fillId="0" borderId="7" xfId="15" applyFont="1" applyBorder="1">
      <alignment vertical="center"/>
    </xf>
    <xf numFmtId="0" fontId="21" fillId="0" borderId="10" xfId="15" applyFont="1" applyBorder="1">
      <alignment vertical="center"/>
    </xf>
    <xf numFmtId="0" fontId="21" fillId="0" borderId="11" xfId="15" applyFont="1" applyBorder="1">
      <alignment vertical="center"/>
    </xf>
    <xf numFmtId="38" fontId="39" fillId="2" borderId="0" xfId="2" applyFont="1" applyFill="1" applyBorder="1" applyAlignment="1" applyProtection="1">
      <alignment horizontal="center" vertical="center" shrinkToFit="1"/>
      <protection locked="0"/>
    </xf>
    <xf numFmtId="38" fontId="21" fillId="2" borderId="0" xfId="2" applyFont="1" applyFill="1" applyBorder="1" applyAlignment="1" applyProtection="1">
      <alignment horizontal="center" vertical="center"/>
      <protection locked="0"/>
    </xf>
    <xf numFmtId="38" fontId="39" fillId="2" borderId="10" xfId="2" applyFont="1" applyFill="1" applyBorder="1" applyAlignment="1" applyProtection="1">
      <alignment horizontal="center" vertical="center" shrinkToFit="1"/>
      <protection locked="0"/>
    </xf>
    <xf numFmtId="38" fontId="21" fillId="2" borderId="6" xfId="2" applyFont="1" applyFill="1" applyBorder="1" applyAlignment="1" applyProtection="1">
      <alignment horizontal="center" vertical="center"/>
      <protection locked="0"/>
    </xf>
    <xf numFmtId="0" fontId="83" fillId="0" borderId="0" xfId="15" applyFont="1" applyAlignment="1">
      <alignment horizontal="center" vertical="center" wrapText="1"/>
    </xf>
    <xf numFmtId="195" fontId="16" fillId="3" borderId="0" xfId="15" applyNumberFormat="1" applyFont="1" applyFill="1" applyAlignment="1" applyProtection="1">
      <alignment horizontal="center" vertical="center" shrinkToFit="1"/>
      <protection locked="0"/>
    </xf>
    <xf numFmtId="0" fontId="33" fillId="0" borderId="0" xfId="15" applyFont="1" applyAlignment="1">
      <alignment horizontal="center" vertical="center" shrinkToFit="1"/>
    </xf>
    <xf numFmtId="0" fontId="16" fillId="3" borderId="0" xfId="15" applyFont="1" applyFill="1" applyAlignment="1" applyProtection="1">
      <alignment horizontal="center" vertical="center" shrinkToFit="1"/>
      <protection locked="0"/>
    </xf>
    <xf numFmtId="0" fontId="33" fillId="0" borderId="0" xfId="15" applyFont="1" applyAlignment="1">
      <alignment horizontal="center" vertical="center"/>
    </xf>
    <xf numFmtId="0" fontId="33" fillId="0" borderId="0" xfId="15" applyFont="1">
      <alignment vertical="center"/>
    </xf>
    <xf numFmtId="0" fontId="101" fillId="0" borderId="0" xfId="15" applyFont="1" applyAlignment="1">
      <alignment horizontal="center" vertical="center"/>
    </xf>
    <xf numFmtId="0" fontId="0" fillId="2" borderId="0" xfId="0" applyFill="1" applyAlignment="1" applyProtection="1">
      <alignment horizontal="center" vertical="center"/>
      <protection locked="0"/>
    </xf>
    <xf numFmtId="0" fontId="35" fillId="0" borderId="13" xfId="15" applyFont="1" applyBorder="1" applyAlignment="1">
      <alignment horizontal="center" vertical="center" textRotation="255"/>
    </xf>
    <xf numFmtId="0" fontId="35" fillId="0" borderId="17" xfId="15" applyFont="1" applyBorder="1" applyAlignment="1">
      <alignment horizontal="center" vertical="center" textRotation="255"/>
    </xf>
    <xf numFmtId="0" fontId="36" fillId="0" borderId="104" xfId="15" applyFont="1" applyBorder="1" applyAlignment="1">
      <alignment horizontal="center" vertical="center" wrapText="1"/>
    </xf>
    <xf numFmtId="0" fontId="36" fillId="0" borderId="105" xfId="15" applyFont="1" applyBorder="1" applyAlignment="1">
      <alignment horizontal="center" vertical="center" wrapText="1"/>
    </xf>
    <xf numFmtId="0" fontId="36" fillId="0" borderId="106" xfId="15" applyFont="1" applyBorder="1" applyAlignment="1">
      <alignment horizontal="center" vertical="center" wrapText="1"/>
    </xf>
    <xf numFmtId="0" fontId="39" fillId="0" borderId="109" xfId="15" applyFont="1" applyBorder="1" applyAlignment="1">
      <alignment horizontal="center" vertical="center" wrapText="1"/>
    </xf>
    <xf numFmtId="0" fontId="39" fillId="0" borderId="110" xfId="15" applyFont="1" applyBorder="1" applyAlignment="1">
      <alignment horizontal="center" vertical="center" wrapText="1"/>
    </xf>
    <xf numFmtId="0" fontId="39" fillId="0" borderId="111" xfId="15" applyFont="1" applyBorder="1" applyAlignment="1">
      <alignment horizontal="center" vertical="center" wrapText="1"/>
    </xf>
    <xf numFmtId="0" fontId="39" fillId="0" borderId="112" xfId="15" applyFont="1" applyBorder="1" applyAlignment="1">
      <alignment horizontal="center" vertical="center" wrapText="1"/>
    </xf>
    <xf numFmtId="0" fontId="39" fillId="0" borderId="113" xfId="15" applyFont="1" applyBorder="1" applyAlignment="1">
      <alignment horizontal="center" vertical="center" wrapText="1"/>
    </xf>
    <xf numFmtId="0" fontId="39" fillId="0" borderId="114" xfId="15" applyFont="1" applyBorder="1" applyAlignment="1">
      <alignment horizontal="center" vertical="center" wrapText="1"/>
    </xf>
    <xf numFmtId="0" fontId="39" fillId="2" borderId="109" xfId="15" applyFont="1" applyFill="1" applyBorder="1" applyAlignment="1">
      <alignment horizontal="center" vertical="center"/>
    </xf>
    <xf numFmtId="0" fontId="39" fillId="2" borderId="110" xfId="15" applyFont="1" applyFill="1" applyBorder="1" applyAlignment="1">
      <alignment horizontal="center" vertical="center"/>
    </xf>
    <xf numFmtId="0" fontId="39" fillId="2" borderId="111" xfId="15" applyFont="1" applyFill="1" applyBorder="1" applyAlignment="1">
      <alignment horizontal="center" vertical="center"/>
    </xf>
    <xf numFmtId="0" fontId="39" fillId="2" borderId="112" xfId="15" applyFont="1" applyFill="1" applyBorder="1" applyAlignment="1">
      <alignment horizontal="center" vertical="center"/>
    </xf>
    <xf numFmtId="0" fontId="39" fillId="2" borderId="113" xfId="15" applyFont="1" applyFill="1" applyBorder="1" applyAlignment="1">
      <alignment horizontal="center" vertical="center"/>
    </xf>
    <xf numFmtId="0" fontId="39" fillId="2" borderId="114" xfId="15" applyFont="1" applyFill="1" applyBorder="1" applyAlignment="1">
      <alignment horizontal="center" vertical="center"/>
    </xf>
    <xf numFmtId="0" fontId="36" fillId="2" borderId="104" xfId="15" applyFont="1" applyFill="1" applyBorder="1" applyAlignment="1">
      <alignment horizontal="center" vertical="center" wrapText="1"/>
    </xf>
    <xf numFmtId="0" fontId="36" fillId="2" borderId="105" xfId="15" applyFont="1" applyFill="1" applyBorder="1" applyAlignment="1">
      <alignment horizontal="center" vertical="center" wrapText="1"/>
    </xf>
    <xf numFmtId="0" fontId="36" fillId="2" borderId="106" xfId="15" applyFont="1" applyFill="1" applyBorder="1" applyAlignment="1">
      <alignment horizontal="center" vertical="center" wrapText="1"/>
    </xf>
    <xf numFmtId="0" fontId="39" fillId="2" borderId="1" xfId="15" applyFont="1" applyFill="1" applyBorder="1" applyAlignment="1">
      <alignment horizontal="center" vertical="center"/>
    </xf>
    <xf numFmtId="0" fontId="39" fillId="2" borderId="6" xfId="15" applyFont="1" applyFill="1" applyBorder="1" applyAlignment="1">
      <alignment horizontal="center" vertical="center"/>
    </xf>
    <xf numFmtId="0" fontId="39" fillId="2" borderId="7" xfId="15" applyFont="1" applyFill="1" applyBorder="1" applyAlignment="1">
      <alignment horizontal="center" vertical="center"/>
    </xf>
    <xf numFmtId="0" fontId="39" fillId="2" borderId="4" xfId="15" applyFont="1" applyFill="1" applyBorder="1" applyAlignment="1">
      <alignment horizontal="center" vertical="center"/>
    </xf>
    <xf numFmtId="0" fontId="39" fillId="2" borderId="10" xfId="15" applyFont="1" applyFill="1" applyBorder="1" applyAlignment="1">
      <alignment horizontal="center" vertical="center"/>
    </xf>
    <xf numFmtId="0" fontId="39" fillId="2" borderId="11" xfId="15" applyFont="1" applyFill="1" applyBorder="1" applyAlignment="1">
      <alignment horizontal="center" vertical="center"/>
    </xf>
    <xf numFmtId="0" fontId="39" fillId="3" borderId="6" xfId="15" applyFont="1" applyFill="1" applyBorder="1" applyAlignment="1">
      <alignment horizontal="center" vertical="center" shrinkToFit="1"/>
    </xf>
    <xf numFmtId="0" fontId="39" fillId="3" borderId="7" xfId="15" applyFont="1" applyFill="1" applyBorder="1" applyAlignment="1">
      <alignment horizontal="center" vertical="center" shrinkToFit="1"/>
    </xf>
    <xf numFmtId="0" fontId="39" fillId="3" borderId="0" xfId="15" applyFont="1" applyFill="1" applyAlignment="1">
      <alignment horizontal="center" vertical="center" shrinkToFit="1"/>
    </xf>
    <xf numFmtId="0" fontId="39" fillId="3" borderId="9" xfId="15" applyFont="1" applyFill="1" applyBorder="1" applyAlignment="1">
      <alignment horizontal="center" vertical="center" shrinkToFit="1"/>
    </xf>
    <xf numFmtId="0" fontId="39" fillId="3" borderId="1" xfId="15" applyFont="1" applyFill="1" applyBorder="1" applyAlignment="1">
      <alignment horizontal="center" vertical="center" shrinkToFit="1"/>
    </xf>
    <xf numFmtId="0" fontId="39" fillId="3" borderId="8" xfId="15" applyFont="1" applyFill="1" applyBorder="1" applyAlignment="1">
      <alignment horizontal="center" vertical="center" shrinkToFit="1"/>
    </xf>
    <xf numFmtId="0" fontId="39" fillId="3" borderId="10" xfId="15" applyFont="1" applyFill="1" applyBorder="1" applyAlignment="1">
      <alignment horizontal="center" vertical="center" shrinkToFit="1"/>
    </xf>
    <xf numFmtId="0" fontId="39" fillId="0" borderId="4" xfId="15" applyFont="1" applyBorder="1" applyAlignment="1">
      <alignment horizontal="right" vertical="center" wrapText="1"/>
    </xf>
    <xf numFmtId="0" fontId="39" fillId="0" borderId="10" xfId="15" applyFont="1" applyBorder="1" applyAlignment="1">
      <alignment horizontal="right" vertical="center" wrapText="1"/>
    </xf>
    <xf numFmtId="0" fontId="39" fillId="0" borderId="10" xfId="15" applyFont="1" applyBorder="1" applyAlignment="1">
      <alignment vertical="center" wrapText="1"/>
    </xf>
    <xf numFmtId="0" fontId="39" fillId="0" borderId="11" xfId="15" applyFont="1" applyBorder="1" applyAlignment="1">
      <alignment vertical="center" wrapText="1"/>
    </xf>
    <xf numFmtId="0" fontId="39" fillId="2" borderId="13" xfId="15" applyFont="1" applyFill="1" applyBorder="1" applyAlignment="1">
      <alignment horizontal="center" vertical="center"/>
    </xf>
    <xf numFmtId="0" fontId="36" fillId="2" borderId="115" xfId="15" applyFont="1" applyFill="1" applyBorder="1" applyAlignment="1">
      <alignment horizontal="center" vertical="center" wrapText="1"/>
    </xf>
    <xf numFmtId="0" fontId="36" fillId="2" borderId="116" xfId="15" applyFont="1" applyFill="1" applyBorder="1" applyAlignment="1">
      <alignment horizontal="center" vertical="center" wrapText="1"/>
    </xf>
    <xf numFmtId="0" fontId="36" fillId="2" borderId="103" xfId="15" applyFont="1" applyFill="1" applyBorder="1" applyAlignment="1">
      <alignment horizontal="center" vertical="center" wrapText="1"/>
    </xf>
    <xf numFmtId="0" fontId="33" fillId="0" borderId="1" xfId="15" applyFont="1" applyBorder="1" applyAlignment="1">
      <alignment horizontal="center" vertical="center"/>
    </xf>
    <xf numFmtId="0" fontId="33" fillId="0" borderId="6" xfId="15" applyFont="1" applyBorder="1" applyAlignment="1">
      <alignment horizontal="center" vertical="center"/>
    </xf>
    <xf numFmtId="0" fontId="33" fillId="0" borderId="7" xfId="15" applyFont="1" applyBorder="1" applyAlignment="1">
      <alignment horizontal="center" vertical="center"/>
    </xf>
    <xf numFmtId="0" fontId="33" fillId="0" borderId="4" xfId="15" applyFont="1" applyBorder="1" applyAlignment="1">
      <alignment horizontal="center" vertical="center"/>
    </xf>
    <xf numFmtId="0" fontId="33" fillId="0" borderId="10" xfId="15" applyFont="1" applyBorder="1" applyAlignment="1">
      <alignment horizontal="center" vertical="center"/>
    </xf>
    <xf numFmtId="0" fontId="33" fillId="0" borderId="11" xfId="15" applyFont="1" applyBorder="1" applyAlignment="1">
      <alignment horizontal="center" vertical="center"/>
    </xf>
    <xf numFmtId="0" fontId="36" fillId="0" borderId="117" xfId="15" applyFont="1" applyBorder="1" applyAlignment="1">
      <alignment horizontal="center" vertical="center" wrapText="1"/>
    </xf>
    <xf numFmtId="0" fontId="36" fillId="0" borderId="59" xfId="15" applyFont="1" applyBorder="1" applyAlignment="1">
      <alignment horizontal="center" vertical="center" wrapText="1"/>
    </xf>
    <xf numFmtId="0" fontId="36" fillId="0" borderId="118" xfId="15" applyFont="1" applyBorder="1" applyAlignment="1">
      <alignment horizontal="center" vertical="center" wrapText="1"/>
    </xf>
    <xf numFmtId="0" fontId="39" fillId="0" borderId="107" xfId="15" applyFont="1" applyBorder="1" applyAlignment="1">
      <alignment horizontal="center" vertical="center" wrapText="1"/>
    </xf>
    <xf numFmtId="0" fontId="39" fillId="0" borderId="58" xfId="15" applyFont="1" applyBorder="1" applyAlignment="1">
      <alignment horizontal="center" vertical="center" wrapText="1"/>
    </xf>
    <xf numFmtId="0" fontId="39" fillId="0" borderId="108" xfId="15" applyFont="1" applyBorder="1" applyAlignment="1">
      <alignment horizontal="center" vertical="center" wrapText="1"/>
    </xf>
    <xf numFmtId="0" fontId="98" fillId="2" borderId="13" xfId="15" applyFont="1" applyFill="1" applyBorder="1" applyAlignment="1">
      <alignment horizontal="center" vertical="center"/>
    </xf>
    <xf numFmtId="0" fontId="103" fillId="6" borderId="13" xfId="15" applyFont="1" applyFill="1" applyBorder="1" applyAlignment="1">
      <alignment vertical="center" wrapText="1"/>
    </xf>
    <xf numFmtId="0" fontId="103" fillId="6" borderId="6" xfId="15" applyFont="1" applyFill="1" applyBorder="1" applyAlignment="1">
      <alignment vertical="center" wrapText="1"/>
    </xf>
    <xf numFmtId="0" fontId="103" fillId="6" borderId="6" xfId="15" applyFont="1" applyFill="1" applyBorder="1">
      <alignment vertical="center"/>
    </xf>
    <xf numFmtId="0" fontId="103" fillId="6" borderId="0" xfId="15" applyFont="1" applyFill="1">
      <alignment vertical="center"/>
    </xf>
    <xf numFmtId="0" fontId="33" fillId="2" borderId="6" xfId="15" applyFont="1" applyFill="1" applyBorder="1" applyAlignment="1">
      <alignment horizontal="center" vertical="center"/>
    </xf>
    <xf numFmtId="0" fontId="33" fillId="2" borderId="10" xfId="15" applyFont="1" applyFill="1" applyBorder="1" applyAlignment="1">
      <alignment horizontal="center" vertical="center"/>
    </xf>
    <xf numFmtId="0" fontId="33" fillId="0" borderId="6" xfId="15" applyFont="1" applyBorder="1" applyAlignment="1">
      <alignment horizontal="center" vertical="center" wrapText="1"/>
    </xf>
    <xf numFmtId="0" fontId="33" fillId="0" borderId="10" xfId="15" applyFont="1" applyBorder="1" applyAlignment="1">
      <alignment horizontal="center" vertical="center" wrapText="1"/>
    </xf>
    <xf numFmtId="0" fontId="33" fillId="2" borderId="6" xfId="15" applyFont="1" applyFill="1" applyBorder="1" applyAlignment="1" applyProtection="1">
      <alignment horizontal="center" vertical="center" wrapText="1" shrinkToFit="1"/>
      <protection locked="0"/>
    </xf>
    <xf numFmtId="0" fontId="33" fillId="2" borderId="10" xfId="15" applyFont="1" applyFill="1" applyBorder="1" applyAlignment="1" applyProtection="1">
      <alignment horizontal="center" vertical="center" wrapText="1" shrinkToFit="1"/>
      <protection locked="0"/>
    </xf>
    <xf numFmtId="0" fontId="33" fillId="0" borderId="6" xfId="15" applyFont="1" applyBorder="1" applyAlignment="1" applyProtection="1">
      <alignment horizontal="center" vertical="center" wrapText="1" shrinkToFit="1"/>
      <protection locked="0"/>
    </xf>
    <xf numFmtId="0" fontId="33" fillId="0" borderId="7" xfId="15" applyFont="1" applyBorder="1" applyAlignment="1" applyProtection="1">
      <alignment horizontal="center" vertical="center" wrapText="1" shrinkToFit="1"/>
      <protection locked="0"/>
    </xf>
    <xf numFmtId="0" fontId="33" fillId="0" borderId="10" xfId="15" applyFont="1" applyBorder="1" applyAlignment="1" applyProtection="1">
      <alignment horizontal="center" vertical="center" wrapText="1" shrinkToFit="1"/>
      <protection locked="0"/>
    </xf>
    <xf numFmtId="0" fontId="33" fillId="0" borderId="11" xfId="15" applyFont="1" applyBorder="1" applyAlignment="1" applyProtection="1">
      <alignment horizontal="center" vertical="center" wrapText="1" shrinkToFit="1"/>
      <protection locked="0"/>
    </xf>
    <xf numFmtId="0" fontId="98" fillId="6" borderId="0" xfId="15" applyFont="1" applyFill="1" applyAlignment="1">
      <alignment horizontal="left" vertical="center" wrapText="1"/>
    </xf>
    <xf numFmtId="0" fontId="39" fillId="0" borderId="0" xfId="25" applyFont="1" applyAlignment="1">
      <alignment horizontal="center" vertical="center"/>
    </xf>
    <xf numFmtId="0" fontId="39" fillId="2" borderId="0" xfId="25" applyFont="1" applyFill="1" applyAlignment="1">
      <alignment horizontal="center" vertical="center"/>
    </xf>
    <xf numFmtId="0" fontId="39" fillId="0" borderId="0" xfId="25" applyFont="1">
      <alignment vertical="center"/>
    </xf>
    <xf numFmtId="0" fontId="41" fillId="0" borderId="0" xfId="25" applyFont="1" applyAlignment="1">
      <alignment horizontal="distributed" vertical="center"/>
    </xf>
    <xf numFmtId="0" fontId="41" fillId="0" borderId="0" xfId="25" applyFont="1" applyAlignment="1">
      <alignment horizontal="center" vertical="center"/>
    </xf>
    <xf numFmtId="0" fontId="39" fillId="0" borderId="0" xfId="25" applyFont="1" applyAlignment="1">
      <alignment horizontal="left" vertical="center"/>
    </xf>
    <xf numFmtId="0" fontId="39" fillId="0" borderId="0" xfId="25" applyFont="1" applyAlignment="1">
      <alignment horizontal="center"/>
    </xf>
    <xf numFmtId="0" fontId="39" fillId="2" borderId="0" xfId="25" applyFont="1" applyFill="1" applyAlignment="1">
      <alignment horizontal="center"/>
    </xf>
    <xf numFmtId="0" fontId="73" fillId="0" borderId="0" xfId="25" applyFont="1" applyAlignment="1">
      <alignment horizontal="center" vertical="center"/>
    </xf>
    <xf numFmtId="0" fontId="129" fillId="0" borderId="0" xfId="25" applyFont="1" applyAlignment="1">
      <alignment horizontal="center" vertical="center"/>
    </xf>
    <xf numFmtId="0" fontId="39" fillId="0" borderId="0" xfId="25" applyFont="1" applyAlignment="1">
      <alignment vertical="top" wrapText="1"/>
    </xf>
    <xf numFmtId="0" fontId="39" fillId="2" borderId="0" xfId="25" applyFont="1" applyFill="1" applyAlignment="1">
      <alignment horizontal="right" vertical="center"/>
    </xf>
    <xf numFmtId="0" fontId="39" fillId="2" borderId="0" xfId="25" applyFont="1" applyFill="1" applyAlignment="1">
      <alignment horizontal="left" vertical="center"/>
    </xf>
    <xf numFmtId="0" fontId="39" fillId="2" borderId="1" xfId="15" applyFont="1" applyFill="1" applyBorder="1" applyAlignment="1" applyProtection="1">
      <alignment vertical="center" wrapText="1"/>
      <protection locked="0"/>
    </xf>
    <xf numFmtId="0" fontId="39" fillId="2" borderId="6" xfId="15" applyFont="1" applyFill="1" applyBorder="1" applyAlignment="1" applyProtection="1">
      <alignment vertical="center" wrapText="1"/>
      <protection locked="0"/>
    </xf>
    <xf numFmtId="0" fontId="39" fillId="2" borderId="7" xfId="15" applyFont="1" applyFill="1" applyBorder="1" applyAlignment="1" applyProtection="1">
      <alignment vertical="center" wrapText="1"/>
      <protection locked="0"/>
    </xf>
    <xf numFmtId="0" fontId="39" fillId="2" borderId="4" xfId="15" applyFont="1" applyFill="1" applyBorder="1" applyAlignment="1" applyProtection="1">
      <alignment vertical="center" wrapText="1"/>
      <protection locked="0"/>
    </xf>
    <xf numFmtId="0" fontId="39" fillId="2" borderId="10" xfId="15" applyFont="1" applyFill="1" applyBorder="1" applyAlignment="1" applyProtection="1">
      <alignment vertical="center" wrapText="1"/>
      <protection locked="0"/>
    </xf>
    <xf numFmtId="0" fontId="39" fillId="2" borderId="11" xfId="15" applyFont="1" applyFill="1" applyBorder="1" applyAlignment="1" applyProtection="1">
      <alignment vertical="center" wrapText="1"/>
      <protection locked="0"/>
    </xf>
    <xf numFmtId="197" fontId="33" fillId="0" borderId="0" xfId="15" applyNumberFormat="1" applyFont="1" applyAlignment="1">
      <alignment horizontal="center" vertical="center" shrinkToFit="1"/>
    </xf>
    <xf numFmtId="195" fontId="16" fillId="3" borderId="0" xfId="15" applyNumberFormat="1" applyFont="1" applyFill="1" applyAlignment="1">
      <alignment horizontal="left" vertical="center" shrinkToFit="1"/>
    </xf>
    <xf numFmtId="0" fontId="39" fillId="0" borderId="1" xfId="15" applyFont="1" applyBorder="1" applyAlignment="1">
      <alignment horizontal="center" vertical="center" wrapText="1"/>
    </xf>
    <xf numFmtId="0" fontId="39" fillId="0" borderId="6" xfId="15" applyFont="1" applyBorder="1" applyAlignment="1">
      <alignment horizontal="center" vertical="center" wrapText="1"/>
    </xf>
    <xf numFmtId="0" fontId="39" fillId="0" borderId="7" xfId="15" applyFont="1" applyBorder="1" applyAlignment="1">
      <alignment horizontal="center" vertical="center" wrapText="1"/>
    </xf>
    <xf numFmtId="0" fontId="39" fillId="0" borderId="4" xfId="15" applyFont="1" applyBorder="1" applyAlignment="1">
      <alignment horizontal="center" vertical="center" wrapText="1"/>
    </xf>
    <xf numFmtId="0" fontId="39" fillId="0" borderId="10" xfId="15" applyFont="1" applyBorder="1" applyAlignment="1">
      <alignment horizontal="center" vertical="center" wrapText="1"/>
    </xf>
    <xf numFmtId="0" fontId="39" fillId="0" borderId="11" xfId="15" applyFont="1" applyBorder="1" applyAlignment="1">
      <alignment horizontal="center" vertical="center" wrapText="1"/>
    </xf>
    <xf numFmtId="0" fontId="39" fillId="2" borderId="1" xfId="15" applyFont="1" applyFill="1" applyBorder="1" applyProtection="1">
      <alignment vertical="center"/>
      <protection locked="0"/>
    </xf>
    <xf numFmtId="0" fontId="39" fillId="2" borderId="6" xfId="15" applyFont="1" applyFill="1" applyBorder="1" applyProtection="1">
      <alignment vertical="center"/>
      <protection locked="0"/>
    </xf>
    <xf numFmtId="0" fontId="39" fillId="2" borderId="7" xfId="15" applyFont="1" applyFill="1" applyBorder="1" applyProtection="1">
      <alignment vertical="center"/>
      <protection locked="0"/>
    </xf>
    <xf numFmtId="0" fontId="39" fillId="2" borderId="4" xfId="15" applyFont="1" applyFill="1" applyBorder="1" applyProtection="1">
      <alignment vertical="center"/>
      <protection locked="0"/>
    </xf>
    <xf numFmtId="0" fontId="39" fillId="2" borderId="10" xfId="15" applyFont="1" applyFill="1" applyBorder="1" applyProtection="1">
      <alignment vertical="center"/>
      <protection locked="0"/>
    </xf>
    <xf numFmtId="0" fontId="39" fillId="2" borderId="11" xfId="15" applyFont="1" applyFill="1" applyBorder="1" applyProtection="1">
      <alignment vertical="center"/>
      <protection locked="0"/>
    </xf>
    <xf numFmtId="0" fontId="107" fillId="0" borderId="6" xfId="15" applyFont="1" applyBorder="1" applyAlignment="1">
      <alignment vertical="center" wrapText="1"/>
    </xf>
    <xf numFmtId="0" fontId="107" fillId="0" borderId="0" xfId="15" applyFont="1" applyAlignment="1">
      <alignment vertical="center" wrapText="1"/>
    </xf>
    <xf numFmtId="176" fontId="39" fillId="0" borderId="6" xfId="15" applyNumberFormat="1" applyFont="1" applyBorder="1" applyAlignment="1">
      <alignment horizontal="center" vertical="center"/>
    </xf>
    <xf numFmtId="176" fontId="39" fillId="0" borderId="10" xfId="15" applyNumberFormat="1" applyFont="1" applyBorder="1" applyAlignment="1">
      <alignment horizontal="center" vertical="center"/>
    </xf>
    <xf numFmtId="176" fontId="39" fillId="0" borderId="7" xfId="15" applyNumberFormat="1" applyFont="1" applyBorder="1" applyAlignment="1">
      <alignment horizontal="center" vertical="center"/>
    </xf>
    <xf numFmtId="176" fontId="39" fillId="0" borderId="11" xfId="15" applyNumberFormat="1" applyFont="1" applyBorder="1" applyAlignment="1">
      <alignment horizontal="center" vertical="center"/>
    </xf>
    <xf numFmtId="0" fontId="39" fillId="0" borderId="8" xfId="15" applyFont="1" applyBorder="1" applyAlignment="1">
      <alignment horizontal="center" vertical="center" wrapText="1"/>
    </xf>
    <xf numFmtId="0" fontId="39" fillId="0" borderId="0" xfId="15" applyFont="1" applyAlignment="1">
      <alignment horizontal="center" vertical="center" wrapText="1"/>
    </xf>
    <xf numFmtId="0" fontId="39" fillId="0" borderId="9" xfId="15" applyFont="1" applyBorder="1" applyAlignment="1">
      <alignment horizontal="center" vertical="center" wrapText="1"/>
    </xf>
    <xf numFmtId="0" fontId="16" fillId="0" borderId="0" xfId="23" applyFont="1" applyAlignment="1">
      <alignment horizontal="center" vertical="top" wrapText="1"/>
    </xf>
    <xf numFmtId="0" fontId="130" fillId="0" borderId="0" xfId="24" applyFont="1" applyAlignment="1">
      <alignment horizontal="center" vertical="center"/>
    </xf>
    <xf numFmtId="38" fontId="130" fillId="0" borderId="0" xfId="3" applyFont="1" applyAlignment="1">
      <alignment horizontal="right" vertical="center"/>
    </xf>
    <xf numFmtId="0" fontId="131" fillId="0" borderId="0" xfId="24" applyFont="1" applyAlignment="1">
      <alignment horizontal="center" vertical="center"/>
    </xf>
    <xf numFmtId="0" fontId="130" fillId="0" borderId="1" xfId="24" applyFont="1" applyBorder="1" applyAlignment="1">
      <alignment horizontal="center" vertical="center" wrapText="1"/>
    </xf>
    <xf numFmtId="0" fontId="130" fillId="0" borderId="7" xfId="24" applyFont="1" applyBorder="1" applyAlignment="1">
      <alignment horizontal="center" vertical="center" wrapText="1"/>
    </xf>
    <xf numFmtId="0" fontId="130" fillId="0" borderId="0" xfId="24" applyFont="1" applyAlignment="1">
      <alignment horizontal="center" vertical="center" wrapText="1"/>
    </xf>
    <xf numFmtId="193" fontId="130" fillId="0" borderId="0" xfId="3" applyNumberFormat="1" applyFont="1" applyAlignment="1">
      <alignment horizontal="right" vertical="center"/>
    </xf>
    <xf numFmtId="0" fontId="33" fillId="0" borderId="13" xfId="23" applyFont="1" applyBorder="1" applyAlignment="1">
      <alignment horizontal="left" vertical="center" indent="1"/>
    </xf>
    <xf numFmtId="0" fontId="33" fillId="0" borderId="4" xfId="23" applyFont="1" applyBorder="1" applyAlignment="1">
      <alignment horizontal="left" vertical="center" wrapText="1" indent="1"/>
    </xf>
    <xf numFmtId="0" fontId="33" fillId="0" borderId="10" xfId="23" applyFont="1" applyBorder="1" applyAlignment="1">
      <alignment horizontal="left" vertical="center" indent="1"/>
    </xf>
    <xf numFmtId="0" fontId="33" fillId="0" borderId="11" xfId="23" applyFont="1" applyBorder="1" applyAlignment="1">
      <alignment horizontal="left" vertical="center" indent="1"/>
    </xf>
    <xf numFmtId="0" fontId="33" fillId="0" borderId="2" xfId="23" applyFont="1" applyBorder="1" applyAlignment="1">
      <alignment horizontal="center" vertical="center"/>
    </xf>
    <xf numFmtId="0" fontId="33" fillId="0" borderId="5" xfId="23" applyFont="1" applyBorder="1" applyAlignment="1">
      <alignment horizontal="center" vertical="center"/>
    </xf>
    <xf numFmtId="0" fontId="33" fillId="0" borderId="2" xfId="23" applyFont="1" applyBorder="1" applyAlignment="1">
      <alignment horizontal="center" vertical="center" shrinkToFit="1"/>
    </xf>
    <xf numFmtId="0" fontId="33" fillId="2" borderId="2" xfId="23" applyFont="1" applyFill="1" applyBorder="1" applyAlignment="1">
      <alignment horizontal="center" vertical="center" shrinkToFit="1"/>
    </xf>
    <xf numFmtId="0" fontId="33" fillId="2" borderId="13" xfId="23" applyFont="1" applyFill="1" applyBorder="1" applyAlignment="1">
      <alignment horizontal="left" vertical="center" indent="1"/>
    </xf>
    <xf numFmtId="0" fontId="33" fillId="2" borderId="2" xfId="23" applyFont="1" applyFill="1" applyBorder="1" applyAlignment="1">
      <alignment vertical="center" shrinkToFit="1"/>
    </xf>
    <xf numFmtId="0" fontId="33" fillId="0" borderId="3" xfId="23" applyFont="1" applyBorder="1" applyAlignment="1">
      <alignment horizontal="left" vertical="center" wrapText="1" indent="1"/>
    </xf>
    <xf numFmtId="0" fontId="33" fillId="0" borderId="2" xfId="23" applyFont="1" applyBorder="1" applyAlignment="1">
      <alignment horizontal="left" vertical="center" indent="1"/>
    </xf>
    <xf numFmtId="0" fontId="33" fillId="0" borderId="5" xfId="23" applyFont="1" applyBorder="1" applyAlignment="1">
      <alignment horizontal="left" vertical="center" indent="1"/>
    </xf>
    <xf numFmtId="0" fontId="53" fillId="0" borderId="13" xfId="23" applyFont="1" applyBorder="1" applyAlignment="1">
      <alignment horizontal="center" vertical="center" shrinkToFit="1"/>
    </xf>
    <xf numFmtId="0" fontId="53" fillId="0" borderId="13" xfId="23" applyFont="1" applyBorder="1" applyAlignment="1">
      <alignment horizontal="center" vertical="center"/>
    </xf>
    <xf numFmtId="0" fontId="33" fillId="0" borderId="1" xfId="23" applyFont="1" applyBorder="1" applyAlignment="1">
      <alignment horizontal="center" vertical="center" wrapText="1"/>
    </xf>
    <xf numFmtId="0" fontId="33" fillId="0" borderId="6" xfId="23" applyFont="1" applyBorder="1" applyAlignment="1">
      <alignment horizontal="center" vertical="center" wrapText="1"/>
    </xf>
    <xf numFmtId="0" fontId="33" fillId="0" borderId="7" xfId="23" applyFont="1" applyBorder="1" applyAlignment="1">
      <alignment horizontal="center" vertical="center" wrapText="1"/>
    </xf>
    <xf numFmtId="0" fontId="33" fillId="0" borderId="8" xfId="23" applyFont="1" applyBorder="1" applyAlignment="1">
      <alignment horizontal="center" vertical="center" wrapText="1"/>
    </xf>
    <xf numFmtId="0" fontId="33" fillId="0" borderId="0" xfId="23" applyFont="1" applyAlignment="1">
      <alignment horizontal="center" vertical="center" wrapText="1"/>
    </xf>
    <xf numFmtId="0" fontId="33" fillId="0" borderId="9" xfId="23" applyFont="1" applyBorder="1" applyAlignment="1">
      <alignment horizontal="center" vertical="center" wrapText="1"/>
    </xf>
    <xf numFmtId="0" fontId="33" fillId="0" borderId="4" xfId="23" applyFont="1" applyBorder="1" applyAlignment="1">
      <alignment horizontal="center" vertical="center" wrapText="1"/>
    </xf>
    <xf numFmtId="0" fontId="33" fillId="0" borderId="10" xfId="23" applyFont="1" applyBorder="1" applyAlignment="1">
      <alignment horizontal="center" vertical="center" wrapText="1"/>
    </xf>
    <xf numFmtId="0" fontId="33" fillId="0" borderId="11" xfId="23" applyFont="1" applyBorder="1" applyAlignment="1">
      <alignment horizontal="center" vertical="center" wrapText="1"/>
    </xf>
    <xf numFmtId="0" fontId="33" fillId="2" borderId="13" xfId="23" applyFont="1" applyFill="1" applyBorder="1" applyAlignment="1">
      <alignment horizontal="center" vertical="center" wrapText="1"/>
    </xf>
  </cellXfs>
  <cellStyles count="40">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2 2" xfId="29" xr:uid="{00000000-0005-0000-0000-000005000000}"/>
    <cellStyle name="桁区切り 3" xfId="16" xr:uid="{00000000-0005-0000-0000-000006000000}"/>
    <cellStyle name="桁区切り 3 2" xfId="32" xr:uid="{00000000-0005-0000-0000-000007000000}"/>
    <cellStyle name="桁区切り 4" xfId="20" xr:uid="{00000000-0005-0000-0000-000008000000}"/>
    <cellStyle name="桁区切り 4 2" xfId="22" xr:uid="{00000000-0005-0000-0000-000009000000}"/>
    <cellStyle name="桁区切り 4 2 2" xfId="37" xr:uid="{00000000-0005-0000-0000-00000A000000}"/>
    <cellStyle name="桁区切り 4 3" xfId="35" xr:uid="{00000000-0005-0000-0000-00000B000000}"/>
    <cellStyle name="標準" xfId="0" builtinId="0"/>
    <cellStyle name="標準 2" xfId="4" xr:uid="{00000000-0005-0000-0000-00000D000000}"/>
    <cellStyle name="標準 2 2" xfId="7" xr:uid="{00000000-0005-0000-0000-00000E000000}"/>
    <cellStyle name="標準 2 3" xfId="5" xr:uid="{00000000-0005-0000-0000-00000F000000}"/>
    <cellStyle name="標準 2 3 2" xfId="24" xr:uid="{00000000-0005-0000-0000-000010000000}"/>
    <cellStyle name="標準 2 4" xfId="17" xr:uid="{00000000-0005-0000-0000-000011000000}"/>
    <cellStyle name="標準 3" xfId="8" xr:uid="{00000000-0005-0000-0000-000012000000}"/>
    <cellStyle name="標準 3 2" xfId="9" xr:uid="{00000000-0005-0000-0000-000013000000}"/>
    <cellStyle name="標準 3 2 2" xfId="27" xr:uid="{00000000-0005-0000-0000-000014000000}"/>
    <cellStyle name="標準 3 3" xfId="15" xr:uid="{00000000-0005-0000-0000-000015000000}"/>
    <cellStyle name="標準 3 3 2" xfId="31" xr:uid="{00000000-0005-0000-0000-000016000000}"/>
    <cellStyle name="標準 3 4" xfId="26" xr:uid="{00000000-0005-0000-0000-000017000000}"/>
    <cellStyle name="標準 4" xfId="6" xr:uid="{00000000-0005-0000-0000-000018000000}"/>
    <cellStyle name="標準 4 3" xfId="18" xr:uid="{00000000-0005-0000-0000-000019000000}"/>
    <cellStyle name="標準 4 3 2" xfId="33" xr:uid="{00000000-0005-0000-0000-00001A000000}"/>
    <cellStyle name="標準 5" xfId="10" xr:uid="{00000000-0005-0000-0000-00001B000000}"/>
    <cellStyle name="標準 5 2" xfId="28" xr:uid="{00000000-0005-0000-0000-00001C000000}"/>
    <cellStyle name="標準 6" xfId="12" xr:uid="{00000000-0005-0000-0000-00001D000000}"/>
    <cellStyle name="標準 7" xfId="14" xr:uid="{00000000-0005-0000-0000-00001E000000}"/>
    <cellStyle name="標準 7 2" xfId="30" xr:uid="{00000000-0005-0000-0000-00001F000000}"/>
    <cellStyle name="標準 8" xfId="19" xr:uid="{00000000-0005-0000-0000-000020000000}"/>
    <cellStyle name="標準 8 2" xfId="21" xr:uid="{00000000-0005-0000-0000-000021000000}"/>
    <cellStyle name="標準 8 2 2" xfId="36" xr:uid="{00000000-0005-0000-0000-000022000000}"/>
    <cellStyle name="標準 8 3" xfId="34" xr:uid="{00000000-0005-0000-0000-000023000000}"/>
    <cellStyle name="標準 9" xfId="23" xr:uid="{00000000-0005-0000-0000-000024000000}"/>
    <cellStyle name="標準 9 2" xfId="25" xr:uid="{00000000-0005-0000-0000-000025000000}"/>
    <cellStyle name="標準 9 2 2" xfId="39" xr:uid="{00000000-0005-0000-0000-000026000000}"/>
    <cellStyle name="標準 9 3" xfId="38" xr:uid="{00000000-0005-0000-0000-000027000000}"/>
  </cellStyles>
  <dxfs count="5">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numFmt numFmtId="184" formatCode="[&lt;=999]000;[&lt;=9999]000\-00;000\-0000"/>
      <fill>
        <patternFill patternType="mediumGray">
          <bgColor theme="0" tint="-0.14996795556505021"/>
        </patternFill>
      </fill>
    </dxf>
  </dxfs>
  <tableStyles count="0" defaultTableStyle="TableStyleMedium2" defaultPivotStyle="PivotStyleLight16"/>
  <colors>
    <mruColors>
      <color rgb="FFFFFF66"/>
      <color rgb="FFDAEEF3"/>
      <color rgb="FFFFFFCC"/>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fmlaLink="$AB$42" lockText="1" noThreeD="1"/>
</file>

<file path=xl/ctrlProps/ctrlProp9.xml><?xml version="1.0" encoding="utf-8"?>
<formControlPr xmlns="http://schemas.microsoft.com/office/spreadsheetml/2009/9/main" objectType="CheckBox" checked="Checked" fmlaLink="$AC$4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95250</xdr:colOff>
      <xdr:row>67</xdr:row>
      <xdr:rowOff>9525</xdr:rowOff>
    </xdr:from>
    <xdr:to>
      <xdr:col>19</xdr:col>
      <xdr:colOff>228600</xdr:colOff>
      <xdr:row>81</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0550" y="12236450"/>
          <a:ext cx="3629025" cy="2717800"/>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15950" y="1314450"/>
          <a:ext cx="3822700" cy="504825"/>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5715</xdr:colOff>
      <xdr:row>1</xdr:row>
      <xdr:rowOff>0</xdr:rowOff>
    </xdr:from>
    <xdr:to>
      <xdr:col>46</xdr:col>
      <xdr:colOff>5442</xdr:colOff>
      <xdr:row>2</xdr:row>
      <xdr:rowOff>10886</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248672" y="362767"/>
          <a:ext cx="495027" cy="186962"/>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43</xdr:row>
          <xdr:rowOff>120650</xdr:rowOff>
        </xdr:from>
        <xdr:to>
          <xdr:col>1</xdr:col>
          <xdr:colOff>139700</xdr:colOff>
          <xdr:row>45</xdr:row>
          <xdr:rowOff>82550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14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63500</xdr:colOff>
          <xdr:row>45</xdr:row>
          <xdr:rowOff>139700</xdr:rowOff>
        </xdr:from>
        <xdr:to>
          <xdr:col>1</xdr:col>
          <xdr:colOff>120650</xdr:colOff>
          <xdr:row>47</xdr:row>
          <xdr:rowOff>101600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14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45720</xdr:colOff>
      <xdr:row>114</xdr:row>
      <xdr:rowOff>68580</xdr:rowOff>
    </xdr:from>
    <xdr:to>
      <xdr:col>52</xdr:col>
      <xdr:colOff>121920</xdr:colOff>
      <xdr:row>130</xdr:row>
      <xdr:rowOff>68580</xdr:rowOff>
    </xdr:to>
    <xdr:sp macro="" textlink="">
      <xdr:nvSpPr>
        <xdr:cNvPr id="4" name="Text Box 334">
          <a:extLst>
            <a:ext uri="{FF2B5EF4-FFF2-40B4-BE49-F238E27FC236}">
              <a16:creationId xmlns:a16="http://schemas.microsoft.com/office/drawing/2014/main" id="{00000000-0008-0000-1A00-000004000000}"/>
            </a:ext>
          </a:extLst>
        </xdr:cNvPr>
        <xdr:cNvSpPr txBox="1">
          <a:spLocks noChangeArrowheads="1"/>
        </xdr:cNvSpPr>
      </xdr:nvSpPr>
      <xdr:spPr bwMode="auto">
        <a:xfrm>
          <a:off x="6751320" y="3014472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0</xdr:colOff>
      <xdr:row>1</xdr:row>
      <xdr:rowOff>0</xdr:rowOff>
    </xdr:from>
    <xdr:to>
      <xdr:col>28</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67500" y="247650"/>
          <a:ext cx="59055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11</xdr:col>
          <xdr:colOff>196850</xdr:colOff>
          <xdr:row>42</xdr:row>
          <xdr:rowOff>6350</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7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太陽光発電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41</xdr:row>
          <xdr:rowOff>6350</xdr:rowOff>
        </xdr:from>
        <xdr:to>
          <xdr:col>16</xdr:col>
          <xdr:colOff>6350</xdr:colOff>
          <xdr:row>42</xdr:row>
          <xdr:rowOff>0</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7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蓄電池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63398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207</xdr:row>
          <xdr:rowOff>12700</xdr:rowOff>
        </xdr:from>
        <xdr:to>
          <xdr:col>36</xdr:col>
          <xdr:colOff>107950</xdr:colOff>
          <xdr:row>209</xdr:row>
          <xdr:rowOff>6350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A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207</xdr:row>
          <xdr:rowOff>25400</xdr:rowOff>
        </xdr:from>
        <xdr:to>
          <xdr:col>39</xdr:col>
          <xdr:colOff>82550</xdr:colOff>
          <xdr:row>209</xdr:row>
          <xdr:rowOff>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A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207</xdr:row>
          <xdr:rowOff>31750</xdr:rowOff>
        </xdr:from>
        <xdr:to>
          <xdr:col>43</xdr:col>
          <xdr:colOff>25400</xdr:colOff>
          <xdr:row>208</xdr:row>
          <xdr:rowOff>184150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A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104775</xdr:colOff>
      <xdr:row>3</xdr:row>
      <xdr:rowOff>160020</xdr:rowOff>
    </xdr:from>
    <xdr:to>
      <xdr:col>60</xdr:col>
      <xdr:colOff>68580</xdr:colOff>
      <xdr:row>9</xdr:row>
      <xdr:rowOff>55245</xdr:rowOff>
    </xdr:to>
    <xdr:sp macro="" textlink="">
      <xdr:nvSpPr>
        <xdr:cNvPr id="3" name="角丸四角形 5">
          <a:extLst>
            <a:ext uri="{FF2B5EF4-FFF2-40B4-BE49-F238E27FC236}">
              <a16:creationId xmlns:a16="http://schemas.microsoft.com/office/drawing/2014/main" id="{00000000-0008-0000-1E00-000003000000}"/>
            </a:ext>
          </a:extLst>
        </xdr:cNvPr>
        <xdr:cNvSpPr/>
      </xdr:nvSpPr>
      <xdr:spPr>
        <a:xfrm>
          <a:off x="6810375" y="731520"/>
          <a:ext cx="3307080" cy="1076325"/>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a:t>
          </a:r>
          <a:r>
            <a:rPr lang="ja-JP" altLang="en-US" sz="1200">
              <a:solidFill>
                <a:srgbClr val="FF0000"/>
              </a:solidFill>
              <a:effectLst/>
              <a:latin typeface="+mn-lt"/>
              <a:ea typeface="+mn-ea"/>
              <a:cs typeface="+mn-cs"/>
            </a:rPr>
            <a:t>７</a:t>
          </a:r>
          <a:r>
            <a:rPr lang="ja-JP" altLang="ja-JP" sz="1200">
              <a:solidFill>
                <a:srgbClr val="FF0000"/>
              </a:solidFill>
              <a:effectLst/>
              <a:latin typeface="+mn-lt"/>
              <a:ea typeface="+mn-ea"/>
              <a:cs typeface="+mn-cs"/>
            </a:rPr>
            <a:t>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45</xdr:col>
      <xdr:colOff>76200</xdr:colOff>
      <xdr:row>54</xdr:row>
      <xdr:rowOff>152399</xdr:rowOff>
    </xdr:from>
    <xdr:to>
      <xdr:col>53</xdr:col>
      <xdr:colOff>0</xdr:colOff>
      <xdr:row>68</xdr:row>
      <xdr:rowOff>85724</xdr:rowOff>
    </xdr:to>
    <xdr:sp macro="" textlink="">
      <xdr:nvSpPr>
        <xdr:cNvPr id="7" name="Text Box 334">
          <a:extLst>
            <a:ext uri="{FF2B5EF4-FFF2-40B4-BE49-F238E27FC236}">
              <a16:creationId xmlns:a16="http://schemas.microsoft.com/office/drawing/2014/main" id="{00000000-0008-0000-1E00-000007000000}"/>
            </a:ext>
          </a:extLst>
        </xdr:cNvPr>
        <xdr:cNvSpPr txBox="1">
          <a:spLocks noChangeArrowheads="1"/>
        </xdr:cNvSpPr>
      </xdr:nvSpPr>
      <xdr:spPr bwMode="auto">
        <a:xfrm>
          <a:off x="6934200" y="10382249"/>
          <a:ext cx="1485900" cy="26003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133350</xdr:colOff>
      <xdr:row>157</xdr:row>
      <xdr:rowOff>171450</xdr:rowOff>
    </xdr:from>
    <xdr:to>
      <xdr:col>52</xdr:col>
      <xdr:colOff>123825</xdr:colOff>
      <xdr:row>184</xdr:row>
      <xdr:rowOff>123825</xdr:rowOff>
    </xdr:to>
    <xdr:sp macro="" textlink="">
      <xdr:nvSpPr>
        <xdr:cNvPr id="4" name="Text Box 334">
          <a:extLst>
            <a:ext uri="{FF2B5EF4-FFF2-40B4-BE49-F238E27FC236}">
              <a16:creationId xmlns:a16="http://schemas.microsoft.com/office/drawing/2014/main" id="{00000000-0008-0000-1E00-000004000000}"/>
            </a:ext>
          </a:extLst>
        </xdr:cNvPr>
        <xdr:cNvSpPr txBox="1">
          <a:spLocks noChangeArrowheads="1"/>
        </xdr:cNvSpPr>
      </xdr:nvSpPr>
      <xdr:spPr bwMode="auto">
        <a:xfrm>
          <a:off x="6838950" y="30165675"/>
          <a:ext cx="1562100" cy="51911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53340</xdr:colOff>
      <xdr:row>41</xdr:row>
      <xdr:rowOff>64770</xdr:rowOff>
    </xdr:from>
    <xdr:to>
      <xdr:col>47</xdr:col>
      <xdr:colOff>67818</xdr:colOff>
      <xdr:row>48</xdr:row>
      <xdr:rowOff>142875</xdr:rowOff>
    </xdr:to>
    <xdr:sp macro="" textlink="">
      <xdr:nvSpPr>
        <xdr:cNvPr id="9" name="右中かっこ 8">
          <a:extLst>
            <a:ext uri="{FF2B5EF4-FFF2-40B4-BE49-F238E27FC236}">
              <a16:creationId xmlns:a16="http://schemas.microsoft.com/office/drawing/2014/main" id="{00000000-0008-0000-1E00-000009000000}"/>
            </a:ext>
          </a:extLst>
        </xdr:cNvPr>
        <xdr:cNvSpPr/>
      </xdr:nvSpPr>
      <xdr:spPr>
        <a:xfrm>
          <a:off x="6911340" y="7627620"/>
          <a:ext cx="319278" cy="1411605"/>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47</xdr:col>
      <xdr:colOff>85725</xdr:colOff>
      <xdr:row>44</xdr:row>
      <xdr:rowOff>104775</xdr:rowOff>
    </xdr:from>
    <xdr:ext cx="4364143" cy="275717"/>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7248525" y="8239125"/>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47625</xdr:colOff>
      <xdr:row>132</xdr:row>
      <xdr:rowOff>15240</xdr:rowOff>
    </xdr:from>
    <xdr:to>
      <xdr:col>52</xdr:col>
      <xdr:colOff>123825</xdr:colOff>
      <xdr:row>146</xdr:row>
      <xdr:rowOff>19050</xdr:rowOff>
    </xdr:to>
    <xdr:sp macro="" textlink="">
      <xdr:nvSpPr>
        <xdr:cNvPr id="5" name="Text Box 334">
          <a:extLst>
            <a:ext uri="{FF2B5EF4-FFF2-40B4-BE49-F238E27FC236}">
              <a16:creationId xmlns:a16="http://schemas.microsoft.com/office/drawing/2014/main" id="{00000000-0008-0000-1E00-000005000000}"/>
            </a:ext>
          </a:extLst>
        </xdr:cNvPr>
        <xdr:cNvSpPr txBox="1">
          <a:spLocks noChangeArrowheads="1"/>
        </xdr:cNvSpPr>
      </xdr:nvSpPr>
      <xdr:spPr bwMode="auto">
        <a:xfrm>
          <a:off x="6753225" y="33105090"/>
          <a:ext cx="1638300" cy="26708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111</xdr:row>
      <xdr:rowOff>9525</xdr:rowOff>
    </xdr:from>
    <xdr:to>
      <xdr:col>53</xdr:col>
      <xdr:colOff>0</xdr:colOff>
      <xdr:row>131</xdr:row>
      <xdr:rowOff>171450</xdr:rowOff>
    </xdr:to>
    <xdr:sp macro="" textlink="">
      <xdr:nvSpPr>
        <xdr:cNvPr id="6" name="Text Box 334">
          <a:extLst>
            <a:ext uri="{FF2B5EF4-FFF2-40B4-BE49-F238E27FC236}">
              <a16:creationId xmlns:a16="http://schemas.microsoft.com/office/drawing/2014/main" id="{00000000-0008-0000-1E00-000006000000}"/>
            </a:ext>
          </a:extLst>
        </xdr:cNvPr>
        <xdr:cNvSpPr txBox="1">
          <a:spLocks noChangeArrowheads="1"/>
        </xdr:cNvSpPr>
      </xdr:nvSpPr>
      <xdr:spPr bwMode="auto">
        <a:xfrm>
          <a:off x="6753225" y="29098875"/>
          <a:ext cx="1666875" cy="39719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・既存太陽光モジュール出力と既存パワーコンディショナー定格出力のいずれか小さい値が既存太陽光発電設備発電出力になります。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57150</xdr:colOff>
      <xdr:row>151</xdr:row>
      <xdr:rowOff>34925</xdr:rowOff>
    </xdr:from>
    <xdr:to>
      <xdr:col>54</xdr:col>
      <xdr:colOff>73958</xdr:colOff>
      <xdr:row>156</xdr:row>
      <xdr:rowOff>113366</xdr:rowOff>
    </xdr:to>
    <xdr:sp macro="" textlink="">
      <xdr:nvSpPr>
        <xdr:cNvPr id="8" name="Text Box 334">
          <a:extLst>
            <a:ext uri="{FF2B5EF4-FFF2-40B4-BE49-F238E27FC236}">
              <a16:creationId xmlns:a16="http://schemas.microsoft.com/office/drawing/2014/main" id="{5A8A8A4D-7ED9-4CD0-99E2-8717A34B20F9}"/>
            </a:ext>
          </a:extLst>
        </xdr:cNvPr>
        <xdr:cNvSpPr txBox="1">
          <a:spLocks noChangeArrowheads="1"/>
        </xdr:cNvSpPr>
      </xdr:nvSpPr>
      <xdr:spPr bwMode="auto">
        <a:xfrm>
          <a:off x="6762750" y="28886150"/>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60</xdr:row>
          <xdr:rowOff>25400</xdr:rowOff>
        </xdr:from>
        <xdr:to>
          <xdr:col>36</xdr:col>
          <xdr:colOff>120650</xdr:colOff>
          <xdr:row>61</xdr:row>
          <xdr:rowOff>177800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B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60</xdr:row>
          <xdr:rowOff>12700</xdr:rowOff>
        </xdr:from>
        <xdr:to>
          <xdr:col>39</xdr:col>
          <xdr:colOff>82550</xdr:colOff>
          <xdr:row>61</xdr:row>
          <xdr:rowOff>177800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B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60</xdr:row>
          <xdr:rowOff>25400</xdr:rowOff>
        </xdr:from>
        <xdr:to>
          <xdr:col>43</xdr:col>
          <xdr:colOff>25400</xdr:colOff>
          <xdr:row>61</xdr:row>
          <xdr:rowOff>177800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B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45</xdr:col>
      <xdr:colOff>7620</xdr:colOff>
      <xdr:row>4</xdr:row>
      <xdr:rowOff>20955</xdr:rowOff>
    </xdr:from>
    <xdr:to>
      <xdr:col>66</xdr:col>
      <xdr:colOff>95250</xdr:colOff>
      <xdr:row>8</xdr:row>
      <xdr:rowOff>142875</xdr:rowOff>
    </xdr:to>
    <xdr:sp macro="" textlink="">
      <xdr:nvSpPr>
        <xdr:cNvPr id="4" name="角丸四角形 5">
          <a:extLst>
            <a:ext uri="{FF2B5EF4-FFF2-40B4-BE49-F238E27FC236}">
              <a16:creationId xmlns:a16="http://schemas.microsoft.com/office/drawing/2014/main" id="{00000000-0008-0000-1F00-000004000000}"/>
            </a:ext>
          </a:extLst>
        </xdr:cNvPr>
        <xdr:cNvSpPr/>
      </xdr:nvSpPr>
      <xdr:spPr>
        <a:xfrm>
          <a:off x="6865620" y="782955"/>
          <a:ext cx="3288030" cy="883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a:t>
          </a:r>
          <a:r>
            <a:rPr lang="ja-JP" altLang="en-US" sz="1200">
              <a:solidFill>
                <a:srgbClr val="FF0000"/>
              </a:solidFill>
              <a:effectLst/>
              <a:latin typeface="+mn-lt"/>
              <a:ea typeface="+mn-ea"/>
              <a:cs typeface="+mn-cs"/>
            </a:rPr>
            <a:t>申請の翌年度の</a:t>
          </a:r>
          <a:r>
            <a:rPr lang="ja-JP" altLang="ja-JP" sz="1200">
              <a:solidFill>
                <a:srgbClr val="FF0000"/>
              </a:solidFill>
              <a:effectLst/>
              <a:latin typeface="+mn-lt"/>
              <a:ea typeface="+mn-ea"/>
              <a:cs typeface="+mn-cs"/>
            </a:rPr>
            <a:t>年９月</a:t>
          </a:r>
          <a:r>
            <a:rPr lang="ja-JP" altLang="en-US" sz="1200">
              <a:solidFill>
                <a:srgbClr val="FF0000"/>
              </a:solidFill>
              <a:effectLst/>
              <a:latin typeface="+mn-lt"/>
              <a:ea typeface="+mn-ea"/>
              <a:cs typeface="+mn-cs"/>
            </a:rPr>
            <a:t>末</a:t>
          </a:r>
          <a:r>
            <a:rPr lang="ja-JP" altLang="ja-JP" sz="1200">
              <a:solidFill>
                <a:srgbClr val="FF0000"/>
              </a:solidFill>
              <a:effectLst/>
              <a:latin typeface="+mn-lt"/>
              <a:ea typeface="+mn-ea"/>
              <a:cs typeface="+mn-cs"/>
            </a:rPr>
            <a:t>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44450</xdr:colOff>
          <xdr:row>209</xdr:row>
          <xdr:rowOff>12700</xdr:rowOff>
        </xdr:from>
        <xdr:to>
          <xdr:col>36</xdr:col>
          <xdr:colOff>120650</xdr:colOff>
          <xdr:row>211</xdr:row>
          <xdr:rowOff>25400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1C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209</xdr:row>
          <xdr:rowOff>38100</xdr:rowOff>
        </xdr:from>
        <xdr:to>
          <xdr:col>39</xdr:col>
          <xdr:colOff>82550</xdr:colOff>
          <xdr:row>211</xdr:row>
          <xdr:rowOff>6350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1C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127000</xdr:colOff>
          <xdr:row>209</xdr:row>
          <xdr:rowOff>38100</xdr:rowOff>
        </xdr:from>
        <xdr:to>
          <xdr:col>43</xdr:col>
          <xdr:colOff>25400</xdr:colOff>
          <xdr:row>211</xdr:row>
          <xdr:rowOff>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1C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114301</xdr:colOff>
      <xdr:row>57</xdr:row>
      <xdr:rowOff>169545</xdr:rowOff>
    </xdr:from>
    <xdr:to>
      <xdr:col>55</xdr:col>
      <xdr:colOff>76201</xdr:colOff>
      <xdr:row>74</xdr:row>
      <xdr:rowOff>133350</xdr:rowOff>
    </xdr:to>
    <xdr:sp macro="" textlink="">
      <xdr:nvSpPr>
        <xdr:cNvPr id="6" name="Text Box 334">
          <a:extLst>
            <a:ext uri="{FF2B5EF4-FFF2-40B4-BE49-F238E27FC236}">
              <a16:creationId xmlns:a16="http://schemas.microsoft.com/office/drawing/2014/main" id="{00000000-0008-0000-2000-000006000000}"/>
            </a:ext>
          </a:extLst>
        </xdr:cNvPr>
        <xdr:cNvSpPr txBox="1">
          <a:spLocks noChangeArrowheads="1"/>
        </xdr:cNvSpPr>
      </xdr:nvSpPr>
      <xdr:spPr bwMode="auto">
        <a:xfrm>
          <a:off x="6819901" y="10513695"/>
          <a:ext cx="1638300" cy="320230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135180</xdr:colOff>
      <xdr:row>158</xdr:row>
      <xdr:rowOff>105072</xdr:rowOff>
    </xdr:from>
    <xdr:to>
      <xdr:col>57</xdr:col>
      <xdr:colOff>3698</xdr:colOff>
      <xdr:row>180</xdr:row>
      <xdr:rowOff>53040</xdr:rowOff>
    </xdr:to>
    <xdr:sp macro="" textlink="">
      <xdr:nvSpPr>
        <xdr:cNvPr id="3" name="Text Box 334">
          <a:extLst>
            <a:ext uri="{FF2B5EF4-FFF2-40B4-BE49-F238E27FC236}">
              <a16:creationId xmlns:a16="http://schemas.microsoft.com/office/drawing/2014/main" id="{00000000-0008-0000-2000-000003000000}"/>
            </a:ext>
          </a:extLst>
        </xdr:cNvPr>
        <xdr:cNvSpPr txBox="1">
          <a:spLocks noChangeArrowheads="1"/>
        </xdr:cNvSpPr>
      </xdr:nvSpPr>
      <xdr:spPr bwMode="auto">
        <a:xfrm>
          <a:off x="7038004" y="29486896"/>
          <a:ext cx="1907988" cy="4138968"/>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68580</xdr:colOff>
      <xdr:row>46</xdr:row>
      <xdr:rowOff>38100</xdr:rowOff>
    </xdr:from>
    <xdr:to>
      <xdr:col>46</xdr:col>
      <xdr:colOff>86868</xdr:colOff>
      <xdr:row>55</xdr:row>
      <xdr:rowOff>0</xdr:rowOff>
    </xdr:to>
    <xdr:sp macro="" textlink="">
      <xdr:nvSpPr>
        <xdr:cNvPr id="8" name="右中かっこ 7">
          <a:extLst>
            <a:ext uri="{FF2B5EF4-FFF2-40B4-BE49-F238E27FC236}">
              <a16:creationId xmlns:a16="http://schemas.microsoft.com/office/drawing/2014/main" id="{00000000-0008-0000-2000-000008000000}"/>
            </a:ext>
          </a:extLst>
        </xdr:cNvPr>
        <xdr:cNvSpPr/>
      </xdr:nvSpPr>
      <xdr:spPr>
        <a:xfrm>
          <a:off x="6774180" y="708660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53340</xdr:colOff>
      <xdr:row>52</xdr:row>
      <xdr:rowOff>45720</xdr:rowOff>
    </xdr:from>
    <xdr:ext cx="4364143" cy="275717"/>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7063740" y="823722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38100</xdr:colOff>
      <xdr:row>120</xdr:row>
      <xdr:rowOff>121920</xdr:rowOff>
    </xdr:from>
    <xdr:to>
      <xdr:col>52</xdr:col>
      <xdr:colOff>114300</xdr:colOff>
      <xdr:row>133</xdr:row>
      <xdr:rowOff>0</xdr:rowOff>
    </xdr:to>
    <xdr:sp macro="" textlink="">
      <xdr:nvSpPr>
        <xdr:cNvPr id="10" name="Text Box 334">
          <a:extLst>
            <a:ext uri="{FF2B5EF4-FFF2-40B4-BE49-F238E27FC236}">
              <a16:creationId xmlns:a16="http://schemas.microsoft.com/office/drawing/2014/main" id="{00000000-0008-0000-2000-00000A000000}"/>
            </a:ext>
          </a:extLst>
        </xdr:cNvPr>
        <xdr:cNvSpPr txBox="1">
          <a:spLocks noChangeArrowheads="1"/>
        </xdr:cNvSpPr>
      </xdr:nvSpPr>
      <xdr:spPr bwMode="auto">
        <a:xfrm>
          <a:off x="6743700" y="30472380"/>
          <a:ext cx="1295400" cy="28194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a:t>
          </a:r>
          <a:r>
            <a:rPr lang="en-US" altLang="ja-JP" sz="1000" b="0" i="0" u="none" strike="noStrike" baseline="0">
              <a:solidFill>
                <a:srgbClr val="FF0000"/>
              </a:solidFill>
              <a:latin typeface="ＭＳ ゴシック" pitchFamily="49" charset="-128"/>
              <a:ea typeface="ＭＳ ゴシック" pitchFamily="49" charset="-128"/>
            </a:rPr>
            <a:t>D</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E</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）の項目をコピーし、系統毎に（</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）を算出してください。算出した全ての系統の（</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a:t>
          </a:r>
          <a:r>
            <a:rPr lang="en-US" altLang="ja-JP" sz="1000" b="0" i="0" u="none" strike="noStrike" baseline="0">
              <a:solidFill>
                <a:srgbClr val="FF0000"/>
              </a:solidFill>
              <a:latin typeface="ＭＳ ゴシック" pitchFamily="49" charset="-128"/>
              <a:ea typeface="ＭＳ ゴシック" pitchFamily="49" charset="-128"/>
            </a:rPr>
            <a:t>G</a:t>
          </a:r>
          <a:r>
            <a:rPr lang="ja-JP" altLang="en-US" sz="1000" b="0" i="0" u="none" strike="noStrike" baseline="0">
              <a:solidFill>
                <a:srgbClr val="FF0000"/>
              </a:solidFill>
              <a:latin typeface="ＭＳ ゴシック" pitchFamily="49" charset="-128"/>
              <a:ea typeface="ＭＳ ゴシック" pitchFamily="49" charset="-128"/>
            </a:rPr>
            <a:t>）に追加してください。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47624</xdr:colOff>
      <xdr:row>133</xdr:row>
      <xdr:rowOff>0</xdr:rowOff>
    </xdr:from>
    <xdr:to>
      <xdr:col>54</xdr:col>
      <xdr:colOff>114299</xdr:colOff>
      <xdr:row>142</xdr:row>
      <xdr:rowOff>53340</xdr:rowOff>
    </xdr:to>
    <xdr:sp macro="" textlink="">
      <xdr:nvSpPr>
        <xdr:cNvPr id="5" name="Text Box 334">
          <a:extLst>
            <a:ext uri="{FF2B5EF4-FFF2-40B4-BE49-F238E27FC236}">
              <a16:creationId xmlns:a16="http://schemas.microsoft.com/office/drawing/2014/main" id="{00000000-0008-0000-2000-000005000000}"/>
            </a:ext>
          </a:extLst>
        </xdr:cNvPr>
        <xdr:cNvSpPr txBox="1">
          <a:spLocks noChangeArrowheads="1"/>
        </xdr:cNvSpPr>
      </xdr:nvSpPr>
      <xdr:spPr bwMode="auto">
        <a:xfrm>
          <a:off x="6753224" y="33219390"/>
          <a:ext cx="15906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116</xdr:row>
      <xdr:rowOff>76200</xdr:rowOff>
    </xdr:from>
    <xdr:to>
      <xdr:col>56</xdr:col>
      <xdr:colOff>9525</xdr:colOff>
      <xdr:row>133</xdr:row>
      <xdr:rowOff>0</xdr:rowOff>
    </xdr:to>
    <xdr:sp macro="" textlink="">
      <xdr:nvSpPr>
        <xdr:cNvPr id="7" name="Text Box 334">
          <a:extLst>
            <a:ext uri="{FF2B5EF4-FFF2-40B4-BE49-F238E27FC236}">
              <a16:creationId xmlns:a16="http://schemas.microsoft.com/office/drawing/2014/main" id="{00000000-0008-0000-2000-000007000000}"/>
            </a:ext>
          </a:extLst>
        </xdr:cNvPr>
        <xdr:cNvSpPr txBox="1">
          <a:spLocks noChangeArrowheads="1"/>
        </xdr:cNvSpPr>
      </xdr:nvSpPr>
      <xdr:spPr bwMode="auto">
        <a:xfrm>
          <a:off x="6753225" y="29527500"/>
          <a:ext cx="1790700" cy="352425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7620</xdr:colOff>
      <xdr:row>4</xdr:row>
      <xdr:rowOff>20955</xdr:rowOff>
    </xdr:from>
    <xdr:to>
      <xdr:col>64</xdr:col>
      <xdr:colOff>114300</xdr:colOff>
      <xdr:row>9</xdr:row>
      <xdr:rowOff>85725</xdr:rowOff>
    </xdr:to>
    <xdr:sp macro="" textlink="">
      <xdr:nvSpPr>
        <xdr:cNvPr id="11" name="角丸四角形 5">
          <a:extLst>
            <a:ext uri="{FF2B5EF4-FFF2-40B4-BE49-F238E27FC236}">
              <a16:creationId xmlns:a16="http://schemas.microsoft.com/office/drawing/2014/main" id="{00000000-0008-0000-2000-00000B000000}"/>
            </a:ext>
          </a:extLst>
        </xdr:cNvPr>
        <xdr:cNvSpPr/>
      </xdr:nvSpPr>
      <xdr:spPr>
        <a:xfrm>
          <a:off x="6865620" y="782955"/>
          <a:ext cx="3002280" cy="10172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a:t>
          </a:r>
          <a:r>
            <a:rPr lang="ja-JP" altLang="en-US" sz="1200">
              <a:solidFill>
                <a:srgbClr val="FF0000"/>
              </a:solidFill>
              <a:effectLst/>
              <a:latin typeface="+mn-lt"/>
              <a:ea typeface="+mn-ea"/>
              <a:cs typeface="+mn-cs"/>
            </a:rPr>
            <a:t>７</a:t>
          </a:r>
          <a:r>
            <a:rPr lang="ja-JP" altLang="ja-JP" sz="1200">
              <a:solidFill>
                <a:srgbClr val="FF0000"/>
              </a:solidFill>
              <a:effectLst/>
              <a:latin typeface="+mn-lt"/>
              <a:ea typeface="+mn-ea"/>
              <a:cs typeface="+mn-cs"/>
            </a:rPr>
            <a:t>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44</xdr:col>
      <xdr:colOff>145676</xdr:colOff>
      <xdr:row>151</xdr:row>
      <xdr:rowOff>123265</xdr:rowOff>
    </xdr:from>
    <xdr:to>
      <xdr:col>56</xdr:col>
      <xdr:colOff>156321</xdr:colOff>
      <xdr:row>157</xdr:row>
      <xdr:rowOff>44823</xdr:rowOff>
    </xdr:to>
    <xdr:sp macro="" textlink="">
      <xdr:nvSpPr>
        <xdr:cNvPr id="4" name="Text Box 334">
          <a:extLst>
            <a:ext uri="{FF2B5EF4-FFF2-40B4-BE49-F238E27FC236}">
              <a16:creationId xmlns:a16="http://schemas.microsoft.com/office/drawing/2014/main" id="{02BE4825-ABBE-43EC-B332-86AE7D1E4B0B}"/>
            </a:ext>
          </a:extLst>
        </xdr:cNvPr>
        <xdr:cNvSpPr txBox="1">
          <a:spLocks noChangeArrowheads="1"/>
        </xdr:cNvSpPr>
      </xdr:nvSpPr>
      <xdr:spPr bwMode="auto">
        <a:xfrm>
          <a:off x="7048500" y="28205206"/>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3093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7619</xdr:colOff>
      <xdr:row>4</xdr:row>
      <xdr:rowOff>20955</xdr:rowOff>
    </xdr:from>
    <xdr:to>
      <xdr:col>64</xdr:col>
      <xdr:colOff>142874</xdr:colOff>
      <xdr:row>9</xdr:row>
      <xdr:rowOff>28575</xdr:rowOff>
    </xdr:to>
    <xdr:sp macro="" textlink="">
      <xdr:nvSpPr>
        <xdr:cNvPr id="3" name="角丸四角形 5">
          <a:extLst>
            <a:ext uri="{FF2B5EF4-FFF2-40B4-BE49-F238E27FC236}">
              <a16:creationId xmlns:a16="http://schemas.microsoft.com/office/drawing/2014/main" id="{00000000-0008-0000-2400-000003000000}"/>
            </a:ext>
          </a:extLst>
        </xdr:cNvPr>
        <xdr:cNvSpPr/>
      </xdr:nvSpPr>
      <xdr:spPr>
        <a:xfrm>
          <a:off x="6865619" y="782955"/>
          <a:ext cx="3030855" cy="9601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2500-000002000000}"/>
            </a:ext>
          </a:extLst>
        </xdr:cNvPr>
        <xdr:cNvSpPr/>
      </xdr:nvSpPr>
      <xdr:spPr>
        <a:xfrm>
          <a:off x="621792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55</xdr:row>
          <xdr:rowOff>69850</xdr:rowOff>
        </xdr:from>
        <xdr:to>
          <xdr:col>4</xdr:col>
          <xdr:colOff>127000</xdr:colOff>
          <xdr:row>56</xdr:row>
          <xdr:rowOff>101600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1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6217920" y="259080"/>
          <a:ext cx="495300" cy="15621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255271</xdr:colOff>
      <xdr:row>12</xdr:row>
      <xdr:rowOff>53341</xdr:rowOff>
    </xdr:from>
    <xdr:to>
      <xdr:col>5</xdr:col>
      <xdr:colOff>76201</xdr:colOff>
      <xdr:row>14</xdr:row>
      <xdr:rowOff>1</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569846" y="4006216"/>
          <a:ext cx="1535430" cy="4991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41909</xdr:colOff>
      <xdr:row>2</xdr:row>
      <xdr:rowOff>17145</xdr:rowOff>
    </xdr:from>
    <xdr:to>
      <xdr:col>51</xdr:col>
      <xdr:colOff>140970</xdr:colOff>
      <xdr:row>13</xdr:row>
      <xdr:rowOff>131445</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747509" y="588645"/>
          <a:ext cx="1727836" cy="215265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44</xdr:col>
      <xdr:colOff>99059</xdr:colOff>
      <xdr:row>48</xdr:row>
      <xdr:rowOff>129540</xdr:rowOff>
    </xdr:from>
    <xdr:to>
      <xdr:col>52</xdr:col>
      <xdr:colOff>99059</xdr:colOff>
      <xdr:row>65</xdr:row>
      <xdr:rowOff>19050</xdr:rowOff>
    </xdr:to>
    <xdr:sp macro="" textlink="">
      <xdr:nvSpPr>
        <xdr:cNvPr id="3" name="Text Box 334">
          <a:extLst>
            <a:ext uri="{FF2B5EF4-FFF2-40B4-BE49-F238E27FC236}">
              <a16:creationId xmlns:a16="http://schemas.microsoft.com/office/drawing/2014/main" id="{00000000-0008-0000-0600-000003000000}"/>
            </a:ext>
          </a:extLst>
        </xdr:cNvPr>
        <xdr:cNvSpPr txBox="1">
          <a:spLocks noChangeArrowheads="1"/>
        </xdr:cNvSpPr>
      </xdr:nvSpPr>
      <xdr:spPr bwMode="auto">
        <a:xfrm>
          <a:off x="6804659" y="10035540"/>
          <a:ext cx="1704975" cy="27470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79562</xdr:colOff>
      <xdr:row>168</xdr:row>
      <xdr:rowOff>22410</xdr:rowOff>
    </xdr:from>
    <xdr:to>
      <xdr:col>52</xdr:col>
      <xdr:colOff>143062</xdr:colOff>
      <xdr:row>187</xdr:row>
      <xdr:rowOff>220940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982386" y="32934086"/>
          <a:ext cx="1890058" cy="3885266"/>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45720</xdr:colOff>
      <xdr:row>141</xdr:row>
      <xdr:rowOff>19050</xdr:rowOff>
    </xdr:from>
    <xdr:to>
      <xdr:col>52</xdr:col>
      <xdr:colOff>121920</xdr:colOff>
      <xdr:row>154</xdr:row>
      <xdr:rowOff>57150</xdr:rowOff>
    </xdr:to>
    <xdr:sp macro="" textlink="">
      <xdr:nvSpPr>
        <xdr:cNvPr id="5" name="Text Box 334">
          <a:extLst>
            <a:ext uri="{FF2B5EF4-FFF2-40B4-BE49-F238E27FC236}">
              <a16:creationId xmlns:a16="http://schemas.microsoft.com/office/drawing/2014/main" id="{00000000-0008-0000-0600-000005000000}"/>
            </a:ext>
          </a:extLst>
        </xdr:cNvPr>
        <xdr:cNvSpPr txBox="1">
          <a:spLocks noChangeArrowheads="1"/>
        </xdr:cNvSpPr>
      </xdr:nvSpPr>
      <xdr:spPr bwMode="auto">
        <a:xfrm>
          <a:off x="6751320" y="33166050"/>
          <a:ext cx="17811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68</xdr:col>
      <xdr:colOff>144780</xdr:colOff>
      <xdr:row>0</xdr:row>
      <xdr:rowOff>129540</xdr:rowOff>
    </xdr:from>
    <xdr:to>
      <xdr:col>78</xdr:col>
      <xdr:colOff>32384</xdr:colOff>
      <xdr:row>2</xdr:row>
      <xdr:rowOff>137159</xdr:rowOff>
    </xdr:to>
    <xdr:sp macro="" textlink="">
      <xdr:nvSpPr>
        <xdr:cNvPr id="6" name="Text Box 334">
          <a:extLst>
            <a:ext uri="{FF2B5EF4-FFF2-40B4-BE49-F238E27FC236}">
              <a16:creationId xmlns:a16="http://schemas.microsoft.com/office/drawing/2014/main" id="{00000000-0008-0000-0600-000006000000}"/>
            </a:ext>
          </a:extLst>
        </xdr:cNvPr>
        <xdr:cNvSpPr txBox="1">
          <a:spLocks noChangeArrowheads="1"/>
        </xdr:cNvSpPr>
      </xdr:nvSpPr>
      <xdr:spPr bwMode="auto">
        <a:xfrm>
          <a:off x="11069955" y="129540"/>
          <a:ext cx="1411604" cy="57911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0" tIns="180000" rIns="0" bIns="0" anchor="ctr" anchorCtr="1" upright="1"/>
        <a:lstStyle/>
        <a:p>
          <a:pPr algn="ctr" rtl="0">
            <a:lnSpc>
              <a:spcPts val="1300"/>
            </a:lnSpc>
            <a:defRPr sz="1000"/>
          </a:pPr>
          <a:r>
            <a:rPr lang="ja-JP" altLang="en-US" sz="2500" b="1" i="0" u="none" strike="noStrike" baseline="0">
              <a:solidFill>
                <a:srgbClr val="FF0000"/>
              </a:solidFill>
              <a:latin typeface="ＭＳ ゴシック" pitchFamily="49" charset="-128"/>
              <a:ea typeface="ＭＳ ゴシック" pitchFamily="49" charset="-128"/>
              <a:cs typeface="+mn-cs"/>
            </a:rPr>
            <a:t>記入例</a:t>
          </a:r>
          <a:endParaRPr lang="en-US" altLang="ja-JP" sz="25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twoCellAnchor>
    <xdr:from>
      <xdr:col>44</xdr:col>
      <xdr:colOff>45720</xdr:colOff>
      <xdr:row>31</xdr:row>
      <xdr:rowOff>182880</xdr:rowOff>
    </xdr:from>
    <xdr:to>
      <xdr:col>52</xdr:col>
      <xdr:colOff>91440</xdr:colOff>
      <xdr:row>38</xdr:row>
      <xdr:rowOff>99060</xdr:rowOff>
    </xdr:to>
    <xdr:sp macro="" textlink="">
      <xdr:nvSpPr>
        <xdr:cNvPr id="7" name="Text Box 334">
          <a:extLst>
            <a:ext uri="{FF2B5EF4-FFF2-40B4-BE49-F238E27FC236}">
              <a16:creationId xmlns:a16="http://schemas.microsoft.com/office/drawing/2014/main" id="{00000000-0008-0000-0600-000007000000}"/>
            </a:ext>
          </a:extLst>
        </xdr:cNvPr>
        <xdr:cNvSpPr txBox="1">
          <a:spLocks noChangeArrowheads="1"/>
        </xdr:cNvSpPr>
      </xdr:nvSpPr>
      <xdr:spPr bwMode="auto">
        <a:xfrm>
          <a:off x="6751320" y="6187440"/>
          <a:ext cx="1828800" cy="163068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←以下の予定日を記入してください。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＜開始日＞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工事契約締結日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＜完了日＞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工事完了日、経費支払完了日、系統連系の手続完了日又は国補助金等の他の補助金額確定通知日のいずれか遅い日</a:t>
          </a:r>
        </a:p>
      </xdr:txBody>
    </xdr:sp>
    <xdr:clientData/>
  </xdr:twoCellAnchor>
  <xdr:twoCellAnchor>
    <xdr:from>
      <xdr:col>44</xdr:col>
      <xdr:colOff>30480</xdr:colOff>
      <xdr:row>120</xdr:row>
      <xdr:rowOff>175260</xdr:rowOff>
    </xdr:from>
    <xdr:to>
      <xdr:col>52</xdr:col>
      <xdr:colOff>106680</xdr:colOff>
      <xdr:row>136</xdr:row>
      <xdr:rowOff>175260</xdr:rowOff>
    </xdr:to>
    <xdr:sp macro="" textlink="">
      <xdr:nvSpPr>
        <xdr:cNvPr id="8" name="Text Box 334">
          <a:extLst>
            <a:ext uri="{FF2B5EF4-FFF2-40B4-BE49-F238E27FC236}">
              <a16:creationId xmlns:a16="http://schemas.microsoft.com/office/drawing/2014/main" id="{00000000-0008-0000-0600-000008000000}"/>
            </a:ext>
          </a:extLst>
        </xdr:cNvPr>
        <xdr:cNvSpPr txBox="1">
          <a:spLocks noChangeArrowheads="1"/>
        </xdr:cNvSpPr>
      </xdr:nvSpPr>
      <xdr:spPr bwMode="auto">
        <a:xfrm>
          <a:off x="6736080" y="3156966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・既存太陽光モジュール出力と既存パワーコンディショナー定格出力のいずれか小さい値が既存太陽光発電設備発電出力になります。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76200</xdr:colOff>
      <xdr:row>39</xdr:row>
      <xdr:rowOff>106680</xdr:rowOff>
    </xdr:from>
    <xdr:to>
      <xdr:col>52</xdr:col>
      <xdr:colOff>30480</xdr:colOff>
      <xdr:row>42</xdr:row>
      <xdr:rowOff>121920</xdr:rowOff>
    </xdr:to>
    <xdr:sp macro="" textlink="">
      <xdr:nvSpPr>
        <xdr:cNvPr id="9" name="Text Box 334">
          <a:extLst>
            <a:ext uri="{FF2B5EF4-FFF2-40B4-BE49-F238E27FC236}">
              <a16:creationId xmlns:a16="http://schemas.microsoft.com/office/drawing/2014/main" id="{00000000-0008-0000-0600-000009000000}"/>
            </a:ext>
          </a:extLst>
        </xdr:cNvPr>
        <xdr:cNvSpPr txBox="1">
          <a:spLocks noChangeArrowheads="1"/>
        </xdr:cNvSpPr>
      </xdr:nvSpPr>
      <xdr:spPr bwMode="auto">
        <a:xfrm>
          <a:off x="6781800" y="8054340"/>
          <a:ext cx="1737360" cy="7010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←交付決定通知、額確定通知の送付先を選択してください。</a:t>
          </a:r>
        </a:p>
      </xdr:txBody>
    </xdr:sp>
    <xdr:clientData/>
  </xdr:twoCellAnchor>
  <xdr:twoCellAnchor>
    <xdr:from>
      <xdr:col>44</xdr:col>
      <xdr:colOff>56029</xdr:colOff>
      <xdr:row>162</xdr:row>
      <xdr:rowOff>22412</xdr:rowOff>
    </xdr:from>
    <xdr:to>
      <xdr:col>52</xdr:col>
      <xdr:colOff>122704</xdr:colOff>
      <xdr:row>167</xdr:row>
      <xdr:rowOff>44824</xdr:rowOff>
    </xdr:to>
    <xdr:sp macro="" textlink="">
      <xdr:nvSpPr>
        <xdr:cNvPr id="10" name="Text Box 334">
          <a:extLst>
            <a:ext uri="{FF2B5EF4-FFF2-40B4-BE49-F238E27FC236}">
              <a16:creationId xmlns:a16="http://schemas.microsoft.com/office/drawing/2014/main" id="{BE1ED2B0-4A42-497D-83C1-1026CB55DE0D}"/>
            </a:ext>
          </a:extLst>
        </xdr:cNvPr>
        <xdr:cNvSpPr txBox="1">
          <a:spLocks noChangeArrowheads="1"/>
        </xdr:cNvSpPr>
      </xdr:nvSpPr>
      <xdr:spPr bwMode="auto">
        <a:xfrm>
          <a:off x="6958853" y="31735059"/>
          <a:ext cx="1893233" cy="1030941"/>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50" b="1" i="0" u="none" strike="noStrike" baseline="0">
              <a:solidFill>
                <a:srgbClr val="FF0000"/>
              </a:solidFill>
              <a:latin typeface="ＭＳ ゴシック" pitchFamily="49" charset="-128"/>
              <a:ea typeface="ＭＳ ゴシック" pitchFamily="49" charset="-128"/>
            </a:rPr>
            <a:t>【</a:t>
          </a:r>
          <a:r>
            <a:rPr lang="ja-JP" altLang="en-US" sz="1050" b="1" i="0" u="none" strike="noStrike" baseline="0">
              <a:solidFill>
                <a:srgbClr val="FF0000"/>
              </a:solidFill>
              <a:latin typeface="ＭＳ ゴシック" pitchFamily="49" charset="-128"/>
              <a:ea typeface="ＭＳ ゴシック" pitchFamily="49" charset="-128"/>
            </a:rPr>
            <a:t>総事業費について</a:t>
          </a:r>
          <a:r>
            <a:rPr lang="en-US" altLang="ja-JP" sz="1050" b="1" i="0" u="none" strike="noStrike" baseline="0">
              <a:solidFill>
                <a:srgbClr val="FF0000"/>
              </a:solidFill>
              <a:latin typeface="ＭＳ ゴシック" pitchFamily="49" charset="-128"/>
              <a:ea typeface="ＭＳ ゴシック" pitchFamily="49" charset="-128"/>
            </a:rPr>
            <a:t>】</a:t>
          </a: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助成対象外経費も含め、助成事業に要する経費総額を入力してください。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25400</xdr:colOff>
          <xdr:row>44</xdr:row>
          <xdr:rowOff>171450</xdr:rowOff>
        </xdr:from>
        <xdr:to>
          <xdr:col>5</xdr:col>
          <xdr:colOff>152400</xdr:colOff>
          <xdr:row>46</xdr:row>
          <xdr:rowOff>38100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07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88900</xdr:colOff>
          <xdr:row>315</xdr:row>
          <xdr:rowOff>107950</xdr:rowOff>
        </xdr:from>
        <xdr:to>
          <xdr:col>5</xdr:col>
          <xdr:colOff>12700</xdr:colOff>
          <xdr:row>315</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9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315</xdr:row>
          <xdr:rowOff>114300</xdr:rowOff>
        </xdr:from>
        <xdr:to>
          <xdr:col>5</xdr:col>
          <xdr:colOff>577850</xdr:colOff>
          <xdr:row>315</xdr:row>
          <xdr:rowOff>349250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9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315</xdr:row>
          <xdr:rowOff>107950</xdr:rowOff>
        </xdr:from>
        <xdr:to>
          <xdr:col>5</xdr:col>
          <xdr:colOff>12700</xdr:colOff>
          <xdr:row>315</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9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654050</xdr:colOff>
          <xdr:row>315</xdr:row>
          <xdr:rowOff>114300</xdr:rowOff>
        </xdr:from>
        <xdr:to>
          <xdr:col>5</xdr:col>
          <xdr:colOff>577850</xdr:colOff>
          <xdr:row>315</xdr:row>
          <xdr:rowOff>349250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9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9525</xdr:colOff>
      <xdr:row>0</xdr:row>
      <xdr:rowOff>219075</xdr:rowOff>
    </xdr:from>
    <xdr:to>
      <xdr:col>28</xdr:col>
      <xdr:colOff>9525</xdr:colOff>
      <xdr:row>2</xdr:row>
      <xdr:rowOff>9525</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6250305" y="21907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xdr:row>
      <xdr:rowOff>22860</xdr:rowOff>
    </xdr:from>
    <xdr:to>
      <xdr:col>35</xdr:col>
      <xdr:colOff>198120</xdr:colOff>
      <xdr:row>7</xdr:row>
      <xdr:rowOff>308610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8084820" y="571500"/>
          <a:ext cx="31699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68</xdr:col>
      <xdr:colOff>304800</xdr:colOff>
      <xdr:row>10</xdr:row>
      <xdr:rowOff>106680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1948160" y="16611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68</xdr:col>
      <xdr:colOff>304800</xdr:colOff>
      <xdr:row>14</xdr:row>
      <xdr:rowOff>106680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201102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36890;&#30693;&#38306;&#36899;&#21547;&#12416;&#12304;&#24120;&#12395;&#26368;&#26032;&#12305;_&#37117;&#20869;_&#20108;&#23450;&#35036;&#27491;_&#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nt-island-pv@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21.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4.bin"/><Relationship Id="rId6" Type="http://schemas.openxmlformats.org/officeDocument/2006/relationships/comments" Target="../comments3.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8.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9.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34.bin"/><Relationship Id="rId4" Type="http://schemas.openxmlformats.org/officeDocument/2006/relationships/ctrlProp" Target="../ctrlProps/ctrlProp1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9651;&#9651;&#9651;&#9651;.jp/" TargetMode="External"/><Relationship Id="rId1" Type="http://schemas.openxmlformats.org/officeDocument/2006/relationships/hyperlink" Target="http://www.&#9675;&#9675;&#9675;&#9675;.jp/"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0"/>
  <sheetViews>
    <sheetView tabSelected="1" view="pageBreakPreview" zoomScaleNormal="100" zoomScaleSheetLayoutView="100" workbookViewId="0">
      <selection activeCell="A9" sqref="A9"/>
    </sheetView>
  </sheetViews>
  <sheetFormatPr defaultColWidth="8.90625" defaultRowHeight="13"/>
  <cols>
    <col min="1" max="1" width="80.1796875" style="10" customWidth="1"/>
    <col min="2" max="16384" width="8.90625" style="10"/>
  </cols>
  <sheetData>
    <row r="1" spans="1:1" ht="24.65" customHeight="1">
      <c r="A1" s="324" t="s">
        <v>2506</v>
      </c>
    </row>
    <row r="2" spans="1:1" ht="24.65" customHeight="1">
      <c r="A2" s="324" t="s">
        <v>2440</v>
      </c>
    </row>
    <row r="3" spans="1:1" ht="21" customHeight="1">
      <c r="A3" s="325" t="s">
        <v>2441</v>
      </c>
    </row>
    <row r="4" spans="1:1" ht="21.65" customHeight="1">
      <c r="A4" s="506" t="s">
        <v>2442</v>
      </c>
    </row>
    <row r="5" spans="1:1" ht="21.65" customHeight="1">
      <c r="A5" s="326" t="s">
        <v>2443</v>
      </c>
    </row>
    <row r="6" spans="1:1" ht="21" customHeight="1">
      <c r="A6" s="326" t="s">
        <v>2444</v>
      </c>
    </row>
    <row r="7" spans="1:1" ht="21" customHeight="1">
      <c r="A7" s="326" t="s">
        <v>2445</v>
      </c>
    </row>
    <row r="8" spans="1:1" ht="21" customHeight="1">
      <c r="A8" s="326" t="s">
        <v>2742</v>
      </c>
    </row>
    <row r="9" spans="1:1" ht="21" customHeight="1">
      <c r="A9" s="531" t="s">
        <v>3020</v>
      </c>
    </row>
    <row r="10" spans="1:1" ht="21" customHeight="1">
      <c r="A10" s="531" t="s">
        <v>2743</v>
      </c>
    </row>
    <row r="11" spans="1:1" ht="21" customHeight="1">
      <c r="A11" s="531" t="s">
        <v>2744</v>
      </c>
    </row>
    <row r="12" spans="1:1" ht="21" customHeight="1">
      <c r="A12" s="531" t="s">
        <v>2990</v>
      </c>
    </row>
    <row r="13" spans="1:1" ht="21" customHeight="1">
      <c r="A13" s="531" t="s">
        <v>2991</v>
      </c>
    </row>
    <row r="14" spans="1:1" ht="21" customHeight="1">
      <c r="A14" s="531" t="s">
        <v>2794</v>
      </c>
    </row>
    <row r="15" spans="1:1" ht="21" customHeight="1">
      <c r="A15" s="531" t="s">
        <v>2974</v>
      </c>
    </row>
    <row r="16" spans="1:1" ht="21" customHeight="1">
      <c r="A16" s="531" t="s">
        <v>2795</v>
      </c>
    </row>
    <row r="17" spans="1:1" ht="21" customHeight="1">
      <c r="A17" s="531" t="s">
        <v>2811</v>
      </c>
    </row>
    <row r="18" spans="1:1" ht="21" customHeight="1">
      <c r="A18" s="531" t="s">
        <v>2975</v>
      </c>
    </row>
    <row r="19" spans="1:1" ht="21" customHeight="1">
      <c r="A19" s="531" t="s">
        <v>2796</v>
      </c>
    </row>
    <row r="20" spans="1:1" ht="21" customHeight="1">
      <c r="A20" s="531" t="s">
        <v>2797</v>
      </c>
    </row>
  </sheetData>
  <phoneticPr fontId="57"/>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交付申請） '!A1" display="【第１号様式】助成金交付申請書　第一面" xr:uid="{00000000-0004-0000-0000-000003000000}"/>
    <hyperlink ref="A9" location="'第2号 (助成対象者用)'!A1" display="【第２号様式】誓約書（助成対象者用）" xr:uid="{00000000-0004-0000-0000-000004000000}"/>
    <hyperlink ref="A11" location="第7号様式!A1" display="【第７号様式】助成金交付申請撤回届出書" xr:uid="{00000000-0004-0000-0000-000008000000}"/>
    <hyperlink ref="A12" location="第8号様式!A1" display="【第８号様式】助成事業承継承認申請書" xr:uid="{00000000-0004-0000-0000-000009000000}"/>
    <hyperlink ref="A13" location="第10号様式!A1" display="【第10号様式】助成事業計画変更申請書" xr:uid="{00000000-0004-0000-0000-00000A000000}"/>
    <hyperlink ref="A14" location="第12号様式!A1" display="【第12号様式】事業者情報の変更届出書" xr:uid="{00000000-0004-0000-0000-00000B000000}"/>
    <hyperlink ref="A15" location="第14号様式!A1" display="【第14号様式】助成事業中止（廃止）申請書" xr:uid="{00000000-0004-0000-0000-00000C000000}"/>
    <hyperlink ref="A16" location="第16の１号様式!A1" display="【第16号の１様式】実績報告書兼助成金交付請求書" xr:uid="{00000000-0004-0000-0000-00000D000000}"/>
    <hyperlink ref="A17" location="第16の２号様式!A1" display="【第16号の２様式】実績報告書兼助成金交付請求書" xr:uid="{00000000-0004-0000-0000-00000E000000}"/>
    <hyperlink ref="A18" location="第16の３号様式!A1" display="【第16号の３様式】実績報告書兼助成金交付請求書" xr:uid="{00000000-0004-0000-0000-00000F000000}"/>
    <hyperlink ref="A19" location="第20号様式!A1" display="【第20号様式】助成金返還報告書" xr:uid="{00000000-0004-0000-0000-000010000000}"/>
    <hyperlink ref="A20" location="第21号様式!A1" display="【第21号様式】取得財産等処分承認申請書" xr:uid="{00000000-0004-0000-0000-000011000000}"/>
    <hyperlink ref="A10" location="'第4号(事業実施計画書）'!A1" display="【第４号様式】事業実施計画書" xr:uid="{00000000-0004-0000-0000-000012000000}"/>
  </hyperlinks>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1">
    <tabColor rgb="FFFFFF00"/>
  </sheetPr>
  <dimension ref="A1:AB319"/>
  <sheetViews>
    <sheetView showGridLines="0" showZeros="0" view="pageBreakPreview" topLeftCell="A86" zoomScaleNormal="100" zoomScaleSheetLayoutView="100" workbookViewId="0">
      <selection activeCell="A2" sqref="A2"/>
    </sheetView>
  </sheetViews>
  <sheetFormatPr defaultColWidth="9" defaultRowHeight="13"/>
  <cols>
    <col min="1" max="1" width="1.6328125" style="1" customWidth="1"/>
    <col min="2" max="2" width="2.6328125" style="1" customWidth="1"/>
    <col min="3" max="3" width="2.453125" style="1" customWidth="1"/>
    <col min="4" max="5" width="10.6328125" style="1" customWidth="1"/>
    <col min="6" max="9" width="8.90625" style="1" customWidth="1"/>
    <col min="10" max="10" width="10.6328125" style="1" customWidth="1"/>
    <col min="11" max="11" width="1.81640625" style="1" customWidth="1"/>
    <col min="12" max="12" width="2.1796875" style="72" customWidth="1"/>
    <col min="13" max="13" width="36.36328125" style="72" customWidth="1"/>
    <col min="14" max="24" width="9" style="72"/>
    <col min="25" max="27" width="9" style="7"/>
    <col min="28" max="16384" width="9" style="1"/>
  </cols>
  <sheetData>
    <row r="1" spans="2:13">
      <c r="B1" s="57" t="s">
        <v>14</v>
      </c>
      <c r="E1" s="57"/>
      <c r="F1" s="57"/>
    </row>
    <row r="3" spans="2:13" ht="21" customHeight="1">
      <c r="B3" s="1288" t="s">
        <v>245</v>
      </c>
      <c r="C3" s="1288"/>
      <c r="D3" s="1288"/>
      <c r="E3" s="1288"/>
      <c r="F3" s="1288"/>
      <c r="G3" s="1288"/>
      <c r="H3" s="1288"/>
      <c r="I3" s="1288"/>
      <c r="J3" s="1288"/>
    </row>
    <row r="5" spans="2:13" ht="18" customHeight="1">
      <c r="B5" s="1" t="s">
        <v>17</v>
      </c>
    </row>
    <row r="6" spans="2:13" ht="21" customHeight="1">
      <c r="B6" s="1" t="s">
        <v>20</v>
      </c>
    </row>
    <row r="7" spans="2:13" ht="39" customHeight="1">
      <c r="B7" s="49"/>
      <c r="C7" s="1347" t="s">
        <v>43</v>
      </c>
      <c r="D7" s="1347"/>
      <c r="E7" s="1348"/>
      <c r="F7" s="1452" t="e">
        <f>基本情報!#REF!</f>
        <v>#REF!</v>
      </c>
      <c r="G7" s="1453"/>
      <c r="H7" s="1453"/>
      <c r="I7" s="1453"/>
      <c r="J7" s="1454"/>
    </row>
    <row r="8" spans="2:13" ht="39" customHeight="1">
      <c r="B8" s="58"/>
      <c r="C8" s="1375" t="s">
        <v>265</v>
      </c>
      <c r="D8" s="1375"/>
      <c r="E8" s="1376"/>
      <c r="F8" s="1420" t="e">
        <f>#REF!</f>
        <v>#REF!</v>
      </c>
      <c r="G8" s="972"/>
      <c r="H8" s="1427" t="e">
        <f>F7</f>
        <v>#REF!</v>
      </c>
      <c r="I8" s="1427"/>
      <c r="J8" s="80" t="e">
        <f>#REF!</f>
        <v>#REF!</v>
      </c>
    </row>
    <row r="9" spans="2:13" ht="54" customHeight="1">
      <c r="B9" s="58"/>
      <c r="C9" s="1375" t="s">
        <v>276</v>
      </c>
      <c r="D9" s="1375"/>
      <c r="E9" s="1376"/>
      <c r="F9" s="1342"/>
      <c r="G9" s="1343"/>
      <c r="H9" s="1343"/>
      <c r="I9" s="1343"/>
      <c r="J9" s="1344"/>
      <c r="M9" s="34"/>
    </row>
    <row r="10" spans="2:13" ht="39" customHeight="1">
      <c r="B10" s="59"/>
      <c r="C10" s="1421" t="s">
        <v>277</v>
      </c>
      <c r="D10" s="1421"/>
      <c r="E10" s="1422"/>
      <c r="F10" s="1423"/>
      <c r="G10" s="1424"/>
      <c r="H10" s="60" t="s">
        <v>251</v>
      </c>
      <c r="I10" s="1424"/>
      <c r="J10" s="1428"/>
      <c r="M10" s="34"/>
    </row>
    <row r="11" spans="2:13" ht="13.5" customHeight="1">
      <c r="D11" s="61"/>
      <c r="E11" s="61"/>
      <c r="F11" s="61"/>
    </row>
    <row r="12" spans="2:13" ht="13.5" customHeight="1">
      <c r="D12" s="61"/>
      <c r="E12" s="61"/>
      <c r="F12" s="61"/>
    </row>
    <row r="13" spans="2:13" ht="21" customHeight="1">
      <c r="B13" s="1" t="s">
        <v>34</v>
      </c>
    </row>
    <row r="14" spans="2:13" ht="35.15" customHeight="1">
      <c r="B14" s="1457" t="s">
        <v>18</v>
      </c>
      <c r="C14" s="908"/>
      <c r="D14" s="908"/>
      <c r="E14" s="1420">
        <f>基本情報!E73</f>
        <v>0</v>
      </c>
      <c r="F14" s="1425"/>
      <c r="G14" s="1425"/>
      <c r="H14" s="1425"/>
      <c r="I14" s="1425"/>
      <c r="J14" s="1426"/>
    </row>
    <row r="15" spans="2:13" ht="13.5" customHeight="1">
      <c r="B15" s="1464" t="s">
        <v>252</v>
      </c>
      <c r="C15" s="1465"/>
      <c r="D15" s="1465"/>
      <c r="E15" s="1461" t="str">
        <f>ASC(PHONETIC(基本情報!E74))</f>
        <v/>
      </c>
      <c r="F15" s="1462"/>
      <c r="G15" s="1462"/>
      <c r="H15" s="1462"/>
      <c r="I15" s="1462"/>
      <c r="J15" s="1463"/>
    </row>
    <row r="16" spans="2:13" ht="24" customHeight="1">
      <c r="B16" s="1466"/>
      <c r="C16" s="1467"/>
      <c r="D16" s="1467"/>
      <c r="E16" s="1458">
        <f>基本情報!E74</f>
        <v>0</v>
      </c>
      <c r="F16" s="1459"/>
      <c r="G16" s="1459"/>
      <c r="H16" s="1459"/>
      <c r="I16" s="1459"/>
      <c r="J16" s="1460"/>
    </row>
    <row r="17" spans="2:12" ht="35.15" customHeight="1">
      <c r="B17" s="1457" t="s">
        <v>35</v>
      </c>
      <c r="C17" s="908"/>
      <c r="D17" s="908"/>
      <c r="E17" s="1327">
        <f>基本情報!E60</f>
        <v>0</v>
      </c>
      <c r="F17" s="964"/>
      <c r="G17" s="964">
        <f>基本情報!E63</f>
        <v>0</v>
      </c>
      <c r="H17" s="964"/>
      <c r="I17" s="964">
        <f>基本情報!E65</f>
        <v>0</v>
      </c>
      <c r="J17" s="965"/>
    </row>
    <row r="20" spans="2:12" ht="21" customHeight="1">
      <c r="B20" s="1" t="s">
        <v>278</v>
      </c>
    </row>
    <row r="21" spans="2:12" ht="13.5" customHeight="1">
      <c r="B21" s="49"/>
      <c r="C21" s="1415" t="s">
        <v>253</v>
      </c>
      <c r="D21" s="1415"/>
      <c r="E21" s="1416"/>
      <c r="F21" s="1264" t="str">
        <f>基本情報!E7</f>
        <v/>
      </c>
      <c r="G21" s="1265"/>
      <c r="H21" s="1265"/>
      <c r="I21" s="1265"/>
      <c r="J21" s="1266"/>
    </row>
    <row r="22" spans="2:12" ht="24" customHeight="1">
      <c r="B22" s="59"/>
      <c r="C22" s="1444" t="s">
        <v>254</v>
      </c>
      <c r="D22" s="1444"/>
      <c r="E22" s="1445"/>
      <c r="F22" s="1282">
        <f>基本情報!E8</f>
        <v>0</v>
      </c>
      <c r="G22" s="1283"/>
      <c r="H22" s="1283"/>
      <c r="I22" s="1283"/>
      <c r="J22" s="1286"/>
    </row>
    <row r="23" spans="2:12" ht="13.5" customHeight="1">
      <c r="B23" s="49"/>
      <c r="C23" s="1415" t="s">
        <v>253</v>
      </c>
      <c r="D23" s="1415"/>
      <c r="E23" s="1416"/>
      <c r="F23" s="1264" t="str">
        <f>ASC(PHONETIC(基本情報!E11))</f>
        <v/>
      </c>
      <c r="G23" s="1446"/>
      <c r="H23" s="1265" t="str">
        <f>ASC(PHONETIC(基本情報!E13))</f>
        <v/>
      </c>
      <c r="I23" s="1446"/>
      <c r="J23" s="1447"/>
    </row>
    <row r="24" spans="2:12" ht="24" customHeight="1">
      <c r="B24" s="59"/>
      <c r="C24" s="1444" t="s">
        <v>255</v>
      </c>
      <c r="D24" s="1444"/>
      <c r="E24" s="1445"/>
      <c r="F24" s="1284">
        <f>基本情報!E11</f>
        <v>0</v>
      </c>
      <c r="G24" s="1285"/>
      <c r="H24" s="1285">
        <f>基本情報!E13</f>
        <v>0</v>
      </c>
      <c r="I24" s="1285"/>
      <c r="J24" s="1287"/>
    </row>
    <row r="25" spans="2:12" ht="30" customHeight="1">
      <c r="B25" s="59"/>
      <c r="C25" s="1440" t="s">
        <v>280</v>
      </c>
      <c r="D25" s="1440"/>
      <c r="E25" s="62"/>
      <c r="F25" s="107">
        <f>基本情報!E9</f>
        <v>0</v>
      </c>
      <c r="G25" s="1438">
        <f>基本情報!E10</f>
        <v>0</v>
      </c>
      <c r="H25" s="905"/>
      <c r="I25" s="905"/>
      <c r="J25" s="1439"/>
    </row>
    <row r="26" spans="2:12" ht="24" customHeight="1">
      <c r="B26" s="941"/>
      <c r="C26" s="1442" t="s">
        <v>258</v>
      </c>
      <c r="D26" s="1443"/>
      <c r="E26" s="63" t="s">
        <v>44</v>
      </c>
      <c r="F26" s="1455" t="e">
        <f>基本情報!#REF!</f>
        <v>#REF!</v>
      </c>
      <c r="G26" s="964"/>
      <c r="H26" s="964"/>
      <c r="I26" s="964"/>
      <c r="J26" s="965"/>
    </row>
    <row r="27" spans="2:12" ht="24" customHeight="1">
      <c r="B27" s="943"/>
      <c r="C27" s="1444"/>
      <c r="D27" s="1445"/>
      <c r="E27" s="63" t="s">
        <v>45</v>
      </c>
      <c r="F27" s="1455" t="e">
        <f>基本情報!#REF!</f>
        <v>#REF!</v>
      </c>
      <c r="G27" s="1438"/>
      <c r="H27" s="1438"/>
      <c r="I27" s="1438"/>
      <c r="J27" s="1456"/>
    </row>
    <row r="28" spans="2:12" ht="30" customHeight="1">
      <c r="B28" s="58"/>
      <c r="C28" s="1440" t="s">
        <v>256</v>
      </c>
      <c r="D28" s="1440"/>
      <c r="E28" s="1441"/>
      <c r="F28" s="1450" t="e">
        <f>基本情報!#REF!</f>
        <v>#REF!</v>
      </c>
      <c r="G28" s="1451"/>
      <c r="H28" s="52" t="s">
        <v>10</v>
      </c>
      <c r="I28" s="53"/>
      <c r="J28" s="54"/>
      <c r="K28" s="64"/>
      <c r="L28" s="85"/>
    </row>
    <row r="29" spans="2:12" ht="30" customHeight="1">
      <c r="B29" s="58"/>
      <c r="C29" s="1440" t="s">
        <v>257</v>
      </c>
      <c r="D29" s="1440"/>
      <c r="E29" s="1441"/>
      <c r="F29" s="1448" t="e">
        <f>基本情報!#REF!</f>
        <v>#REF!</v>
      </c>
      <c r="G29" s="1449"/>
      <c r="H29" s="55" t="s">
        <v>15</v>
      </c>
      <c r="I29" s="53"/>
      <c r="J29" s="56"/>
      <c r="K29" s="64"/>
      <c r="L29" s="85"/>
    </row>
    <row r="30" spans="2:12" ht="5.25" customHeight="1">
      <c r="C30" s="48"/>
      <c r="D30" s="48"/>
      <c r="E30" s="48"/>
      <c r="F30" s="65"/>
      <c r="G30" s="64"/>
      <c r="H30" s="66"/>
      <c r="I30" s="66"/>
      <c r="J30" s="64"/>
      <c r="K30" s="64"/>
      <c r="L30" s="85"/>
    </row>
    <row r="31" spans="2:12">
      <c r="C31" s="67" t="s">
        <v>2423</v>
      </c>
      <c r="E31" s="68"/>
      <c r="F31" s="69"/>
      <c r="G31" s="69"/>
    </row>
    <row r="32" spans="2:12">
      <c r="C32" s="70" t="s">
        <v>2424</v>
      </c>
      <c r="E32" s="71"/>
      <c r="F32" s="69"/>
      <c r="G32" s="69"/>
    </row>
    <row r="33" spans="2:21">
      <c r="C33" s="67" t="s">
        <v>259</v>
      </c>
      <c r="E33" s="71"/>
      <c r="F33" s="35"/>
      <c r="G33" s="35"/>
    </row>
    <row r="34" spans="2:21">
      <c r="C34" s="67"/>
      <c r="E34" s="71"/>
      <c r="F34" s="35"/>
      <c r="G34" s="35"/>
    </row>
    <row r="35" spans="2:21" ht="18" customHeight="1">
      <c r="B35" s="1" t="s">
        <v>46</v>
      </c>
    </row>
    <row r="36" spans="2:21" ht="18" customHeight="1">
      <c r="B36" s="36" t="s">
        <v>47</v>
      </c>
    </row>
    <row r="37" spans="2:21" ht="7.75" customHeight="1"/>
    <row r="38" spans="2:21" ht="18" customHeight="1">
      <c r="B38" s="1" t="s">
        <v>2161</v>
      </c>
    </row>
    <row r="39" spans="2:21" ht="18" customHeight="1">
      <c r="D39" s="1341" t="s">
        <v>2162</v>
      </c>
      <c r="E39" s="1341"/>
      <c r="F39" s="1341"/>
      <c r="G39" s="109" t="str">
        <f>IF(G50="","",IF(MIN(SUM(G50,G58,G66),SUM(G77,G85,G93,G133,G143,G153))&gt;=1,ROUNDDOWN(MIN(SUM(G50,G58,G66),SUM(G77,G85,G93,G133,G143,G153)),0),ROUNDDOWN(MIN(SUM(G50,G58,G66),SUM(G77,G85,G93,G133,G143,G153)),1)))</f>
        <v/>
      </c>
      <c r="H39" s="1" t="s">
        <v>36</v>
      </c>
    </row>
    <row r="40" spans="2:21" ht="18" customHeight="1">
      <c r="D40" s="36" t="s">
        <v>2159</v>
      </c>
    </row>
    <row r="41" spans="2:21" ht="13.5" customHeight="1">
      <c r="D41" s="36" t="s">
        <v>2160</v>
      </c>
      <c r="E41" s="108"/>
      <c r="F41" s="108"/>
      <c r="G41" s="108"/>
      <c r="H41" s="108"/>
      <c r="I41" s="108"/>
      <c r="M41" s="1468"/>
      <c r="N41" s="1469"/>
      <c r="O41" s="1469"/>
      <c r="P41" s="1469"/>
      <c r="Q41" s="1469"/>
      <c r="R41" s="1469"/>
      <c r="S41" s="1469"/>
      <c r="T41" s="1469"/>
      <c r="U41" s="1470"/>
    </row>
    <row r="42" spans="2:21" ht="7.25" customHeight="1">
      <c r="D42" s="108"/>
      <c r="E42" s="108"/>
      <c r="F42" s="108"/>
      <c r="G42" s="108"/>
      <c r="H42" s="108"/>
      <c r="I42" s="108"/>
      <c r="M42" s="1469"/>
      <c r="N42" s="1469"/>
      <c r="O42" s="1469"/>
      <c r="P42" s="1469"/>
      <c r="Q42" s="1469"/>
      <c r="R42" s="1469"/>
      <c r="S42" s="1469"/>
      <c r="T42" s="1469"/>
      <c r="U42" s="1470"/>
    </row>
    <row r="43" spans="2:21" ht="18" customHeight="1">
      <c r="B43" s="1" t="s">
        <v>54</v>
      </c>
      <c r="M43" s="1469"/>
      <c r="N43" s="1469"/>
      <c r="O43" s="1469"/>
      <c r="P43" s="1469"/>
      <c r="Q43" s="1469"/>
      <c r="R43" s="1469"/>
      <c r="S43" s="1469"/>
      <c r="T43" s="1469"/>
      <c r="U43" s="1470"/>
    </row>
    <row r="44" spans="2:21" ht="18" customHeight="1">
      <c r="C44" s="2" t="s">
        <v>247</v>
      </c>
      <c r="D44" s="1378" t="s">
        <v>2428</v>
      </c>
      <c r="E44" s="1379"/>
      <c r="F44" s="1380"/>
      <c r="G44" s="1435"/>
      <c r="H44" s="1436"/>
      <c r="I44" s="1437"/>
      <c r="M44" s="294"/>
      <c r="N44" s="294"/>
      <c r="O44" s="294"/>
      <c r="P44" s="294"/>
      <c r="Q44" s="294"/>
      <c r="R44" s="294"/>
      <c r="S44" s="294"/>
      <c r="T44" s="294"/>
      <c r="U44" s="295"/>
    </row>
    <row r="45" spans="2:21" ht="15" customHeight="1">
      <c r="D45" s="1429" t="s">
        <v>2425</v>
      </c>
      <c r="E45" s="1430"/>
      <c r="F45" s="1431"/>
      <c r="G45" s="1432"/>
      <c r="H45" s="1433"/>
      <c r="I45" s="1434"/>
    </row>
    <row r="46" spans="2:21" ht="15" customHeight="1">
      <c r="D46" s="1363" t="s">
        <v>55</v>
      </c>
      <c r="E46" s="1364"/>
      <c r="F46" s="1365"/>
      <c r="G46" s="1382"/>
      <c r="H46" s="1413"/>
      <c r="I46" s="1414"/>
    </row>
    <row r="47" spans="2:21" ht="15" customHeight="1">
      <c r="D47" s="1363" t="s">
        <v>2158</v>
      </c>
      <c r="E47" s="1364"/>
      <c r="F47" s="1365"/>
      <c r="G47" s="1382"/>
      <c r="H47" s="1485"/>
      <c r="I47" s="1486"/>
    </row>
    <row r="48" spans="2:21" ht="15" customHeight="1">
      <c r="D48" s="1363" t="s">
        <v>2429</v>
      </c>
      <c r="E48" s="1364"/>
      <c r="F48" s="1365"/>
      <c r="G48" s="1489"/>
      <c r="H48" s="1490"/>
      <c r="I48" s="1491"/>
      <c r="J48" s="1" t="s">
        <v>49</v>
      </c>
    </row>
    <row r="49" spans="3:21" ht="15" customHeight="1">
      <c r="D49" s="1363" t="s">
        <v>56</v>
      </c>
      <c r="E49" s="1364"/>
      <c r="F49" s="1365"/>
      <c r="G49" s="1408"/>
      <c r="H49" s="1409"/>
      <c r="I49" s="1410"/>
      <c r="J49" s="1" t="s">
        <v>2426</v>
      </c>
    </row>
    <row r="50" spans="3:21" ht="15" customHeight="1">
      <c r="D50" s="1417" t="s">
        <v>2430</v>
      </c>
      <c r="E50" s="1418"/>
      <c r="F50" s="1419"/>
      <c r="G50" s="1385" t="str">
        <f>IF(G48="","",ROUNDDOWN((G48*G49)/1000,2))</f>
        <v/>
      </c>
      <c r="H50" s="1386"/>
      <c r="I50" s="1387"/>
      <c r="J50" s="1" t="s">
        <v>36</v>
      </c>
    </row>
    <row r="52" spans="3:21" ht="18" customHeight="1">
      <c r="C52" s="2" t="s">
        <v>248</v>
      </c>
      <c r="D52" s="1378" t="s">
        <v>2428</v>
      </c>
      <c r="E52" s="1379"/>
      <c r="F52" s="1380"/>
      <c r="G52" s="1435"/>
      <c r="H52" s="1436"/>
      <c r="I52" s="1437"/>
      <c r="M52" s="294"/>
      <c r="N52" s="294"/>
      <c r="O52" s="294"/>
      <c r="P52" s="294"/>
      <c r="Q52" s="294"/>
      <c r="R52" s="294"/>
      <c r="S52" s="294"/>
      <c r="T52" s="294"/>
      <c r="U52" s="295"/>
    </row>
    <row r="53" spans="3:21" ht="15" customHeight="1">
      <c r="C53" s="2"/>
      <c r="D53" s="1429" t="s">
        <v>2425</v>
      </c>
      <c r="E53" s="1430"/>
      <c r="F53" s="1431"/>
      <c r="G53" s="1432"/>
      <c r="H53" s="1433"/>
      <c r="I53" s="1434"/>
    </row>
    <row r="54" spans="3:21" ht="15" customHeight="1">
      <c r="D54" s="1363" t="s">
        <v>55</v>
      </c>
      <c r="E54" s="1364"/>
      <c r="F54" s="1365"/>
      <c r="G54" s="1382"/>
      <c r="H54" s="1413"/>
      <c r="I54" s="1414"/>
    </row>
    <row r="55" spans="3:21" ht="15" customHeight="1">
      <c r="D55" s="1363" t="s">
        <v>2158</v>
      </c>
      <c r="E55" s="1364"/>
      <c r="F55" s="1365"/>
      <c r="G55" s="307"/>
      <c r="H55" s="296"/>
      <c r="I55" s="297"/>
    </row>
    <row r="56" spans="3:21" ht="15" customHeight="1">
      <c r="D56" s="1363" t="s">
        <v>2429</v>
      </c>
      <c r="E56" s="1364"/>
      <c r="F56" s="1365"/>
      <c r="G56" s="1408"/>
      <c r="H56" s="1409"/>
      <c r="I56" s="1410"/>
      <c r="J56" s="1" t="s">
        <v>48</v>
      </c>
    </row>
    <row r="57" spans="3:21" ht="15" customHeight="1">
      <c r="D57" s="1363" t="s">
        <v>56</v>
      </c>
      <c r="E57" s="1364"/>
      <c r="F57" s="1365"/>
      <c r="G57" s="1408"/>
      <c r="H57" s="1409"/>
      <c r="I57" s="1410"/>
      <c r="J57" s="1" t="s">
        <v>2426</v>
      </c>
    </row>
    <row r="58" spans="3:21" ht="15" customHeight="1">
      <c r="D58" s="1417" t="s">
        <v>2430</v>
      </c>
      <c r="E58" s="1418"/>
      <c r="F58" s="1419"/>
      <c r="G58" s="1385" t="str">
        <f>IF(G56="","",ROUNDDOWN((G56*G57)/1000,2))</f>
        <v/>
      </c>
      <c r="H58" s="1386"/>
      <c r="I58" s="1387"/>
      <c r="J58" s="1" t="s">
        <v>36</v>
      </c>
    </row>
    <row r="60" spans="3:21" ht="18" customHeight="1">
      <c r="C60" s="2" t="s">
        <v>2427</v>
      </c>
      <c r="D60" s="1378" t="s">
        <v>2428</v>
      </c>
      <c r="E60" s="1379"/>
      <c r="F60" s="1380"/>
      <c r="G60" s="1435"/>
      <c r="H60" s="1436"/>
      <c r="I60" s="1437"/>
      <c r="M60" s="294"/>
      <c r="N60" s="294"/>
      <c r="O60" s="294"/>
      <c r="P60" s="294"/>
      <c r="Q60" s="294"/>
      <c r="R60" s="294"/>
      <c r="S60" s="294"/>
      <c r="T60" s="294"/>
      <c r="U60" s="295"/>
    </row>
    <row r="61" spans="3:21" ht="15" customHeight="1">
      <c r="C61" s="2"/>
      <c r="D61" s="1429" t="s">
        <v>2425</v>
      </c>
      <c r="E61" s="1430"/>
      <c r="F61" s="1431"/>
      <c r="G61" s="1432"/>
      <c r="H61" s="1433"/>
      <c r="I61" s="1434"/>
    </row>
    <row r="62" spans="3:21" ht="15" customHeight="1">
      <c r="D62" s="1363" t="s">
        <v>55</v>
      </c>
      <c r="E62" s="1364"/>
      <c r="F62" s="1365"/>
      <c r="G62" s="1382"/>
      <c r="H62" s="1413"/>
      <c r="I62" s="1414"/>
    </row>
    <row r="63" spans="3:21" ht="15" customHeight="1">
      <c r="D63" s="1363" t="s">
        <v>2158</v>
      </c>
      <c r="E63" s="1364"/>
      <c r="F63" s="1365"/>
      <c r="G63" s="1382"/>
      <c r="H63" s="1487"/>
      <c r="I63" s="1488"/>
    </row>
    <row r="64" spans="3:21" ht="15" customHeight="1">
      <c r="D64" s="1363" t="s">
        <v>2429</v>
      </c>
      <c r="E64" s="1364"/>
      <c r="F64" s="1365"/>
      <c r="G64" s="1408"/>
      <c r="H64" s="1409"/>
      <c r="I64" s="1410"/>
      <c r="J64" s="1" t="s">
        <v>49</v>
      </c>
    </row>
    <row r="65" spans="2:21" ht="15" customHeight="1">
      <c r="D65" s="1363" t="s">
        <v>56</v>
      </c>
      <c r="E65" s="1364"/>
      <c r="F65" s="1365"/>
      <c r="G65" s="1408"/>
      <c r="H65" s="1409"/>
      <c r="I65" s="1410"/>
      <c r="J65" s="1" t="s">
        <v>2426</v>
      </c>
    </row>
    <row r="66" spans="2:21" ht="15" customHeight="1">
      <c r="D66" s="1417" t="s">
        <v>2430</v>
      </c>
      <c r="E66" s="1418"/>
      <c r="F66" s="1419"/>
      <c r="G66" s="1385" t="str">
        <f>IF(G64="","",ROUNDDOWN((G64*G65)/1000,2))</f>
        <v/>
      </c>
      <c r="H66" s="1386"/>
      <c r="I66" s="1387"/>
      <c r="J66" s="1" t="s">
        <v>36</v>
      </c>
    </row>
    <row r="69" spans="2:21" hidden="1"/>
    <row r="70" spans="2:21" ht="18" customHeight="1">
      <c r="B70" s="1" t="s">
        <v>2104</v>
      </c>
    </row>
    <row r="71" spans="2:21" ht="18" customHeight="1">
      <c r="C71" s="2" t="s">
        <v>247</v>
      </c>
      <c r="D71" s="1477" t="s">
        <v>2428</v>
      </c>
      <c r="E71" s="1478"/>
      <c r="F71" s="1479"/>
      <c r="G71" s="1480"/>
      <c r="H71" s="1481"/>
      <c r="I71" s="1482"/>
      <c r="M71" s="294"/>
      <c r="N71" s="294"/>
      <c r="O71" s="294"/>
      <c r="P71" s="294"/>
      <c r="Q71" s="294"/>
      <c r="R71" s="294"/>
      <c r="S71" s="294"/>
      <c r="T71" s="294"/>
      <c r="U71" s="295"/>
    </row>
    <row r="72" spans="2:21" ht="15" customHeight="1">
      <c r="C72" s="2"/>
      <c r="D72" s="1363" t="s">
        <v>57</v>
      </c>
      <c r="E72" s="1364"/>
      <c r="F72" s="1365"/>
      <c r="G72" s="1382"/>
      <c r="H72" s="1383"/>
      <c r="I72" s="1384"/>
    </row>
    <row r="73" spans="2:21" ht="15" customHeight="1">
      <c r="D73" s="1363" t="s">
        <v>55</v>
      </c>
      <c r="E73" s="1364"/>
      <c r="F73" s="1365"/>
      <c r="G73" s="1382"/>
      <c r="H73" s="1413"/>
      <c r="I73" s="1414"/>
    </row>
    <row r="74" spans="2:21" ht="15" customHeight="1">
      <c r="D74" s="1363" t="s">
        <v>2158</v>
      </c>
      <c r="E74" s="1364"/>
      <c r="F74" s="1365"/>
      <c r="G74" s="1382"/>
      <c r="H74" s="1485"/>
      <c r="I74" s="1486"/>
    </row>
    <row r="75" spans="2:21" ht="15" customHeight="1">
      <c r="D75" s="1363" t="s">
        <v>240</v>
      </c>
      <c r="E75" s="1364"/>
      <c r="F75" s="1365"/>
      <c r="G75" s="1405">
        <v>1</v>
      </c>
      <c r="H75" s="1406"/>
      <c r="I75" s="1407"/>
      <c r="J75" s="1" t="s">
        <v>36</v>
      </c>
    </row>
    <row r="76" spans="2:21" ht="15" customHeight="1">
      <c r="D76" s="1363" t="s">
        <v>37</v>
      </c>
      <c r="E76" s="1364"/>
      <c r="F76" s="1365"/>
      <c r="G76" s="1408">
        <v>1</v>
      </c>
      <c r="H76" s="1409"/>
      <c r="I76" s="1410"/>
      <c r="J76" s="1" t="s">
        <v>50</v>
      </c>
    </row>
    <row r="77" spans="2:21" ht="15" customHeight="1">
      <c r="D77" s="1417" t="s">
        <v>38</v>
      </c>
      <c r="E77" s="1418"/>
      <c r="F77" s="1419"/>
      <c r="G77" s="1385">
        <f>IF(G75="","",ROUNDDOWN(G75*G76,2))</f>
        <v>1</v>
      </c>
      <c r="H77" s="1386"/>
      <c r="I77" s="1387"/>
      <c r="J77" s="1" t="s">
        <v>36</v>
      </c>
    </row>
    <row r="79" spans="2:21" ht="18" customHeight="1">
      <c r="C79" s="2" t="s">
        <v>2431</v>
      </c>
      <c r="D79" s="1477" t="s">
        <v>2428</v>
      </c>
      <c r="E79" s="1478"/>
      <c r="F79" s="1479"/>
      <c r="G79" s="1480"/>
      <c r="H79" s="1483"/>
      <c r="I79" s="1484"/>
      <c r="M79" s="294"/>
      <c r="N79" s="294"/>
      <c r="O79" s="294"/>
      <c r="P79" s="294"/>
      <c r="Q79" s="294"/>
      <c r="R79" s="294"/>
      <c r="S79" s="294"/>
      <c r="T79" s="294"/>
      <c r="U79" s="295"/>
    </row>
    <row r="80" spans="2:21" ht="15" customHeight="1">
      <c r="C80" s="2"/>
      <c r="D80" s="1363" t="s">
        <v>57</v>
      </c>
      <c r="E80" s="1364"/>
      <c r="F80" s="1365"/>
      <c r="G80" s="1382"/>
      <c r="H80" s="1383"/>
      <c r="I80" s="1384"/>
    </row>
    <row r="81" spans="2:21" ht="15" customHeight="1">
      <c r="D81" s="1363" t="s">
        <v>55</v>
      </c>
      <c r="E81" s="1364"/>
      <c r="F81" s="1365"/>
      <c r="G81" s="1382"/>
      <c r="H81" s="1413"/>
      <c r="I81" s="1414"/>
    </row>
    <row r="82" spans="2:21" ht="15" customHeight="1">
      <c r="D82" s="1363" t="s">
        <v>2158</v>
      </c>
      <c r="E82" s="1364"/>
      <c r="F82" s="1365"/>
      <c r="G82" s="1382"/>
      <c r="H82" s="1485"/>
      <c r="I82" s="1486"/>
    </row>
    <row r="83" spans="2:21" ht="15" customHeight="1">
      <c r="D83" s="1363" t="s">
        <v>240</v>
      </c>
      <c r="E83" s="1364"/>
      <c r="F83" s="1365"/>
      <c r="G83" s="1405"/>
      <c r="H83" s="1406"/>
      <c r="I83" s="1407"/>
      <c r="J83" s="1" t="s">
        <v>36</v>
      </c>
    </row>
    <row r="84" spans="2:21" ht="15" customHeight="1">
      <c r="D84" s="1363" t="s">
        <v>37</v>
      </c>
      <c r="E84" s="1364"/>
      <c r="F84" s="1365"/>
      <c r="G84" s="1408"/>
      <c r="H84" s="1409"/>
      <c r="I84" s="1410"/>
      <c r="J84" s="1" t="s">
        <v>50</v>
      </c>
    </row>
    <row r="85" spans="2:21" ht="15" customHeight="1">
      <c r="D85" s="1417" t="s">
        <v>38</v>
      </c>
      <c r="E85" s="1418"/>
      <c r="F85" s="1419"/>
      <c r="G85" s="1385" t="str">
        <f>IF(G83="","",ROUNDDOWN(G83*G84,2))</f>
        <v/>
      </c>
      <c r="H85" s="1386"/>
      <c r="I85" s="1387"/>
      <c r="J85" s="1" t="s">
        <v>36</v>
      </c>
    </row>
    <row r="87" spans="2:21" ht="18" customHeight="1">
      <c r="C87" s="2" t="s">
        <v>2432</v>
      </c>
      <c r="D87" s="1477" t="s">
        <v>2428</v>
      </c>
      <c r="E87" s="1478"/>
      <c r="F87" s="1479"/>
      <c r="G87" s="1480"/>
      <c r="H87" s="1483"/>
      <c r="I87" s="1484"/>
      <c r="M87" s="294"/>
      <c r="N87" s="294"/>
      <c r="O87" s="294"/>
      <c r="P87" s="294"/>
      <c r="Q87" s="294"/>
      <c r="R87" s="294"/>
      <c r="S87" s="294"/>
      <c r="T87" s="294"/>
      <c r="U87" s="295"/>
    </row>
    <row r="88" spans="2:21" ht="15" customHeight="1">
      <c r="C88" s="2"/>
      <c r="D88" s="1363" t="s">
        <v>57</v>
      </c>
      <c r="E88" s="1364"/>
      <c r="F88" s="1365"/>
      <c r="G88" s="1382"/>
      <c r="H88" s="1383"/>
      <c r="I88" s="1384"/>
    </row>
    <row r="89" spans="2:21" ht="15" customHeight="1">
      <c r="D89" s="1363" t="s">
        <v>55</v>
      </c>
      <c r="E89" s="1364"/>
      <c r="F89" s="1365"/>
      <c r="G89" s="1382"/>
      <c r="H89" s="1413"/>
      <c r="I89" s="1414"/>
    </row>
    <row r="90" spans="2:21" ht="15" customHeight="1">
      <c r="D90" s="1363" t="s">
        <v>2158</v>
      </c>
      <c r="E90" s="1364"/>
      <c r="F90" s="1365"/>
      <c r="G90" s="1382"/>
      <c r="H90" s="1485"/>
      <c r="I90" s="1486"/>
    </row>
    <row r="91" spans="2:21" ht="15" customHeight="1">
      <c r="D91" s="1363" t="s">
        <v>240</v>
      </c>
      <c r="E91" s="1364"/>
      <c r="F91" s="1365"/>
      <c r="G91" s="1405"/>
      <c r="H91" s="1406"/>
      <c r="I91" s="1407"/>
      <c r="J91" s="1" t="s">
        <v>36</v>
      </c>
    </row>
    <row r="92" spans="2:21" ht="15" customHeight="1">
      <c r="D92" s="1363" t="s">
        <v>37</v>
      </c>
      <c r="E92" s="1364"/>
      <c r="F92" s="1365"/>
      <c r="G92" s="1408"/>
      <c r="H92" s="1409"/>
      <c r="I92" s="1410"/>
      <c r="J92" s="1" t="s">
        <v>50</v>
      </c>
    </row>
    <row r="93" spans="2:21" ht="15" customHeight="1">
      <c r="D93" s="1417" t="s">
        <v>38</v>
      </c>
      <c r="E93" s="1418"/>
      <c r="F93" s="1419"/>
      <c r="G93" s="1385" t="str">
        <f>IF(G91="","",ROUNDDOWN(G91*G92,2))</f>
        <v/>
      </c>
      <c r="H93" s="1386"/>
      <c r="I93" s="1387"/>
      <c r="J93" s="1" t="s">
        <v>36</v>
      </c>
    </row>
    <row r="94" spans="2:21">
      <c r="D94" s="1" t="s">
        <v>2143</v>
      </c>
    </row>
    <row r="95" spans="2:21" ht="18" customHeight="1">
      <c r="B95" s="1" t="s">
        <v>2503</v>
      </c>
    </row>
    <row r="96" spans="2:21" ht="18" customHeight="1">
      <c r="D96" s="1341" t="s">
        <v>2504</v>
      </c>
      <c r="E96" s="1341"/>
      <c r="F96" s="1341"/>
      <c r="G96" s="109" t="str">
        <f>IF(SUM(G106,G114,G122,G134,G144,G154)&lt;=0,"",SUM(G106,G114,G122,G134,G144,G154))</f>
        <v/>
      </c>
      <c r="H96" s="1" t="s">
        <v>52</v>
      </c>
      <c r="I96" s="360" t="e">
        <f>IF(G96&gt;G39*2,"※助成対象上限を超えています。","")</f>
        <v>#VALUE!</v>
      </c>
    </row>
    <row r="97" spans="2:21" ht="18" customHeight="1">
      <c r="D97" s="36" t="s">
        <v>2505</v>
      </c>
    </row>
    <row r="98" spans="2:21" ht="13.5" customHeight="1">
      <c r="D98" s="36" t="s">
        <v>2160</v>
      </c>
      <c r="E98" s="108"/>
      <c r="F98" s="108"/>
      <c r="G98" s="108"/>
      <c r="H98" s="108"/>
      <c r="I98" s="108"/>
    </row>
    <row r="99" spans="2:21" ht="18" customHeight="1">
      <c r="B99" s="1" t="s">
        <v>51</v>
      </c>
    </row>
    <row r="100" spans="2:21" ht="18" customHeight="1">
      <c r="C100" s="2" t="s">
        <v>247</v>
      </c>
      <c r="D100" s="1477" t="s">
        <v>2428</v>
      </c>
      <c r="E100" s="1478"/>
      <c r="F100" s="1479"/>
      <c r="G100" s="1480"/>
      <c r="H100" s="1481"/>
      <c r="I100" s="1482"/>
      <c r="M100" s="294"/>
      <c r="N100" s="294"/>
      <c r="O100" s="294"/>
      <c r="P100" s="294"/>
      <c r="Q100" s="294"/>
      <c r="R100" s="294"/>
      <c r="S100" s="294"/>
      <c r="T100" s="294"/>
      <c r="U100" s="295"/>
    </row>
    <row r="101" spans="2:21" ht="15" customHeight="1">
      <c r="C101" s="2"/>
      <c r="D101" s="1363" t="s">
        <v>57</v>
      </c>
      <c r="E101" s="1364"/>
      <c r="F101" s="1365"/>
      <c r="G101" s="1382"/>
      <c r="H101" s="1383"/>
      <c r="I101" s="1384"/>
    </row>
    <row r="102" spans="2:21" ht="15" customHeight="1">
      <c r="D102" s="1363" t="s">
        <v>55</v>
      </c>
      <c r="E102" s="1364"/>
      <c r="F102" s="1365"/>
      <c r="G102" s="1382"/>
      <c r="H102" s="1413"/>
      <c r="I102" s="1414"/>
    </row>
    <row r="103" spans="2:21" ht="15" customHeight="1">
      <c r="D103" s="1363" t="s">
        <v>2158</v>
      </c>
      <c r="E103" s="1364"/>
      <c r="F103" s="1365"/>
      <c r="G103" s="1382"/>
      <c r="H103" s="1485"/>
      <c r="I103" s="1486"/>
    </row>
    <row r="104" spans="2:21" ht="15" customHeight="1">
      <c r="D104" s="1363" t="s">
        <v>241</v>
      </c>
      <c r="E104" s="1364"/>
      <c r="F104" s="1365"/>
      <c r="G104" s="1405"/>
      <c r="H104" s="1406"/>
      <c r="I104" s="1407"/>
      <c r="J104" s="1" t="s">
        <v>52</v>
      </c>
    </row>
    <row r="105" spans="2:21" ht="15" customHeight="1">
      <c r="D105" s="1363" t="s">
        <v>37</v>
      </c>
      <c r="E105" s="1364"/>
      <c r="F105" s="1365"/>
      <c r="G105" s="1408"/>
      <c r="H105" s="1409"/>
      <c r="I105" s="1410"/>
      <c r="J105" s="1" t="s">
        <v>50</v>
      </c>
    </row>
    <row r="106" spans="2:21" ht="15" customHeight="1">
      <c r="D106" s="1417" t="s">
        <v>39</v>
      </c>
      <c r="E106" s="1418"/>
      <c r="F106" s="1419"/>
      <c r="G106" s="1385" t="str">
        <f>IF(G104="","",ROUNDDOWN(G104*G105,2))</f>
        <v/>
      </c>
      <c r="H106" s="1386"/>
      <c r="I106" s="1387"/>
      <c r="J106" s="1" t="s">
        <v>52</v>
      </c>
    </row>
    <row r="108" spans="2:21" ht="18" customHeight="1">
      <c r="C108" s="2" t="s">
        <v>248</v>
      </c>
      <c r="D108" s="1378" t="s">
        <v>2428</v>
      </c>
      <c r="E108" s="1379"/>
      <c r="F108" s="1380"/>
      <c r="G108" s="1435"/>
      <c r="H108" s="1436"/>
      <c r="I108" s="1437"/>
      <c r="M108" s="294"/>
      <c r="N108" s="294"/>
      <c r="O108" s="294"/>
      <c r="P108" s="294"/>
      <c r="Q108" s="294"/>
      <c r="R108" s="294"/>
      <c r="S108" s="294"/>
      <c r="T108" s="294"/>
      <c r="U108" s="295"/>
    </row>
    <row r="109" spans="2:21" ht="15" customHeight="1">
      <c r="C109" s="2"/>
      <c r="D109" s="1363" t="s">
        <v>57</v>
      </c>
      <c r="E109" s="1364"/>
      <c r="F109" s="1365"/>
      <c r="G109" s="1382"/>
      <c r="H109" s="1383"/>
      <c r="I109" s="1384"/>
    </row>
    <row r="110" spans="2:21" ht="15" customHeight="1">
      <c r="D110" s="1363" t="s">
        <v>55</v>
      </c>
      <c r="E110" s="1364"/>
      <c r="F110" s="1365"/>
      <c r="G110" s="1382"/>
      <c r="H110" s="1413"/>
      <c r="I110" s="1414"/>
    </row>
    <row r="111" spans="2:21" ht="15" customHeight="1">
      <c r="D111" s="1363" t="s">
        <v>2158</v>
      </c>
      <c r="E111" s="1364"/>
      <c r="F111" s="1365"/>
      <c r="G111" s="1382"/>
      <c r="H111" s="1485"/>
      <c r="I111" s="1486"/>
    </row>
    <row r="112" spans="2:21" ht="15" customHeight="1">
      <c r="D112" s="1363" t="s">
        <v>241</v>
      </c>
      <c r="E112" s="1364"/>
      <c r="F112" s="1365"/>
      <c r="G112" s="1405"/>
      <c r="H112" s="1406"/>
      <c r="I112" s="1407"/>
      <c r="J112" s="1" t="s">
        <v>52</v>
      </c>
    </row>
    <row r="113" spans="2:21" ht="15" customHeight="1">
      <c r="D113" s="1363" t="s">
        <v>37</v>
      </c>
      <c r="E113" s="1364"/>
      <c r="F113" s="1365"/>
      <c r="G113" s="1408"/>
      <c r="H113" s="1409"/>
      <c r="I113" s="1410"/>
      <c r="J113" s="1" t="s">
        <v>50</v>
      </c>
    </row>
    <row r="114" spans="2:21" ht="15" customHeight="1">
      <c r="D114" s="1417" t="s">
        <v>39</v>
      </c>
      <c r="E114" s="1418"/>
      <c r="F114" s="1419"/>
      <c r="G114" s="1385" t="str">
        <f>IF(G112="","",ROUNDDOWN(G112*G113,2))</f>
        <v/>
      </c>
      <c r="H114" s="1386"/>
      <c r="I114" s="1387"/>
      <c r="J114" s="1" t="s">
        <v>52</v>
      </c>
    </row>
    <row r="116" spans="2:21" ht="18" customHeight="1">
      <c r="C116" s="2" t="s">
        <v>2427</v>
      </c>
      <c r="D116" s="1378" t="s">
        <v>2428</v>
      </c>
      <c r="E116" s="1379"/>
      <c r="F116" s="1380"/>
      <c r="G116" s="1435"/>
      <c r="H116" s="1436"/>
      <c r="I116" s="1437"/>
      <c r="M116" s="294"/>
      <c r="N116" s="294"/>
      <c r="O116" s="294"/>
      <c r="P116" s="294"/>
      <c r="Q116" s="294"/>
      <c r="R116" s="294"/>
      <c r="S116" s="294"/>
      <c r="T116" s="294"/>
      <c r="U116" s="295"/>
    </row>
    <row r="117" spans="2:21" ht="15" customHeight="1">
      <c r="C117" s="2"/>
      <c r="D117" s="1363" t="s">
        <v>57</v>
      </c>
      <c r="E117" s="1364"/>
      <c r="F117" s="1365"/>
      <c r="G117" s="1382"/>
      <c r="H117" s="1383"/>
      <c r="I117" s="1384"/>
    </row>
    <row r="118" spans="2:21" ht="15" customHeight="1">
      <c r="D118" s="1363" t="s">
        <v>55</v>
      </c>
      <c r="E118" s="1364"/>
      <c r="F118" s="1365"/>
      <c r="G118" s="1382"/>
      <c r="H118" s="1413"/>
      <c r="I118" s="1414"/>
    </row>
    <row r="119" spans="2:21" ht="15" customHeight="1">
      <c r="D119" s="1363" t="s">
        <v>2158</v>
      </c>
      <c r="E119" s="1364"/>
      <c r="F119" s="1365"/>
      <c r="G119" s="1382"/>
      <c r="H119" s="1485"/>
      <c r="I119" s="1486"/>
    </row>
    <row r="120" spans="2:21" ht="15" customHeight="1">
      <c r="D120" s="1363" t="s">
        <v>241</v>
      </c>
      <c r="E120" s="1364"/>
      <c r="F120" s="1365"/>
      <c r="G120" s="1405"/>
      <c r="H120" s="1406"/>
      <c r="I120" s="1407"/>
      <c r="J120" s="1" t="s">
        <v>52</v>
      </c>
    </row>
    <row r="121" spans="2:21" ht="15" customHeight="1">
      <c r="D121" s="1363" t="s">
        <v>37</v>
      </c>
      <c r="E121" s="1364"/>
      <c r="F121" s="1365"/>
      <c r="G121" s="1408"/>
      <c r="H121" s="1409"/>
      <c r="I121" s="1410"/>
      <c r="J121" s="1" t="s">
        <v>50</v>
      </c>
    </row>
    <row r="122" spans="2:21" ht="15" customHeight="1">
      <c r="D122" s="1417" t="s">
        <v>39</v>
      </c>
      <c r="E122" s="1418"/>
      <c r="F122" s="1419"/>
      <c r="G122" s="1385" t="str">
        <f>IF(G120="","",ROUNDDOWN(G120*G121,2))</f>
        <v/>
      </c>
      <c r="H122" s="1386"/>
      <c r="I122" s="1387"/>
      <c r="J122" s="1" t="s">
        <v>52</v>
      </c>
    </row>
    <row r="125" spans="2:21" ht="18" customHeight="1">
      <c r="B125" s="1" t="s">
        <v>2103</v>
      </c>
    </row>
    <row r="126" spans="2:21" ht="18" customHeight="1">
      <c r="C126" s="2" t="s">
        <v>247</v>
      </c>
      <c r="D126" s="1477" t="s">
        <v>2428</v>
      </c>
      <c r="E126" s="1478"/>
      <c r="F126" s="1479"/>
      <c r="G126" s="1480"/>
      <c r="H126" s="1481"/>
      <c r="I126" s="1482"/>
      <c r="M126" s="294"/>
      <c r="N126" s="294"/>
      <c r="O126" s="294"/>
      <c r="P126" s="294"/>
      <c r="Q126" s="294"/>
      <c r="R126" s="294"/>
      <c r="S126" s="294"/>
      <c r="T126" s="294"/>
      <c r="U126" s="295"/>
    </row>
    <row r="127" spans="2:21" ht="17.149999999999999" customHeight="1">
      <c r="C127" s="2"/>
      <c r="D127" s="1366" t="s">
        <v>57</v>
      </c>
      <c r="E127" s="1367"/>
      <c r="F127" s="1368"/>
      <c r="G127" s="1382"/>
      <c r="H127" s="1383"/>
      <c r="I127" s="1384"/>
    </row>
    <row r="128" spans="2:21" ht="17.149999999999999" customHeight="1">
      <c r="D128" s="1366" t="s">
        <v>55</v>
      </c>
      <c r="E128" s="1367"/>
      <c r="F128" s="1368"/>
      <c r="G128" s="1382"/>
      <c r="H128" s="1413"/>
      <c r="I128" s="1414"/>
    </row>
    <row r="129" spans="3:21" ht="17.149999999999999" customHeight="1">
      <c r="D129" s="1363" t="s">
        <v>2158</v>
      </c>
      <c r="E129" s="1364"/>
      <c r="F129" s="1365"/>
      <c r="G129" s="1382"/>
      <c r="H129" s="1485"/>
      <c r="I129" s="1486"/>
    </row>
    <row r="130" spans="3:21" ht="17.149999999999999" customHeight="1">
      <c r="D130" s="1366" t="s">
        <v>242</v>
      </c>
      <c r="E130" s="1367"/>
      <c r="F130" s="1368"/>
      <c r="G130" s="1405"/>
      <c r="H130" s="1406"/>
      <c r="I130" s="1407"/>
      <c r="J130" s="1" t="s">
        <v>36</v>
      </c>
    </row>
    <row r="131" spans="3:21" ht="17.149999999999999" customHeight="1">
      <c r="D131" s="1366" t="s">
        <v>260</v>
      </c>
      <c r="E131" s="1367"/>
      <c r="F131" s="1368"/>
      <c r="G131" s="1405"/>
      <c r="H131" s="1406"/>
      <c r="I131" s="1407"/>
      <c r="J131" s="1" t="s">
        <v>52</v>
      </c>
    </row>
    <row r="132" spans="3:21" ht="17.149999999999999" customHeight="1">
      <c r="D132" s="1366" t="s">
        <v>37</v>
      </c>
      <c r="E132" s="1367"/>
      <c r="F132" s="1368"/>
      <c r="G132" s="1408"/>
      <c r="H132" s="1409"/>
      <c r="I132" s="1410"/>
      <c r="J132" s="1" t="s">
        <v>50</v>
      </c>
    </row>
    <row r="133" spans="3:21" ht="17.149999999999999" customHeight="1">
      <c r="D133" s="1366" t="s">
        <v>53</v>
      </c>
      <c r="E133" s="1367"/>
      <c r="F133" s="1368"/>
      <c r="G133" s="1390" t="str">
        <f>IF(G130="","",ROUNDDOWN(G130*G132,2))</f>
        <v/>
      </c>
      <c r="H133" s="1391"/>
      <c r="I133" s="1392"/>
      <c r="J133" s="1" t="s">
        <v>36</v>
      </c>
    </row>
    <row r="134" spans="3:21" ht="17.149999999999999" customHeight="1">
      <c r="D134" s="1397" t="s">
        <v>39</v>
      </c>
      <c r="E134" s="1398"/>
      <c r="F134" s="1399"/>
      <c r="G134" s="1385" t="str">
        <f>IF(G131="","",ROUNDDOWN(G131*G132,2))</f>
        <v/>
      </c>
      <c r="H134" s="1386"/>
      <c r="I134" s="1387"/>
      <c r="J134" s="1" t="s">
        <v>52</v>
      </c>
    </row>
    <row r="136" spans="3:21" ht="18" customHeight="1">
      <c r="C136" s="2" t="s">
        <v>248</v>
      </c>
      <c r="D136" s="1378" t="s">
        <v>2428</v>
      </c>
      <c r="E136" s="1379"/>
      <c r="F136" s="1380"/>
      <c r="G136" s="1435"/>
      <c r="H136" s="1436"/>
      <c r="I136" s="1437"/>
      <c r="M136" s="294"/>
      <c r="N136" s="294"/>
      <c r="O136" s="294"/>
      <c r="P136" s="294"/>
      <c r="Q136" s="294"/>
      <c r="R136" s="294"/>
      <c r="S136" s="294"/>
      <c r="T136" s="294"/>
      <c r="U136" s="295"/>
    </row>
    <row r="137" spans="3:21" ht="17.149999999999999" customHeight="1">
      <c r="C137" s="2"/>
      <c r="D137" s="1366" t="s">
        <v>57</v>
      </c>
      <c r="E137" s="1367"/>
      <c r="F137" s="1368"/>
      <c r="G137" s="1382"/>
      <c r="H137" s="1383"/>
      <c r="I137" s="1384"/>
    </row>
    <row r="138" spans="3:21" ht="17.149999999999999" customHeight="1">
      <c r="D138" s="1366" t="s">
        <v>55</v>
      </c>
      <c r="E138" s="1367"/>
      <c r="F138" s="1368"/>
      <c r="G138" s="1382"/>
      <c r="H138" s="1413"/>
      <c r="I138" s="1414"/>
    </row>
    <row r="139" spans="3:21" ht="17.149999999999999" customHeight="1">
      <c r="D139" s="1363" t="s">
        <v>2158</v>
      </c>
      <c r="E139" s="1364"/>
      <c r="F139" s="1365"/>
      <c r="G139" s="1382"/>
      <c r="H139" s="1485"/>
      <c r="I139" s="1486"/>
    </row>
    <row r="140" spans="3:21" ht="17.149999999999999" customHeight="1">
      <c r="D140" s="1366" t="s">
        <v>242</v>
      </c>
      <c r="E140" s="1367"/>
      <c r="F140" s="1368"/>
      <c r="G140" s="1405"/>
      <c r="H140" s="1406"/>
      <c r="I140" s="1407"/>
      <c r="J140" s="1" t="s">
        <v>36</v>
      </c>
    </row>
    <row r="141" spans="3:21" ht="17.149999999999999" customHeight="1">
      <c r="D141" s="1366" t="s">
        <v>260</v>
      </c>
      <c r="E141" s="1367"/>
      <c r="F141" s="1368"/>
      <c r="G141" s="1405"/>
      <c r="H141" s="1406"/>
      <c r="I141" s="1407"/>
      <c r="J141" s="1" t="s">
        <v>52</v>
      </c>
    </row>
    <row r="142" spans="3:21" ht="17.149999999999999" customHeight="1">
      <c r="D142" s="1366" t="s">
        <v>37</v>
      </c>
      <c r="E142" s="1367"/>
      <c r="F142" s="1368"/>
      <c r="G142" s="1408"/>
      <c r="H142" s="1409"/>
      <c r="I142" s="1410"/>
      <c r="J142" s="1" t="s">
        <v>50</v>
      </c>
    </row>
    <row r="143" spans="3:21" ht="17.149999999999999" customHeight="1">
      <c r="D143" s="1366" t="s">
        <v>53</v>
      </c>
      <c r="E143" s="1367"/>
      <c r="F143" s="1368"/>
      <c r="G143" s="1390" t="str">
        <f>IF(G140="","",ROUNDDOWN(G140*G142,2))</f>
        <v/>
      </c>
      <c r="H143" s="1391"/>
      <c r="I143" s="1392"/>
      <c r="J143" s="1" t="s">
        <v>36</v>
      </c>
    </row>
    <row r="144" spans="3:21" ht="17.149999999999999" customHeight="1">
      <c r="D144" s="1397" t="s">
        <v>39</v>
      </c>
      <c r="E144" s="1398"/>
      <c r="F144" s="1399"/>
      <c r="G144" s="1385" t="str">
        <f>IF(G141="","",ROUNDDOWN(G141*G142,2))</f>
        <v/>
      </c>
      <c r="H144" s="1386"/>
      <c r="I144" s="1387"/>
      <c r="J144" s="1" t="s">
        <v>52</v>
      </c>
    </row>
    <row r="146" spans="3:21" ht="18" customHeight="1">
      <c r="C146" s="2" t="s">
        <v>2427</v>
      </c>
      <c r="D146" s="1378" t="s">
        <v>2428</v>
      </c>
      <c r="E146" s="1379"/>
      <c r="F146" s="1380"/>
      <c r="G146" s="1435"/>
      <c r="H146" s="1436"/>
      <c r="I146" s="1437"/>
      <c r="M146" s="294"/>
      <c r="N146" s="294"/>
      <c r="O146" s="294"/>
      <c r="P146" s="294"/>
      <c r="Q146" s="294"/>
      <c r="R146" s="294"/>
      <c r="S146" s="294"/>
      <c r="T146" s="294"/>
      <c r="U146" s="295"/>
    </row>
    <row r="147" spans="3:21" ht="17.149999999999999" customHeight="1">
      <c r="C147" s="2"/>
      <c r="D147" s="1366" t="s">
        <v>57</v>
      </c>
      <c r="E147" s="1367"/>
      <c r="F147" s="1368"/>
      <c r="G147" s="1382"/>
      <c r="H147" s="1383"/>
      <c r="I147" s="1384"/>
    </row>
    <row r="148" spans="3:21" ht="17.149999999999999" customHeight="1">
      <c r="D148" s="1366" t="s">
        <v>55</v>
      </c>
      <c r="E148" s="1367"/>
      <c r="F148" s="1368"/>
      <c r="G148" s="1382"/>
      <c r="H148" s="1413"/>
      <c r="I148" s="1414"/>
    </row>
    <row r="149" spans="3:21" ht="17.149999999999999" customHeight="1">
      <c r="D149" s="1363" t="s">
        <v>2158</v>
      </c>
      <c r="E149" s="1364"/>
      <c r="F149" s="1365"/>
      <c r="G149" s="1382"/>
      <c r="H149" s="1485"/>
      <c r="I149" s="1486"/>
    </row>
    <row r="150" spans="3:21" ht="17.149999999999999" customHeight="1">
      <c r="D150" s="1366" t="s">
        <v>242</v>
      </c>
      <c r="E150" s="1367"/>
      <c r="F150" s="1368"/>
      <c r="G150" s="1405"/>
      <c r="H150" s="1406"/>
      <c r="I150" s="1407"/>
      <c r="J150" s="1" t="s">
        <v>36</v>
      </c>
    </row>
    <row r="151" spans="3:21" ht="17.149999999999999" customHeight="1">
      <c r="D151" s="1366" t="s">
        <v>260</v>
      </c>
      <c r="E151" s="1367"/>
      <c r="F151" s="1368"/>
      <c r="G151" s="1405"/>
      <c r="H151" s="1406"/>
      <c r="I151" s="1407"/>
      <c r="J151" s="1" t="s">
        <v>52</v>
      </c>
    </row>
    <row r="152" spans="3:21" ht="17.149999999999999" customHeight="1">
      <c r="D152" s="1366" t="s">
        <v>37</v>
      </c>
      <c r="E152" s="1367"/>
      <c r="F152" s="1368"/>
      <c r="G152" s="1408"/>
      <c r="H152" s="1409"/>
      <c r="I152" s="1410"/>
      <c r="J152" s="1" t="s">
        <v>50</v>
      </c>
    </row>
    <row r="153" spans="3:21" ht="17.149999999999999" customHeight="1">
      <c r="D153" s="1366" t="s">
        <v>53</v>
      </c>
      <c r="E153" s="1367"/>
      <c r="F153" s="1368"/>
      <c r="G153" s="1390" t="str">
        <f>IF(G150="","",ROUNDDOWN(G150*G152,2))</f>
        <v/>
      </c>
      <c r="H153" s="1391"/>
      <c r="I153" s="1392"/>
      <c r="J153" s="1" t="s">
        <v>36</v>
      </c>
    </row>
    <row r="154" spans="3:21" ht="17.149999999999999" customHeight="1">
      <c r="D154" s="1397" t="s">
        <v>39</v>
      </c>
      <c r="E154" s="1398"/>
      <c r="F154" s="1399"/>
      <c r="G154" s="1385" t="str">
        <f>IF(G151="","",ROUNDDOWN(G151*G152,2))</f>
        <v/>
      </c>
      <c r="H154" s="1386"/>
      <c r="I154" s="1387"/>
      <c r="J154" s="1" t="s">
        <v>52</v>
      </c>
    </row>
    <row r="156" spans="3:21">
      <c r="C156" s="1" t="s">
        <v>2137</v>
      </c>
      <c r="G156" s="10"/>
      <c r="H156" s="10"/>
    </row>
    <row r="157" spans="3:21">
      <c r="C157" s="45"/>
      <c r="D157" s="9" t="s">
        <v>2138</v>
      </c>
      <c r="E157" s="9"/>
      <c r="F157" s="9"/>
      <c r="G157" s="9" t="s">
        <v>2474</v>
      </c>
      <c r="H157" s="9"/>
    </row>
    <row r="158" spans="3:21">
      <c r="C158" s="45"/>
      <c r="D158" s="9" t="s">
        <v>2139</v>
      </c>
      <c r="E158" s="9"/>
      <c r="F158" s="9"/>
      <c r="G158" s="9" t="s">
        <v>2132</v>
      </c>
      <c r="H158" s="9"/>
      <c r="I158" s="9"/>
      <c r="J158" s="9"/>
    </row>
    <row r="159" spans="3:21">
      <c r="C159" s="45"/>
      <c r="D159" s="9" t="s">
        <v>2140</v>
      </c>
      <c r="E159" s="9"/>
      <c r="F159" s="9"/>
      <c r="G159" s="9" t="s">
        <v>2133</v>
      </c>
      <c r="H159" s="9"/>
      <c r="I159" s="9"/>
      <c r="J159" s="9"/>
    </row>
    <row r="160" spans="3:21">
      <c r="C160" s="45"/>
      <c r="H160" s="9"/>
      <c r="I160" s="9"/>
      <c r="J160" s="9"/>
    </row>
    <row r="161" spans="1:12">
      <c r="G161" s="10"/>
      <c r="H161" s="10"/>
      <c r="I161" s="10"/>
      <c r="J161" s="10"/>
    </row>
    <row r="162" spans="1:12">
      <c r="G162" s="10"/>
      <c r="H162" s="10"/>
      <c r="I162" s="10"/>
      <c r="J162" s="10"/>
    </row>
    <row r="163" spans="1:12" ht="18" customHeight="1">
      <c r="A163" s="327"/>
      <c r="B163" s="327" t="s">
        <v>243</v>
      </c>
      <c r="C163" s="327"/>
      <c r="D163" s="327"/>
      <c r="E163" s="327"/>
      <c r="F163" s="327"/>
      <c r="G163" s="327"/>
      <c r="H163" s="327"/>
      <c r="I163" s="327"/>
      <c r="J163" s="327"/>
      <c r="K163" s="327"/>
      <c r="L163" s="328"/>
    </row>
    <row r="164" spans="1:12" ht="21" customHeight="1">
      <c r="A164" s="327"/>
      <c r="B164" s="329" t="s">
        <v>2475</v>
      </c>
      <c r="C164" s="327"/>
      <c r="D164" s="330"/>
      <c r="E164" s="327"/>
      <c r="F164" s="327"/>
      <c r="G164" s="327"/>
      <c r="H164" s="327"/>
      <c r="I164" s="327"/>
      <c r="J164" s="331"/>
      <c r="K164" s="327"/>
      <c r="L164" s="328"/>
    </row>
    <row r="165" spans="1:12" ht="26.4" customHeight="1">
      <c r="A165" s="327"/>
      <c r="B165" s="327"/>
      <c r="C165" s="1411"/>
      <c r="D165" s="1412"/>
      <c r="E165" s="332" t="s">
        <v>59</v>
      </c>
      <c r="F165" s="332" t="s">
        <v>60</v>
      </c>
      <c r="G165" s="332" t="s">
        <v>61</v>
      </c>
      <c r="H165" s="332" t="s">
        <v>62</v>
      </c>
      <c r="I165" s="332" t="s">
        <v>63</v>
      </c>
      <c r="J165" s="332" t="s">
        <v>64</v>
      </c>
      <c r="K165" s="327"/>
      <c r="L165" s="328"/>
    </row>
    <row r="166" spans="1:12" ht="26.4" customHeight="1">
      <c r="A166" s="327"/>
      <c r="B166" s="327"/>
      <c r="C166" s="1388" t="s">
        <v>71</v>
      </c>
      <c r="D166" s="1389"/>
      <c r="E166" s="333"/>
      <c r="F166" s="333"/>
      <c r="G166" s="333"/>
      <c r="H166" s="333"/>
      <c r="I166" s="333"/>
      <c r="J166" s="333"/>
      <c r="K166" s="327"/>
      <c r="L166" s="328"/>
    </row>
    <row r="167" spans="1:12" ht="26.4" customHeight="1">
      <c r="A167" s="327"/>
      <c r="B167" s="327"/>
      <c r="C167" s="1388" t="s">
        <v>72</v>
      </c>
      <c r="D167" s="1389"/>
      <c r="E167" s="334"/>
      <c r="F167" s="334"/>
      <c r="G167" s="334"/>
      <c r="H167" s="334"/>
      <c r="I167" s="334"/>
      <c r="J167" s="334"/>
      <c r="K167" s="327"/>
      <c r="L167" s="328"/>
    </row>
    <row r="168" spans="1:12" ht="26.4" customHeight="1" thickBot="1">
      <c r="A168" s="327"/>
      <c r="B168" s="327"/>
      <c r="C168" s="1395" t="s">
        <v>73</v>
      </c>
      <c r="D168" s="1396"/>
      <c r="E168" s="335" t="str">
        <f t="shared" ref="E168:J168" si="0">IF(E166="","",E166-E167)</f>
        <v/>
      </c>
      <c r="F168" s="335" t="str">
        <f t="shared" si="0"/>
        <v/>
      </c>
      <c r="G168" s="335" t="str">
        <f t="shared" si="0"/>
        <v/>
      </c>
      <c r="H168" s="335" t="str">
        <f t="shared" si="0"/>
        <v/>
      </c>
      <c r="I168" s="335" t="str">
        <f t="shared" si="0"/>
        <v/>
      </c>
      <c r="J168" s="335" t="str">
        <f t="shared" si="0"/>
        <v/>
      </c>
      <c r="K168" s="327"/>
      <c r="L168" s="328"/>
    </row>
    <row r="169" spans="1:12" ht="26.4" customHeight="1" thickTop="1">
      <c r="A169" s="327"/>
      <c r="B169" s="327"/>
      <c r="C169" s="1393"/>
      <c r="D169" s="1394"/>
      <c r="E169" s="336" t="s">
        <v>65</v>
      </c>
      <c r="F169" s="336" t="s">
        <v>66</v>
      </c>
      <c r="G169" s="336" t="s">
        <v>67</v>
      </c>
      <c r="H169" s="336" t="s">
        <v>68</v>
      </c>
      <c r="I169" s="336" t="s">
        <v>69</v>
      </c>
      <c r="J169" s="336" t="s">
        <v>70</v>
      </c>
      <c r="K169" s="327"/>
      <c r="L169" s="328"/>
    </row>
    <row r="170" spans="1:12" ht="26.4" customHeight="1">
      <c r="A170" s="327"/>
      <c r="B170" s="327"/>
      <c r="C170" s="1388" t="s">
        <v>71</v>
      </c>
      <c r="D170" s="1389"/>
      <c r="E170" s="333"/>
      <c r="F170" s="333"/>
      <c r="G170" s="333"/>
      <c r="H170" s="333"/>
      <c r="I170" s="333"/>
      <c r="J170" s="333"/>
      <c r="K170" s="327"/>
      <c r="L170" s="328"/>
    </row>
    <row r="171" spans="1:12" ht="26.4" customHeight="1">
      <c r="A171" s="327"/>
      <c r="B171" s="327"/>
      <c r="C171" s="1388" t="s">
        <v>72</v>
      </c>
      <c r="D171" s="1389"/>
      <c r="E171" s="334"/>
      <c r="F171" s="334"/>
      <c r="G171" s="334"/>
      <c r="H171" s="334"/>
      <c r="I171" s="334"/>
      <c r="J171" s="334"/>
      <c r="K171" s="327"/>
      <c r="L171" s="328"/>
    </row>
    <row r="172" spans="1:12" ht="26.4" customHeight="1">
      <c r="A172" s="327"/>
      <c r="B172" s="327"/>
      <c r="C172" s="1388" t="s">
        <v>73</v>
      </c>
      <c r="D172" s="1389"/>
      <c r="E172" s="337" t="str">
        <f t="shared" ref="E172:J172" si="1">IF(E170="","",E170-E171)</f>
        <v/>
      </c>
      <c r="F172" s="337" t="str">
        <f t="shared" si="1"/>
        <v/>
      </c>
      <c r="G172" s="337" t="str">
        <f t="shared" si="1"/>
        <v/>
      </c>
      <c r="H172" s="337" t="str">
        <f t="shared" si="1"/>
        <v/>
      </c>
      <c r="I172" s="337" t="str">
        <f t="shared" si="1"/>
        <v/>
      </c>
      <c r="J172" s="337" t="str">
        <f t="shared" si="1"/>
        <v/>
      </c>
      <c r="K172" s="327"/>
      <c r="L172" s="328"/>
    </row>
    <row r="173" spans="1:12" ht="9.75" customHeight="1">
      <c r="A173" s="327"/>
      <c r="B173" s="327"/>
      <c r="C173" s="327"/>
      <c r="D173" s="327"/>
      <c r="E173" s="327"/>
      <c r="F173" s="327"/>
      <c r="G173" s="327"/>
      <c r="H173" s="327"/>
      <c r="I173" s="327"/>
      <c r="J173" s="327"/>
      <c r="K173" s="327"/>
      <c r="L173" s="328"/>
    </row>
    <row r="174" spans="1:12">
      <c r="A174" s="327"/>
      <c r="B174" s="327"/>
      <c r="C174" s="327"/>
      <c r="D174" s="1345" t="s">
        <v>74</v>
      </c>
      <c r="E174" s="1345"/>
      <c r="F174" s="1345"/>
      <c r="G174" s="1381" t="str">
        <f>IF(E166="","",INT(SUM(E166:J166,E170:J170)))</f>
        <v/>
      </c>
      <c r="H174" s="1381"/>
      <c r="I174" s="327" t="s">
        <v>77</v>
      </c>
      <c r="J174" s="327"/>
      <c r="K174" s="327"/>
      <c r="L174" s="328"/>
    </row>
    <row r="175" spans="1:12" ht="2.25" customHeight="1">
      <c r="A175" s="327"/>
      <c r="B175" s="327"/>
      <c r="C175" s="327"/>
      <c r="D175" s="327"/>
      <c r="E175" s="327"/>
      <c r="F175" s="327"/>
      <c r="G175" s="338"/>
      <c r="H175" s="338"/>
      <c r="I175" s="327"/>
      <c r="J175" s="327"/>
      <c r="K175" s="327"/>
      <c r="L175" s="328"/>
    </row>
    <row r="176" spans="1:12">
      <c r="A176" s="327"/>
      <c r="B176" s="327"/>
      <c r="C176" s="327"/>
      <c r="D176" s="1345" t="s">
        <v>75</v>
      </c>
      <c r="E176" s="1345"/>
      <c r="F176" s="1345"/>
      <c r="G176" s="1381" t="str">
        <f>IF(E167="","",INT(SUM(E167:J167,E171:J171)))</f>
        <v/>
      </c>
      <c r="H176" s="1381"/>
      <c r="I176" s="327" t="s">
        <v>77</v>
      </c>
      <c r="J176" s="327"/>
      <c r="K176" s="327"/>
      <c r="L176" s="328"/>
    </row>
    <row r="177" spans="1:28" ht="2.25" customHeight="1">
      <c r="A177" s="327"/>
      <c r="B177" s="327"/>
      <c r="C177" s="327"/>
      <c r="D177" s="327"/>
      <c r="E177" s="327"/>
      <c r="F177" s="327"/>
      <c r="G177" s="338"/>
      <c r="H177" s="338"/>
      <c r="I177" s="327"/>
      <c r="J177" s="327"/>
      <c r="K177" s="327"/>
      <c r="L177" s="328"/>
    </row>
    <row r="178" spans="1:28">
      <c r="A178" s="327"/>
      <c r="B178" s="327"/>
      <c r="C178" s="327"/>
      <c r="D178" s="1345" t="s">
        <v>76</v>
      </c>
      <c r="E178" s="1345"/>
      <c r="F178" s="1345"/>
      <c r="G178" s="1381" t="str">
        <f>IF(E166="","",INT(SUM(E168:J168,E172:J172)))</f>
        <v/>
      </c>
      <c r="H178" s="1381"/>
      <c r="I178" s="327" t="s">
        <v>77</v>
      </c>
      <c r="J178" s="327"/>
      <c r="K178" s="327"/>
      <c r="L178" s="328"/>
    </row>
    <row r="179" spans="1:28" ht="12" customHeight="1">
      <c r="A179" s="327"/>
      <c r="B179" s="327"/>
      <c r="C179" s="327"/>
      <c r="D179" s="327"/>
      <c r="E179" s="327"/>
      <c r="F179" s="327"/>
      <c r="G179" s="327"/>
      <c r="H179" s="327"/>
      <c r="I179" s="327"/>
      <c r="J179" s="327"/>
      <c r="K179" s="327"/>
      <c r="L179" s="328"/>
    </row>
    <row r="180" spans="1:28" ht="18" customHeight="1">
      <c r="A180" s="327"/>
      <c r="B180" s="339" t="s">
        <v>92</v>
      </c>
      <c r="C180" s="327"/>
      <c r="D180" s="327"/>
      <c r="E180" s="339"/>
      <c r="F180" s="339"/>
      <c r="G180" s="339"/>
      <c r="H180" s="339"/>
      <c r="I180" s="327"/>
      <c r="J180" s="327"/>
      <c r="K180" s="327"/>
      <c r="L180" s="328"/>
      <c r="M180" s="1404" t="s">
        <v>244</v>
      </c>
    </row>
    <row r="181" spans="1:28" ht="21" customHeight="1">
      <c r="A181" s="327"/>
      <c r="B181" s="327"/>
      <c r="C181" s="327"/>
      <c r="D181" s="327"/>
      <c r="E181" s="340"/>
      <c r="F181" s="341" t="str">
        <f>IF(E166="","",ROUND($G$176/$G$174*100,2))</f>
        <v/>
      </c>
      <c r="G181" s="342" t="s">
        <v>286</v>
      </c>
      <c r="H181" s="343"/>
      <c r="I181" s="327"/>
      <c r="J181" s="327"/>
      <c r="K181" s="327"/>
      <c r="L181" s="328"/>
      <c r="M181" s="1404"/>
    </row>
    <row r="182" spans="1:28" ht="7.5" customHeight="1">
      <c r="A182" s="327"/>
      <c r="B182" s="327"/>
      <c r="C182" s="327"/>
      <c r="D182" s="339"/>
      <c r="E182" s="339"/>
      <c r="F182" s="339"/>
      <c r="G182" s="339"/>
      <c r="H182" s="339"/>
      <c r="I182" s="339"/>
      <c r="J182" s="339"/>
      <c r="K182" s="339"/>
      <c r="L182" s="344"/>
      <c r="M182" s="1404"/>
      <c r="N182" s="86"/>
      <c r="O182" s="86"/>
      <c r="P182" s="86"/>
      <c r="Q182" s="86"/>
      <c r="R182" s="86"/>
      <c r="S182" s="86"/>
    </row>
    <row r="183" spans="1:28" ht="7.5" customHeight="1">
      <c r="A183" s="327"/>
      <c r="B183" s="1400" t="str">
        <f>IF(F181="","",IF(F181&gt;=100,"申請要件を満たさないため申請不可","　"))</f>
        <v/>
      </c>
      <c r="C183" s="1401"/>
      <c r="D183" s="1401"/>
      <c r="E183" s="1401"/>
      <c r="F183" s="1401"/>
      <c r="G183" s="1401"/>
      <c r="H183" s="1401"/>
      <c r="I183" s="1401"/>
      <c r="J183" s="1401"/>
      <c r="K183" s="339"/>
      <c r="L183" s="344"/>
      <c r="M183" s="1404"/>
      <c r="N183" s="86"/>
      <c r="O183" s="86"/>
      <c r="P183" s="86"/>
      <c r="Q183" s="86"/>
      <c r="R183" s="86"/>
      <c r="S183" s="86"/>
    </row>
    <row r="184" spans="1:28" ht="21" hidden="1" customHeight="1">
      <c r="A184" s="327"/>
      <c r="B184" s="1401"/>
      <c r="C184" s="1401"/>
      <c r="D184" s="1401"/>
      <c r="E184" s="1401"/>
      <c r="F184" s="1401"/>
      <c r="G184" s="1401"/>
      <c r="H184" s="1401"/>
      <c r="I184" s="1401"/>
      <c r="J184" s="1401"/>
      <c r="K184" s="339"/>
      <c r="L184" s="344"/>
      <c r="M184" s="86" t="str">
        <f>IF(F181="","",IF(F181&gt;=100,"申請要件を満たさないため申請不可","  "))</f>
        <v/>
      </c>
      <c r="N184" s="86"/>
      <c r="O184" s="86"/>
      <c r="P184" s="86"/>
      <c r="Q184" s="86"/>
      <c r="R184" s="86"/>
      <c r="S184" s="86"/>
      <c r="T184" s="86"/>
    </row>
    <row r="185" spans="1:28" ht="18" hidden="1" customHeight="1">
      <c r="A185" s="327"/>
      <c r="B185" s="327"/>
      <c r="C185" s="339"/>
      <c r="D185" s="339"/>
      <c r="E185" s="1352"/>
      <c r="F185" s="1352"/>
      <c r="G185" s="345"/>
      <c r="H185" s="1353"/>
      <c r="I185" s="1353"/>
      <c r="J185" s="339"/>
      <c r="K185" s="339"/>
      <c r="L185" s="344"/>
      <c r="M185" s="44"/>
      <c r="N185" s="86"/>
      <c r="O185" s="86"/>
      <c r="P185" s="86"/>
      <c r="Q185" s="86"/>
      <c r="R185" s="86"/>
      <c r="S185" s="86"/>
      <c r="T185" s="86"/>
      <c r="U185" s="86"/>
      <c r="V185" s="86"/>
      <c r="W185" s="86"/>
      <c r="X185" s="86"/>
      <c r="Y185" s="87"/>
      <c r="Z185" s="87"/>
      <c r="AA185" s="87"/>
    </row>
    <row r="186" spans="1:28" ht="13.75" customHeight="1">
      <c r="A186" s="327"/>
      <c r="B186" s="327"/>
      <c r="C186" s="327" t="s">
        <v>58</v>
      </c>
      <c r="D186" s="339"/>
      <c r="E186" s="339"/>
      <c r="F186" s="346"/>
      <c r="G186" s="339"/>
      <c r="H186" s="339"/>
      <c r="I186" s="339"/>
      <c r="J186" s="339"/>
      <c r="K186" s="339"/>
      <c r="L186" s="344"/>
      <c r="M186" s="86"/>
      <c r="N186" s="86"/>
      <c r="O186" s="86"/>
      <c r="P186" s="86"/>
      <c r="Q186" s="86"/>
      <c r="R186" s="86"/>
      <c r="S186" s="86"/>
      <c r="T186" s="86"/>
      <c r="U186" s="86"/>
      <c r="V186" s="86"/>
      <c r="W186" s="86"/>
      <c r="X186" s="86"/>
      <c r="Y186" s="87"/>
      <c r="Z186" s="87"/>
      <c r="AA186" s="87"/>
    </row>
    <row r="187" spans="1:28" ht="13.75" customHeight="1">
      <c r="A187" s="327"/>
      <c r="B187" s="327"/>
      <c r="C187" s="327" t="s">
        <v>2476</v>
      </c>
      <c r="D187" s="339"/>
      <c r="E187" s="339"/>
      <c r="F187" s="346"/>
      <c r="G187" s="339"/>
      <c r="H187" s="339" t="s">
        <v>2120</v>
      </c>
      <c r="I187" s="339"/>
      <c r="J187" s="339"/>
      <c r="K187" s="339"/>
      <c r="L187" s="344"/>
      <c r="M187" s="86"/>
      <c r="N187" s="86"/>
      <c r="O187" s="86"/>
      <c r="P187" s="86"/>
      <c r="Q187" s="86"/>
      <c r="R187" s="86"/>
      <c r="S187" s="86"/>
      <c r="T187" s="86"/>
      <c r="U187" s="86"/>
      <c r="V187" s="86"/>
      <c r="W187" s="86"/>
      <c r="X187" s="86"/>
      <c r="Y187" s="87"/>
      <c r="Z187" s="87"/>
      <c r="AA187" s="87"/>
      <c r="AB187" s="9"/>
    </row>
    <row r="188" spans="1:28" ht="13.75" customHeight="1">
      <c r="A188" s="327"/>
      <c r="B188" s="327"/>
      <c r="C188" s="327" t="s">
        <v>261</v>
      </c>
      <c r="D188" s="339"/>
      <c r="E188" s="339"/>
      <c r="F188" s="346"/>
      <c r="G188" s="339"/>
      <c r="H188" s="339" t="s">
        <v>91</v>
      </c>
      <c r="I188" s="339"/>
      <c r="J188" s="339"/>
      <c r="K188" s="339"/>
      <c r="L188" s="344"/>
      <c r="M188" s="86"/>
      <c r="N188" s="86"/>
      <c r="O188" s="86"/>
      <c r="P188" s="86"/>
      <c r="Q188" s="86"/>
      <c r="R188" s="86"/>
      <c r="S188" s="86"/>
      <c r="T188" s="86"/>
      <c r="U188" s="86"/>
      <c r="V188" s="86"/>
      <c r="W188" s="86"/>
      <c r="X188" s="86"/>
      <c r="Y188" s="87"/>
      <c r="Z188" s="87"/>
      <c r="AA188" s="87"/>
      <c r="AB188" s="9"/>
    </row>
    <row r="189" spans="1:28" ht="12" customHeight="1">
      <c r="A189" s="327"/>
      <c r="B189" s="327"/>
      <c r="C189" s="327"/>
      <c r="D189" s="327"/>
      <c r="E189" s="347"/>
      <c r="F189" s="347"/>
      <c r="G189" s="347"/>
      <c r="H189" s="347"/>
      <c r="I189" s="347"/>
      <c r="J189" s="327"/>
      <c r="K189" s="327"/>
      <c r="L189" s="328"/>
    </row>
    <row r="190" spans="1:28" ht="7.5" customHeight="1">
      <c r="A190" s="327"/>
      <c r="B190" s="327"/>
      <c r="C190" s="339"/>
      <c r="D190" s="339"/>
      <c r="E190" s="348"/>
      <c r="F190" s="348"/>
      <c r="G190" s="348"/>
      <c r="H190" s="348"/>
      <c r="I190" s="348"/>
      <c r="J190" s="339"/>
      <c r="K190" s="339"/>
      <c r="L190" s="344"/>
      <c r="M190" s="86"/>
      <c r="N190" s="86"/>
      <c r="O190" s="86"/>
      <c r="P190" s="86"/>
      <c r="Q190" s="86"/>
      <c r="R190" s="86"/>
      <c r="S190" s="86"/>
      <c r="T190" s="86"/>
      <c r="U190" s="86"/>
      <c r="V190" s="86"/>
      <c r="W190" s="86"/>
      <c r="X190" s="86"/>
      <c r="Y190" s="87"/>
      <c r="Z190" s="87"/>
      <c r="AA190" s="87"/>
    </row>
    <row r="191" spans="1:28" ht="7.5" customHeight="1">
      <c r="A191" s="327"/>
      <c r="B191" s="327"/>
      <c r="C191" s="327"/>
      <c r="D191" s="339"/>
      <c r="E191" s="348"/>
      <c r="F191" s="348"/>
      <c r="G191" s="348"/>
      <c r="H191" s="348"/>
      <c r="I191" s="348"/>
      <c r="J191" s="339"/>
      <c r="K191" s="339"/>
      <c r="L191" s="344"/>
      <c r="M191" s="86"/>
      <c r="N191" s="86"/>
      <c r="O191" s="86"/>
      <c r="P191" s="86"/>
      <c r="Q191" s="86"/>
      <c r="R191" s="86"/>
      <c r="S191" s="86"/>
      <c r="T191" s="86"/>
      <c r="U191" s="86"/>
      <c r="V191" s="86"/>
      <c r="W191" s="86"/>
      <c r="X191" s="86"/>
      <c r="Y191" s="87"/>
      <c r="Z191" s="87"/>
      <c r="AA191" s="87"/>
      <c r="AB191" s="9"/>
    </row>
    <row r="192" spans="1:28" ht="12.65" customHeight="1">
      <c r="A192" s="327"/>
      <c r="B192" s="1377"/>
      <c r="C192" s="1377"/>
      <c r="D192" s="1377"/>
      <c r="E192" s="348"/>
      <c r="F192" s="349"/>
      <c r="G192" s="348"/>
      <c r="H192" s="348"/>
      <c r="I192" s="348"/>
      <c r="J192" s="339"/>
      <c r="K192" s="339"/>
      <c r="L192" s="344"/>
      <c r="M192" s="86"/>
      <c r="N192" s="86"/>
      <c r="O192" s="86"/>
      <c r="P192" s="86"/>
      <c r="Q192" s="86"/>
      <c r="R192" s="86"/>
      <c r="S192" s="86"/>
      <c r="T192" s="86"/>
    </row>
    <row r="193" spans="1:20" ht="21" customHeight="1">
      <c r="A193" s="327"/>
      <c r="B193" s="1377"/>
      <c r="C193" s="1377"/>
      <c r="D193" s="1377"/>
      <c r="E193" s="348"/>
      <c r="F193" s="350"/>
      <c r="G193" s="348"/>
      <c r="H193" s="348"/>
      <c r="I193" s="348"/>
      <c r="J193" s="339"/>
      <c r="K193" s="339"/>
      <c r="L193" s="344"/>
      <c r="M193" s="86"/>
      <c r="N193" s="86"/>
      <c r="O193" s="86"/>
      <c r="P193" s="86"/>
      <c r="Q193" s="86"/>
      <c r="R193" s="86"/>
      <c r="S193" s="86"/>
      <c r="T193" s="86"/>
    </row>
    <row r="194" spans="1:20" ht="13.5" customHeight="1">
      <c r="A194" s="327"/>
      <c r="B194" s="327"/>
      <c r="C194" s="327"/>
      <c r="D194" s="339"/>
      <c r="E194" s="339"/>
      <c r="F194" s="346"/>
      <c r="G194" s="339"/>
      <c r="H194" s="339"/>
      <c r="I194" s="339"/>
      <c r="J194" s="339"/>
      <c r="K194" s="339"/>
      <c r="L194" s="344"/>
      <c r="M194" s="86"/>
      <c r="N194" s="86"/>
      <c r="O194" s="86"/>
      <c r="P194" s="86"/>
      <c r="Q194" s="86"/>
      <c r="R194" s="86"/>
      <c r="S194" s="86"/>
      <c r="T194" s="86"/>
    </row>
    <row r="195" spans="1:20" ht="13.5" hidden="1" customHeight="1">
      <c r="D195" s="9"/>
      <c r="E195" s="9"/>
      <c r="F195" s="11"/>
      <c r="G195" s="9"/>
      <c r="H195" s="9"/>
      <c r="I195" s="9"/>
      <c r="J195" s="9"/>
      <c r="K195" s="9"/>
      <c r="L195" s="86"/>
      <c r="M195" s="86"/>
      <c r="N195" s="86"/>
      <c r="O195" s="86"/>
      <c r="P195" s="86"/>
      <c r="Q195" s="86"/>
      <c r="R195" s="86"/>
      <c r="S195" s="86"/>
      <c r="T195" s="86"/>
    </row>
    <row r="196" spans="1:20" ht="13.5" hidden="1" customHeight="1">
      <c r="D196" s="9"/>
      <c r="E196" s="9"/>
      <c r="F196" s="11"/>
      <c r="G196" s="9"/>
      <c r="H196" s="9"/>
      <c r="I196" s="9"/>
      <c r="J196" s="9"/>
      <c r="K196" s="9"/>
      <c r="L196" s="86"/>
      <c r="M196" s="86"/>
      <c r="N196" s="86"/>
      <c r="O196" s="86"/>
      <c r="P196" s="86"/>
      <c r="Q196" s="86"/>
      <c r="R196" s="86"/>
      <c r="S196" s="86"/>
      <c r="T196" s="86"/>
    </row>
    <row r="197" spans="1:20" ht="13.5" customHeight="1">
      <c r="B197" s="1" t="s">
        <v>263</v>
      </c>
      <c r="D197" s="9"/>
      <c r="E197" s="9"/>
      <c r="F197" s="11"/>
      <c r="G197" s="9"/>
      <c r="H197" s="9"/>
      <c r="I197" s="9"/>
      <c r="J197" s="9"/>
      <c r="K197" s="9"/>
      <c r="L197" s="86"/>
      <c r="M197" s="86"/>
      <c r="N197" s="86"/>
      <c r="O197" s="86"/>
      <c r="P197" s="86"/>
      <c r="Q197" s="86"/>
      <c r="R197" s="86"/>
      <c r="S197" s="86"/>
      <c r="T197" s="86"/>
    </row>
    <row r="198" spans="1:20" ht="18" customHeight="1">
      <c r="C198" s="1" t="s">
        <v>78</v>
      </c>
    </row>
    <row r="199" spans="1:20" ht="75" customHeight="1">
      <c r="D199" s="1342"/>
      <c r="E199" s="1343"/>
      <c r="F199" s="1343"/>
      <c r="G199" s="1343"/>
      <c r="H199" s="1343"/>
      <c r="I199" s="1343"/>
      <c r="J199" s="1344"/>
    </row>
    <row r="200" spans="1:20" ht="13.5" customHeight="1">
      <c r="D200" s="73"/>
      <c r="E200" s="73"/>
      <c r="F200" s="73"/>
      <c r="G200" s="73"/>
      <c r="H200" s="73"/>
      <c r="I200" s="73"/>
      <c r="J200" s="73"/>
    </row>
    <row r="201" spans="1:20">
      <c r="D201" s="1" t="s">
        <v>58</v>
      </c>
      <c r="E201" s="9"/>
    </row>
    <row r="202" spans="1:20">
      <c r="D202" s="1" t="s">
        <v>2118</v>
      </c>
      <c r="E202" s="9"/>
      <c r="G202" s="9" t="s">
        <v>2116</v>
      </c>
    </row>
    <row r="203" spans="1:20">
      <c r="A203" s="327"/>
      <c r="B203" s="327"/>
      <c r="C203" s="327"/>
      <c r="D203" s="351" t="s">
        <v>2119</v>
      </c>
      <c r="E203" s="339"/>
      <c r="F203" s="327"/>
      <c r="G203" s="352" t="s">
        <v>2117</v>
      </c>
      <c r="H203" s="327"/>
      <c r="I203" s="327"/>
      <c r="J203" s="327"/>
      <c r="K203" s="327"/>
      <c r="L203" s="328"/>
    </row>
    <row r="205" spans="1:20" ht="18" customHeight="1">
      <c r="B205" s="1" t="s">
        <v>2107</v>
      </c>
    </row>
    <row r="206" spans="1:20">
      <c r="B206" s="1" t="s">
        <v>79</v>
      </c>
    </row>
    <row r="207" spans="1:20">
      <c r="C207" s="1" t="s">
        <v>2477</v>
      </c>
    </row>
    <row r="208" spans="1:20" ht="13.5" customHeight="1">
      <c r="N208" s="83"/>
      <c r="O208" s="83"/>
    </row>
    <row r="209" spans="2:20" ht="13.5" customHeight="1">
      <c r="B209" s="1" t="s">
        <v>2108</v>
      </c>
      <c r="N209" s="83"/>
      <c r="O209" s="83"/>
    </row>
    <row r="210" spans="2:20" ht="18" customHeight="1">
      <c r="C210" s="1" t="s">
        <v>2477</v>
      </c>
      <c r="N210" s="83"/>
      <c r="O210" s="83"/>
    </row>
    <row r="211" spans="2:20">
      <c r="C211" s="79"/>
      <c r="N211" s="83"/>
      <c r="O211" s="83"/>
    </row>
    <row r="212" spans="2:20">
      <c r="B212" s="47"/>
      <c r="C212" s="47"/>
      <c r="D212" s="98"/>
      <c r="E212" s="98"/>
      <c r="F212" s="99"/>
      <c r="G212" s="98"/>
      <c r="H212" s="98"/>
      <c r="I212" s="47"/>
      <c r="J212" s="47"/>
      <c r="K212" s="47"/>
      <c r="L212" s="102"/>
      <c r="M212" s="104"/>
      <c r="N212" s="83"/>
      <c r="O212" s="83"/>
    </row>
    <row r="213" spans="2:20">
      <c r="B213" s="47"/>
      <c r="C213" s="47"/>
      <c r="D213" s="98"/>
      <c r="E213" s="98"/>
      <c r="F213" s="99"/>
      <c r="G213" s="98"/>
      <c r="H213" s="98"/>
      <c r="I213" s="47"/>
      <c r="J213" s="47"/>
      <c r="K213" s="47"/>
      <c r="L213" s="102"/>
      <c r="M213" s="102"/>
    </row>
    <row r="214" spans="2:20">
      <c r="B214" s="47"/>
      <c r="C214" s="47"/>
      <c r="D214" s="47"/>
      <c r="E214" s="47"/>
      <c r="F214" s="47"/>
      <c r="G214" s="47"/>
      <c r="H214" s="47"/>
      <c r="I214" s="47"/>
      <c r="J214" s="47"/>
      <c r="K214" s="47"/>
      <c r="L214" s="102"/>
      <c r="M214" s="102"/>
    </row>
    <row r="215" spans="2:20" ht="13.5" customHeight="1">
      <c r="B215" s="47"/>
      <c r="C215" s="1402"/>
      <c r="D215" s="1403"/>
      <c r="E215" s="1403"/>
      <c r="F215" s="1403"/>
      <c r="G215" s="1403"/>
      <c r="H215" s="1403"/>
      <c r="I215" s="1403"/>
      <c r="J215" s="1403"/>
      <c r="K215" s="47"/>
      <c r="L215" s="102"/>
      <c r="M215" s="104"/>
    </row>
    <row r="216" spans="2:20" ht="13.5" customHeight="1">
      <c r="B216" s="47"/>
      <c r="C216" s="1403"/>
      <c r="D216" s="1403"/>
      <c r="E216" s="1403"/>
      <c r="F216" s="1403"/>
      <c r="G216" s="1403"/>
      <c r="H216" s="1403"/>
      <c r="I216" s="1403"/>
      <c r="J216" s="1403"/>
      <c r="K216" s="98"/>
      <c r="L216" s="103"/>
      <c r="M216" s="103"/>
      <c r="N216" s="86"/>
      <c r="O216" s="86"/>
      <c r="P216" s="86"/>
      <c r="Q216" s="86"/>
      <c r="R216" s="86"/>
      <c r="S216" s="86"/>
      <c r="T216" s="86"/>
    </row>
    <row r="217" spans="2:20" ht="13.5" customHeight="1">
      <c r="B217" s="47"/>
      <c r="C217" s="1403"/>
      <c r="D217" s="1403"/>
      <c r="E217" s="1403"/>
      <c r="F217" s="1403"/>
      <c r="G217" s="1403"/>
      <c r="H217" s="1403"/>
      <c r="I217" s="1403"/>
      <c r="J217" s="1403"/>
      <c r="K217" s="98"/>
      <c r="L217" s="103"/>
      <c r="M217" s="103"/>
      <c r="N217" s="86"/>
      <c r="O217" s="86"/>
      <c r="P217" s="86"/>
      <c r="Q217" s="86"/>
      <c r="R217" s="86"/>
      <c r="S217" s="86"/>
      <c r="T217" s="86"/>
    </row>
    <row r="218" spans="2:20" ht="13.5" customHeight="1">
      <c r="B218" s="47"/>
      <c r="C218" s="1403"/>
      <c r="D218" s="1403"/>
      <c r="E218" s="1403"/>
      <c r="F218" s="1403"/>
      <c r="G218" s="1403"/>
      <c r="H218" s="1403"/>
      <c r="I218" s="1403"/>
      <c r="J218" s="1403"/>
      <c r="K218" s="98"/>
      <c r="L218" s="103"/>
      <c r="M218" s="103"/>
      <c r="N218" s="86"/>
      <c r="O218" s="86"/>
      <c r="P218" s="86"/>
      <c r="Q218" s="86"/>
      <c r="R218" s="86"/>
      <c r="S218" s="86"/>
      <c r="T218" s="86"/>
    </row>
    <row r="219" spans="2:20" ht="13.5" customHeight="1">
      <c r="B219" s="47"/>
      <c r="C219" s="1403"/>
      <c r="D219" s="1403"/>
      <c r="E219" s="1403"/>
      <c r="F219" s="1403"/>
      <c r="G219" s="1403"/>
      <c r="H219" s="1403"/>
      <c r="I219" s="1403"/>
      <c r="J219" s="1403"/>
      <c r="K219" s="98"/>
      <c r="L219" s="103"/>
      <c r="M219" s="103"/>
      <c r="N219" s="86"/>
      <c r="O219" s="86"/>
      <c r="P219" s="86"/>
      <c r="Q219" s="86"/>
      <c r="R219" s="86"/>
      <c r="S219" s="86"/>
      <c r="T219" s="86"/>
    </row>
    <row r="220" spans="2:20" ht="13.5" customHeight="1">
      <c r="B220" s="47"/>
      <c r="C220" s="1403"/>
      <c r="D220" s="1403"/>
      <c r="E220" s="1403"/>
      <c r="F220" s="1403"/>
      <c r="G220" s="1403"/>
      <c r="H220" s="1403"/>
      <c r="I220" s="1403"/>
      <c r="J220" s="1403"/>
      <c r="K220" s="98"/>
      <c r="L220" s="103"/>
      <c r="M220" s="103"/>
      <c r="N220" s="86"/>
      <c r="O220" s="86"/>
      <c r="P220" s="86"/>
      <c r="Q220" s="86"/>
      <c r="R220" s="86"/>
      <c r="S220" s="86"/>
      <c r="T220" s="86"/>
    </row>
    <row r="221" spans="2:20">
      <c r="B221" s="47"/>
      <c r="C221" s="1403"/>
      <c r="D221" s="1403"/>
      <c r="E221" s="1403"/>
      <c r="F221" s="1403"/>
      <c r="G221" s="1403"/>
      <c r="H221" s="1403"/>
      <c r="I221" s="1403"/>
      <c r="J221" s="1403"/>
      <c r="K221" s="47"/>
      <c r="L221" s="102"/>
      <c r="M221" s="104"/>
    </row>
    <row r="223" spans="2:20" ht="18" customHeight="1">
      <c r="F223" s="79"/>
      <c r="G223" s="79"/>
      <c r="H223" s="79"/>
      <c r="I223" s="79"/>
    </row>
    <row r="224" spans="2:20">
      <c r="F224" s="79"/>
      <c r="G224" s="79"/>
      <c r="H224" s="79"/>
      <c r="I224" s="79"/>
    </row>
    <row r="225" spans="2:13">
      <c r="F225" s="79"/>
      <c r="G225" s="79"/>
      <c r="H225" s="79"/>
      <c r="I225" s="79"/>
    </row>
    <row r="226" spans="2:13">
      <c r="M226" s="83"/>
    </row>
    <row r="227" spans="2:13" ht="18" customHeight="1">
      <c r="B227" s="1" t="s">
        <v>2128</v>
      </c>
    </row>
    <row r="228" spans="2:13" ht="13.5" customHeight="1"/>
    <row r="229" spans="2:13" ht="13.5" customHeight="1">
      <c r="B229" s="1" t="s">
        <v>2439</v>
      </c>
    </row>
    <row r="230" spans="2:13" ht="30" customHeight="1">
      <c r="C230" s="1317" t="s">
        <v>250</v>
      </c>
      <c r="D230" s="1317"/>
      <c r="E230" s="1317"/>
      <c r="F230" s="1317"/>
      <c r="G230" s="1317"/>
      <c r="H230" s="1317"/>
      <c r="I230" s="1317"/>
      <c r="J230" s="1317"/>
    </row>
    <row r="231" spans="2:13" ht="18" customHeight="1">
      <c r="C231" s="1317" t="s">
        <v>249</v>
      </c>
      <c r="D231" s="1317"/>
      <c r="E231" s="1317"/>
      <c r="F231" s="1317"/>
      <c r="G231" s="1317"/>
      <c r="H231" s="1317"/>
      <c r="I231" s="1317"/>
      <c r="J231" s="1317"/>
    </row>
    <row r="232" spans="2:13" ht="13.5" customHeight="1">
      <c r="C232" s="37"/>
      <c r="D232" s="38"/>
      <c r="E232" s="38"/>
      <c r="F232" s="38"/>
      <c r="G232" s="38"/>
      <c r="H232" s="38"/>
      <c r="I232" s="38"/>
      <c r="J232" s="39"/>
    </row>
    <row r="233" spans="2:13" ht="13.5" customHeight="1">
      <c r="C233" s="40"/>
      <c r="D233" s="41"/>
      <c r="E233" s="41"/>
      <c r="F233" s="105"/>
      <c r="G233" s="105"/>
      <c r="H233" s="41"/>
      <c r="I233" s="105"/>
      <c r="J233" s="106"/>
    </row>
    <row r="234" spans="2:13" ht="13.5" customHeight="1">
      <c r="C234" s="40"/>
      <c r="D234" s="41"/>
      <c r="E234" s="41"/>
      <c r="F234" s="105"/>
      <c r="G234" s="105"/>
      <c r="H234" s="41"/>
      <c r="I234" s="105"/>
      <c r="J234" s="106"/>
    </row>
    <row r="235" spans="2:13" ht="13.5" customHeight="1">
      <c r="C235" s="40"/>
      <c r="D235" s="41"/>
      <c r="E235" s="41"/>
      <c r="F235" s="105"/>
      <c r="G235" s="105"/>
      <c r="H235" s="41"/>
      <c r="I235" s="105"/>
      <c r="J235" s="106"/>
    </row>
    <row r="236" spans="2:13" ht="13.5" customHeight="1">
      <c r="C236" s="40"/>
      <c r="D236" s="41"/>
      <c r="E236" s="41"/>
      <c r="F236" s="105"/>
      <c r="G236" s="105"/>
      <c r="H236" s="41"/>
      <c r="I236" s="105"/>
      <c r="J236" s="106"/>
    </row>
    <row r="237" spans="2:13" ht="13.5" customHeight="1">
      <c r="C237" s="40"/>
      <c r="D237" s="41"/>
      <c r="E237" s="41"/>
      <c r="F237" s="105"/>
      <c r="G237" s="105"/>
      <c r="H237" s="41"/>
      <c r="I237" s="105"/>
      <c r="J237" s="106"/>
    </row>
    <row r="238" spans="2:13" ht="13.5" customHeight="1">
      <c r="C238" s="40"/>
      <c r="D238" s="41"/>
      <c r="E238" s="41"/>
      <c r="F238" s="41"/>
      <c r="G238" s="41"/>
      <c r="H238" s="41"/>
      <c r="I238" s="41"/>
      <c r="J238" s="42"/>
    </row>
    <row r="239" spans="2:13" ht="13.5" customHeight="1">
      <c r="C239" s="40"/>
      <c r="D239" s="41"/>
      <c r="E239" s="41"/>
      <c r="F239" s="41"/>
      <c r="G239" s="41"/>
      <c r="H239" s="41"/>
      <c r="I239" s="41"/>
      <c r="J239" s="42"/>
    </row>
    <row r="240" spans="2:13" ht="13.5" customHeight="1">
      <c r="C240" s="40"/>
      <c r="D240" s="41"/>
      <c r="E240" s="41"/>
      <c r="F240" s="41"/>
      <c r="G240" s="41"/>
      <c r="H240" s="41"/>
      <c r="I240" s="41"/>
      <c r="J240" s="42"/>
    </row>
    <row r="241" spans="3:19" ht="13.5" customHeight="1">
      <c r="C241" s="40"/>
      <c r="D241" s="41"/>
      <c r="E241" s="41"/>
      <c r="F241" s="105"/>
      <c r="G241" s="105"/>
      <c r="H241" s="41"/>
      <c r="I241" s="41"/>
      <c r="J241" s="42"/>
    </row>
    <row r="242" spans="3:19" ht="13.5" customHeight="1">
      <c r="C242" s="40"/>
      <c r="D242" s="41"/>
      <c r="E242" s="41"/>
      <c r="F242" s="105"/>
      <c r="G242" s="105"/>
      <c r="H242" s="41"/>
      <c r="I242" s="41"/>
      <c r="J242" s="42"/>
    </row>
    <row r="243" spans="3:19" ht="13.5" customHeight="1">
      <c r="C243" s="40"/>
      <c r="D243" s="41"/>
      <c r="E243" s="41"/>
      <c r="F243" s="105"/>
      <c r="G243" s="105"/>
      <c r="H243" s="41"/>
      <c r="I243" s="41"/>
      <c r="J243" s="42"/>
    </row>
    <row r="244" spans="3:19" ht="13.5" customHeight="1">
      <c r="C244" s="40"/>
      <c r="D244" s="41"/>
      <c r="E244" s="41"/>
      <c r="F244" s="105"/>
      <c r="G244" s="105"/>
      <c r="H244" s="41"/>
      <c r="I244" s="41"/>
      <c r="J244" s="42"/>
    </row>
    <row r="245" spans="3:19" ht="13.5" customHeight="1">
      <c r="C245" s="40"/>
      <c r="D245" s="41"/>
      <c r="E245" s="41"/>
      <c r="F245" s="41"/>
      <c r="G245" s="41"/>
      <c r="H245" s="41"/>
      <c r="I245" s="41"/>
      <c r="J245" s="42"/>
    </row>
    <row r="246" spans="3:19" ht="13.5" customHeight="1">
      <c r="C246" s="40"/>
      <c r="D246" s="41"/>
      <c r="E246" s="41"/>
      <c r="F246" s="41"/>
      <c r="G246" s="41"/>
      <c r="H246" s="41"/>
      <c r="I246" s="41"/>
      <c r="J246" s="42"/>
    </row>
    <row r="247" spans="3:19" ht="13.5" customHeight="1">
      <c r="C247" s="40"/>
      <c r="D247" s="41"/>
      <c r="E247" s="41"/>
      <c r="F247" s="41"/>
      <c r="G247" s="41"/>
      <c r="H247" s="41"/>
      <c r="I247" s="41"/>
      <c r="J247" s="42"/>
      <c r="M247" s="84" t="s">
        <v>2105</v>
      </c>
      <c r="N247" s="88"/>
      <c r="O247" s="88"/>
      <c r="P247" s="88"/>
      <c r="Q247" s="88"/>
      <c r="R247" s="88"/>
      <c r="S247" s="88"/>
    </row>
    <row r="248" spans="3:19" ht="13.5" customHeight="1">
      <c r="C248" s="40"/>
      <c r="D248" s="41"/>
      <c r="E248" s="41"/>
      <c r="F248" s="105"/>
      <c r="G248" s="105"/>
      <c r="H248" s="41"/>
      <c r="I248" s="105"/>
      <c r="J248" s="106"/>
    </row>
    <row r="249" spans="3:19" ht="13.5" customHeight="1">
      <c r="C249" s="40"/>
      <c r="D249" s="41"/>
      <c r="E249" s="41"/>
      <c r="F249" s="105"/>
      <c r="G249" s="105"/>
      <c r="H249" s="41"/>
      <c r="I249" s="105"/>
      <c r="J249" s="106"/>
    </row>
    <row r="250" spans="3:19" ht="13.5" customHeight="1">
      <c r="C250" s="40"/>
      <c r="D250" s="41"/>
      <c r="E250" s="41"/>
      <c r="F250" s="105"/>
      <c r="G250" s="105"/>
      <c r="H250" s="41"/>
      <c r="I250" s="105"/>
      <c r="J250" s="106"/>
    </row>
    <row r="251" spans="3:19" ht="13.5" customHeight="1">
      <c r="C251" s="40"/>
      <c r="D251" s="41"/>
      <c r="E251" s="41"/>
      <c r="F251" s="105"/>
      <c r="G251" s="105"/>
      <c r="H251" s="41"/>
      <c r="I251" s="105"/>
      <c r="J251" s="106"/>
    </row>
    <row r="252" spans="3:19" ht="13.5" customHeight="1">
      <c r="C252" s="40"/>
      <c r="D252" s="41"/>
      <c r="E252" s="41"/>
      <c r="F252" s="41"/>
      <c r="G252" s="41"/>
      <c r="H252" s="41"/>
      <c r="I252" s="41"/>
      <c r="J252" s="42"/>
    </row>
    <row r="253" spans="3:19" ht="13.5" customHeight="1">
      <c r="C253" s="40"/>
      <c r="D253" s="41"/>
      <c r="E253" s="41"/>
      <c r="F253" s="41"/>
      <c r="G253" s="41"/>
      <c r="H253" s="41"/>
      <c r="I253" s="41"/>
      <c r="J253" s="42"/>
    </row>
    <row r="254" spans="3:19" ht="13.5" customHeight="1">
      <c r="C254" s="40"/>
      <c r="D254" s="41"/>
      <c r="E254" s="41"/>
      <c r="F254" s="41"/>
      <c r="G254" s="41"/>
      <c r="H254" s="41"/>
      <c r="I254" s="41"/>
      <c r="J254" s="42"/>
    </row>
    <row r="255" spans="3:19" ht="13.5" customHeight="1">
      <c r="C255" s="40"/>
      <c r="D255" s="105"/>
      <c r="E255" s="105"/>
      <c r="F255" s="41"/>
      <c r="G255" s="41"/>
      <c r="H255" s="105"/>
      <c r="I255" s="105"/>
      <c r="J255" s="42"/>
    </row>
    <row r="256" spans="3:19" ht="13.5" customHeight="1">
      <c r="C256" s="40"/>
      <c r="D256" s="105"/>
      <c r="E256" s="105"/>
      <c r="F256" s="41"/>
      <c r="G256" s="41"/>
      <c r="H256" s="105"/>
      <c r="I256" s="105"/>
      <c r="J256" s="42"/>
    </row>
    <row r="257" spans="2:11" ht="13.5" customHeight="1">
      <c r="C257" s="40"/>
      <c r="D257" s="105"/>
      <c r="E257" s="105"/>
      <c r="F257" s="41"/>
      <c r="G257" s="41"/>
      <c r="H257" s="105"/>
      <c r="I257" s="105"/>
      <c r="J257" s="42"/>
    </row>
    <row r="258" spans="2:11" ht="13.5" customHeight="1">
      <c r="C258" s="40"/>
      <c r="D258" s="105"/>
      <c r="E258" s="105"/>
      <c r="F258" s="41"/>
      <c r="G258" s="41"/>
      <c r="H258" s="105"/>
      <c r="I258" s="105"/>
      <c r="J258" s="42"/>
    </row>
    <row r="259" spans="2:11" ht="13.5" customHeight="1">
      <c r="C259" s="40"/>
      <c r="D259" s="41"/>
      <c r="E259" s="41"/>
      <c r="F259" s="41"/>
      <c r="G259" s="41"/>
      <c r="H259" s="41"/>
      <c r="I259" s="41"/>
      <c r="J259" s="42"/>
    </row>
    <row r="260" spans="2:11" ht="13.5" customHeight="1">
      <c r="C260" s="40"/>
      <c r="D260" s="41"/>
      <c r="E260" s="41"/>
      <c r="F260" s="41"/>
      <c r="G260" s="41"/>
      <c r="H260" s="41"/>
      <c r="I260" s="41"/>
      <c r="J260" s="42"/>
    </row>
    <row r="261" spans="2:11" ht="13.5" customHeight="1">
      <c r="C261" s="40"/>
      <c r="D261" s="41"/>
      <c r="E261" s="41"/>
      <c r="F261" s="41"/>
      <c r="G261" s="41"/>
      <c r="H261" s="41"/>
      <c r="I261" s="41"/>
      <c r="J261" s="42"/>
    </row>
    <row r="262" spans="2:11" ht="13.5" customHeight="1">
      <c r="C262" s="40"/>
      <c r="D262" s="41"/>
      <c r="E262" s="41"/>
      <c r="F262" s="41"/>
      <c r="G262" s="41"/>
      <c r="H262" s="41"/>
      <c r="I262" s="41"/>
      <c r="J262" s="42"/>
    </row>
    <row r="263" spans="2:11" ht="13.5" customHeight="1">
      <c r="C263" s="40"/>
      <c r="D263" s="41"/>
      <c r="E263" s="41"/>
      <c r="F263" s="41"/>
      <c r="G263" s="41"/>
      <c r="H263" s="41"/>
      <c r="I263" s="41"/>
      <c r="J263" s="42"/>
    </row>
    <row r="264" spans="2:11" ht="13.5" customHeight="1">
      <c r="C264" s="40"/>
      <c r="D264" s="41"/>
      <c r="E264" s="41"/>
      <c r="F264" s="41"/>
      <c r="G264" s="41"/>
      <c r="H264" s="41"/>
      <c r="I264" s="41"/>
      <c r="J264" s="42"/>
    </row>
    <row r="265" spans="2:11" ht="13.5" customHeight="1">
      <c r="C265" s="40"/>
      <c r="D265" s="41"/>
      <c r="E265" s="41"/>
      <c r="F265" s="41"/>
      <c r="G265" s="41"/>
      <c r="H265" s="41"/>
      <c r="I265" s="41"/>
      <c r="J265" s="42"/>
    </row>
    <row r="266" spans="2:11" ht="13.5" customHeight="1">
      <c r="C266" s="40"/>
      <c r="D266" s="41"/>
      <c r="E266" s="41"/>
      <c r="F266" s="41"/>
      <c r="G266" s="41"/>
      <c r="H266" s="41"/>
      <c r="I266" s="41"/>
      <c r="J266" s="42"/>
    </row>
    <row r="267" spans="2:11" ht="13.5" customHeight="1">
      <c r="C267" s="40"/>
      <c r="D267" s="41"/>
      <c r="E267" s="41"/>
      <c r="F267" s="41"/>
      <c r="G267" s="41"/>
      <c r="H267" s="41"/>
      <c r="I267" s="41"/>
      <c r="J267" s="42"/>
    </row>
    <row r="268" spans="2:11" ht="13.5" customHeight="1">
      <c r="C268" s="40"/>
      <c r="D268" s="41"/>
      <c r="E268" s="41"/>
      <c r="F268" s="41"/>
      <c r="G268" s="41"/>
      <c r="H268" s="41"/>
      <c r="I268" s="41"/>
      <c r="J268" s="42"/>
    </row>
    <row r="269" spans="2:11" ht="13.5" customHeight="1">
      <c r="C269" s="101"/>
      <c r="D269" s="101"/>
      <c r="E269" s="101"/>
      <c r="F269" s="101"/>
      <c r="G269" s="101"/>
      <c r="H269" s="101"/>
      <c r="I269" s="101"/>
      <c r="J269" s="101"/>
      <c r="K269" s="47"/>
    </row>
    <row r="270" spans="2:11" ht="13.5" customHeight="1">
      <c r="B270" s="1" t="s">
        <v>2142</v>
      </c>
      <c r="D270" s="9"/>
      <c r="E270" s="9"/>
      <c r="F270" s="11"/>
      <c r="G270" s="9"/>
      <c r="H270" s="9"/>
      <c r="K270" s="47"/>
    </row>
    <row r="271" spans="2:11" ht="13.5" customHeight="1">
      <c r="B271" s="1" t="s">
        <v>2099</v>
      </c>
      <c r="D271" s="9"/>
      <c r="E271" s="9"/>
      <c r="F271" s="11"/>
      <c r="G271" s="9"/>
      <c r="H271" s="9"/>
      <c r="K271" s="47"/>
    </row>
    <row r="272" spans="2:11" ht="13.5" customHeight="1">
      <c r="K272" s="47"/>
    </row>
    <row r="273" spans="2:23" ht="13.5" customHeight="1">
      <c r="C273" s="1354"/>
      <c r="D273" s="1355"/>
      <c r="E273" s="1355"/>
      <c r="F273" s="1355"/>
      <c r="G273" s="1355"/>
      <c r="H273" s="1355"/>
      <c r="I273" s="1355"/>
      <c r="J273" s="1356"/>
      <c r="K273" s="47"/>
    </row>
    <row r="274" spans="2:23" ht="13.5" customHeight="1">
      <c r="C274" s="1357"/>
      <c r="D274" s="1358"/>
      <c r="E274" s="1358"/>
      <c r="F274" s="1358"/>
      <c r="G274" s="1358"/>
      <c r="H274" s="1358"/>
      <c r="I274" s="1358"/>
      <c r="J274" s="1359"/>
      <c r="K274" s="47"/>
    </row>
    <row r="275" spans="2:23" ht="13.5" customHeight="1">
      <c r="C275" s="1357"/>
      <c r="D275" s="1358"/>
      <c r="E275" s="1358"/>
      <c r="F275" s="1358"/>
      <c r="G275" s="1358"/>
      <c r="H275" s="1358"/>
      <c r="I275" s="1358"/>
      <c r="J275" s="1359"/>
      <c r="K275" s="47"/>
    </row>
    <row r="276" spans="2:23" ht="13.5" customHeight="1">
      <c r="C276" s="1357"/>
      <c r="D276" s="1358"/>
      <c r="E276" s="1358"/>
      <c r="F276" s="1358"/>
      <c r="G276" s="1358"/>
      <c r="H276" s="1358"/>
      <c r="I276" s="1358"/>
      <c r="J276" s="1359"/>
      <c r="K276" s="47"/>
    </row>
    <row r="277" spans="2:23" ht="13.5" customHeight="1">
      <c r="C277" s="1357"/>
      <c r="D277" s="1358"/>
      <c r="E277" s="1358"/>
      <c r="F277" s="1358"/>
      <c r="G277" s="1358"/>
      <c r="H277" s="1358"/>
      <c r="I277" s="1358"/>
      <c r="J277" s="1359"/>
      <c r="K277" s="47"/>
    </row>
    <row r="278" spans="2:23" ht="13.5" customHeight="1">
      <c r="C278" s="1357"/>
      <c r="D278" s="1358"/>
      <c r="E278" s="1358"/>
      <c r="F278" s="1358"/>
      <c r="G278" s="1358"/>
      <c r="H278" s="1358"/>
      <c r="I278" s="1358"/>
      <c r="J278" s="1359"/>
      <c r="K278" s="47"/>
    </row>
    <row r="279" spans="2:23" ht="13.5" customHeight="1">
      <c r="C279" s="1360"/>
      <c r="D279" s="1361"/>
      <c r="E279" s="1361"/>
      <c r="F279" s="1361"/>
      <c r="G279" s="1361"/>
      <c r="H279" s="1361"/>
      <c r="I279" s="1361"/>
      <c r="J279" s="1362"/>
      <c r="K279" s="47"/>
    </row>
    <row r="280" spans="2:23" ht="13.5" customHeight="1">
      <c r="C280" s="100"/>
      <c r="D280" s="100"/>
      <c r="E280" s="100"/>
      <c r="F280" s="100"/>
      <c r="G280" s="100"/>
      <c r="H280" s="100"/>
      <c r="I280" s="100"/>
      <c r="J280" s="100"/>
      <c r="K280" s="47"/>
    </row>
    <row r="281" spans="2:23" ht="13.5" customHeight="1">
      <c r="C281" s="100"/>
      <c r="D281" s="100"/>
      <c r="E281" s="100"/>
      <c r="F281" s="100"/>
      <c r="G281" s="100"/>
      <c r="H281" s="100"/>
      <c r="I281" s="100"/>
      <c r="J281" s="100"/>
      <c r="K281" s="47"/>
    </row>
    <row r="282" spans="2:23" ht="13.5" customHeight="1">
      <c r="C282" s="100"/>
      <c r="D282" s="100"/>
      <c r="E282" s="100"/>
      <c r="F282" s="100"/>
      <c r="G282" s="100"/>
      <c r="H282" s="100"/>
      <c r="I282" s="100"/>
      <c r="J282" s="100"/>
      <c r="K282" s="47"/>
    </row>
    <row r="283" spans="2:23" ht="13.5" hidden="1" customHeight="1">
      <c r="C283" s="47"/>
      <c r="D283" s="47"/>
      <c r="E283" s="47"/>
      <c r="F283" s="47"/>
      <c r="G283" s="47"/>
      <c r="H283" s="47"/>
      <c r="I283" s="47"/>
      <c r="J283" s="47"/>
      <c r="K283" s="47"/>
    </row>
    <row r="284" spans="2:23" ht="18" customHeight="1">
      <c r="B284" s="74" t="s">
        <v>2129</v>
      </c>
      <c r="C284" s="32"/>
      <c r="U284" s="89"/>
      <c r="V284" s="90"/>
      <c r="W284" s="90"/>
    </row>
    <row r="285" spans="2:23" ht="13.5" customHeight="1">
      <c r="B285" s="74"/>
      <c r="C285" s="32"/>
      <c r="U285" s="89"/>
      <c r="V285" s="90"/>
      <c r="W285" s="90"/>
    </row>
    <row r="286" spans="2:23">
      <c r="B286" s="5" t="s">
        <v>95</v>
      </c>
      <c r="S286" s="90"/>
      <c r="T286" s="90"/>
    </row>
    <row r="287" spans="2:23" ht="15.9" customHeight="1">
      <c r="C287" s="75" t="s">
        <v>99</v>
      </c>
      <c r="D287" s="75"/>
      <c r="E287" s="75"/>
      <c r="F287" s="75"/>
      <c r="G287" s="75"/>
      <c r="H287" s="75"/>
      <c r="I287" s="75"/>
      <c r="J287" s="75"/>
      <c r="K287" s="75"/>
      <c r="L287" s="91"/>
      <c r="O287" s="91"/>
      <c r="P287" s="91"/>
      <c r="Q287" s="91"/>
      <c r="R287" s="91"/>
      <c r="S287" s="90"/>
      <c r="T287" s="90"/>
    </row>
    <row r="288" spans="2:23" ht="15.9" customHeight="1">
      <c r="C288" s="75" t="s">
        <v>98</v>
      </c>
      <c r="D288" s="75"/>
      <c r="E288" s="75"/>
      <c r="F288" s="75"/>
      <c r="G288" s="75"/>
      <c r="H288" s="75"/>
      <c r="I288" s="75"/>
      <c r="J288" s="75"/>
      <c r="K288" s="75"/>
      <c r="L288" s="91"/>
      <c r="M288" s="91"/>
      <c r="N288" s="91"/>
      <c r="O288" s="91"/>
      <c r="P288" s="91"/>
      <c r="Q288" s="91"/>
      <c r="R288" s="91"/>
      <c r="S288" s="90"/>
      <c r="T288" s="90"/>
    </row>
    <row r="289" spans="2:14" ht="15.9" customHeight="1">
      <c r="C289" s="35" t="s">
        <v>90</v>
      </c>
      <c r="E289" s="35"/>
      <c r="L289" s="90"/>
      <c r="M289" s="91"/>
      <c r="N289" s="91"/>
    </row>
    <row r="290" spans="2:14" ht="15.9" customHeight="1">
      <c r="C290" s="35" t="s">
        <v>2478</v>
      </c>
      <c r="E290" s="35"/>
      <c r="L290" s="90"/>
      <c r="M290" s="90"/>
    </row>
    <row r="291" spans="2:14" ht="7.5" customHeight="1">
      <c r="C291" s="35"/>
      <c r="E291" s="35"/>
      <c r="L291" s="90"/>
      <c r="M291" s="90"/>
    </row>
    <row r="292" spans="2:14" ht="30" customHeight="1">
      <c r="B292" s="1349" t="s">
        <v>87</v>
      </c>
      <c r="C292" s="1350"/>
      <c r="D292" s="1351"/>
      <c r="E292" s="51" t="s">
        <v>88</v>
      </c>
      <c r="F292" s="897" t="s">
        <v>89</v>
      </c>
      <c r="G292" s="906"/>
      <c r="H292" s="906"/>
      <c r="I292" s="906"/>
      <c r="J292" s="898"/>
      <c r="M292" s="90"/>
    </row>
    <row r="293" spans="2:14" ht="37.75" customHeight="1">
      <c r="B293" s="1346" t="s">
        <v>85</v>
      </c>
      <c r="C293" s="1347"/>
      <c r="D293" s="1348"/>
      <c r="E293" s="43"/>
      <c r="F293" s="1342"/>
      <c r="G293" s="1343"/>
      <c r="H293" s="1343"/>
      <c r="I293" s="1343"/>
      <c r="J293" s="1344"/>
      <c r="M293" s="72" t="str">
        <f>IF(E293="","←【事項の有無】が選択されていません。必ず選択してください",IF(E293=" ","",""))</f>
        <v>←【事項の有無】が選択されていません。必ず選択してください</v>
      </c>
    </row>
    <row r="294" spans="2:14" ht="37.75" customHeight="1">
      <c r="B294" s="902" t="s">
        <v>82</v>
      </c>
      <c r="C294" s="1375"/>
      <c r="D294" s="1376"/>
      <c r="E294" s="43"/>
      <c r="F294" s="1342"/>
      <c r="G294" s="1343"/>
      <c r="H294" s="1343"/>
      <c r="I294" s="1343"/>
      <c r="J294" s="1344"/>
      <c r="M294" s="72" t="str">
        <f t="shared" ref="M294:M298" si="2">IF(E294="","←【事項の有無】が選択されていません。必ず選択してください",IF(E294=" ","",""))</f>
        <v>←【事項の有無】が選択されていません。必ず選択してください</v>
      </c>
    </row>
    <row r="295" spans="2:14" ht="37.75" customHeight="1">
      <c r="B295" s="902" t="s">
        <v>83</v>
      </c>
      <c r="C295" s="1375"/>
      <c r="D295" s="1376"/>
      <c r="E295" s="43"/>
      <c r="F295" s="1342"/>
      <c r="G295" s="1343"/>
      <c r="H295" s="1343"/>
      <c r="I295" s="1343"/>
      <c r="J295" s="1344"/>
      <c r="M295" s="72" t="str">
        <f t="shared" si="2"/>
        <v>←【事項の有無】が選択されていません。必ず選択してください</v>
      </c>
    </row>
    <row r="296" spans="2:14" ht="37.75" customHeight="1">
      <c r="B296" s="1346" t="s">
        <v>86</v>
      </c>
      <c r="C296" s="1347"/>
      <c r="D296" s="1348"/>
      <c r="E296" s="43"/>
      <c r="F296" s="1342"/>
      <c r="G296" s="1343"/>
      <c r="H296" s="1343"/>
      <c r="I296" s="1343"/>
      <c r="J296" s="1344"/>
      <c r="M296" s="72" t="str">
        <f t="shared" si="2"/>
        <v>←【事項の有無】が選択されていません。必ず選択してください</v>
      </c>
    </row>
    <row r="297" spans="2:14" ht="37.75" customHeight="1">
      <c r="B297" s="1346" t="s">
        <v>281</v>
      </c>
      <c r="C297" s="1347"/>
      <c r="D297" s="1348"/>
      <c r="E297" s="43"/>
      <c r="F297" s="1342"/>
      <c r="G297" s="1343"/>
      <c r="H297" s="1343"/>
      <c r="I297" s="1343"/>
      <c r="J297" s="1344"/>
      <c r="M297" s="72" t="str">
        <f t="shared" si="2"/>
        <v>←【事項の有無】が選択されていません。必ず選択してください</v>
      </c>
    </row>
    <row r="298" spans="2:14" ht="37.75" customHeight="1">
      <c r="B298" s="1346" t="s">
        <v>84</v>
      </c>
      <c r="C298" s="1347"/>
      <c r="D298" s="1348"/>
      <c r="E298" s="43"/>
      <c r="F298" s="1342"/>
      <c r="G298" s="1343"/>
      <c r="H298" s="1343"/>
      <c r="I298" s="1343"/>
      <c r="J298" s="1344"/>
      <c r="M298" s="72" t="str">
        <f t="shared" si="2"/>
        <v>←【事項の有無】が選択されていません。必ず選択してください</v>
      </c>
    </row>
    <row r="299" spans="2:14" ht="13.5" customHeight="1">
      <c r="C299" s="73"/>
      <c r="D299" s="73"/>
      <c r="E299" s="73"/>
      <c r="F299" s="73"/>
      <c r="G299" s="73"/>
      <c r="H299" s="73"/>
      <c r="I299" s="73"/>
      <c r="J299" s="73"/>
    </row>
    <row r="301" spans="2:14">
      <c r="B301" s="1" t="s">
        <v>96</v>
      </c>
    </row>
    <row r="302" spans="2:14" ht="61.75" customHeight="1">
      <c r="B302" s="1342"/>
      <c r="C302" s="1373"/>
      <c r="D302" s="1373"/>
      <c r="E302" s="1373"/>
      <c r="F302" s="1373"/>
      <c r="G302" s="1373"/>
      <c r="H302" s="1373"/>
      <c r="I302" s="1373"/>
      <c r="J302" s="1374"/>
    </row>
    <row r="304" spans="2:14" ht="18" customHeight="1">
      <c r="B304" s="1" t="s">
        <v>97</v>
      </c>
    </row>
    <row r="305" spans="1:27">
      <c r="C305" s="1" t="s">
        <v>2135</v>
      </c>
    </row>
    <row r="306" spans="1:27" ht="28" customHeight="1">
      <c r="B306" s="1346" t="s">
        <v>93</v>
      </c>
      <c r="C306" s="903"/>
      <c r="D306" s="903"/>
      <c r="E306" s="1370"/>
      <c r="F306" s="1369"/>
      <c r="G306" s="1369"/>
      <c r="H306" s="1369"/>
      <c r="I306" s="1369"/>
      <c r="J306" s="1369"/>
    </row>
    <row r="307" spans="1:27" ht="28" customHeight="1">
      <c r="B307" s="1346" t="s">
        <v>2141</v>
      </c>
      <c r="C307" s="903"/>
      <c r="D307" s="903"/>
      <c r="E307" s="1370"/>
      <c r="F307" s="1342"/>
      <c r="G307" s="1371"/>
      <c r="H307" s="1371"/>
      <c r="I307" s="1371"/>
      <c r="J307" s="1372"/>
    </row>
    <row r="308" spans="1:27" ht="28" customHeight="1">
      <c r="B308" s="1346" t="s">
        <v>94</v>
      </c>
      <c r="C308" s="903"/>
      <c r="D308" s="903"/>
      <c r="E308" s="1370"/>
      <c r="F308" s="1369"/>
      <c r="G308" s="1369"/>
      <c r="H308" s="1369"/>
      <c r="I308" s="1369"/>
      <c r="J308" s="1369"/>
    </row>
    <row r="310" spans="1:27">
      <c r="C310" s="1" t="s">
        <v>2136</v>
      </c>
    </row>
    <row r="311" spans="1:27" ht="28" customHeight="1">
      <c r="B311" s="1346" t="s">
        <v>283</v>
      </c>
      <c r="C311" s="903"/>
      <c r="D311" s="903"/>
      <c r="E311" s="1370"/>
      <c r="F311" s="1369"/>
      <c r="G311" s="1369"/>
      <c r="H311" s="1369"/>
      <c r="I311" s="1369"/>
      <c r="J311" s="1369"/>
    </row>
    <row r="312" spans="1:27" ht="28" customHeight="1">
      <c r="B312" s="1346" t="s">
        <v>2106</v>
      </c>
      <c r="C312" s="903"/>
      <c r="D312" s="903"/>
      <c r="E312" s="1370"/>
      <c r="F312" s="1342"/>
      <c r="G312" s="1371"/>
      <c r="H312" s="1371"/>
      <c r="I312" s="1371"/>
      <c r="J312" s="1372"/>
    </row>
    <row r="313" spans="1:27" ht="28" customHeight="1">
      <c r="B313" s="1346" t="s">
        <v>94</v>
      </c>
      <c r="C313" s="903"/>
      <c r="D313" s="903"/>
      <c r="E313" s="1370"/>
      <c r="F313" s="1369"/>
      <c r="G313" s="1369"/>
      <c r="H313" s="1369"/>
      <c r="I313" s="1369"/>
      <c r="J313" s="1369"/>
    </row>
    <row r="314" spans="1:27" ht="6" customHeight="1">
      <c r="B314" s="73"/>
      <c r="C314"/>
      <c r="D314"/>
      <c r="E314"/>
      <c r="F314" s="73"/>
      <c r="G314" s="73"/>
      <c r="H314" s="73"/>
      <c r="I314" s="73"/>
      <c r="J314" s="73"/>
    </row>
    <row r="315" spans="1:27" ht="18" customHeight="1">
      <c r="B315" s="1" t="s">
        <v>284</v>
      </c>
    </row>
    <row r="316" spans="1:27" ht="36" customHeight="1">
      <c r="B316" s="1474" t="s">
        <v>282</v>
      </c>
      <c r="C316" s="1475"/>
      <c r="D316" s="1476"/>
      <c r="E316" s="1375"/>
      <c r="F316" s="1370"/>
      <c r="G316" s="1472"/>
      <c r="H316" s="1473"/>
      <c r="I316" s="876"/>
      <c r="J316" s="1471"/>
      <c r="M316" s="84" t="s">
        <v>2122</v>
      </c>
    </row>
    <row r="317" spans="1:27" ht="3" customHeight="1"/>
    <row r="319" spans="1:27" ht="36" customHeight="1">
      <c r="A319" s="47"/>
      <c r="B319" s="1340"/>
      <c r="C319" s="1340"/>
      <c r="D319" s="1340"/>
      <c r="E319" s="1340"/>
      <c r="F319" s="1340"/>
      <c r="G319" s="1340"/>
      <c r="H319" s="1340"/>
      <c r="I319" s="1340"/>
      <c r="J319" s="1340"/>
      <c r="K319" s="47"/>
      <c r="L319" s="1"/>
      <c r="M319" s="1"/>
      <c r="N319" s="1"/>
      <c r="O319" s="1"/>
      <c r="P319" s="1"/>
      <c r="Q319" s="1"/>
      <c r="R319" s="1"/>
      <c r="S319" s="1"/>
      <c r="T319" s="1"/>
      <c r="U319" s="1"/>
      <c r="V319" s="1"/>
      <c r="W319" s="1"/>
      <c r="X319" s="1"/>
      <c r="Y319" s="1"/>
      <c r="Z319" s="1"/>
      <c r="AA319" s="1"/>
    </row>
  </sheetData>
  <sheetProtection formatCells="0"/>
  <mergeCells count="279">
    <mergeCell ref="G149:I149"/>
    <mergeCell ref="G47:I47"/>
    <mergeCell ref="G63:I63"/>
    <mergeCell ref="G74:I74"/>
    <mergeCell ref="G82:I82"/>
    <mergeCell ref="G90:I90"/>
    <mergeCell ref="G103:I103"/>
    <mergeCell ref="G111:I111"/>
    <mergeCell ref="G119:I119"/>
    <mergeCell ref="G129:I129"/>
    <mergeCell ref="G108:I108"/>
    <mergeCell ref="G48:I48"/>
    <mergeCell ref="G109:I109"/>
    <mergeCell ref="G110:I110"/>
    <mergeCell ref="D116:F116"/>
    <mergeCell ref="G116:I116"/>
    <mergeCell ref="D126:F126"/>
    <mergeCell ref="G126:I126"/>
    <mergeCell ref="D136:F136"/>
    <mergeCell ref="G136:I136"/>
    <mergeCell ref="D146:F146"/>
    <mergeCell ref="G146:I146"/>
    <mergeCell ref="D137:F137"/>
    <mergeCell ref="D141:F141"/>
    <mergeCell ref="G131:I131"/>
    <mergeCell ref="G142:I142"/>
    <mergeCell ref="G143:I143"/>
    <mergeCell ref="G139:I139"/>
    <mergeCell ref="D130:F130"/>
    <mergeCell ref="D128:F128"/>
    <mergeCell ref="G127:I127"/>
    <mergeCell ref="G128:I128"/>
    <mergeCell ref="G130:I130"/>
    <mergeCell ref="D66:F66"/>
    <mergeCell ref="G66:I66"/>
    <mergeCell ref="D71:F71"/>
    <mergeCell ref="G71:I71"/>
    <mergeCell ref="D79:F79"/>
    <mergeCell ref="G79:I79"/>
    <mergeCell ref="D87:F87"/>
    <mergeCell ref="G87:I87"/>
    <mergeCell ref="D100:F100"/>
    <mergeCell ref="G100:I100"/>
    <mergeCell ref="D96:F96"/>
    <mergeCell ref="D55:F55"/>
    <mergeCell ref="D57:F57"/>
    <mergeCell ref="G57:I57"/>
    <mergeCell ref="G58:I58"/>
    <mergeCell ref="G60:I60"/>
    <mergeCell ref="D64:F64"/>
    <mergeCell ref="G64:I64"/>
    <mergeCell ref="D65:F65"/>
    <mergeCell ref="G65:I65"/>
    <mergeCell ref="D49:F49"/>
    <mergeCell ref="G49:I49"/>
    <mergeCell ref="D50:F50"/>
    <mergeCell ref="G50:I50"/>
    <mergeCell ref="G52:I52"/>
    <mergeCell ref="G53:I53"/>
    <mergeCell ref="D54:F54"/>
    <mergeCell ref="G54:I54"/>
    <mergeCell ref="B311:E311"/>
    <mergeCell ref="F311:J311"/>
    <mergeCell ref="G102:I102"/>
    <mergeCell ref="G93:I93"/>
    <mergeCell ref="G91:I91"/>
    <mergeCell ref="D104:F104"/>
    <mergeCell ref="D101:F101"/>
    <mergeCell ref="D91:F91"/>
    <mergeCell ref="G105:I105"/>
    <mergeCell ref="G104:I104"/>
    <mergeCell ref="D112:F112"/>
    <mergeCell ref="D114:F114"/>
    <mergeCell ref="D119:F119"/>
    <mergeCell ref="D113:F113"/>
    <mergeCell ref="G112:I112"/>
    <mergeCell ref="G106:I106"/>
    <mergeCell ref="B312:E312"/>
    <mergeCell ref="F312:J312"/>
    <mergeCell ref="B313:E313"/>
    <mergeCell ref="F313:J313"/>
    <mergeCell ref="I316:J316"/>
    <mergeCell ref="E316:F316"/>
    <mergeCell ref="G92:I92"/>
    <mergeCell ref="D93:F93"/>
    <mergeCell ref="G316:H316"/>
    <mergeCell ref="B316:D316"/>
    <mergeCell ref="D139:F139"/>
    <mergeCell ref="D149:F149"/>
    <mergeCell ref="G117:I117"/>
    <mergeCell ref="D131:F131"/>
    <mergeCell ref="D122:F122"/>
    <mergeCell ref="D127:F127"/>
    <mergeCell ref="D118:F118"/>
    <mergeCell ref="G113:I113"/>
    <mergeCell ref="D134:F134"/>
    <mergeCell ref="G120:I120"/>
    <mergeCell ref="G121:I121"/>
    <mergeCell ref="G114:I114"/>
    <mergeCell ref="D103:F103"/>
    <mergeCell ref="D111:F111"/>
    <mergeCell ref="M41:U43"/>
    <mergeCell ref="D102:F102"/>
    <mergeCell ref="G89:I89"/>
    <mergeCell ref="D92:F92"/>
    <mergeCell ref="D84:F84"/>
    <mergeCell ref="D110:F110"/>
    <mergeCell ref="G101:I101"/>
    <mergeCell ref="D106:F106"/>
    <mergeCell ref="D61:F61"/>
    <mergeCell ref="D62:F62"/>
    <mergeCell ref="D75:F75"/>
    <mergeCell ref="D76:F76"/>
    <mergeCell ref="D72:F72"/>
    <mergeCell ref="D73:F73"/>
    <mergeCell ref="D63:F63"/>
    <mergeCell ref="G83:I83"/>
    <mergeCell ref="D44:F44"/>
    <mergeCell ref="D85:F85"/>
    <mergeCell ref="D74:F74"/>
    <mergeCell ref="D83:F83"/>
    <mergeCell ref="D46:F46"/>
    <mergeCell ref="G46:I46"/>
    <mergeCell ref="D47:F47"/>
    <mergeCell ref="D48:F48"/>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F22:J22"/>
    <mergeCell ref="G25:J25"/>
    <mergeCell ref="C25:D25"/>
    <mergeCell ref="C28:E28"/>
    <mergeCell ref="C26:D27"/>
    <mergeCell ref="H23:J23"/>
    <mergeCell ref="G132:I132"/>
    <mergeCell ref="G118:I118"/>
    <mergeCell ref="D133:F133"/>
    <mergeCell ref="D121:F121"/>
    <mergeCell ref="G76:I76"/>
    <mergeCell ref="G77:I77"/>
    <mergeCell ref="G80:I80"/>
    <mergeCell ref="G81:I81"/>
    <mergeCell ref="D90:F90"/>
    <mergeCell ref="D88:F88"/>
    <mergeCell ref="D89:F89"/>
    <mergeCell ref="G88:I88"/>
    <mergeCell ref="D77:F77"/>
    <mergeCell ref="D80:F80"/>
    <mergeCell ref="D81:F81"/>
    <mergeCell ref="G85:I85"/>
    <mergeCell ref="G84:I84"/>
    <mergeCell ref="D82:F82"/>
    <mergeCell ref="C7:E7"/>
    <mergeCell ref="C21:E21"/>
    <mergeCell ref="D58:F58"/>
    <mergeCell ref="F8:G8"/>
    <mergeCell ref="C10:E10"/>
    <mergeCell ref="F10:G10"/>
    <mergeCell ref="E14:J14"/>
    <mergeCell ref="H8:I8"/>
    <mergeCell ref="G75:I75"/>
    <mergeCell ref="I10:J10"/>
    <mergeCell ref="D56:F56"/>
    <mergeCell ref="D53:F53"/>
    <mergeCell ref="D60:F60"/>
    <mergeCell ref="D52:F52"/>
    <mergeCell ref="F24:G24"/>
    <mergeCell ref="H24:J24"/>
    <mergeCell ref="G56:I56"/>
    <mergeCell ref="G61:I61"/>
    <mergeCell ref="G62:I62"/>
    <mergeCell ref="G72:I72"/>
    <mergeCell ref="G73:I73"/>
    <mergeCell ref="G44:I44"/>
    <mergeCell ref="D45:F45"/>
    <mergeCell ref="G45:I45"/>
    <mergeCell ref="M180:M183"/>
    <mergeCell ref="D120:F120"/>
    <mergeCell ref="C166:D166"/>
    <mergeCell ref="D142:F142"/>
    <mergeCell ref="D144:F144"/>
    <mergeCell ref="D147:F147"/>
    <mergeCell ref="G151:I151"/>
    <mergeCell ref="G152:I152"/>
    <mergeCell ref="C165:D165"/>
    <mergeCell ref="D153:F153"/>
    <mergeCell ref="D132:F132"/>
    <mergeCell ref="D138:F138"/>
    <mergeCell ref="D140:F140"/>
    <mergeCell ref="D152:F152"/>
    <mergeCell ref="G148:I148"/>
    <mergeCell ref="G141:I141"/>
    <mergeCell ref="G122:I122"/>
    <mergeCell ref="D129:F129"/>
    <mergeCell ref="G150:I150"/>
    <mergeCell ref="G133:I133"/>
    <mergeCell ref="G134:I134"/>
    <mergeCell ref="G137:I137"/>
    <mergeCell ref="G138:I138"/>
    <mergeCell ref="G140:I140"/>
    <mergeCell ref="D108:F108"/>
    <mergeCell ref="D151:F151"/>
    <mergeCell ref="F306:J306"/>
    <mergeCell ref="G178:H178"/>
    <mergeCell ref="G174:H174"/>
    <mergeCell ref="G176:H176"/>
    <mergeCell ref="G147:I147"/>
    <mergeCell ref="D199:J199"/>
    <mergeCell ref="D178:F178"/>
    <mergeCell ref="G144:I144"/>
    <mergeCell ref="C170:D170"/>
    <mergeCell ref="C171:D171"/>
    <mergeCell ref="C167:D167"/>
    <mergeCell ref="G153:I153"/>
    <mergeCell ref="G154:I154"/>
    <mergeCell ref="C169:D169"/>
    <mergeCell ref="C168:D168"/>
    <mergeCell ref="D154:F154"/>
    <mergeCell ref="B183:J184"/>
    <mergeCell ref="B294:D294"/>
    <mergeCell ref="D176:F176"/>
    <mergeCell ref="C215:J221"/>
    <mergeCell ref="C172:D172"/>
    <mergeCell ref="B297:D297"/>
    <mergeCell ref="F297:J297"/>
    <mergeCell ref="B302:J302"/>
    <mergeCell ref="B306:E306"/>
    <mergeCell ref="F296:J296"/>
    <mergeCell ref="B295:D295"/>
    <mergeCell ref="C230:J230"/>
    <mergeCell ref="C231:J231"/>
    <mergeCell ref="F294:J294"/>
    <mergeCell ref="B192:D192"/>
    <mergeCell ref="B193:D193"/>
    <mergeCell ref="B319:J319"/>
    <mergeCell ref="D39:F39"/>
    <mergeCell ref="F293:J293"/>
    <mergeCell ref="D174:F174"/>
    <mergeCell ref="B293:D293"/>
    <mergeCell ref="F292:J292"/>
    <mergeCell ref="B292:D292"/>
    <mergeCell ref="E185:F185"/>
    <mergeCell ref="H185:I185"/>
    <mergeCell ref="C273:J279"/>
    <mergeCell ref="D117:F117"/>
    <mergeCell ref="D143:F143"/>
    <mergeCell ref="D150:F150"/>
    <mergeCell ref="D148:F148"/>
    <mergeCell ref="F298:J298"/>
    <mergeCell ref="B296:D296"/>
    <mergeCell ref="B298:D298"/>
    <mergeCell ref="F308:J308"/>
    <mergeCell ref="D105:F105"/>
    <mergeCell ref="D109:F109"/>
    <mergeCell ref="B308:E308"/>
    <mergeCell ref="F307:J307"/>
    <mergeCell ref="F295:J295"/>
    <mergeCell ref="B307:E307"/>
  </mergeCells>
  <phoneticPr fontId="11"/>
  <conditionalFormatting sqref="F293:J298">
    <cfRule type="expression" dxfId="4" priority="6" stopIfTrue="1">
      <formula>$E293="無"</formula>
    </cfRule>
  </conditionalFormatting>
  <conditionalFormatting sqref="I96">
    <cfRule type="expression" dxfId="3" priority="1">
      <formula>G104&lt;&gt;""</formula>
    </cfRule>
  </conditionalFormatting>
  <dataValidations disablePrompts="1" count="1">
    <dataValidation type="list" allowBlank="1" showInputMessage="1" showErrorMessage="1" sqref="E293:E298" xr:uid="{00000000-0002-0000-0D00-000000000000}">
      <formula1>"有,無"</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34" max="11" man="1"/>
    <brk id="94" max="11" man="1"/>
    <brk id="135" max="11" man="1"/>
    <brk id="182" max="11" man="1"/>
    <brk id="226" max="11" man="1"/>
    <brk id="283" max="11" man="1"/>
  </rowBreaks>
  <ignoredErrors>
    <ignoredError sqref="F26:J29 G24:J24 G21:J21 F22:J22 F21 F25:J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4" r:id="rId4" name="Check Box 20">
              <controlPr defaultSize="0" autoFill="0" autoLine="0" autoPict="0">
                <anchor moveWithCells="1">
                  <from>
                    <xdr:col>4</xdr:col>
                    <xdr:colOff>88900</xdr:colOff>
                    <xdr:row>315</xdr:row>
                    <xdr:rowOff>107950</xdr:rowOff>
                  </from>
                  <to>
                    <xdr:col>5</xdr:col>
                    <xdr:colOff>12700</xdr:colOff>
                    <xdr:row>315</xdr:row>
                    <xdr:rowOff>342900</xdr:rowOff>
                  </to>
                </anchor>
              </controlPr>
            </control>
          </mc:Choice>
        </mc:AlternateContent>
        <mc:AlternateContent xmlns:mc="http://schemas.openxmlformats.org/markup-compatibility/2006">
          <mc:Choice Requires="x14">
            <control shapeId="6165" r:id="rId5" name="Check Box 21">
              <controlPr defaultSize="0" autoFill="0" autoLine="0" autoPict="0">
                <anchor moveWithCells="1">
                  <from>
                    <xdr:col>4</xdr:col>
                    <xdr:colOff>654050</xdr:colOff>
                    <xdr:row>315</xdr:row>
                    <xdr:rowOff>114300</xdr:rowOff>
                  </from>
                  <to>
                    <xdr:col>5</xdr:col>
                    <xdr:colOff>577850</xdr:colOff>
                    <xdr:row>315</xdr:row>
                    <xdr:rowOff>349250</xdr:rowOff>
                  </to>
                </anchor>
              </controlPr>
            </control>
          </mc:Choice>
        </mc:AlternateContent>
        <mc:AlternateContent xmlns:mc="http://schemas.openxmlformats.org/markup-compatibility/2006">
          <mc:Choice Requires="x14">
            <control shapeId="6171" r:id="rId6" name="Check Box 27">
              <controlPr defaultSize="0" autoFill="0" autoLine="0" autoPict="0">
                <anchor moveWithCells="1">
                  <from>
                    <xdr:col>4</xdr:col>
                    <xdr:colOff>88900</xdr:colOff>
                    <xdr:row>315</xdr:row>
                    <xdr:rowOff>107950</xdr:rowOff>
                  </from>
                  <to>
                    <xdr:col>5</xdr:col>
                    <xdr:colOff>12700</xdr:colOff>
                    <xdr:row>315</xdr:row>
                    <xdr:rowOff>342900</xdr:rowOff>
                  </to>
                </anchor>
              </controlPr>
            </control>
          </mc:Choice>
        </mc:AlternateContent>
        <mc:AlternateContent xmlns:mc="http://schemas.openxmlformats.org/markup-compatibility/2006">
          <mc:Choice Requires="x14">
            <control shapeId="6172" r:id="rId7" name="Check Box 28">
              <controlPr defaultSize="0" autoFill="0" autoLine="0" autoPict="0">
                <anchor moveWithCells="1">
                  <from>
                    <xdr:col>4</xdr:col>
                    <xdr:colOff>654050</xdr:colOff>
                    <xdr:row>315</xdr:row>
                    <xdr:rowOff>114300</xdr:rowOff>
                  </from>
                  <to>
                    <xdr:col>5</xdr:col>
                    <xdr:colOff>577850</xdr:colOff>
                    <xdr:row>315</xdr:row>
                    <xdr:rowOff>349250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G31"/>
  <sheetViews>
    <sheetView showGridLines="0" showZeros="0" view="pageBreakPreview" zoomScaleNormal="70" zoomScaleSheetLayoutView="100" workbookViewId="0">
      <selection activeCell="A2" sqref="A2"/>
    </sheetView>
  </sheetViews>
  <sheetFormatPr defaultColWidth="8.90625" defaultRowHeight="14"/>
  <cols>
    <col min="1" max="1" width="2.81640625" style="310" customWidth="1"/>
    <col min="2" max="2" width="16.36328125" style="310" customWidth="1"/>
    <col min="3" max="3" width="13.54296875" style="310" customWidth="1"/>
    <col min="4" max="4" width="20.453125" style="310" customWidth="1"/>
    <col min="5" max="6" width="16.36328125" style="310" customWidth="1"/>
    <col min="7" max="7" width="2.90625" style="310" customWidth="1"/>
    <col min="8" max="8" width="2.6328125" style="310" customWidth="1"/>
    <col min="9" max="16384" width="8.90625" style="310"/>
  </cols>
  <sheetData>
    <row r="1" spans="2:6" ht="13.75" customHeight="1">
      <c r="B1" s="311"/>
    </row>
    <row r="2" spans="2:6" ht="22.75" customHeight="1">
      <c r="B2" s="310" t="s">
        <v>2115</v>
      </c>
      <c r="C2" s="312"/>
      <c r="D2" s="312"/>
    </row>
    <row r="3" spans="2:6" ht="5" customHeight="1">
      <c r="B3" s="1502"/>
      <c r="C3" s="1502"/>
      <c r="D3" s="1502"/>
      <c r="E3" s="1502"/>
      <c r="F3" s="1502"/>
    </row>
    <row r="4" spans="2:6" ht="49.75" customHeight="1">
      <c r="B4" s="308" t="s">
        <v>2479</v>
      </c>
      <c r="C4" s="308" t="s">
        <v>2112</v>
      </c>
      <c r="D4" s="308" t="s">
        <v>2123</v>
      </c>
      <c r="E4" s="308" t="s">
        <v>2480</v>
      </c>
      <c r="F4" s="308" t="s">
        <v>2124</v>
      </c>
    </row>
    <row r="5" spans="2:6" ht="49.75" customHeight="1">
      <c r="B5" s="313"/>
      <c r="C5" s="313"/>
      <c r="D5" s="313"/>
      <c r="E5" s="313"/>
      <c r="F5" s="314" t="str">
        <f>IF(E5="","",C5*D5*E5)</f>
        <v/>
      </c>
    </row>
    <row r="6" spans="2:6" ht="49.75" customHeight="1">
      <c r="B6" s="313"/>
      <c r="C6" s="313"/>
      <c r="D6" s="313"/>
      <c r="E6" s="313"/>
      <c r="F6" s="314" t="str">
        <f>IF(E6="","",C6*D6*E6)</f>
        <v/>
      </c>
    </row>
    <row r="7" spans="2:6" ht="49.75" customHeight="1">
      <c r="B7" s="313"/>
      <c r="C7" s="313"/>
      <c r="D7" s="313"/>
      <c r="E7" s="313"/>
      <c r="F7" s="314" t="str">
        <f t="shared" ref="F7:F14" si="0">IF(E7="","",C7*D7*E7)</f>
        <v/>
      </c>
    </row>
    <row r="8" spans="2:6" ht="49.75" customHeight="1">
      <c r="B8" s="313"/>
      <c r="C8" s="313"/>
      <c r="D8" s="313"/>
      <c r="E8" s="313"/>
      <c r="F8" s="314" t="str">
        <f t="shared" si="0"/>
        <v/>
      </c>
    </row>
    <row r="9" spans="2:6" ht="49.75" hidden="1" customHeight="1">
      <c r="B9" s="313"/>
      <c r="C9" s="313"/>
      <c r="D9" s="313"/>
      <c r="E9" s="313"/>
      <c r="F9" s="314" t="str">
        <f t="shared" si="0"/>
        <v/>
      </c>
    </row>
    <row r="10" spans="2:6" ht="49.75" hidden="1" customHeight="1">
      <c r="B10" s="313"/>
      <c r="C10" s="313"/>
      <c r="D10" s="313"/>
      <c r="E10" s="313"/>
      <c r="F10" s="314" t="str">
        <f t="shared" si="0"/>
        <v/>
      </c>
    </row>
    <row r="11" spans="2:6" ht="49.75" hidden="1" customHeight="1">
      <c r="B11" s="313"/>
      <c r="C11" s="313"/>
      <c r="D11" s="313"/>
      <c r="E11" s="313"/>
      <c r="F11" s="314" t="str">
        <f t="shared" si="0"/>
        <v/>
      </c>
    </row>
    <row r="12" spans="2:6" ht="49.75" customHeight="1">
      <c r="B12" s="313"/>
      <c r="C12" s="313"/>
      <c r="D12" s="313"/>
      <c r="E12" s="313"/>
      <c r="F12" s="314" t="str">
        <f t="shared" si="0"/>
        <v/>
      </c>
    </row>
    <row r="13" spans="2:6" ht="49.75" customHeight="1">
      <c r="B13" s="313"/>
      <c r="C13" s="313"/>
      <c r="D13" s="313"/>
      <c r="E13" s="313"/>
      <c r="F13" s="314" t="str">
        <f t="shared" si="0"/>
        <v/>
      </c>
    </row>
    <row r="14" spans="2:6" ht="49.75" customHeight="1">
      <c r="B14" s="313"/>
      <c r="C14" s="313"/>
      <c r="D14" s="313"/>
      <c r="E14" s="313"/>
      <c r="F14" s="314" t="str">
        <f t="shared" si="0"/>
        <v/>
      </c>
    </row>
    <row r="15" spans="2:6" ht="49.75" customHeight="1">
      <c r="B15" s="315" t="s">
        <v>2113</v>
      </c>
      <c r="C15" s="316"/>
      <c r="D15" s="316"/>
      <c r="E15" s="316"/>
      <c r="F15" s="317">
        <f>SUM(F5:F14)</f>
        <v>0</v>
      </c>
    </row>
    <row r="16" spans="2:6" ht="28.25" customHeight="1">
      <c r="B16" s="310" t="s">
        <v>2114</v>
      </c>
    </row>
    <row r="17" spans="1:7" ht="69" customHeight="1">
      <c r="B17" s="1492" t="s">
        <v>2134</v>
      </c>
      <c r="C17" s="1493"/>
      <c r="D17" s="1493"/>
      <c r="E17" s="1493"/>
      <c r="F17" s="1494"/>
    </row>
    <row r="18" spans="1:7" ht="69" customHeight="1">
      <c r="B18" s="1495"/>
      <c r="C18" s="1496"/>
      <c r="D18" s="1496"/>
      <c r="E18" s="1496"/>
      <c r="F18" s="1497"/>
    </row>
    <row r="19" spans="1:7" ht="70.25" hidden="1" customHeight="1">
      <c r="B19" s="1498"/>
      <c r="C19" s="1496"/>
      <c r="D19" s="1496"/>
      <c r="E19" s="1496"/>
      <c r="F19" s="1497"/>
    </row>
    <row r="20" spans="1:7" ht="69" hidden="1" customHeight="1">
      <c r="B20" s="1498"/>
      <c r="C20" s="1496"/>
      <c r="D20" s="1496"/>
      <c r="E20" s="1496"/>
      <c r="F20" s="1497"/>
    </row>
    <row r="21" spans="1:7" ht="69" hidden="1" customHeight="1">
      <c r="B21" s="1498"/>
      <c r="C21" s="1496"/>
      <c r="D21" s="1496"/>
      <c r="E21" s="1496"/>
      <c r="F21" s="1497"/>
    </row>
    <row r="22" spans="1:7" ht="69" hidden="1" customHeight="1">
      <c r="B22" s="1498"/>
      <c r="C22" s="1496"/>
      <c r="D22" s="1496"/>
      <c r="E22" s="1496"/>
      <c r="F22" s="1497"/>
    </row>
    <row r="23" spans="1:7" ht="69" customHeight="1">
      <c r="B23" s="1499"/>
      <c r="C23" s="1500"/>
      <c r="D23" s="1500"/>
      <c r="E23" s="1500"/>
      <c r="F23" s="1501"/>
    </row>
    <row r="24" spans="1:7" ht="14.4" customHeight="1">
      <c r="A24" s="318"/>
      <c r="B24" s="318"/>
      <c r="C24" s="318"/>
      <c r="D24" s="318"/>
      <c r="E24" s="318"/>
      <c r="F24" s="318"/>
      <c r="G24" s="318"/>
    </row>
    <row r="25" spans="1:7" ht="28.75" customHeight="1">
      <c r="B25" s="309"/>
    </row>
    <row r="26" spans="1:7" ht="28.75" customHeight="1">
      <c r="B26" s="309"/>
    </row>
    <row r="27" spans="1:7" ht="28.75" customHeight="1">
      <c r="B27" s="309"/>
    </row>
    <row r="28" spans="1:7" ht="28.75" customHeight="1">
      <c r="B28" s="309"/>
    </row>
    <row r="29" spans="1:7" ht="28.75" customHeight="1">
      <c r="B29" s="309"/>
    </row>
    <row r="30" spans="1:7" ht="28.25" customHeight="1"/>
    <row r="31" spans="1:7" ht="28.25" customHeight="1"/>
  </sheetData>
  <sheetProtection formatCells="0"/>
  <mergeCells count="3">
    <mergeCell ref="B17:F17"/>
    <mergeCell ref="B18:F23"/>
    <mergeCell ref="B3:F3"/>
  </mergeCells>
  <phoneticPr fontId="57"/>
  <pageMargins left="0.70866141732283472" right="0.70866141732283472" top="0.74803149606299213"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Q29"/>
  <sheetViews>
    <sheetView showGridLines="0" showZeros="0" view="pageBreakPreview" zoomScale="85" zoomScaleNormal="100" zoomScaleSheetLayoutView="85" workbookViewId="0">
      <selection activeCell="A2" sqref="A2"/>
    </sheetView>
  </sheetViews>
  <sheetFormatPr defaultColWidth="8.90625" defaultRowHeight="11"/>
  <cols>
    <col min="1" max="1" width="14.453125" style="198" customWidth="1"/>
    <col min="2" max="6" width="11.81640625" style="198" customWidth="1"/>
    <col min="7" max="16384" width="8.90625" style="198"/>
  </cols>
  <sheetData>
    <row r="1" spans="1:17" ht="18" customHeight="1" thickBot="1">
      <c r="A1" s="123" t="s">
        <v>2481</v>
      </c>
    </row>
    <row r="2" spans="1:17" ht="18" customHeight="1" thickBot="1">
      <c r="A2" s="199" t="s">
        <v>2163</v>
      </c>
      <c r="D2" s="1503" t="s">
        <v>2484</v>
      </c>
      <c r="E2" s="1504"/>
    </row>
    <row r="3" spans="1:17" ht="11.5" thickBot="1"/>
    <row r="4" spans="1:17" ht="22.5">
      <c r="A4" s="200" t="s">
        <v>2165</v>
      </c>
      <c r="B4" s="201">
        <v>1</v>
      </c>
      <c r="C4" s="201">
        <v>2</v>
      </c>
      <c r="D4" s="1514" t="s">
        <v>2113</v>
      </c>
      <c r="E4" s="1516" t="s">
        <v>2166</v>
      </c>
      <c r="F4" s="1518" t="str">
        <f>IFERROR((VLOOKUP(D2,K4:P12,6,FALSE)),"")</f>
        <v>交付申請額</v>
      </c>
      <c r="K4" s="198" t="s">
        <v>2167</v>
      </c>
      <c r="L4" s="202" t="s">
        <v>2168</v>
      </c>
      <c r="M4" s="203" t="s">
        <v>2169</v>
      </c>
      <c r="N4" s="204" t="s">
        <v>2170</v>
      </c>
      <c r="O4" s="203" t="s">
        <v>2171</v>
      </c>
      <c r="P4" s="198" t="s">
        <v>2167</v>
      </c>
      <c r="Q4" s="205"/>
    </row>
    <row r="5" spans="1:17" ht="26.4" customHeight="1">
      <c r="A5" s="200" t="s">
        <v>2172</v>
      </c>
      <c r="B5" s="201" t="str">
        <f>×共通様式_太陽光発電!B7</f>
        <v>太陽光発電</v>
      </c>
      <c r="C5" s="201" t="str">
        <f>IF(×共通様式_蓄電池!E10="","","蓄電池")</f>
        <v/>
      </c>
      <c r="D5" s="1515"/>
      <c r="E5" s="1517"/>
      <c r="F5" s="1519"/>
      <c r="K5" s="201" t="s">
        <v>2484</v>
      </c>
      <c r="L5" s="206" t="s">
        <v>2173</v>
      </c>
      <c r="M5" s="206" t="s">
        <v>2174</v>
      </c>
      <c r="N5" s="206" t="s">
        <v>2175</v>
      </c>
      <c r="O5" s="206" t="s">
        <v>2176</v>
      </c>
      <c r="P5" s="198" t="s">
        <v>2177</v>
      </c>
      <c r="Q5" s="205"/>
    </row>
    <row r="6" spans="1:17" ht="26.4" customHeight="1">
      <c r="A6" s="200" t="s">
        <v>2178</v>
      </c>
      <c r="B6" s="287">
        <f>×共通様式_太陽光発電!E40</f>
        <v>0</v>
      </c>
      <c r="C6" s="287">
        <f>×共通様式_蓄電池!E45</f>
        <v>0</v>
      </c>
      <c r="D6" s="287">
        <f>SUM(B6:C6)</f>
        <v>0</v>
      </c>
      <c r="E6" s="1520"/>
      <c r="F6" s="1523"/>
      <c r="K6" s="201" t="s">
        <v>2485</v>
      </c>
      <c r="L6" s="206" t="s">
        <v>2173</v>
      </c>
      <c r="M6" s="206" t="s">
        <v>2174</v>
      </c>
      <c r="N6" s="206" t="s">
        <v>2175</v>
      </c>
      <c r="O6" s="206" t="s">
        <v>2176</v>
      </c>
      <c r="P6" s="198" t="s">
        <v>2177</v>
      </c>
      <c r="Q6" s="205"/>
    </row>
    <row r="7" spans="1:17" ht="31.75" customHeight="1">
      <c r="A7" s="200" t="s">
        <v>2180</v>
      </c>
      <c r="B7" s="287">
        <f>×共通様式_太陽光発電!F40</f>
        <v>0</v>
      </c>
      <c r="C7" s="287">
        <f>×共通様式_蓄電池!F45</f>
        <v>0</v>
      </c>
      <c r="D7" s="287">
        <f>SUM(B7:C7)</f>
        <v>0</v>
      </c>
      <c r="E7" s="1521"/>
      <c r="F7" s="1524"/>
      <c r="K7" s="201" t="s">
        <v>2486</v>
      </c>
      <c r="L7" s="206" t="s">
        <v>2173</v>
      </c>
      <c r="M7" s="206" t="s">
        <v>2174</v>
      </c>
      <c r="N7" s="206" t="s">
        <v>2175</v>
      </c>
      <c r="O7" s="206" t="s">
        <v>2176</v>
      </c>
      <c r="P7" s="198" t="s">
        <v>2177</v>
      </c>
      <c r="Q7" s="205"/>
    </row>
    <row r="8" spans="1:17" ht="31.75" customHeight="1">
      <c r="A8" s="200" t="s">
        <v>2169</v>
      </c>
      <c r="B8" s="287">
        <f>×共通様式_太陽光発電!G40</f>
        <v>0</v>
      </c>
      <c r="C8" s="287">
        <f>×共通様式_蓄電池!G45</f>
        <v>0</v>
      </c>
      <c r="D8" s="287">
        <f>SUM(B8:C8)</f>
        <v>0</v>
      </c>
      <c r="E8" s="1521"/>
      <c r="F8" s="1524"/>
      <c r="K8" s="201" t="s">
        <v>2487</v>
      </c>
      <c r="L8" s="206" t="s">
        <v>2173</v>
      </c>
      <c r="M8" s="206" t="s">
        <v>2174</v>
      </c>
      <c r="N8" s="206" t="s">
        <v>2175</v>
      </c>
      <c r="O8" s="207" t="s">
        <v>2183</v>
      </c>
      <c r="P8" s="198" t="s">
        <v>2184</v>
      </c>
      <c r="Q8" s="205"/>
    </row>
    <row r="9" spans="1:17" ht="31.75" customHeight="1">
      <c r="A9" s="200" t="s">
        <v>2170</v>
      </c>
      <c r="B9" s="287">
        <f>×共通様式_太陽光発電!H40</f>
        <v>0</v>
      </c>
      <c r="C9" s="287">
        <f>×共通様式_蓄電池!H45</f>
        <v>0</v>
      </c>
      <c r="D9" s="287">
        <f>SUM(B9:C9)</f>
        <v>0</v>
      </c>
      <c r="E9" s="1522"/>
      <c r="F9" s="1525"/>
      <c r="K9" s="201" t="s">
        <v>2488</v>
      </c>
      <c r="L9" s="206" t="s">
        <v>2173</v>
      </c>
      <c r="M9" s="206" t="s">
        <v>2174</v>
      </c>
      <c r="N9" s="206" t="s">
        <v>2175</v>
      </c>
      <c r="O9" s="206" t="s">
        <v>2176</v>
      </c>
      <c r="P9" s="198" t="s">
        <v>2177</v>
      </c>
    </row>
    <row r="10" spans="1:17" ht="31.75" customHeight="1" thickBot="1">
      <c r="A10" s="200" t="str">
        <f>F4</f>
        <v>交付申請額</v>
      </c>
      <c r="B10" s="287">
        <f>×共通様式_太陽光発電!I43</f>
        <v>0</v>
      </c>
      <c r="C10" s="287" t="str">
        <f>×共通様式_蓄電池!I48</f>
        <v/>
      </c>
      <c r="D10" s="287">
        <f>SUM(B10:C10)</f>
        <v>0</v>
      </c>
      <c r="E10" s="288">
        <f>×共通様式_太陽光発電!O18</f>
        <v>100000000</v>
      </c>
      <c r="F10" s="289">
        <f>IFERROR((MIN(D10:E10)),"")</f>
        <v>0</v>
      </c>
      <c r="K10" s="201" t="s">
        <v>2489</v>
      </c>
      <c r="L10" s="206" t="s">
        <v>2173</v>
      </c>
      <c r="M10" s="206" t="s">
        <v>2174</v>
      </c>
      <c r="N10" s="206" t="s">
        <v>2175</v>
      </c>
      <c r="O10" s="206" t="s">
        <v>2176</v>
      </c>
      <c r="P10" s="198" t="s">
        <v>2177</v>
      </c>
    </row>
    <row r="11" spans="1:17" ht="18" customHeight="1">
      <c r="K11" s="201" t="s">
        <v>2490</v>
      </c>
      <c r="L11" s="206" t="s">
        <v>2173</v>
      </c>
      <c r="M11" s="206" t="s">
        <v>2174</v>
      </c>
      <c r="N11" s="206" t="s">
        <v>2175</v>
      </c>
      <c r="O11" s="206" t="s">
        <v>2176</v>
      </c>
      <c r="P11" s="198" t="s">
        <v>2177</v>
      </c>
    </row>
    <row r="12" spans="1:17" ht="18" customHeight="1">
      <c r="K12" s="201" t="s">
        <v>2491</v>
      </c>
      <c r="L12" s="206" t="s">
        <v>2173</v>
      </c>
      <c r="M12" s="206" t="s">
        <v>2174</v>
      </c>
      <c r="N12" s="206" t="s">
        <v>2175</v>
      </c>
      <c r="O12" s="207" t="s">
        <v>2183</v>
      </c>
      <c r="P12" s="198" t="s">
        <v>2184</v>
      </c>
    </row>
    <row r="13" spans="1:17" ht="18" customHeight="1">
      <c r="A13" s="198" t="s">
        <v>2185</v>
      </c>
    </row>
    <row r="14" spans="1:17" ht="18" customHeight="1">
      <c r="A14" s="1505"/>
      <c r="B14" s="1506"/>
      <c r="C14" s="1506"/>
      <c r="D14" s="1506"/>
      <c r="E14" s="1506"/>
      <c r="F14" s="1507"/>
      <c r="G14" s="209"/>
      <c r="H14" s="209"/>
    </row>
    <row r="15" spans="1:17" ht="18" customHeight="1">
      <c r="A15" s="1508"/>
      <c r="B15" s="1509"/>
      <c r="C15" s="1509"/>
      <c r="D15" s="1509"/>
      <c r="E15" s="1509"/>
      <c r="F15" s="1510"/>
    </row>
    <row r="16" spans="1:17" ht="18" customHeight="1">
      <c r="A16" s="1508"/>
      <c r="B16" s="1509"/>
      <c r="C16" s="1509"/>
      <c r="D16" s="1509"/>
      <c r="E16" s="1509"/>
      <c r="F16" s="1510"/>
    </row>
    <row r="17" spans="1:6" ht="18" customHeight="1">
      <c r="A17" s="1508"/>
      <c r="B17" s="1509"/>
      <c r="C17" s="1509"/>
      <c r="D17" s="1509"/>
      <c r="E17" s="1509"/>
      <c r="F17" s="1510"/>
    </row>
    <row r="18" spans="1:6" ht="18" customHeight="1">
      <c r="A18" s="1508"/>
      <c r="B18" s="1509"/>
      <c r="C18" s="1509"/>
      <c r="D18" s="1509"/>
      <c r="E18" s="1509"/>
      <c r="F18" s="1510"/>
    </row>
    <row r="19" spans="1:6" ht="18" customHeight="1">
      <c r="A19" s="1508"/>
      <c r="B19" s="1509"/>
      <c r="C19" s="1509"/>
      <c r="D19" s="1509"/>
      <c r="E19" s="1509"/>
      <c r="F19" s="1510"/>
    </row>
    <row r="20" spans="1:6" ht="18" customHeight="1">
      <c r="A20" s="1508"/>
      <c r="B20" s="1509"/>
      <c r="C20" s="1509"/>
      <c r="D20" s="1509"/>
      <c r="E20" s="1509"/>
      <c r="F20" s="1510"/>
    </row>
    <row r="21" spans="1:6" ht="18" customHeight="1">
      <c r="A21" s="1508"/>
      <c r="B21" s="1509"/>
      <c r="C21" s="1509"/>
      <c r="D21" s="1509"/>
      <c r="E21" s="1509"/>
      <c r="F21" s="1510"/>
    </row>
    <row r="22" spans="1:6" ht="18" customHeight="1">
      <c r="A22" s="1508"/>
      <c r="B22" s="1509"/>
      <c r="C22" s="1509"/>
      <c r="D22" s="1509"/>
      <c r="E22" s="1509"/>
      <c r="F22" s="1510"/>
    </row>
    <row r="23" spans="1:6" ht="18" customHeight="1">
      <c r="A23" s="1508"/>
      <c r="B23" s="1509"/>
      <c r="C23" s="1509"/>
      <c r="D23" s="1509"/>
      <c r="E23" s="1509"/>
      <c r="F23" s="1510"/>
    </row>
    <row r="24" spans="1:6" ht="18" customHeight="1">
      <c r="A24" s="1508"/>
      <c r="B24" s="1509"/>
      <c r="C24" s="1509"/>
      <c r="D24" s="1509"/>
      <c r="E24" s="1509"/>
      <c r="F24" s="1510"/>
    </row>
    <row r="25" spans="1:6" ht="18" customHeight="1">
      <c r="A25" s="1508"/>
      <c r="B25" s="1509"/>
      <c r="C25" s="1509"/>
      <c r="D25" s="1509"/>
      <c r="E25" s="1509"/>
      <c r="F25" s="1510"/>
    </row>
    <row r="26" spans="1:6" ht="18" customHeight="1">
      <c r="A26" s="1508"/>
      <c r="B26" s="1509"/>
      <c r="C26" s="1509"/>
      <c r="D26" s="1509"/>
      <c r="E26" s="1509"/>
      <c r="F26" s="1510"/>
    </row>
    <row r="27" spans="1:6" ht="18" customHeight="1">
      <c r="A27" s="1511"/>
      <c r="B27" s="1512"/>
      <c r="C27" s="1512"/>
      <c r="D27" s="1512"/>
      <c r="E27" s="1512"/>
      <c r="F27" s="1513"/>
    </row>
    <row r="28" spans="1:6" ht="18" customHeight="1"/>
    <row r="29" spans="1:6" ht="18" customHeight="1"/>
  </sheetData>
  <sheetProtection formatCells="0"/>
  <mergeCells count="7">
    <mergeCell ref="D2:E2"/>
    <mergeCell ref="A14:F27"/>
    <mergeCell ref="D4:D5"/>
    <mergeCell ref="E4:E5"/>
    <mergeCell ref="F4:F5"/>
    <mergeCell ref="E6:E9"/>
    <mergeCell ref="F6:F9"/>
  </mergeCells>
  <phoneticPr fontId="57"/>
  <dataValidations count="1">
    <dataValidation type="list" allowBlank="1" showInputMessage="1" showErrorMessage="1" sqref="D2:E2" xr:uid="{00000000-0002-0000-0F00-000000000000}">
      <formula1>$K$4:$K$12</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B1:AA45"/>
  <sheetViews>
    <sheetView showGridLines="0" showZeros="0" view="pageBreakPreview" zoomScaleNormal="100" zoomScaleSheetLayoutView="100" workbookViewId="0">
      <selection activeCell="A2" sqref="A2"/>
    </sheetView>
  </sheetViews>
  <sheetFormatPr defaultColWidth="8.90625" defaultRowHeight="11"/>
  <cols>
    <col min="1" max="1" width="2.08984375" style="198" customWidth="1"/>
    <col min="2" max="2" width="4.453125" style="198" customWidth="1"/>
    <col min="3" max="9" width="10.54296875" style="198" customWidth="1"/>
    <col min="10" max="11" width="4.08984375" style="198" customWidth="1"/>
    <col min="12" max="13" width="8.90625" style="198"/>
    <col min="14" max="14" width="15.81640625" style="205" customWidth="1"/>
    <col min="15" max="15" width="18.08984375" style="205" customWidth="1"/>
    <col min="16" max="16" width="16.453125" style="205" customWidth="1"/>
    <col min="17" max="17" width="15.1796875" style="205" customWidth="1"/>
    <col min="18" max="18" width="9.54296875" style="205" bestFit="1" customWidth="1"/>
    <col min="19" max="27" width="8.90625" style="205"/>
    <col min="28" max="16384" width="8.90625" style="198"/>
  </cols>
  <sheetData>
    <row r="1" spans="2:20" ht="10.25" customHeight="1" thickBot="1"/>
    <row r="2" spans="2:20" ht="13.5" thickBot="1">
      <c r="C2" s="123" t="s">
        <v>2481</v>
      </c>
      <c r="D2" s="123"/>
      <c r="F2" s="1528" t="str">
        <f>×共通様式_全体!D2</f>
        <v>交付申請（実施要綱第５条一項ア～サ）</v>
      </c>
      <c r="G2" s="1529"/>
      <c r="N2" s="290" t="s">
        <v>2421</v>
      </c>
      <c r="O2" s="291" t="str">
        <f>基本情報!E2</f>
        <v>選択してください</v>
      </c>
    </row>
    <row r="3" spans="2:20" ht="9" customHeight="1"/>
    <row r="4" spans="2:20" ht="13">
      <c r="C4" s="123" t="s">
        <v>2186</v>
      </c>
    </row>
    <row r="5" spans="2:20" ht="13">
      <c r="N5" s="1530" t="s">
        <v>2187</v>
      </c>
      <c r="O5" s="1531"/>
      <c r="P5" s="210" t="s">
        <v>2188</v>
      </c>
      <c r="Q5" s="210" t="s">
        <v>2189</v>
      </c>
    </row>
    <row r="6" spans="2:20" ht="26.4" customHeight="1">
      <c r="B6" s="1532" t="s">
        <v>2172</v>
      </c>
      <c r="C6" s="1531"/>
      <c r="D6" s="257" t="s">
        <v>2190</v>
      </c>
      <c r="E6" s="1516" t="s">
        <v>2191</v>
      </c>
      <c r="F6" s="1533"/>
      <c r="G6" s="1534"/>
      <c r="H6" s="211" t="s">
        <v>2192</v>
      </c>
      <c r="I6" s="212"/>
      <c r="J6" s="212"/>
      <c r="N6" s="210"/>
      <c r="O6" s="210" t="s">
        <v>2193</v>
      </c>
      <c r="P6" s="210" t="s">
        <v>2193</v>
      </c>
      <c r="Q6" s="210"/>
    </row>
    <row r="7" spans="2:20" ht="13">
      <c r="B7" s="1535" t="s">
        <v>2194</v>
      </c>
      <c r="C7" s="1536"/>
      <c r="D7" s="323">
        <v>10</v>
      </c>
      <c r="E7" s="353" t="s">
        <v>2493</v>
      </c>
      <c r="F7" s="321" t="str">
        <f>IF(E7=O7,N7,N8)</f>
        <v>300,000円/kW</v>
      </c>
      <c r="G7" s="321" t="str">
        <f>IF(E7=O7,Q7,Q8)</f>
        <v>１億円</v>
      </c>
      <c r="H7" s="213" t="s">
        <v>2195</v>
      </c>
      <c r="I7" s="212"/>
      <c r="J7" s="212"/>
      <c r="N7" s="214" t="s">
        <v>2492</v>
      </c>
      <c r="O7" s="210" t="s">
        <v>2494</v>
      </c>
      <c r="P7" s="210" t="s">
        <v>2197</v>
      </c>
      <c r="Q7" s="214" t="s">
        <v>2198</v>
      </c>
    </row>
    <row r="8" spans="2:20">
      <c r="C8" s="212"/>
      <c r="D8" s="212"/>
      <c r="E8" s="212"/>
      <c r="F8" s="212"/>
      <c r="G8" s="212"/>
      <c r="H8" s="212"/>
      <c r="I8" s="212"/>
      <c r="J8" s="212"/>
      <c r="N8" s="354" t="s">
        <v>2199</v>
      </c>
      <c r="O8" s="355" t="s">
        <v>2200</v>
      </c>
      <c r="P8" s="210" t="s">
        <v>2195</v>
      </c>
      <c r="Q8" s="354" t="s">
        <v>2201</v>
      </c>
    </row>
    <row r="9" spans="2:20">
      <c r="B9" s="215" t="s">
        <v>2202</v>
      </c>
      <c r="C9" s="216"/>
      <c r="D9" s="216"/>
      <c r="E9" s="217"/>
      <c r="F9" s="218" t="s">
        <v>2203</v>
      </c>
      <c r="G9" s="215" t="s">
        <v>2204</v>
      </c>
      <c r="H9" s="216"/>
      <c r="I9" s="215"/>
      <c r="J9" s="1526" t="s">
        <v>2205</v>
      </c>
      <c r="K9" s="1527"/>
    </row>
    <row r="10" spans="2:20" ht="30" customHeight="1">
      <c r="B10" s="219" t="s">
        <v>2206</v>
      </c>
      <c r="C10" s="219"/>
      <c r="D10" s="219" t="s">
        <v>2178</v>
      </c>
      <c r="E10" s="219"/>
      <c r="F10" s="306" t="s">
        <v>2180</v>
      </c>
      <c r="G10" s="292" t="s">
        <v>2169</v>
      </c>
      <c r="H10" s="322" t="s">
        <v>2170</v>
      </c>
      <c r="I10" s="220" t="str">
        <f>IFERROR((VLOOKUP(F2,N30:S33,5,FALSE)),"")</f>
        <v>都助成
交付申請額</v>
      </c>
      <c r="J10" s="1014"/>
      <c r="K10" s="1016"/>
      <c r="M10" s="201" t="s">
        <v>2195</v>
      </c>
      <c r="N10" s="210" t="s">
        <v>2494</v>
      </c>
      <c r="O10" s="221">
        <v>0.75</v>
      </c>
      <c r="P10" s="214">
        <v>300000</v>
      </c>
      <c r="Q10" s="214">
        <v>100000000</v>
      </c>
      <c r="R10" s="210" t="s">
        <v>2495</v>
      </c>
      <c r="S10" s="210" t="s">
        <v>2207</v>
      </c>
    </row>
    <row r="11" spans="2:20" ht="22" customHeight="1">
      <c r="B11" s="218" t="s">
        <v>2165</v>
      </c>
      <c r="C11" s="218" t="s">
        <v>2209</v>
      </c>
      <c r="D11" s="222" t="s">
        <v>2210</v>
      </c>
      <c r="E11" s="218" t="s">
        <v>2211</v>
      </c>
      <c r="F11" s="218" t="s">
        <v>2211</v>
      </c>
      <c r="G11" s="218" t="s">
        <v>2211</v>
      </c>
      <c r="H11" s="223" t="s">
        <v>2211</v>
      </c>
      <c r="I11" s="223" t="s">
        <v>2211</v>
      </c>
      <c r="J11" s="1539"/>
      <c r="K11" s="1540"/>
      <c r="M11" s="201" t="s">
        <v>2195</v>
      </c>
      <c r="N11" s="210" t="s">
        <v>2200</v>
      </c>
      <c r="O11" s="224">
        <v>0.5</v>
      </c>
      <c r="P11" s="214">
        <v>150000</v>
      </c>
      <c r="Q11" s="214">
        <v>75000000</v>
      </c>
      <c r="R11" s="210" t="s">
        <v>2208</v>
      </c>
      <c r="S11" s="210" t="s">
        <v>2212</v>
      </c>
    </row>
    <row r="12" spans="2:20" ht="18" customHeight="1">
      <c r="B12" s="1541" t="s">
        <v>2213</v>
      </c>
      <c r="C12" s="245"/>
      <c r="D12" s="245"/>
      <c r="E12" s="246"/>
      <c r="F12" s="246"/>
      <c r="G12" s="246"/>
      <c r="H12" s="247">
        <f>G12-F12</f>
        <v>0</v>
      </c>
      <c r="I12" s="247">
        <f>(H12*$S$14)/$R$14</f>
        <v>0</v>
      </c>
      <c r="J12" s="1537"/>
      <c r="K12" s="1538"/>
      <c r="M12" s="201"/>
      <c r="N12" s="210"/>
      <c r="O12" s="221"/>
      <c r="P12" s="214"/>
      <c r="Q12" s="214"/>
      <c r="R12" s="210"/>
      <c r="S12" s="210"/>
      <c r="T12" s="198"/>
    </row>
    <row r="13" spans="2:20" ht="18" customHeight="1" thickBot="1">
      <c r="B13" s="1542"/>
      <c r="C13" s="245"/>
      <c r="D13" s="245"/>
      <c r="E13" s="246"/>
      <c r="F13" s="246"/>
      <c r="G13" s="246"/>
      <c r="H13" s="247">
        <f>G13-F13</f>
        <v>0</v>
      </c>
      <c r="I13" s="247">
        <f>(H13*$S$14)/$R$14</f>
        <v>0</v>
      </c>
      <c r="J13" s="1537"/>
      <c r="K13" s="1538"/>
      <c r="M13" s="201"/>
      <c r="N13" s="225"/>
      <c r="O13" s="226"/>
      <c r="P13" s="227"/>
      <c r="Q13" s="227"/>
      <c r="R13" s="225"/>
      <c r="S13" s="225"/>
    </row>
    <row r="14" spans="2:20" ht="18" customHeight="1" thickBot="1">
      <c r="B14" s="1542"/>
      <c r="C14" s="248"/>
      <c r="D14" s="248"/>
      <c r="E14" s="249"/>
      <c r="F14" s="249"/>
      <c r="G14" s="249"/>
      <c r="H14" s="250">
        <f t="shared" ref="H14" si="0">G14-F14</f>
        <v>0</v>
      </c>
      <c r="I14" s="247">
        <f>(H14*$S$14)/$R$14</f>
        <v>0</v>
      </c>
      <c r="J14" s="1537"/>
      <c r="K14" s="1538"/>
      <c r="N14" s="228" t="str">
        <f>E7</f>
        <v>3/4</v>
      </c>
      <c r="O14" s="229">
        <f>IF($N$14="3/4",O10,O11)</f>
        <v>0.75</v>
      </c>
      <c r="P14" s="230">
        <f>IF($N$14="3/4",P10,P11)</f>
        <v>300000</v>
      </c>
      <c r="Q14" s="231">
        <f>IF($N$14="3/4",Q10,Q11)</f>
        <v>100000000</v>
      </c>
      <c r="R14" s="231" t="str">
        <f>IF($N$14="3/4",R10,R11)</f>
        <v>4</v>
      </c>
      <c r="S14" s="231" t="str">
        <f>IF($N$14="3/4",S10,S11)</f>
        <v>3</v>
      </c>
      <c r="T14" s="198" t="s">
        <v>2214</v>
      </c>
    </row>
    <row r="15" spans="2:20" ht="18" customHeight="1" thickBot="1">
      <c r="B15" s="1543" t="s">
        <v>2215</v>
      </c>
      <c r="C15" s="1544"/>
      <c r="D15" s="283"/>
      <c r="E15" s="284">
        <f>SUM(E12:E14)</f>
        <v>0</v>
      </c>
      <c r="F15" s="284">
        <f t="shared" ref="F15" si="1">SUM(F12:F14)</f>
        <v>0</v>
      </c>
      <c r="G15" s="284">
        <f>SUM(G12:G14)</f>
        <v>0</v>
      </c>
      <c r="H15" s="284">
        <f>SUM(H12:H14)</f>
        <v>0</v>
      </c>
      <c r="I15" s="293">
        <f>SUM(I12:I14)</f>
        <v>0</v>
      </c>
      <c r="J15" s="1545"/>
      <c r="K15" s="1538"/>
    </row>
    <row r="16" spans="2:20" ht="18" customHeight="1" thickTop="1">
      <c r="B16" s="1542" t="s">
        <v>2216</v>
      </c>
      <c r="C16" s="251"/>
      <c r="D16" s="251"/>
      <c r="E16" s="252"/>
      <c r="F16" s="252"/>
      <c r="G16" s="252"/>
      <c r="H16" s="253">
        <f>G16-F16</f>
        <v>0</v>
      </c>
      <c r="I16" s="253">
        <f>(H16*$S$14)/$R$14</f>
        <v>0</v>
      </c>
      <c r="J16" s="1537"/>
      <c r="K16" s="1538"/>
      <c r="N16" s="232" t="s">
        <v>2217</v>
      </c>
      <c r="O16" s="233"/>
      <c r="P16" s="198"/>
      <c r="Q16" s="201" t="s">
        <v>2218</v>
      </c>
      <c r="R16" s="208">
        <f>G40</f>
        <v>0</v>
      </c>
      <c r="S16" s="198"/>
    </row>
    <row r="17" spans="2:19" ht="18" customHeight="1">
      <c r="B17" s="1542"/>
      <c r="C17" s="245"/>
      <c r="D17" s="245"/>
      <c r="E17" s="246"/>
      <c r="F17" s="246"/>
      <c r="G17" s="246"/>
      <c r="H17" s="247">
        <f t="shared" ref="H17:H25" si="2">G17-F17</f>
        <v>0</v>
      </c>
      <c r="I17" s="247">
        <f t="shared" ref="I17:I25" si="3">(H17*$S$14)/$R$14</f>
        <v>0</v>
      </c>
      <c r="J17" s="1537"/>
      <c r="K17" s="1538"/>
      <c r="N17" s="234" t="s">
        <v>2219</v>
      </c>
      <c r="O17" s="235">
        <f>P14*D7</f>
        <v>3000000</v>
      </c>
      <c r="P17" s="198" t="s">
        <v>2214</v>
      </c>
      <c r="Q17" s="201" t="s">
        <v>2220</v>
      </c>
      <c r="R17" s="208">
        <f>H40</f>
        <v>0</v>
      </c>
      <c r="S17" s="198"/>
    </row>
    <row r="18" spans="2:19" ht="18" customHeight="1">
      <c r="B18" s="1542"/>
      <c r="C18" s="245"/>
      <c r="D18" s="245"/>
      <c r="E18" s="246"/>
      <c r="F18" s="246"/>
      <c r="G18" s="246"/>
      <c r="H18" s="247">
        <f t="shared" si="2"/>
        <v>0</v>
      </c>
      <c r="I18" s="247">
        <f t="shared" si="3"/>
        <v>0</v>
      </c>
      <c r="J18" s="1537"/>
      <c r="K18" s="1538"/>
      <c r="N18" s="234" t="s">
        <v>2221</v>
      </c>
      <c r="O18" s="236">
        <v>100000000</v>
      </c>
      <c r="P18" s="198" t="s">
        <v>2214</v>
      </c>
      <c r="Q18" s="201" t="s">
        <v>2222</v>
      </c>
      <c r="R18" s="201" t="e">
        <f>R17/R16</f>
        <v>#DIV/0!</v>
      </c>
      <c r="S18" s="198"/>
    </row>
    <row r="19" spans="2:19" ht="18" customHeight="1">
      <c r="B19" s="1542"/>
      <c r="C19" s="245"/>
      <c r="D19" s="245"/>
      <c r="E19" s="246"/>
      <c r="F19" s="246"/>
      <c r="G19" s="246"/>
      <c r="H19" s="247">
        <f t="shared" si="2"/>
        <v>0</v>
      </c>
      <c r="I19" s="247">
        <f t="shared" si="3"/>
        <v>0</v>
      </c>
      <c r="J19" s="1537"/>
      <c r="K19" s="1538"/>
      <c r="N19" s="237" t="s">
        <v>2223</v>
      </c>
      <c r="O19" s="238">
        <f>IF(O2="実施要綱第5条第一項サ", I41,I40)</f>
        <v>0</v>
      </c>
      <c r="P19" s="198" t="s">
        <v>2214</v>
      </c>
      <c r="Q19" s="198"/>
      <c r="R19" s="198"/>
      <c r="S19" s="198"/>
    </row>
    <row r="20" spans="2:19" ht="18" customHeight="1" thickBot="1">
      <c r="B20" s="1542"/>
      <c r="C20" s="245"/>
      <c r="D20" s="245"/>
      <c r="E20" s="246"/>
      <c r="F20" s="246"/>
      <c r="G20" s="246"/>
      <c r="H20" s="247">
        <f t="shared" si="2"/>
        <v>0</v>
      </c>
      <c r="I20" s="247">
        <f t="shared" si="3"/>
        <v>0</v>
      </c>
      <c r="J20" s="1537"/>
      <c r="K20" s="1538"/>
      <c r="N20" s="239" t="s">
        <v>2177</v>
      </c>
      <c r="O20" s="240">
        <f>ROUNDDOWN(MIN(O17:O19),-3)</f>
        <v>0</v>
      </c>
      <c r="P20" s="198" t="s">
        <v>2214</v>
      </c>
      <c r="Q20" s="241"/>
      <c r="R20" s="198"/>
      <c r="S20" s="198"/>
    </row>
    <row r="21" spans="2:19" ht="18" customHeight="1" thickTop="1">
      <c r="B21" s="1542"/>
      <c r="C21" s="245"/>
      <c r="D21" s="245"/>
      <c r="E21" s="246"/>
      <c r="F21" s="246"/>
      <c r="G21" s="246"/>
      <c r="H21" s="247">
        <f t="shared" si="2"/>
        <v>0</v>
      </c>
      <c r="I21" s="247">
        <f t="shared" si="3"/>
        <v>0</v>
      </c>
      <c r="J21" s="1537"/>
      <c r="K21" s="1538"/>
      <c r="N21" s="198"/>
      <c r="O21" s="198"/>
      <c r="P21" s="198"/>
      <c r="Q21" s="242"/>
      <c r="R21" s="198"/>
      <c r="S21" s="198"/>
    </row>
    <row r="22" spans="2:19" ht="18" customHeight="1">
      <c r="B22" s="1542"/>
      <c r="C22" s="245"/>
      <c r="D22" s="245"/>
      <c r="E22" s="246"/>
      <c r="F22" s="246"/>
      <c r="G22" s="246"/>
      <c r="H22" s="247">
        <f t="shared" si="2"/>
        <v>0</v>
      </c>
      <c r="I22" s="247">
        <f t="shared" si="3"/>
        <v>0</v>
      </c>
      <c r="J22" s="1537"/>
      <c r="K22" s="1538"/>
      <c r="N22" s="198" t="s">
        <v>2224</v>
      </c>
      <c r="O22" s="243"/>
      <c r="P22" s="198"/>
      <c r="Q22" s="198"/>
      <c r="R22" s="198"/>
      <c r="S22" s="198"/>
    </row>
    <row r="23" spans="2:19" ht="18" customHeight="1">
      <c r="B23" s="1542"/>
      <c r="C23" s="245"/>
      <c r="D23" s="245"/>
      <c r="E23" s="246"/>
      <c r="F23" s="246"/>
      <c r="G23" s="246"/>
      <c r="H23" s="247">
        <f t="shared" si="2"/>
        <v>0</v>
      </c>
      <c r="I23" s="247">
        <f t="shared" si="3"/>
        <v>0</v>
      </c>
      <c r="J23" s="1537"/>
      <c r="K23" s="1538"/>
      <c r="N23" s="198" t="s">
        <v>2167</v>
      </c>
      <c r="O23" s="198"/>
      <c r="P23" s="198"/>
      <c r="Q23" s="198"/>
      <c r="R23" s="198"/>
      <c r="S23" s="198"/>
    </row>
    <row r="24" spans="2:19" ht="18" customHeight="1">
      <c r="B24" s="1542"/>
      <c r="C24" s="245"/>
      <c r="D24" s="245"/>
      <c r="E24" s="246"/>
      <c r="F24" s="246"/>
      <c r="G24" s="246"/>
      <c r="H24" s="247">
        <f t="shared" si="2"/>
        <v>0</v>
      </c>
      <c r="I24" s="247">
        <f t="shared" si="3"/>
        <v>0</v>
      </c>
      <c r="J24" s="1537"/>
      <c r="K24" s="1538"/>
      <c r="N24" s="201" t="s">
        <v>2164</v>
      </c>
      <c r="O24" s="201"/>
      <c r="P24" s="201"/>
      <c r="Q24" s="201"/>
      <c r="R24" s="198"/>
      <c r="S24" s="198"/>
    </row>
    <row r="25" spans="2:19" ht="18" customHeight="1" thickBot="1">
      <c r="B25" s="1542"/>
      <c r="C25" s="248"/>
      <c r="D25" s="248"/>
      <c r="E25" s="249"/>
      <c r="F25" s="249"/>
      <c r="G25" s="249"/>
      <c r="H25" s="250">
        <f t="shared" si="2"/>
        <v>0</v>
      </c>
      <c r="I25" s="247">
        <f t="shared" si="3"/>
        <v>0</v>
      </c>
      <c r="J25" s="1537"/>
      <c r="K25" s="1538"/>
      <c r="N25" s="201" t="s">
        <v>2179</v>
      </c>
      <c r="O25" s="201"/>
      <c r="P25" s="201"/>
      <c r="Q25" s="201"/>
      <c r="R25" s="198"/>
      <c r="S25" s="198"/>
    </row>
    <row r="26" spans="2:19" ht="18" customHeight="1" thickBot="1">
      <c r="B26" s="1543" t="s">
        <v>2215</v>
      </c>
      <c r="C26" s="1544"/>
      <c r="D26" s="283"/>
      <c r="E26" s="284">
        <f>SUM(E16:E25)</f>
        <v>0</v>
      </c>
      <c r="F26" s="284">
        <f t="shared" ref="F26:I26" si="4">SUM(F16:F25)</f>
        <v>0</v>
      </c>
      <c r="G26" s="284">
        <f t="shared" si="4"/>
        <v>0</v>
      </c>
      <c r="H26" s="284">
        <f>SUM(H16:H25)</f>
        <v>0</v>
      </c>
      <c r="I26" s="293">
        <f t="shared" si="4"/>
        <v>0</v>
      </c>
      <c r="J26" s="1545"/>
      <c r="K26" s="1538"/>
      <c r="N26" s="201" t="s">
        <v>2181</v>
      </c>
      <c r="O26" s="201"/>
      <c r="P26" s="201"/>
      <c r="Q26" s="201"/>
      <c r="R26" s="198"/>
      <c r="S26" s="198"/>
    </row>
    <row r="27" spans="2:19" ht="18" customHeight="1">
      <c r="B27" s="1542" t="s">
        <v>2225</v>
      </c>
      <c r="C27" s="251"/>
      <c r="D27" s="251"/>
      <c r="E27" s="252"/>
      <c r="F27" s="252"/>
      <c r="G27" s="252"/>
      <c r="H27" s="253">
        <f>G27-F27</f>
        <v>0</v>
      </c>
      <c r="I27" s="247">
        <f>(H27*$S$14)/$R$14</f>
        <v>0</v>
      </c>
      <c r="J27" s="1537"/>
      <c r="K27" s="1538"/>
      <c r="N27" s="201" t="s">
        <v>2182</v>
      </c>
      <c r="O27" s="201"/>
      <c r="P27" s="201"/>
      <c r="Q27" s="201"/>
      <c r="R27" s="198"/>
      <c r="S27" s="198"/>
    </row>
    <row r="28" spans="2:19" ht="18" customHeight="1">
      <c r="B28" s="1542"/>
      <c r="C28" s="245"/>
      <c r="D28" s="245"/>
      <c r="E28" s="246"/>
      <c r="F28" s="246"/>
      <c r="G28" s="246"/>
      <c r="H28" s="247">
        <f t="shared" ref="H28:H37" si="5">G28-F28</f>
        <v>0</v>
      </c>
      <c r="I28" s="247">
        <f t="shared" ref="I28:I36" si="6">(H28*$S$14)/$R$14</f>
        <v>0</v>
      </c>
      <c r="J28" s="1537"/>
      <c r="K28" s="1538"/>
      <c r="N28" s="198"/>
      <c r="O28" s="198"/>
      <c r="P28" s="198"/>
      <c r="Q28" s="198"/>
      <c r="R28" s="198"/>
      <c r="S28" s="198"/>
    </row>
    <row r="29" spans="2:19" ht="18" customHeight="1">
      <c r="B29" s="1542"/>
      <c r="C29" s="245"/>
      <c r="D29" s="245"/>
      <c r="E29" s="246"/>
      <c r="F29" s="246"/>
      <c r="G29" s="246"/>
      <c r="H29" s="247">
        <f t="shared" si="5"/>
        <v>0</v>
      </c>
      <c r="I29" s="247">
        <f t="shared" si="6"/>
        <v>0</v>
      </c>
      <c r="J29" s="1537"/>
      <c r="K29" s="1538"/>
      <c r="N29" s="198" t="s">
        <v>2167</v>
      </c>
      <c r="O29" s="202" t="s">
        <v>2168</v>
      </c>
      <c r="P29" s="203" t="s">
        <v>2169</v>
      </c>
      <c r="Q29" s="204" t="s">
        <v>2170</v>
      </c>
      <c r="R29" s="203" t="s">
        <v>2171</v>
      </c>
      <c r="S29" s="198" t="s">
        <v>2167</v>
      </c>
    </row>
    <row r="30" spans="2:19" ht="18" customHeight="1">
      <c r="B30" s="1542"/>
      <c r="C30" s="245"/>
      <c r="D30" s="245"/>
      <c r="E30" s="246"/>
      <c r="F30" s="246"/>
      <c r="G30" s="246"/>
      <c r="H30" s="247">
        <f t="shared" si="5"/>
        <v>0</v>
      </c>
      <c r="I30" s="247">
        <f t="shared" si="6"/>
        <v>0</v>
      </c>
      <c r="J30" s="1537"/>
      <c r="K30" s="1538"/>
      <c r="N30" s="201" t="s">
        <v>2484</v>
      </c>
      <c r="O30" s="206" t="s">
        <v>2173</v>
      </c>
      <c r="P30" s="206" t="s">
        <v>2174</v>
      </c>
      <c r="Q30" s="206" t="s">
        <v>2175</v>
      </c>
      <c r="R30" s="206" t="s">
        <v>2176</v>
      </c>
      <c r="S30" s="198" t="s">
        <v>2177</v>
      </c>
    </row>
    <row r="31" spans="2:19" ht="18" customHeight="1">
      <c r="B31" s="1542"/>
      <c r="C31" s="245"/>
      <c r="D31" s="245"/>
      <c r="E31" s="246"/>
      <c r="F31" s="246"/>
      <c r="G31" s="246"/>
      <c r="H31" s="247">
        <f t="shared" si="5"/>
        <v>0</v>
      </c>
      <c r="I31" s="247">
        <f t="shared" si="6"/>
        <v>0</v>
      </c>
      <c r="J31" s="1537"/>
      <c r="K31" s="1538"/>
      <c r="N31" s="201" t="s">
        <v>2485</v>
      </c>
      <c r="O31" s="206" t="s">
        <v>2173</v>
      </c>
      <c r="P31" s="206" t="s">
        <v>2174</v>
      </c>
      <c r="Q31" s="206" t="s">
        <v>2175</v>
      </c>
      <c r="R31" s="206" t="s">
        <v>2176</v>
      </c>
      <c r="S31" s="198" t="s">
        <v>2177</v>
      </c>
    </row>
    <row r="32" spans="2:19" ht="18" customHeight="1">
      <c r="B32" s="1542"/>
      <c r="C32" s="245"/>
      <c r="D32" s="245"/>
      <c r="E32" s="246"/>
      <c r="F32" s="246"/>
      <c r="G32" s="246"/>
      <c r="H32" s="247">
        <f t="shared" si="5"/>
        <v>0</v>
      </c>
      <c r="I32" s="247">
        <f t="shared" si="6"/>
        <v>0</v>
      </c>
      <c r="J32" s="1537"/>
      <c r="K32" s="1538"/>
      <c r="N32" s="201" t="s">
        <v>2486</v>
      </c>
      <c r="O32" s="206" t="s">
        <v>2173</v>
      </c>
      <c r="P32" s="206" t="s">
        <v>2174</v>
      </c>
      <c r="Q32" s="206" t="s">
        <v>2175</v>
      </c>
      <c r="R32" s="206" t="s">
        <v>2176</v>
      </c>
      <c r="S32" s="198" t="s">
        <v>2177</v>
      </c>
    </row>
    <row r="33" spans="2:19" ht="18" customHeight="1">
      <c r="B33" s="1542"/>
      <c r="C33" s="245"/>
      <c r="D33" s="245"/>
      <c r="E33" s="246"/>
      <c r="F33" s="246"/>
      <c r="G33" s="246"/>
      <c r="H33" s="247">
        <f t="shared" si="5"/>
        <v>0</v>
      </c>
      <c r="I33" s="247">
        <f t="shared" si="6"/>
        <v>0</v>
      </c>
      <c r="J33" s="1537"/>
      <c r="K33" s="1538"/>
      <c r="N33" s="201" t="s">
        <v>2487</v>
      </c>
      <c r="O33" s="206" t="s">
        <v>2173</v>
      </c>
      <c r="P33" s="206" t="s">
        <v>2174</v>
      </c>
      <c r="Q33" s="206" t="s">
        <v>2175</v>
      </c>
      <c r="R33" s="207" t="s">
        <v>2183</v>
      </c>
      <c r="S33" s="198" t="s">
        <v>2184</v>
      </c>
    </row>
    <row r="34" spans="2:19" ht="18" customHeight="1">
      <c r="B34" s="1542"/>
      <c r="C34" s="245"/>
      <c r="D34" s="245"/>
      <c r="E34" s="246"/>
      <c r="F34" s="246"/>
      <c r="G34" s="246"/>
      <c r="H34" s="247">
        <f t="shared" si="5"/>
        <v>0</v>
      </c>
      <c r="I34" s="247">
        <f>(H34*$S$14)/$R$14</f>
        <v>0</v>
      </c>
      <c r="J34" s="1537"/>
      <c r="K34" s="1538"/>
      <c r="N34" s="201" t="s">
        <v>2488</v>
      </c>
      <c r="O34" s="206" t="s">
        <v>2173</v>
      </c>
      <c r="P34" s="206" t="s">
        <v>2174</v>
      </c>
      <c r="Q34" s="206" t="s">
        <v>2175</v>
      </c>
      <c r="R34" s="206" t="s">
        <v>2176</v>
      </c>
      <c r="S34" s="198" t="s">
        <v>2177</v>
      </c>
    </row>
    <row r="35" spans="2:19" ht="18" customHeight="1">
      <c r="B35" s="1542"/>
      <c r="C35" s="245"/>
      <c r="D35" s="245"/>
      <c r="E35" s="246"/>
      <c r="F35" s="246"/>
      <c r="G35" s="246"/>
      <c r="H35" s="247">
        <f t="shared" si="5"/>
        <v>0</v>
      </c>
      <c r="I35" s="247">
        <f t="shared" si="6"/>
        <v>0</v>
      </c>
      <c r="J35" s="1537"/>
      <c r="K35" s="1538"/>
      <c r="N35" s="201" t="s">
        <v>2489</v>
      </c>
      <c r="O35" s="206" t="s">
        <v>2173</v>
      </c>
      <c r="P35" s="206" t="s">
        <v>2174</v>
      </c>
      <c r="Q35" s="206" t="s">
        <v>2175</v>
      </c>
      <c r="R35" s="206" t="s">
        <v>2176</v>
      </c>
      <c r="S35" s="198" t="s">
        <v>2177</v>
      </c>
    </row>
    <row r="36" spans="2:19" ht="18" customHeight="1">
      <c r="B36" s="1542"/>
      <c r="C36" s="245"/>
      <c r="D36" s="245"/>
      <c r="E36" s="246"/>
      <c r="F36" s="246"/>
      <c r="G36" s="246"/>
      <c r="H36" s="247">
        <f t="shared" si="5"/>
        <v>0</v>
      </c>
      <c r="I36" s="247">
        <f t="shared" si="6"/>
        <v>0</v>
      </c>
      <c r="J36" s="1537"/>
      <c r="K36" s="1538"/>
      <c r="N36" s="201" t="s">
        <v>2490</v>
      </c>
      <c r="O36" s="206" t="s">
        <v>2173</v>
      </c>
      <c r="P36" s="206" t="s">
        <v>2174</v>
      </c>
      <c r="Q36" s="206" t="s">
        <v>2175</v>
      </c>
      <c r="R36" s="206" t="s">
        <v>2176</v>
      </c>
      <c r="S36" s="198" t="s">
        <v>2177</v>
      </c>
    </row>
    <row r="37" spans="2:19" ht="18" customHeight="1" thickBot="1">
      <c r="B37" s="1542"/>
      <c r="C37" s="248"/>
      <c r="D37" s="248"/>
      <c r="E37" s="249"/>
      <c r="F37" s="249"/>
      <c r="G37" s="249"/>
      <c r="H37" s="250">
        <f t="shared" si="5"/>
        <v>0</v>
      </c>
      <c r="I37" s="247">
        <f>(H37*$S$14)/$R$14</f>
        <v>0</v>
      </c>
      <c r="J37" s="1537"/>
      <c r="K37" s="1538"/>
      <c r="N37" s="201" t="s">
        <v>2491</v>
      </c>
      <c r="O37" s="206" t="s">
        <v>2173</v>
      </c>
      <c r="P37" s="206" t="s">
        <v>2174</v>
      </c>
      <c r="Q37" s="206" t="s">
        <v>2175</v>
      </c>
      <c r="R37" s="207" t="s">
        <v>2183</v>
      </c>
      <c r="S37" s="198" t="s">
        <v>2184</v>
      </c>
    </row>
    <row r="38" spans="2:19" ht="18" customHeight="1" thickBot="1">
      <c r="B38" s="1543" t="s">
        <v>2215</v>
      </c>
      <c r="C38" s="1544"/>
      <c r="D38" s="284"/>
      <c r="E38" s="284">
        <f>SUM(E27:E37)</f>
        <v>0</v>
      </c>
      <c r="F38" s="284">
        <f t="shared" ref="F38:I38" si="7">SUM(F27:F37)</f>
        <v>0</v>
      </c>
      <c r="G38" s="284">
        <f t="shared" si="7"/>
        <v>0</v>
      </c>
      <c r="H38" s="284">
        <f t="shared" si="7"/>
        <v>0</v>
      </c>
      <c r="I38" s="293">
        <f t="shared" si="7"/>
        <v>0</v>
      </c>
      <c r="J38" s="1545"/>
      <c r="K38" s="1538"/>
    </row>
    <row r="39" spans="2:19" ht="18" customHeight="1" thickBot="1">
      <c r="B39" s="1543" t="s">
        <v>2226</v>
      </c>
      <c r="C39" s="1544"/>
      <c r="D39" s="284"/>
      <c r="E39" s="284">
        <f>E41-E40</f>
        <v>0</v>
      </c>
      <c r="F39" s="284">
        <f t="shared" ref="F39:G39" si="8">F41-F40</f>
        <v>0</v>
      </c>
      <c r="G39" s="284">
        <f t="shared" si="8"/>
        <v>0</v>
      </c>
      <c r="H39" s="284">
        <f>H41-H40</f>
        <v>0</v>
      </c>
      <c r="I39" s="293">
        <f>(H39*$S$14)/$R$14</f>
        <v>0</v>
      </c>
      <c r="J39" s="1545"/>
      <c r="K39" s="1538"/>
    </row>
    <row r="40" spans="2:19" ht="18" customHeight="1" thickBot="1">
      <c r="B40" s="1543" t="s">
        <v>2227</v>
      </c>
      <c r="C40" s="1544"/>
      <c r="D40" s="284"/>
      <c r="E40" s="284">
        <f>E15+E26+E38</f>
        <v>0</v>
      </c>
      <c r="F40" s="284">
        <f t="shared" ref="F40:H40" si="9">F15+F26+F38</f>
        <v>0</v>
      </c>
      <c r="G40" s="284">
        <f t="shared" si="9"/>
        <v>0</v>
      </c>
      <c r="H40" s="284">
        <f t="shared" si="9"/>
        <v>0</v>
      </c>
      <c r="I40" s="293">
        <f>I15+I26+I38</f>
        <v>0</v>
      </c>
      <c r="J40" s="1545"/>
      <c r="K40" s="1538"/>
    </row>
    <row r="41" spans="2:19" ht="18" customHeight="1" thickBot="1">
      <c r="B41" s="1543" t="s">
        <v>2228</v>
      </c>
      <c r="C41" s="1544"/>
      <c r="D41" s="284"/>
      <c r="E41" s="284">
        <f>ROUNDDOWN(E40*1.1,0)</f>
        <v>0</v>
      </c>
      <c r="F41" s="284">
        <f t="shared" ref="F41:H41" si="10">ROUNDDOWN(F40*1.1,0)</f>
        <v>0</v>
      </c>
      <c r="G41" s="284">
        <f t="shared" si="10"/>
        <v>0</v>
      </c>
      <c r="H41" s="284">
        <f t="shared" si="10"/>
        <v>0</v>
      </c>
      <c r="I41" s="293">
        <f>SUM(I39:I40)</f>
        <v>0</v>
      </c>
      <c r="J41" s="1545"/>
      <c r="K41" s="1538"/>
    </row>
    <row r="42" spans="2:19" ht="10.25" customHeight="1" thickBot="1">
      <c r="B42" s="1546"/>
      <c r="C42" s="1136"/>
    </row>
    <row r="43" spans="2:19" ht="7.75" customHeight="1">
      <c r="B43" s="1547" t="s">
        <v>2229</v>
      </c>
      <c r="C43" s="1548"/>
      <c r="D43" s="1549"/>
      <c r="E43" s="1553">
        <f>IFERROR((MIN(O17:O18)),"")</f>
        <v>3000000</v>
      </c>
      <c r="F43" s="1554"/>
      <c r="G43" s="1557" t="str">
        <f>IFERROR((VLOOKUP(F2,N29:S37,6,FALSE)),"")</f>
        <v>交付申請額</v>
      </c>
      <c r="H43" s="1558"/>
      <c r="I43" s="1553">
        <f>IFERROR((O20),"")</f>
        <v>0</v>
      </c>
      <c r="J43" s="1561"/>
      <c r="K43" s="1554"/>
    </row>
    <row r="44" spans="2:19" ht="11.5" thickBot="1">
      <c r="B44" s="1550"/>
      <c r="C44" s="1551"/>
      <c r="D44" s="1552"/>
      <c r="E44" s="1555"/>
      <c r="F44" s="1556"/>
      <c r="G44" s="1559"/>
      <c r="H44" s="1560"/>
      <c r="I44" s="1555"/>
      <c r="J44" s="1555"/>
      <c r="K44" s="1556"/>
    </row>
    <row r="45" spans="2:19" ht="13.75" customHeight="1">
      <c r="B45" s="244"/>
      <c r="C45" s="244"/>
      <c r="D45" s="244"/>
      <c r="E45" s="244"/>
      <c r="F45" s="244"/>
      <c r="G45" s="244"/>
      <c r="H45" s="244"/>
      <c r="I45" s="244"/>
    </row>
  </sheetData>
  <sheetProtection formatCells="0"/>
  <mergeCells count="51">
    <mergeCell ref="B42:C42"/>
    <mergeCell ref="B43:D44"/>
    <mergeCell ref="E43:F44"/>
    <mergeCell ref="G43:H44"/>
    <mergeCell ref="I43:K44"/>
    <mergeCell ref="B39:C39"/>
    <mergeCell ref="J39:K39"/>
    <mergeCell ref="B40:C40"/>
    <mergeCell ref="J40:K40"/>
    <mergeCell ref="B41:C41"/>
    <mergeCell ref="J41:K41"/>
    <mergeCell ref="J33:K33"/>
    <mergeCell ref="J34:K34"/>
    <mergeCell ref="J35:K35"/>
    <mergeCell ref="J36:K36"/>
    <mergeCell ref="J37:K37"/>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24:K24"/>
    <mergeCell ref="J11:K11"/>
    <mergeCell ref="B12:B14"/>
    <mergeCell ref="J12:K12"/>
    <mergeCell ref="J13:K13"/>
    <mergeCell ref="J14:K14"/>
    <mergeCell ref="B15:C15"/>
    <mergeCell ref="J15:K15"/>
    <mergeCell ref="J19:K19"/>
    <mergeCell ref="J20:K20"/>
    <mergeCell ref="J21:K21"/>
    <mergeCell ref="J22:K22"/>
    <mergeCell ref="J23:K23"/>
    <mergeCell ref="J9:K10"/>
    <mergeCell ref="F2:G2"/>
    <mergeCell ref="N5:O5"/>
    <mergeCell ref="B6:C6"/>
    <mergeCell ref="E6:G6"/>
    <mergeCell ref="B7:C7"/>
  </mergeCells>
  <phoneticPr fontId="57"/>
  <dataValidations count="2">
    <dataValidation type="list" allowBlank="1" showInputMessage="1" showErrorMessage="1" sqref="F8 H7 I8:J8" xr:uid="{00000000-0002-0000-1000-000000000000}">
      <formula1>$P$6:$P$8</formula1>
    </dataValidation>
    <dataValidation type="list" allowBlank="1" showInputMessage="1" showErrorMessage="1" sqref="G8:H8 E8" xr:uid="{00000000-0002-0000-10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1:AA50"/>
  <sheetViews>
    <sheetView showGridLines="0" showZeros="0" view="pageBreakPreview" zoomScaleNormal="100" zoomScaleSheetLayoutView="100" workbookViewId="0">
      <selection activeCell="A2" sqref="A2"/>
    </sheetView>
  </sheetViews>
  <sheetFormatPr defaultColWidth="8.90625" defaultRowHeight="11"/>
  <cols>
    <col min="1" max="1" width="2.08984375" style="198" customWidth="1"/>
    <col min="2" max="2" width="4.453125" style="198" customWidth="1"/>
    <col min="3" max="7" width="10.54296875" style="198" customWidth="1"/>
    <col min="8" max="8" width="10.6328125" style="198" customWidth="1"/>
    <col min="9" max="9" width="10.54296875" style="198" customWidth="1"/>
    <col min="10" max="10" width="7.08984375" style="198" customWidth="1"/>
    <col min="11" max="11" width="3" style="198" customWidth="1"/>
    <col min="12" max="13" width="8.90625" style="198"/>
    <col min="14" max="14" width="15.81640625" style="205" customWidth="1"/>
    <col min="15" max="15" width="18.08984375" style="205" customWidth="1"/>
    <col min="16" max="16" width="16.453125" style="205" customWidth="1"/>
    <col min="17" max="17" width="15.1796875" style="205" customWidth="1"/>
    <col min="18" max="27" width="8.90625" style="205"/>
    <col min="28" max="16384" width="8.90625" style="198"/>
  </cols>
  <sheetData>
    <row r="1" spans="2:19" ht="10.25" customHeight="1" thickBot="1"/>
    <row r="2" spans="2:19" ht="13.5" thickBot="1">
      <c r="C2" s="123" t="s">
        <v>2481</v>
      </c>
      <c r="D2" s="123"/>
      <c r="F2" s="1528" t="str">
        <f>×共通様式_全体!D2</f>
        <v>交付申請（実施要綱第５条一項ア～サ）</v>
      </c>
      <c r="G2" s="1529"/>
    </row>
    <row r="3" spans="2:19" ht="6" customHeight="1" thickBot="1"/>
    <row r="4" spans="2:19" ht="18" customHeight="1" thickBot="1">
      <c r="C4" s="123" t="s">
        <v>2422</v>
      </c>
      <c r="N4" s="290" t="s">
        <v>2421</v>
      </c>
      <c r="O4" s="291" t="str">
        <f>基本情報!E2</f>
        <v>選択してください</v>
      </c>
    </row>
    <row r="5" spans="2:19" ht="8.4" customHeight="1">
      <c r="N5" s="1530" t="s">
        <v>2187</v>
      </c>
      <c r="O5" s="1531"/>
      <c r="P5" s="210" t="s">
        <v>2188</v>
      </c>
      <c r="Q5" s="210" t="s">
        <v>2189</v>
      </c>
    </row>
    <row r="6" spans="2:19" ht="18" customHeight="1">
      <c r="B6" s="1535" t="s">
        <v>2172</v>
      </c>
      <c r="C6" s="1536"/>
      <c r="D6" s="257" t="s">
        <v>2230</v>
      </c>
      <c r="E6" s="257" t="s">
        <v>2499</v>
      </c>
      <c r="F6" s="1562" t="s">
        <v>2191</v>
      </c>
      <c r="G6" s="1563"/>
      <c r="H6" s="1564"/>
      <c r="I6" s="319" t="s">
        <v>2192</v>
      </c>
      <c r="J6" s="212"/>
      <c r="N6" s="210"/>
      <c r="O6" s="210" t="s">
        <v>2193</v>
      </c>
      <c r="P6" s="210" t="s">
        <v>2193</v>
      </c>
      <c r="Q6" s="210"/>
    </row>
    <row r="7" spans="2:19" s="205" customFormat="1" ht="18" customHeight="1">
      <c r="B7" s="1535" t="s">
        <v>2194</v>
      </c>
      <c r="C7" s="1536"/>
      <c r="D7" s="320">
        <f>×共通様式_太陽光発電!D7</f>
        <v>10</v>
      </c>
      <c r="E7" s="356"/>
      <c r="F7" s="353" t="s">
        <v>2493</v>
      </c>
      <c r="G7" s="321" t="str">
        <f>IF(F7=O7,N7,N8)</f>
        <v>300,000円/kWh</v>
      </c>
      <c r="H7" s="321" t="str">
        <f>IF(F7=O7,Q7,Q8)</f>
        <v>１億円</v>
      </c>
      <c r="I7" s="213" t="s">
        <v>2195</v>
      </c>
      <c r="J7" s="212"/>
      <c r="K7" s="198"/>
      <c r="L7" s="198"/>
      <c r="M7" s="198"/>
      <c r="N7" s="214" t="s">
        <v>2496</v>
      </c>
      <c r="O7" s="210" t="s">
        <v>2494</v>
      </c>
      <c r="P7" s="210" t="s">
        <v>2197</v>
      </c>
      <c r="Q7" s="214" t="s">
        <v>2198</v>
      </c>
    </row>
    <row r="8" spans="2:19" s="205" customFormat="1" ht="7.75" customHeight="1">
      <c r="B8" s="212"/>
      <c r="C8" s="123"/>
      <c r="D8" s="258"/>
      <c r="E8" s="259"/>
      <c r="F8" s="260"/>
      <c r="G8" s="260"/>
      <c r="H8" s="261"/>
      <c r="I8" s="212"/>
      <c r="J8" s="212"/>
      <c r="K8" s="198"/>
      <c r="L8" s="198"/>
      <c r="M8" s="198"/>
      <c r="N8" s="354" t="s">
        <v>2231</v>
      </c>
      <c r="O8" s="355" t="s">
        <v>2200</v>
      </c>
      <c r="P8" s="355" t="s">
        <v>2195</v>
      </c>
      <c r="Q8" s="354" t="s">
        <v>2201</v>
      </c>
    </row>
    <row r="9" spans="2:19" s="205" customFormat="1" ht="18" customHeight="1">
      <c r="B9" s="1565" t="s">
        <v>2501</v>
      </c>
      <c r="C9" s="1566"/>
      <c r="D9" s="1566"/>
      <c r="E9" s="357">
        <f>SUM(D7:E7)</f>
        <v>10</v>
      </c>
      <c r="F9" s="263" t="s">
        <v>2232</v>
      </c>
      <c r="G9" s="1567" t="s">
        <v>2233</v>
      </c>
      <c r="H9" s="1531"/>
      <c r="I9" s="285" t="str">
        <f>IF(E10="","",IF(E9&gt;=E10,E10,E9))</f>
        <v/>
      </c>
      <c r="J9" s="264" t="s">
        <v>2232</v>
      </c>
      <c r="K9" s="198"/>
      <c r="L9" s="198"/>
      <c r="M9" s="198"/>
      <c r="N9" s="265"/>
      <c r="Q9" s="265"/>
    </row>
    <row r="10" spans="2:19" s="205" customFormat="1" ht="18" customHeight="1">
      <c r="B10" s="1565" t="s">
        <v>2500</v>
      </c>
      <c r="C10" s="1566"/>
      <c r="D10" s="1566"/>
      <c r="E10" s="262" t="str">
        <f>'△第4(太陽光・蓄電池）'!G96</f>
        <v/>
      </c>
      <c r="F10" s="263" t="s">
        <v>2232</v>
      </c>
      <c r="G10" s="1567" t="s">
        <v>2234</v>
      </c>
      <c r="H10" s="1531"/>
      <c r="I10" s="286" t="str">
        <f>IFERROR((I9/E10),"")</f>
        <v/>
      </c>
      <c r="J10" s="212"/>
      <c r="K10" s="198"/>
      <c r="L10" s="198"/>
      <c r="M10" s="198"/>
      <c r="N10" s="265"/>
      <c r="Q10" s="265"/>
    </row>
    <row r="11" spans="2:19" s="205" customFormat="1" ht="18" customHeight="1">
      <c r="B11" s="1568" t="s">
        <v>2502</v>
      </c>
      <c r="C11" s="1114"/>
      <c r="D11" s="1114"/>
      <c r="E11" s="358" t="str">
        <f>IFERROR(IF(E10-E9&lt;=0,"",E10-E9),"")</f>
        <v/>
      </c>
      <c r="F11" s="263"/>
      <c r="G11" s="260"/>
      <c r="H11" s="266"/>
      <c r="I11" s="212"/>
      <c r="J11" s="212"/>
      <c r="K11" s="198"/>
      <c r="L11" s="198"/>
      <c r="M11" s="198"/>
      <c r="N11" s="267"/>
      <c r="Q11" s="265"/>
      <c r="S11" s="267"/>
    </row>
    <row r="12" spans="2:19" s="205" customFormat="1" ht="18" customHeight="1">
      <c r="B12" s="1569"/>
      <c r="C12" s="1114"/>
      <c r="D12" s="1114"/>
      <c r="E12" s="359"/>
      <c r="F12" s="263"/>
      <c r="G12" s="260"/>
      <c r="H12" s="261"/>
      <c r="I12" s="212"/>
      <c r="J12" s="212"/>
      <c r="K12" s="198"/>
      <c r="L12" s="198"/>
      <c r="M12" s="198"/>
      <c r="N12" s="265"/>
      <c r="Q12" s="265"/>
      <c r="S12" s="265"/>
    </row>
    <row r="13" spans="2:19" s="205" customFormat="1" ht="8.4" customHeight="1">
      <c r="B13" s="198"/>
      <c r="C13" s="212"/>
      <c r="D13" s="212"/>
      <c r="E13" s="212"/>
      <c r="F13" s="212"/>
      <c r="G13" s="212"/>
      <c r="H13" s="212"/>
      <c r="I13" s="212"/>
      <c r="J13" s="212"/>
      <c r="K13" s="198"/>
      <c r="L13" s="198"/>
      <c r="M13" s="198"/>
    </row>
    <row r="14" spans="2:19" s="205" customFormat="1">
      <c r="B14" s="215" t="s">
        <v>2202</v>
      </c>
      <c r="C14" s="216"/>
      <c r="D14" s="216"/>
      <c r="E14" s="217"/>
      <c r="F14" s="218" t="s">
        <v>2203</v>
      </c>
      <c r="G14" s="215" t="s">
        <v>2204</v>
      </c>
      <c r="H14" s="216"/>
      <c r="I14" s="215"/>
      <c r="J14" s="1526" t="s">
        <v>2205</v>
      </c>
      <c r="K14" s="1527"/>
      <c r="L14" s="198"/>
      <c r="M14" s="198"/>
      <c r="N14" s="210" t="s">
        <v>2196</v>
      </c>
      <c r="O14" s="221">
        <v>0.66666666666600005</v>
      </c>
      <c r="P14" s="214">
        <v>200000</v>
      </c>
      <c r="Q14" s="214">
        <v>100000000</v>
      </c>
    </row>
    <row r="15" spans="2:19" s="205" customFormat="1" ht="30.65" customHeight="1">
      <c r="B15" s="219" t="s">
        <v>2206</v>
      </c>
      <c r="C15" s="219"/>
      <c r="D15" s="219" t="s">
        <v>2178</v>
      </c>
      <c r="E15" s="219"/>
      <c r="F15" s="306" t="s">
        <v>2180</v>
      </c>
      <c r="G15" s="292" t="s">
        <v>2169</v>
      </c>
      <c r="H15" s="322" t="s">
        <v>2170</v>
      </c>
      <c r="I15" s="220" t="str">
        <f>×共通様式_太陽光発電!I10</f>
        <v>都助成
交付申請額</v>
      </c>
      <c r="J15" s="1014"/>
      <c r="K15" s="1016"/>
      <c r="L15" s="198"/>
      <c r="M15" s="201" t="s">
        <v>2195</v>
      </c>
      <c r="N15" s="210" t="s">
        <v>2494</v>
      </c>
      <c r="O15" s="224">
        <v>0.75</v>
      </c>
      <c r="P15" s="214">
        <v>300000</v>
      </c>
      <c r="Q15" s="214">
        <v>100000000</v>
      </c>
      <c r="R15" s="210" t="s">
        <v>2495</v>
      </c>
      <c r="S15" s="210" t="s">
        <v>2207</v>
      </c>
    </row>
    <row r="16" spans="2:19" s="205" customFormat="1" ht="18" customHeight="1">
      <c r="B16" s="254" t="s">
        <v>2165</v>
      </c>
      <c r="C16" s="254" t="s">
        <v>2209</v>
      </c>
      <c r="D16" s="255" t="s">
        <v>2210</v>
      </c>
      <c r="E16" s="254" t="s">
        <v>2211</v>
      </c>
      <c r="F16" s="254" t="s">
        <v>2211</v>
      </c>
      <c r="G16" s="254" t="s">
        <v>2211</v>
      </c>
      <c r="H16" s="256" t="s">
        <v>2211</v>
      </c>
      <c r="I16" s="256" t="s">
        <v>2211</v>
      </c>
      <c r="J16" s="1537"/>
      <c r="K16" s="1538"/>
      <c r="L16" s="198"/>
      <c r="M16" s="201" t="s">
        <v>2195</v>
      </c>
      <c r="N16" s="210"/>
      <c r="O16" s="221"/>
      <c r="P16" s="214"/>
      <c r="Q16" s="214"/>
      <c r="R16" s="210" t="s">
        <v>2208</v>
      </c>
      <c r="S16" s="210" t="s">
        <v>2212</v>
      </c>
    </row>
    <row r="17" spans="2:20" s="205" customFormat="1" ht="18" customHeight="1" thickBot="1">
      <c r="B17" s="1541" t="s">
        <v>2213</v>
      </c>
      <c r="C17" s="245"/>
      <c r="D17" s="245"/>
      <c r="E17" s="246"/>
      <c r="F17" s="246"/>
      <c r="G17" s="246"/>
      <c r="H17" s="247">
        <f>G17-F17</f>
        <v>0</v>
      </c>
      <c r="I17" s="247" t="str">
        <f>IFERROR((((H17*$S$19)/$R$19)*$I$10),"")</f>
        <v/>
      </c>
      <c r="J17" s="1537"/>
      <c r="K17" s="1538"/>
      <c r="L17" s="198"/>
      <c r="M17" s="201"/>
      <c r="N17" s="225"/>
      <c r="O17" s="226"/>
      <c r="P17" s="227"/>
      <c r="Q17" s="227"/>
      <c r="R17" s="210"/>
      <c r="S17" s="210"/>
      <c r="T17" s="198"/>
    </row>
    <row r="18" spans="2:20" s="205" customFormat="1" ht="18" customHeight="1" thickBot="1">
      <c r="B18" s="1542"/>
      <c r="C18" s="245"/>
      <c r="D18" s="245"/>
      <c r="E18" s="246"/>
      <c r="F18" s="246"/>
      <c r="G18" s="246"/>
      <c r="H18" s="247">
        <f>G18-F18</f>
        <v>0</v>
      </c>
      <c r="I18" s="247" t="str">
        <f t="shared" ref="I18" si="0">IFERROR((((H18*$S$19)/$R$19)*$I$10),"")</f>
        <v/>
      </c>
      <c r="J18" s="1537"/>
      <c r="K18" s="1538"/>
      <c r="L18" s="198"/>
      <c r="M18" s="201"/>
      <c r="N18" s="228" t="str">
        <f>F7</f>
        <v>3/4</v>
      </c>
      <c r="O18" s="229">
        <f>IF($N$18="2/3",O14,O15)</f>
        <v>0.75</v>
      </c>
      <c r="P18" s="230">
        <f>IF($N$18="2/3",P14,P15)</f>
        <v>300000</v>
      </c>
      <c r="Q18" s="231">
        <f>IF($N$18="2/3",Q14,Q15)</f>
        <v>100000000</v>
      </c>
      <c r="R18" s="225"/>
      <c r="S18" s="225"/>
    </row>
    <row r="19" spans="2:20" s="205" customFormat="1" ht="18" customHeight="1" thickBot="1">
      <c r="B19" s="1542"/>
      <c r="C19" s="248"/>
      <c r="D19" s="248"/>
      <c r="E19" s="249"/>
      <c r="F19" s="249"/>
      <c r="G19" s="249"/>
      <c r="H19" s="250">
        <f>G19-F19</f>
        <v>0</v>
      </c>
      <c r="I19" s="247" t="str">
        <f>IFERROR((((H19*$S$19)/$R$19)*$I$10),"")</f>
        <v/>
      </c>
      <c r="J19" s="1537"/>
      <c r="K19" s="1538"/>
      <c r="L19" s="198"/>
      <c r="M19" s="198"/>
      <c r="R19" s="231" t="str">
        <f>IF($N$18="3/4",R15,R16)</f>
        <v>4</v>
      </c>
      <c r="S19" s="231" t="str">
        <f>IF($N$18="3/4",S15,S16)</f>
        <v>3</v>
      </c>
      <c r="T19" s="198" t="s">
        <v>2214</v>
      </c>
    </row>
    <row r="20" spans="2:20" s="205" customFormat="1" ht="18" customHeight="1" thickTop="1" thickBot="1">
      <c r="B20" s="1543" t="s">
        <v>2215</v>
      </c>
      <c r="C20" s="1544"/>
      <c r="D20" s="283"/>
      <c r="E20" s="284">
        <f>SUM(E17:E19)</f>
        <v>0</v>
      </c>
      <c r="F20" s="284">
        <f t="shared" ref="F20" si="1">SUM(F17:F19)</f>
        <v>0</v>
      </c>
      <c r="G20" s="284">
        <f>SUM(G17:G19)</f>
        <v>0</v>
      </c>
      <c r="H20" s="284">
        <f>SUM(H17:H19)</f>
        <v>0</v>
      </c>
      <c r="I20" s="293">
        <f>SUM(I17:I19)</f>
        <v>0</v>
      </c>
      <c r="J20" s="1545"/>
      <c r="K20" s="1538"/>
      <c r="L20" s="198"/>
      <c r="M20" s="198"/>
      <c r="N20" s="232" t="s">
        <v>2217</v>
      </c>
      <c r="O20" s="233"/>
      <c r="P20" s="198"/>
      <c r="Q20" s="201" t="s">
        <v>2218</v>
      </c>
    </row>
    <row r="21" spans="2:20" s="205" customFormat="1" ht="18" customHeight="1">
      <c r="B21" s="1542" t="s">
        <v>2216</v>
      </c>
      <c r="C21" s="251"/>
      <c r="D21" s="251"/>
      <c r="E21" s="252"/>
      <c r="F21" s="252"/>
      <c r="G21" s="252"/>
      <c r="H21" s="253">
        <f t="shared" ref="H21:H30" si="2">G21-F21</f>
        <v>0</v>
      </c>
      <c r="I21" s="253" t="str">
        <f>IFERROR((((H21*$S$19)/$R$19)*$I$10),"")</f>
        <v/>
      </c>
      <c r="J21" s="1537"/>
      <c r="K21" s="1538"/>
      <c r="L21" s="198"/>
      <c r="M21" s="198"/>
      <c r="N21" s="234" t="s">
        <v>2235</v>
      </c>
      <c r="O21" s="235" t="str">
        <f>IFERROR(P18*I9,"")</f>
        <v/>
      </c>
      <c r="P21" s="198" t="s">
        <v>2214</v>
      </c>
      <c r="Q21" s="201" t="s">
        <v>2220</v>
      </c>
      <c r="R21" s="208">
        <f>G45</f>
        <v>0</v>
      </c>
      <c r="S21" s="198"/>
    </row>
    <row r="22" spans="2:20" s="205" customFormat="1" ht="18" customHeight="1">
      <c r="B22" s="1542"/>
      <c r="C22" s="245"/>
      <c r="D22" s="245"/>
      <c r="E22" s="246"/>
      <c r="F22" s="246"/>
      <c r="G22" s="246"/>
      <c r="H22" s="247">
        <f t="shared" si="2"/>
        <v>0</v>
      </c>
      <c r="I22" s="247" t="str">
        <f t="shared" ref="I22:I30" si="3">IFERROR((((H22*$S$19)/$R$19)*$I$10),"")</f>
        <v/>
      </c>
      <c r="J22" s="1537"/>
      <c r="K22" s="1538"/>
      <c r="L22" s="198"/>
      <c r="M22" s="198"/>
      <c r="N22" s="234" t="s">
        <v>2221</v>
      </c>
      <c r="O22" s="236">
        <f>Q18</f>
        <v>100000000</v>
      </c>
      <c r="P22" s="198" t="s">
        <v>2214</v>
      </c>
      <c r="Q22" s="201" t="s">
        <v>2222</v>
      </c>
      <c r="R22" s="208">
        <f>H45</f>
        <v>0</v>
      </c>
      <c r="S22" s="198"/>
    </row>
    <row r="23" spans="2:20" s="205" customFormat="1" ht="18" customHeight="1">
      <c r="B23" s="1542"/>
      <c r="C23" s="245"/>
      <c r="D23" s="245"/>
      <c r="E23" s="246"/>
      <c r="F23" s="246"/>
      <c r="G23" s="246"/>
      <c r="H23" s="247">
        <f t="shared" si="2"/>
        <v>0</v>
      </c>
      <c r="I23" s="247" t="str">
        <f t="shared" si="3"/>
        <v/>
      </c>
      <c r="J23" s="1537"/>
      <c r="K23" s="1538"/>
      <c r="L23" s="198"/>
      <c r="M23" s="198"/>
      <c r="N23" s="237" t="s">
        <v>2223</v>
      </c>
      <c r="O23" s="238" t="str">
        <f>IF(O4="実施要綱第5条第一項サ", I46,I45)</f>
        <v/>
      </c>
      <c r="P23" s="198" t="s">
        <v>2214</v>
      </c>
      <c r="Q23" s="198"/>
      <c r="R23" s="201" t="e">
        <f>R22/R21</f>
        <v>#DIV/0!</v>
      </c>
      <c r="S23" s="198"/>
    </row>
    <row r="24" spans="2:20" s="205" customFormat="1" ht="18" customHeight="1" thickBot="1">
      <c r="B24" s="1542"/>
      <c r="C24" s="245"/>
      <c r="D24" s="245"/>
      <c r="E24" s="246"/>
      <c r="F24" s="246"/>
      <c r="G24" s="246"/>
      <c r="H24" s="247">
        <f t="shared" si="2"/>
        <v>0</v>
      </c>
      <c r="I24" s="247" t="str">
        <f t="shared" si="3"/>
        <v/>
      </c>
      <c r="J24" s="1537"/>
      <c r="K24" s="1538"/>
      <c r="L24" s="198"/>
      <c r="M24" s="198"/>
      <c r="N24" s="239" t="s">
        <v>2177</v>
      </c>
      <c r="O24" s="240">
        <f>ROUNDDOWN(MIN(O21:O23),-3)</f>
        <v>100000000</v>
      </c>
      <c r="P24" s="198" t="s">
        <v>2214</v>
      </c>
      <c r="Q24" s="198"/>
      <c r="R24" s="198"/>
      <c r="S24" s="198"/>
    </row>
    <row r="25" spans="2:20" s="205" customFormat="1" ht="18" customHeight="1" thickTop="1">
      <c r="B25" s="1542"/>
      <c r="C25" s="245"/>
      <c r="D25" s="245"/>
      <c r="E25" s="246"/>
      <c r="F25" s="246"/>
      <c r="G25" s="246"/>
      <c r="H25" s="247">
        <f t="shared" si="2"/>
        <v>0</v>
      </c>
      <c r="I25" s="247" t="str">
        <f t="shared" si="3"/>
        <v/>
      </c>
      <c r="J25" s="1537"/>
      <c r="K25" s="1538"/>
      <c r="L25" s="198"/>
      <c r="M25" s="198"/>
      <c r="N25" s="198"/>
      <c r="O25" s="198"/>
      <c r="P25" s="198"/>
      <c r="Q25" s="198"/>
      <c r="R25" s="198"/>
      <c r="S25" s="198"/>
    </row>
    <row r="26" spans="2:20" s="205" customFormat="1" ht="18" customHeight="1">
      <c r="B26" s="1542"/>
      <c r="C26" s="245"/>
      <c r="D26" s="245"/>
      <c r="E26" s="246"/>
      <c r="F26" s="246"/>
      <c r="G26" s="246"/>
      <c r="H26" s="247">
        <f t="shared" si="2"/>
        <v>0</v>
      </c>
      <c r="I26" s="247" t="str">
        <f t="shared" si="3"/>
        <v/>
      </c>
      <c r="J26" s="1537"/>
      <c r="K26" s="1538"/>
      <c r="L26" s="198"/>
      <c r="M26" s="198"/>
      <c r="N26" s="198" t="s">
        <v>2224</v>
      </c>
      <c r="O26" s="243"/>
      <c r="P26" s="198"/>
      <c r="Q26" s="198"/>
      <c r="R26" s="198"/>
      <c r="S26" s="198"/>
    </row>
    <row r="27" spans="2:20" s="205" customFormat="1" ht="18" customHeight="1">
      <c r="B27" s="1542"/>
      <c r="C27" s="245"/>
      <c r="D27" s="245"/>
      <c r="E27" s="246"/>
      <c r="F27" s="246"/>
      <c r="G27" s="246"/>
      <c r="H27" s="247">
        <f t="shared" si="2"/>
        <v>0</v>
      </c>
      <c r="I27" s="247" t="str">
        <f t="shared" si="3"/>
        <v/>
      </c>
      <c r="J27" s="1537"/>
      <c r="K27" s="1538"/>
      <c r="L27" s="198"/>
      <c r="M27" s="198"/>
      <c r="N27" s="198" t="s">
        <v>2167</v>
      </c>
      <c r="O27" s="198"/>
      <c r="P27" s="198"/>
      <c r="Q27" s="198"/>
      <c r="R27" s="198"/>
      <c r="S27" s="198"/>
    </row>
    <row r="28" spans="2:20" s="205" customFormat="1" ht="18" customHeight="1">
      <c r="B28" s="1542"/>
      <c r="C28" s="245"/>
      <c r="D28" s="245"/>
      <c r="E28" s="246"/>
      <c r="F28" s="246"/>
      <c r="G28" s="246"/>
      <c r="H28" s="247">
        <f t="shared" si="2"/>
        <v>0</v>
      </c>
      <c r="I28" s="247" t="str">
        <f t="shared" si="3"/>
        <v/>
      </c>
      <c r="J28" s="1537"/>
      <c r="K28" s="1538"/>
      <c r="L28" s="198"/>
      <c r="M28" s="198"/>
      <c r="N28" s="201" t="s">
        <v>2164</v>
      </c>
      <c r="O28" s="201"/>
      <c r="P28" s="201"/>
      <c r="Q28" s="201"/>
      <c r="R28" s="198"/>
      <c r="S28" s="198"/>
    </row>
    <row r="29" spans="2:20" s="205" customFormat="1" ht="18" customHeight="1">
      <c r="B29" s="1542"/>
      <c r="C29" s="245"/>
      <c r="D29" s="245"/>
      <c r="E29" s="246"/>
      <c r="F29" s="246"/>
      <c r="G29" s="246"/>
      <c r="H29" s="247">
        <f t="shared" si="2"/>
        <v>0</v>
      </c>
      <c r="I29" s="247" t="str">
        <f t="shared" si="3"/>
        <v/>
      </c>
      <c r="J29" s="1537"/>
      <c r="K29" s="1538"/>
      <c r="L29" s="198"/>
      <c r="M29" s="198"/>
      <c r="N29" s="201" t="s">
        <v>2179</v>
      </c>
      <c r="O29" s="201"/>
      <c r="P29" s="201"/>
      <c r="Q29" s="201"/>
      <c r="R29" s="198"/>
      <c r="S29" s="198"/>
    </row>
    <row r="30" spans="2:20" s="205" customFormat="1" ht="18" customHeight="1" thickBot="1">
      <c r="B30" s="1542"/>
      <c r="C30" s="248"/>
      <c r="D30" s="248"/>
      <c r="E30" s="249"/>
      <c r="F30" s="249"/>
      <c r="G30" s="249"/>
      <c r="H30" s="250">
        <f t="shared" si="2"/>
        <v>0</v>
      </c>
      <c r="I30" s="247" t="str">
        <f t="shared" si="3"/>
        <v/>
      </c>
      <c r="J30" s="1537"/>
      <c r="K30" s="1538"/>
      <c r="L30" s="198"/>
      <c r="M30" s="198"/>
      <c r="N30" s="201" t="s">
        <v>2181</v>
      </c>
      <c r="O30" s="201"/>
      <c r="P30" s="201"/>
      <c r="Q30" s="201"/>
      <c r="R30" s="198"/>
      <c r="S30" s="198"/>
    </row>
    <row r="31" spans="2:20" s="205" customFormat="1" ht="18" customHeight="1" thickBot="1">
      <c r="B31" s="1543" t="s">
        <v>2215</v>
      </c>
      <c r="C31" s="1544"/>
      <c r="D31" s="283"/>
      <c r="E31" s="284">
        <f>SUM(E21:E30)</f>
        <v>0</v>
      </c>
      <c r="F31" s="284">
        <f t="shared" ref="F31:I31" si="4">SUM(F21:F30)</f>
        <v>0</v>
      </c>
      <c r="G31" s="284">
        <f t="shared" si="4"/>
        <v>0</v>
      </c>
      <c r="H31" s="284">
        <f t="shared" si="4"/>
        <v>0</v>
      </c>
      <c r="I31" s="293">
        <f t="shared" si="4"/>
        <v>0</v>
      </c>
      <c r="J31" s="1545"/>
      <c r="K31" s="1538"/>
      <c r="L31" s="198"/>
      <c r="M31" s="198"/>
      <c r="N31" s="201" t="s">
        <v>2182</v>
      </c>
      <c r="O31" s="201"/>
      <c r="P31" s="201"/>
      <c r="Q31" s="201"/>
      <c r="R31" s="198"/>
      <c r="S31" s="198"/>
    </row>
    <row r="32" spans="2:20" s="205" customFormat="1" ht="18" customHeight="1">
      <c r="B32" s="1542" t="s">
        <v>2225</v>
      </c>
      <c r="C32" s="251"/>
      <c r="D32" s="251"/>
      <c r="E32" s="252"/>
      <c r="F32" s="252"/>
      <c r="G32" s="252"/>
      <c r="H32" s="253">
        <f t="shared" ref="H32:H42" si="5">G32-F32</f>
        <v>0</v>
      </c>
      <c r="I32" s="247" t="str">
        <f>IFERROR((((H32*$S$19)/$R$19)*$I$10),"")</f>
        <v/>
      </c>
      <c r="J32" s="1537"/>
      <c r="K32" s="1538"/>
      <c r="L32" s="198"/>
      <c r="M32" s="198"/>
      <c r="N32" s="198"/>
      <c r="O32" s="198"/>
      <c r="P32" s="198"/>
      <c r="Q32" s="198"/>
      <c r="R32" s="198"/>
      <c r="S32" s="198"/>
    </row>
    <row r="33" spans="2:19" s="205" customFormat="1" ht="18" customHeight="1">
      <c r="B33" s="1542"/>
      <c r="C33" s="245"/>
      <c r="D33" s="245"/>
      <c r="E33" s="246"/>
      <c r="F33" s="246"/>
      <c r="G33" s="246"/>
      <c r="H33" s="247">
        <f t="shared" si="5"/>
        <v>0</v>
      </c>
      <c r="I33" s="247" t="str">
        <f t="shared" ref="I33:I41" si="6">IFERROR((((H33*$S$19)/$R$19)*$I$10),"")</f>
        <v/>
      </c>
      <c r="J33" s="1537"/>
      <c r="K33" s="1538"/>
      <c r="L33" s="198"/>
      <c r="M33" s="198"/>
      <c r="N33" s="198" t="s">
        <v>2167</v>
      </c>
      <c r="O33" s="202" t="s">
        <v>2168</v>
      </c>
      <c r="P33" s="203" t="s">
        <v>2169</v>
      </c>
      <c r="Q33" s="204" t="s">
        <v>2170</v>
      </c>
      <c r="R33" s="203" t="s">
        <v>2171</v>
      </c>
      <c r="S33" s="198" t="s">
        <v>2167</v>
      </c>
    </row>
    <row r="34" spans="2:19" s="205" customFormat="1" ht="18" customHeight="1">
      <c r="B34" s="1542"/>
      <c r="C34" s="245"/>
      <c r="D34" s="245"/>
      <c r="E34" s="246"/>
      <c r="F34" s="246"/>
      <c r="G34" s="246"/>
      <c r="H34" s="247">
        <f t="shared" si="5"/>
        <v>0</v>
      </c>
      <c r="I34" s="247" t="str">
        <f t="shared" si="6"/>
        <v/>
      </c>
      <c r="J34" s="1537"/>
      <c r="K34" s="1538"/>
      <c r="L34" s="198"/>
      <c r="M34" s="198"/>
      <c r="N34" s="201" t="s">
        <v>2164</v>
      </c>
      <c r="O34" s="206" t="s">
        <v>2173</v>
      </c>
      <c r="P34" s="206" t="s">
        <v>2174</v>
      </c>
      <c r="Q34" s="206" t="s">
        <v>2175</v>
      </c>
      <c r="R34" s="206" t="s">
        <v>2176</v>
      </c>
      <c r="S34" s="198" t="s">
        <v>2177</v>
      </c>
    </row>
    <row r="35" spans="2:19" s="205" customFormat="1" ht="18" customHeight="1">
      <c r="B35" s="1542"/>
      <c r="C35" s="245"/>
      <c r="D35" s="245"/>
      <c r="E35" s="246"/>
      <c r="F35" s="246"/>
      <c r="G35" s="246"/>
      <c r="H35" s="247">
        <f t="shared" si="5"/>
        <v>0</v>
      </c>
      <c r="I35" s="247" t="str">
        <f t="shared" si="6"/>
        <v/>
      </c>
      <c r="J35" s="1537"/>
      <c r="K35" s="1538"/>
      <c r="L35" s="198"/>
      <c r="M35" s="198"/>
      <c r="N35" s="201" t="s">
        <v>2179</v>
      </c>
      <c r="O35" s="206" t="s">
        <v>2173</v>
      </c>
      <c r="P35" s="206" t="s">
        <v>2174</v>
      </c>
      <c r="Q35" s="206" t="s">
        <v>2175</v>
      </c>
      <c r="R35" s="206" t="s">
        <v>2176</v>
      </c>
      <c r="S35" s="198" t="s">
        <v>2177</v>
      </c>
    </row>
    <row r="36" spans="2:19" s="205" customFormat="1" ht="18" customHeight="1">
      <c r="B36" s="1542"/>
      <c r="C36" s="245"/>
      <c r="D36" s="245"/>
      <c r="E36" s="246"/>
      <c r="F36" s="246"/>
      <c r="G36" s="246"/>
      <c r="H36" s="247">
        <f t="shared" si="5"/>
        <v>0</v>
      </c>
      <c r="I36" s="247" t="str">
        <f t="shared" si="6"/>
        <v/>
      </c>
      <c r="J36" s="1537"/>
      <c r="K36" s="1538"/>
      <c r="L36" s="198"/>
      <c r="M36" s="198"/>
      <c r="N36" s="201" t="s">
        <v>2181</v>
      </c>
      <c r="O36" s="206" t="s">
        <v>2173</v>
      </c>
      <c r="P36" s="206" t="s">
        <v>2174</v>
      </c>
      <c r="Q36" s="206" t="s">
        <v>2175</v>
      </c>
      <c r="R36" s="207" t="s">
        <v>2183</v>
      </c>
      <c r="S36" s="198" t="s">
        <v>2184</v>
      </c>
    </row>
    <row r="37" spans="2:19" s="205" customFormat="1" ht="18" customHeight="1">
      <c r="B37" s="1542"/>
      <c r="C37" s="245"/>
      <c r="D37" s="245"/>
      <c r="E37" s="246"/>
      <c r="F37" s="246"/>
      <c r="G37" s="246"/>
      <c r="H37" s="247">
        <f t="shared" si="5"/>
        <v>0</v>
      </c>
      <c r="I37" s="247" t="str">
        <f t="shared" si="6"/>
        <v/>
      </c>
      <c r="J37" s="1537"/>
      <c r="K37" s="1538"/>
      <c r="L37" s="198"/>
      <c r="M37" s="198"/>
      <c r="N37" s="201" t="s">
        <v>2182</v>
      </c>
      <c r="O37" s="206" t="s">
        <v>2173</v>
      </c>
      <c r="P37" s="206" t="s">
        <v>2174</v>
      </c>
      <c r="Q37" s="206" t="s">
        <v>2175</v>
      </c>
      <c r="R37" s="207" t="s">
        <v>2183</v>
      </c>
      <c r="S37" s="198" t="s">
        <v>2184</v>
      </c>
    </row>
    <row r="38" spans="2:19" s="205" customFormat="1" ht="18" customHeight="1">
      <c r="B38" s="1542"/>
      <c r="C38" s="245"/>
      <c r="D38" s="245"/>
      <c r="E38" s="246"/>
      <c r="F38" s="246"/>
      <c r="G38" s="246"/>
      <c r="H38" s="247">
        <f t="shared" si="5"/>
        <v>0</v>
      </c>
      <c r="I38" s="247" t="str">
        <f t="shared" si="6"/>
        <v/>
      </c>
      <c r="J38" s="1537"/>
      <c r="K38" s="1538"/>
      <c r="L38" s="198"/>
      <c r="M38" s="198"/>
    </row>
    <row r="39" spans="2:19" s="205" customFormat="1" ht="18" customHeight="1">
      <c r="B39" s="1542"/>
      <c r="C39" s="245"/>
      <c r="D39" s="245"/>
      <c r="E39" s="246"/>
      <c r="F39" s="246"/>
      <c r="G39" s="246"/>
      <c r="H39" s="247">
        <f t="shared" si="5"/>
        <v>0</v>
      </c>
      <c r="I39" s="247" t="str">
        <f t="shared" si="6"/>
        <v/>
      </c>
      <c r="J39" s="1537"/>
      <c r="K39" s="1538"/>
      <c r="L39" s="198"/>
      <c r="M39" s="198"/>
    </row>
    <row r="40" spans="2:19" s="205" customFormat="1" ht="18" customHeight="1">
      <c r="B40" s="1542"/>
      <c r="C40" s="245"/>
      <c r="D40" s="245"/>
      <c r="E40" s="246"/>
      <c r="F40" s="246"/>
      <c r="G40" s="246"/>
      <c r="H40" s="247">
        <f t="shared" si="5"/>
        <v>0</v>
      </c>
      <c r="I40" s="247" t="str">
        <f t="shared" si="6"/>
        <v/>
      </c>
      <c r="J40" s="1537"/>
      <c r="K40" s="1538"/>
      <c r="L40" s="198"/>
      <c r="M40" s="198"/>
    </row>
    <row r="41" spans="2:19" s="205" customFormat="1" ht="18" customHeight="1" thickBot="1">
      <c r="B41" s="1542"/>
      <c r="C41" s="245"/>
      <c r="D41" s="245"/>
      <c r="E41" s="246"/>
      <c r="F41" s="246"/>
      <c r="G41" s="246"/>
      <c r="H41" s="247">
        <f t="shared" si="5"/>
        <v>0</v>
      </c>
      <c r="I41" s="247" t="str">
        <f t="shared" si="6"/>
        <v/>
      </c>
      <c r="J41" s="1537"/>
      <c r="K41" s="1538"/>
      <c r="L41" s="198"/>
      <c r="M41" s="198"/>
    </row>
    <row r="42" spans="2:19" s="205" customFormat="1" ht="18" hidden="1" customHeight="1" thickBot="1">
      <c r="B42" s="1542"/>
      <c r="C42" s="248"/>
      <c r="D42" s="248"/>
      <c r="E42" s="249"/>
      <c r="F42" s="249"/>
      <c r="G42" s="249"/>
      <c r="H42" s="250">
        <f t="shared" si="5"/>
        <v>0</v>
      </c>
      <c r="I42" s="247" t="e">
        <f t="shared" ref="I42" si="7">((H42*$S$19)/$R$19)*$I$10</f>
        <v>#VALUE!</v>
      </c>
      <c r="J42" s="1537"/>
      <c r="K42" s="1538"/>
      <c r="L42" s="198"/>
      <c r="M42" s="198"/>
    </row>
    <row r="43" spans="2:19" s="205" customFormat="1" ht="18" customHeight="1" thickBot="1">
      <c r="B43" s="1543" t="s">
        <v>2215</v>
      </c>
      <c r="C43" s="1544"/>
      <c r="D43" s="284"/>
      <c r="E43" s="284">
        <f>SUM(E32:E42)</f>
        <v>0</v>
      </c>
      <c r="F43" s="284">
        <f t="shared" ref="F43:H43" si="8">SUM(F32:F42)</f>
        <v>0</v>
      </c>
      <c r="G43" s="284">
        <f t="shared" si="8"/>
        <v>0</v>
      </c>
      <c r="H43" s="284">
        <f t="shared" si="8"/>
        <v>0</v>
      </c>
      <c r="I43" s="293" t="str">
        <f>IFERROR((SUM(I32:I42)),"")</f>
        <v/>
      </c>
      <c r="J43" s="1545"/>
      <c r="K43" s="1538"/>
      <c r="L43" s="198"/>
      <c r="M43" s="198"/>
    </row>
    <row r="44" spans="2:19" s="205" customFormat="1" ht="18" customHeight="1" thickBot="1">
      <c r="B44" s="1543" t="s">
        <v>2226</v>
      </c>
      <c r="C44" s="1544"/>
      <c r="D44" s="284"/>
      <c r="E44" s="284">
        <f>E46-E45</f>
        <v>0</v>
      </c>
      <c r="F44" s="284">
        <f t="shared" ref="F44:H44" si="9">F46-F45</f>
        <v>0</v>
      </c>
      <c r="G44" s="284">
        <f t="shared" si="9"/>
        <v>0</v>
      </c>
      <c r="H44" s="284">
        <f t="shared" si="9"/>
        <v>0</v>
      </c>
      <c r="I44" s="293" t="str">
        <f>IFERROR((((H44*$S$19)/$R$19)*$I$10),"")</f>
        <v/>
      </c>
      <c r="J44" s="1545"/>
      <c r="K44" s="1538"/>
      <c r="L44" s="198"/>
      <c r="M44" s="198"/>
    </row>
    <row r="45" spans="2:19" s="205" customFormat="1" ht="18" customHeight="1" thickBot="1">
      <c r="B45" s="1543" t="s">
        <v>2227</v>
      </c>
      <c r="C45" s="1544"/>
      <c r="D45" s="284"/>
      <c r="E45" s="284">
        <f>E20+E31+E43</f>
        <v>0</v>
      </c>
      <c r="F45" s="284">
        <f t="shared" ref="F45:H45" si="10">F20+F31+F43</f>
        <v>0</v>
      </c>
      <c r="G45" s="284">
        <f>G20+G31+G43</f>
        <v>0</v>
      </c>
      <c r="H45" s="284">
        <f t="shared" si="10"/>
        <v>0</v>
      </c>
      <c r="I45" s="293" t="str">
        <f>IFERROR((I20+I31+I43),"")</f>
        <v/>
      </c>
      <c r="J45" s="1545"/>
      <c r="K45" s="1538"/>
      <c r="L45" s="198"/>
      <c r="M45" s="198"/>
    </row>
    <row r="46" spans="2:19" s="205" customFormat="1" ht="18" customHeight="1" thickBot="1">
      <c r="B46" s="1543" t="s">
        <v>2228</v>
      </c>
      <c r="C46" s="1544"/>
      <c r="D46" s="284"/>
      <c r="E46" s="284">
        <f>ROUNDDOWN(E45*1.1,0)</f>
        <v>0</v>
      </c>
      <c r="F46" s="284">
        <f t="shared" ref="F46:H46" si="11">ROUNDDOWN(F45*1.1,0)</f>
        <v>0</v>
      </c>
      <c r="G46" s="284">
        <f t="shared" si="11"/>
        <v>0</v>
      </c>
      <c r="H46" s="284">
        <f t="shared" si="11"/>
        <v>0</v>
      </c>
      <c r="I46" s="293">
        <f>SUM(I44:I45)</f>
        <v>0</v>
      </c>
      <c r="J46" s="1545"/>
      <c r="K46" s="1538"/>
      <c r="L46" s="198"/>
      <c r="M46" s="198"/>
    </row>
    <row r="47" spans="2:19" s="205" customFormat="1" ht="10.25" customHeight="1" thickBot="1">
      <c r="B47" s="1546"/>
      <c r="C47" s="1136"/>
      <c r="D47" s="198"/>
      <c r="E47" s="198"/>
      <c r="F47" s="198"/>
      <c r="G47" s="198"/>
      <c r="H47" s="198"/>
      <c r="I47" s="198"/>
      <c r="J47" s="198"/>
      <c r="K47" s="198"/>
      <c r="L47" s="198"/>
      <c r="M47" s="198"/>
    </row>
    <row r="48" spans="2:19" s="205" customFormat="1" ht="7.75" customHeight="1">
      <c r="B48" s="1547" t="s">
        <v>2229</v>
      </c>
      <c r="C48" s="1548"/>
      <c r="D48" s="1549"/>
      <c r="E48" s="1553">
        <f>MIN(O21:O22)</f>
        <v>100000000</v>
      </c>
      <c r="F48" s="1554"/>
      <c r="G48" s="1557" t="str">
        <f>×共通様式_太陽光発電!G43</f>
        <v>交付申請額</v>
      </c>
      <c r="H48" s="1558"/>
      <c r="I48" s="1553" t="str">
        <f>IF(E10="","",O24)</f>
        <v/>
      </c>
      <c r="J48" s="1561"/>
      <c r="K48" s="1554"/>
      <c r="L48" s="198"/>
      <c r="M48" s="198"/>
    </row>
    <row r="49" spans="2:13" s="205" customFormat="1" ht="11.5" thickBot="1">
      <c r="B49" s="1550"/>
      <c r="C49" s="1551"/>
      <c r="D49" s="1552"/>
      <c r="E49" s="1555"/>
      <c r="F49" s="1556"/>
      <c r="G49" s="1559"/>
      <c r="H49" s="1560"/>
      <c r="I49" s="1555"/>
      <c r="J49" s="1555"/>
      <c r="K49" s="1556"/>
      <c r="L49" s="198"/>
      <c r="M49" s="198"/>
    </row>
    <row r="50" spans="2:13" s="205" customFormat="1" ht="13.75" customHeight="1">
      <c r="B50" s="244"/>
      <c r="C50" s="244"/>
      <c r="D50" s="244"/>
      <c r="E50" s="244"/>
      <c r="F50" s="244"/>
      <c r="G50" s="244"/>
      <c r="H50" s="244"/>
      <c r="I50" s="244"/>
      <c r="J50" s="198"/>
      <c r="K50" s="198"/>
      <c r="L50" s="198"/>
      <c r="M50" s="198"/>
    </row>
  </sheetData>
  <sheetProtection formatCells="0"/>
  <mergeCells count="57">
    <mergeCell ref="B47:C47"/>
    <mergeCell ref="B48:D49"/>
    <mergeCell ref="E48:F49"/>
    <mergeCell ref="G48:H49"/>
    <mergeCell ref="I48:K49"/>
    <mergeCell ref="B44:C44"/>
    <mergeCell ref="J44:K44"/>
    <mergeCell ref="B45:C45"/>
    <mergeCell ref="J45:K45"/>
    <mergeCell ref="B46:C46"/>
    <mergeCell ref="J46:K46"/>
    <mergeCell ref="J38:K38"/>
    <mergeCell ref="J39:K39"/>
    <mergeCell ref="J40:K40"/>
    <mergeCell ref="J41:K41"/>
    <mergeCell ref="J42:K42"/>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29:K29"/>
    <mergeCell ref="B17:B19"/>
    <mergeCell ref="J17:K17"/>
    <mergeCell ref="J18:K18"/>
    <mergeCell ref="J19:K19"/>
    <mergeCell ref="B20:C20"/>
    <mergeCell ref="J20:K20"/>
    <mergeCell ref="J24:K24"/>
    <mergeCell ref="J25:K25"/>
    <mergeCell ref="J26:K26"/>
    <mergeCell ref="J27:K27"/>
    <mergeCell ref="J28:K28"/>
    <mergeCell ref="J16:K16"/>
    <mergeCell ref="F2:G2"/>
    <mergeCell ref="N5:O5"/>
    <mergeCell ref="B6:C6"/>
    <mergeCell ref="F6:H6"/>
    <mergeCell ref="B7:C7"/>
    <mergeCell ref="B9:D9"/>
    <mergeCell ref="G9:H9"/>
    <mergeCell ref="B10:D10"/>
    <mergeCell ref="G10:H10"/>
    <mergeCell ref="B11:D11"/>
    <mergeCell ref="B12:D12"/>
    <mergeCell ref="J14:K15"/>
  </mergeCells>
  <phoneticPr fontId="57"/>
  <dataValidations count="2">
    <dataValidation type="list" allowBlank="1" showInputMessage="1" showErrorMessage="1" sqref="G13:H13 E8" xr:uid="{00000000-0002-0000-1100-000000000000}">
      <formula1>$O$6:$O$8</formula1>
    </dataValidation>
    <dataValidation type="list" allowBlank="1" showInputMessage="1" showErrorMessage="1" sqref="F13 I13:J13 I7 H8" xr:uid="{00000000-0002-0000-11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B1:U46"/>
  <sheetViews>
    <sheetView showGridLines="0" showZeros="0" view="pageBreakPreview" zoomScaleNormal="100" zoomScaleSheetLayoutView="100" workbookViewId="0"/>
  </sheetViews>
  <sheetFormatPr defaultColWidth="8.90625" defaultRowHeight="13"/>
  <cols>
    <col min="1" max="1" width="1" style="374" customWidth="1"/>
    <col min="2" max="2" width="4.1796875" style="374" customWidth="1"/>
    <col min="3" max="3" width="13.81640625" style="374" customWidth="1"/>
    <col min="4" max="4" width="10.81640625" style="374" customWidth="1"/>
    <col min="5" max="5" width="13.81640625" style="374" customWidth="1"/>
    <col min="6" max="6" width="10.81640625" style="374" customWidth="1"/>
    <col min="7" max="7" width="0" style="374" hidden="1" customWidth="1"/>
    <col min="8" max="8" width="13.81640625" style="374" customWidth="1"/>
    <col min="9" max="9" width="10.81640625" style="374" customWidth="1"/>
    <col min="10" max="10" width="4.08984375" style="374" customWidth="1"/>
    <col min="11" max="13" width="4.54296875" style="374" customWidth="1"/>
    <col min="14" max="16384" width="8.90625" style="374"/>
  </cols>
  <sheetData>
    <row r="1" spans="2:16" ht="18.649999999999999" customHeight="1">
      <c r="B1" s="373" t="s">
        <v>2446</v>
      </c>
    </row>
    <row r="2" spans="2:16" ht="11.4" hidden="1" customHeight="1">
      <c r="B2" s="1570"/>
      <c r="C2" s="1570"/>
      <c r="D2" s="1570"/>
    </row>
    <row r="3" spans="2:16" ht="11.4" hidden="1" customHeight="1">
      <c r="B3" s="1570"/>
      <c r="C3" s="1570"/>
      <c r="D3" s="1570"/>
    </row>
    <row r="4" spans="2:16" ht="11.4" customHeight="1" thickBot="1"/>
    <row r="5" spans="2:16">
      <c r="B5" s="375"/>
      <c r="C5" s="376"/>
      <c r="D5" s="376"/>
      <c r="E5" s="376"/>
      <c r="F5" s="376"/>
      <c r="G5" s="376"/>
      <c r="H5" s="377"/>
      <c r="I5" s="376"/>
      <c r="J5" s="378"/>
      <c r="K5" s="379"/>
      <c r="L5" s="379"/>
      <c r="M5" s="379"/>
    </row>
    <row r="6" spans="2:16" ht="25" customHeight="1">
      <c r="B6" s="380"/>
      <c r="C6" s="1571" t="s">
        <v>2447</v>
      </c>
      <c r="D6" s="1572"/>
      <c r="E6" s="1573"/>
      <c r="F6" s="381" t="s">
        <v>2448</v>
      </c>
      <c r="G6" s="379"/>
      <c r="H6" s="382"/>
      <c r="I6" s="379"/>
      <c r="J6" s="383"/>
      <c r="K6" s="379"/>
      <c r="L6" s="379"/>
      <c r="M6" s="379"/>
    </row>
    <row r="7" spans="2:16" ht="25" customHeight="1">
      <c r="B7" s="380"/>
      <c r="C7" s="1574"/>
      <c r="D7" s="1575"/>
      <c r="E7" s="1576"/>
      <c r="F7" s="384" t="s">
        <v>2449</v>
      </c>
      <c r="G7" s="379"/>
      <c r="H7" s="382"/>
      <c r="I7" s="379"/>
      <c r="J7" s="383"/>
      <c r="K7" s="379"/>
      <c r="L7" s="379"/>
      <c r="M7" s="379"/>
    </row>
    <row r="8" spans="2:16">
      <c r="B8" s="380"/>
      <c r="C8" s="379"/>
      <c r="D8" s="379"/>
      <c r="E8" s="379"/>
      <c r="F8" s="379"/>
      <c r="G8" s="379"/>
      <c r="H8" s="382"/>
      <c r="I8" s="379"/>
      <c r="J8" s="383"/>
      <c r="K8" s="379"/>
      <c r="L8" s="379"/>
      <c r="M8" s="379"/>
    </row>
    <row r="9" spans="2:16" ht="28" customHeight="1">
      <c r="B9" s="380"/>
      <c r="C9" s="385"/>
      <c r="D9" s="385" t="s">
        <v>2450</v>
      </c>
      <c r="E9" s="385"/>
      <c r="F9" s="385" t="s">
        <v>2451</v>
      </c>
      <c r="G9" s="385"/>
      <c r="H9" s="386"/>
      <c r="I9" s="385" t="s">
        <v>2452</v>
      </c>
      <c r="J9" s="383"/>
      <c r="K9" s="379"/>
      <c r="L9" s="379"/>
      <c r="M9" s="379"/>
    </row>
    <row r="10" spans="2:16" ht="28" customHeight="1">
      <c r="B10" s="380"/>
      <c r="C10" s="386" t="s">
        <v>2453</v>
      </c>
      <c r="D10" s="387"/>
      <c r="E10" s="386" t="s">
        <v>2535</v>
      </c>
      <c r="F10" s="388"/>
      <c r="G10" s="385"/>
      <c r="H10" s="386" t="s">
        <v>2536</v>
      </c>
      <c r="I10" s="389" t="str">
        <f>IFERROR((D12/F12)*F10," ")</f>
        <v xml:space="preserve"> </v>
      </c>
      <c r="J10" s="383"/>
      <c r="K10" s="379"/>
      <c r="L10" s="379"/>
      <c r="M10" s="379"/>
    </row>
    <row r="11" spans="2:16" ht="28" customHeight="1">
      <c r="B11" s="380"/>
      <c r="C11" s="385" t="s">
        <v>2454</v>
      </c>
      <c r="D11" s="389">
        <f>D10-D12</f>
        <v>0</v>
      </c>
      <c r="E11" s="386" t="s">
        <v>2455</v>
      </c>
      <c r="F11" s="388"/>
      <c r="G11" s="385"/>
      <c r="H11" s="386" t="s">
        <v>2456</v>
      </c>
      <c r="I11" s="389" t="str">
        <f>IFERROR((D12/F12)*F11,"")</f>
        <v/>
      </c>
      <c r="J11" s="383"/>
      <c r="K11" s="379"/>
      <c r="L11" s="379"/>
      <c r="M11" s="379"/>
    </row>
    <row r="12" spans="2:16" ht="28" customHeight="1">
      <c r="B12" s="380"/>
      <c r="C12" s="385" t="s">
        <v>2457</v>
      </c>
      <c r="D12" s="387"/>
      <c r="E12" s="386" t="s">
        <v>2458</v>
      </c>
      <c r="F12" s="384">
        <f>IFERROR(SUM(F10:F11)," ")</f>
        <v>0</v>
      </c>
      <c r="G12" s="385"/>
      <c r="H12" s="386" t="s">
        <v>2459</v>
      </c>
      <c r="I12" s="389">
        <f>IFERROR(SUM(I10:I11),"")</f>
        <v>0</v>
      </c>
      <c r="J12" s="383"/>
      <c r="K12" s="379"/>
      <c r="L12" s="379"/>
      <c r="M12" s="379"/>
    </row>
    <row r="13" spans="2:16" ht="28" customHeight="1">
      <c r="B13" s="380"/>
      <c r="C13" s="385"/>
      <c r="D13" s="385"/>
      <c r="E13" s="386"/>
      <c r="F13" s="385"/>
      <c r="G13" s="385"/>
      <c r="H13" s="386" t="s">
        <v>2460</v>
      </c>
      <c r="I13" s="389">
        <f>D10</f>
        <v>0</v>
      </c>
      <c r="J13" s="383"/>
      <c r="K13" s="379"/>
      <c r="L13" s="379"/>
      <c r="M13" s="379"/>
      <c r="N13" s="373"/>
      <c r="O13" s="373"/>
      <c r="P13" s="373"/>
    </row>
    <row r="14" spans="2:16" ht="28.75" customHeight="1" thickBot="1">
      <c r="B14" s="390"/>
      <c r="C14" s="391" t="s">
        <v>2461</v>
      </c>
      <c r="D14" s="392"/>
      <c r="E14" s="392"/>
      <c r="F14" s="392"/>
      <c r="G14" s="392"/>
      <c r="H14" s="393"/>
      <c r="I14" s="394"/>
      <c r="J14" s="395"/>
      <c r="K14" s="379"/>
      <c r="L14" s="379"/>
      <c r="M14" s="379"/>
      <c r="N14" s="373"/>
      <c r="O14" s="373"/>
      <c r="P14" s="373"/>
    </row>
    <row r="15" spans="2:16" ht="5" customHeight="1">
      <c r="B15" s="379"/>
      <c r="C15" s="379"/>
      <c r="D15" s="379"/>
      <c r="E15" s="379"/>
      <c r="F15" s="379"/>
      <c r="G15" s="379"/>
      <c r="H15" s="382"/>
      <c r="I15" s="396"/>
      <c r="J15" s="379"/>
      <c r="K15" s="379"/>
      <c r="L15" s="379"/>
      <c r="M15" s="379"/>
      <c r="N15" s="373"/>
      <c r="O15" s="373"/>
      <c r="P15" s="373"/>
    </row>
    <row r="16" spans="2:16" ht="5" customHeight="1" thickBot="1">
      <c r="B16" s="379"/>
      <c r="C16" s="379"/>
      <c r="D16" s="379"/>
      <c r="E16" s="379"/>
      <c r="F16" s="379"/>
      <c r="G16" s="379"/>
      <c r="H16" s="382"/>
      <c r="I16" s="396"/>
      <c r="J16" s="379"/>
      <c r="K16" s="379"/>
      <c r="L16" s="379"/>
      <c r="M16" s="379"/>
      <c r="N16" s="373"/>
      <c r="O16" s="373"/>
      <c r="P16" s="373"/>
    </row>
    <row r="17" spans="2:21" ht="13.75" customHeight="1">
      <c r="B17" s="375"/>
      <c r="C17" s="376"/>
      <c r="D17" s="376"/>
      <c r="E17" s="376"/>
      <c r="F17" s="376"/>
      <c r="G17" s="376"/>
      <c r="H17" s="377"/>
      <c r="I17" s="376"/>
      <c r="J17" s="378"/>
      <c r="K17" s="379"/>
      <c r="L17" s="379"/>
      <c r="M17" s="379"/>
      <c r="N17" s="373"/>
      <c r="O17" s="373"/>
      <c r="P17" s="373"/>
    </row>
    <row r="18" spans="2:21" ht="25" customHeight="1">
      <c r="B18" s="380"/>
      <c r="C18" s="1571" t="s">
        <v>2462</v>
      </c>
      <c r="D18" s="1572"/>
      <c r="E18" s="1573"/>
      <c r="F18" s="381" t="s">
        <v>2448</v>
      </c>
      <c r="G18" s="379"/>
      <c r="H18" s="382"/>
      <c r="I18" s="379"/>
      <c r="J18" s="383"/>
      <c r="K18" s="379"/>
      <c r="L18" s="379"/>
      <c r="M18" s="1577" t="s">
        <v>2537</v>
      </c>
      <c r="N18" s="1578"/>
      <c r="O18" s="1578"/>
      <c r="P18" s="1578"/>
      <c r="Q18" s="1578"/>
      <c r="R18" s="1578"/>
      <c r="S18" s="1578"/>
      <c r="T18" s="1578"/>
      <c r="U18" s="1578"/>
    </row>
    <row r="19" spans="2:21" ht="25" customHeight="1">
      <c r="B19" s="380"/>
      <c r="C19" s="1574"/>
      <c r="D19" s="1575"/>
      <c r="E19" s="1576"/>
      <c r="F19" s="384" t="s">
        <v>2449</v>
      </c>
      <c r="G19" s="379"/>
      <c r="H19" s="382"/>
      <c r="I19" s="379"/>
      <c r="J19" s="383"/>
      <c r="K19" s="379"/>
      <c r="L19" s="379"/>
      <c r="M19" s="1578"/>
      <c r="N19" s="1578"/>
      <c r="O19" s="1578"/>
      <c r="P19" s="1578"/>
      <c r="Q19" s="1578"/>
      <c r="R19" s="1578"/>
      <c r="S19" s="1578"/>
      <c r="T19" s="1578"/>
      <c r="U19" s="1578"/>
    </row>
    <row r="20" spans="2:21">
      <c r="B20" s="380"/>
      <c r="C20" s="379"/>
      <c r="D20" s="379"/>
      <c r="E20" s="379"/>
      <c r="F20" s="379"/>
      <c r="G20" s="379"/>
      <c r="H20" s="382"/>
      <c r="I20" s="379"/>
      <c r="J20" s="383"/>
      <c r="K20" s="379"/>
      <c r="L20" s="379"/>
      <c r="M20" s="1578"/>
      <c r="N20" s="1578"/>
      <c r="O20" s="1578"/>
      <c r="P20" s="1578"/>
      <c r="Q20" s="1578"/>
      <c r="R20" s="1578"/>
      <c r="S20" s="1578"/>
      <c r="T20" s="1578"/>
      <c r="U20" s="1578"/>
    </row>
    <row r="21" spans="2:21" ht="28" customHeight="1">
      <c r="B21" s="380"/>
      <c r="C21" s="385"/>
      <c r="D21" s="385" t="s">
        <v>2450</v>
      </c>
      <c r="E21" s="385"/>
      <c r="F21" s="385" t="s">
        <v>2451</v>
      </c>
      <c r="G21" s="385"/>
      <c r="H21" s="386"/>
      <c r="I21" s="385" t="s">
        <v>2452</v>
      </c>
      <c r="J21" s="383"/>
      <c r="K21" s="379"/>
      <c r="L21" s="379"/>
      <c r="M21" s="1578"/>
      <c r="N21" s="1578"/>
      <c r="O21" s="1578"/>
      <c r="P21" s="1578"/>
      <c r="Q21" s="1578"/>
      <c r="R21" s="1578"/>
      <c r="S21" s="1578"/>
      <c r="T21" s="1578"/>
      <c r="U21" s="1578"/>
    </row>
    <row r="22" spans="2:21" ht="28" customHeight="1">
      <c r="B22" s="380"/>
      <c r="C22" s="385" t="s">
        <v>2463</v>
      </c>
      <c r="D22" s="387"/>
      <c r="E22" s="386" t="s">
        <v>2535</v>
      </c>
      <c r="F22" s="388"/>
      <c r="G22" s="385"/>
      <c r="H22" s="386" t="s">
        <v>2536</v>
      </c>
      <c r="I22" s="389" t="str">
        <f>IFERROR((D22/F24)*F22," ")</f>
        <v xml:space="preserve"> </v>
      </c>
      <c r="J22" s="383"/>
      <c r="K22" s="379"/>
      <c r="L22" s="379"/>
      <c r="M22" s="1578"/>
      <c r="N22" s="1578"/>
      <c r="O22" s="1578"/>
      <c r="P22" s="1578"/>
      <c r="Q22" s="1578"/>
      <c r="R22" s="1578"/>
      <c r="S22" s="1578"/>
      <c r="T22" s="1578"/>
      <c r="U22" s="1578"/>
    </row>
    <row r="23" spans="2:21" ht="28" customHeight="1">
      <c r="B23" s="380"/>
      <c r="C23" s="385"/>
      <c r="D23" s="397"/>
      <c r="E23" s="386" t="s">
        <v>2455</v>
      </c>
      <c r="F23" s="388"/>
      <c r="G23" s="385"/>
      <c r="H23" s="386" t="s">
        <v>2456</v>
      </c>
      <c r="I23" s="389" t="str">
        <f>IFERROR((D22/F24)*F23,"")</f>
        <v/>
      </c>
      <c r="J23" s="383"/>
      <c r="K23" s="379"/>
      <c r="L23" s="379"/>
      <c r="M23" s="1578"/>
      <c r="N23" s="1578"/>
      <c r="O23" s="1578"/>
      <c r="P23" s="1578"/>
      <c r="Q23" s="1578"/>
      <c r="R23" s="1578"/>
      <c r="S23" s="1578"/>
      <c r="T23" s="1578"/>
      <c r="U23" s="1578"/>
    </row>
    <row r="24" spans="2:21" ht="28" customHeight="1">
      <c r="B24" s="380"/>
      <c r="C24" s="385"/>
      <c r="D24" s="398"/>
      <c r="E24" s="386" t="s">
        <v>2458</v>
      </c>
      <c r="F24" s="384">
        <f>SUM(F22:F23)</f>
        <v>0</v>
      </c>
      <c r="G24" s="385"/>
      <c r="H24" s="386" t="s">
        <v>2459</v>
      </c>
      <c r="I24" s="389">
        <f>SUM(I22:I23)</f>
        <v>0</v>
      </c>
      <c r="J24" s="383"/>
      <c r="K24" s="379"/>
      <c r="L24" s="379"/>
      <c r="M24" s="1578"/>
      <c r="N24" s="1578"/>
      <c r="O24" s="1578"/>
      <c r="P24" s="1578"/>
      <c r="Q24" s="1578"/>
      <c r="R24" s="1578"/>
      <c r="S24" s="1578"/>
      <c r="T24" s="1578"/>
      <c r="U24" s="1578"/>
    </row>
    <row r="25" spans="2:21" ht="28" customHeight="1">
      <c r="B25" s="380"/>
      <c r="C25" s="385"/>
      <c r="D25" s="385"/>
      <c r="E25" s="386"/>
      <c r="F25" s="385"/>
      <c r="G25" s="385"/>
      <c r="H25" s="386" t="s">
        <v>2464</v>
      </c>
      <c r="I25" s="389">
        <f>D22</f>
        <v>0</v>
      </c>
      <c r="J25" s="383"/>
      <c r="K25" s="379"/>
      <c r="L25" s="379"/>
      <c r="M25" s="1578"/>
      <c r="N25" s="1578"/>
      <c r="O25" s="1578"/>
      <c r="P25" s="1578"/>
      <c r="Q25" s="1578"/>
      <c r="R25" s="1578"/>
      <c r="S25" s="1578"/>
      <c r="T25" s="1578"/>
      <c r="U25" s="1578"/>
    </row>
    <row r="26" spans="2:21" ht="10" customHeight="1" thickBot="1">
      <c r="B26" s="390"/>
      <c r="C26" s="392"/>
      <c r="D26" s="392"/>
      <c r="E26" s="393"/>
      <c r="F26" s="392"/>
      <c r="G26" s="392"/>
      <c r="H26" s="393"/>
      <c r="I26" s="394"/>
      <c r="J26" s="395"/>
      <c r="K26" s="379"/>
      <c r="L26" s="379"/>
      <c r="M26" s="1578"/>
      <c r="N26" s="1578"/>
      <c r="O26" s="1578"/>
      <c r="P26" s="1578"/>
      <c r="Q26" s="1578"/>
      <c r="R26" s="1578"/>
      <c r="S26" s="1578"/>
      <c r="T26" s="1578"/>
      <c r="U26" s="1578"/>
    </row>
    <row r="27" spans="2:21" ht="10.25" customHeight="1" thickBot="1">
      <c r="B27" s="379"/>
      <c r="C27" s="379"/>
      <c r="D27" s="379"/>
      <c r="E27" s="382"/>
      <c r="F27" s="379"/>
      <c r="G27" s="379"/>
      <c r="H27" s="382"/>
      <c r="I27" s="396"/>
      <c r="J27" s="379"/>
      <c r="K27" s="379"/>
      <c r="L27" s="379"/>
      <c r="M27" s="379"/>
    </row>
    <row r="28" spans="2:21">
      <c r="B28" s="399"/>
      <c r="C28" s="400"/>
      <c r="D28" s="400"/>
      <c r="E28" s="400"/>
      <c r="F28" s="400"/>
      <c r="G28" s="400"/>
      <c r="H28" s="401"/>
      <c r="I28" s="400"/>
      <c r="J28" s="402"/>
    </row>
    <row r="29" spans="2:21" ht="25" customHeight="1">
      <c r="B29" s="380"/>
      <c r="C29" s="1571" t="s">
        <v>2465</v>
      </c>
      <c r="D29" s="1572"/>
      <c r="E29" s="1573"/>
      <c r="F29" s="381" t="s">
        <v>2448</v>
      </c>
      <c r="G29" s="379"/>
      <c r="H29" s="382"/>
      <c r="I29" s="379"/>
      <c r="J29" s="383"/>
      <c r="K29" s="379"/>
      <c r="L29" s="379"/>
      <c r="M29" s="379"/>
    </row>
    <row r="30" spans="2:21" ht="25" customHeight="1">
      <c r="B30" s="380"/>
      <c r="C30" s="1574"/>
      <c r="D30" s="1575"/>
      <c r="E30" s="1576"/>
      <c r="F30" s="384" t="s">
        <v>2449</v>
      </c>
      <c r="G30" s="379"/>
      <c r="H30" s="382"/>
      <c r="I30" s="379"/>
      <c r="J30" s="383"/>
      <c r="K30" s="379"/>
      <c r="L30" s="379"/>
      <c r="M30" s="379"/>
    </row>
    <row r="31" spans="2:21">
      <c r="B31" s="380"/>
      <c r="C31" s="379"/>
      <c r="D31" s="379"/>
      <c r="E31" s="379"/>
      <c r="F31" s="379"/>
      <c r="G31" s="379"/>
      <c r="H31" s="382"/>
      <c r="I31" s="379"/>
      <c r="J31" s="383"/>
      <c r="K31" s="379"/>
      <c r="L31" s="379"/>
      <c r="M31" s="379"/>
    </row>
    <row r="32" spans="2:21" ht="28" customHeight="1">
      <c r="B32" s="380"/>
      <c r="C32" s="385"/>
      <c r="D32" s="385" t="s">
        <v>2450</v>
      </c>
      <c r="E32" s="385"/>
      <c r="F32" s="385" t="s">
        <v>2451</v>
      </c>
      <c r="G32" s="385"/>
      <c r="H32" s="386"/>
      <c r="I32" s="385" t="s">
        <v>2452</v>
      </c>
      <c r="J32" s="383"/>
      <c r="K32" s="379"/>
      <c r="L32" s="379"/>
      <c r="M32" s="379"/>
    </row>
    <row r="33" spans="2:13" ht="28" customHeight="1">
      <c r="B33" s="380"/>
      <c r="C33" s="386" t="s">
        <v>2466</v>
      </c>
      <c r="D33" s="387"/>
      <c r="E33" s="386" t="s">
        <v>2467</v>
      </c>
      <c r="F33" s="388"/>
      <c r="G33" s="385"/>
      <c r="H33" s="386" t="s">
        <v>2468</v>
      </c>
      <c r="I33" s="389" t="str">
        <f>IFERROR((D33/F35)*F33," ")</f>
        <v xml:space="preserve"> </v>
      </c>
      <c r="J33" s="383"/>
      <c r="K33" s="379"/>
      <c r="L33" s="379"/>
      <c r="M33" s="379"/>
    </row>
    <row r="34" spans="2:13" ht="28" customHeight="1">
      <c r="B34" s="380"/>
      <c r="C34" s="403"/>
      <c r="D34" s="397"/>
      <c r="E34" s="386" t="s">
        <v>2469</v>
      </c>
      <c r="F34" s="388"/>
      <c r="G34" s="385"/>
      <c r="H34" s="386" t="s">
        <v>2470</v>
      </c>
      <c r="I34" s="389" t="str">
        <f>IFERROR((D33/F35)*F34,"")</f>
        <v/>
      </c>
      <c r="J34" s="383"/>
      <c r="K34" s="379"/>
      <c r="L34" s="379"/>
      <c r="M34" s="379"/>
    </row>
    <row r="35" spans="2:13" ht="28" customHeight="1">
      <c r="B35" s="380"/>
      <c r="C35" s="403"/>
      <c r="D35" s="398"/>
      <c r="E35" s="386" t="s">
        <v>2458</v>
      </c>
      <c r="F35" s="384">
        <f>SUM(F33:F34)</f>
        <v>0</v>
      </c>
      <c r="G35" s="385"/>
      <c r="H35" s="386" t="s">
        <v>2459</v>
      </c>
      <c r="I35" s="389">
        <f>SUM(I33:I34)</f>
        <v>0</v>
      </c>
      <c r="J35" s="383"/>
      <c r="K35" s="379"/>
      <c r="L35" s="379"/>
      <c r="M35" s="379"/>
    </row>
    <row r="36" spans="2:13" ht="28" customHeight="1">
      <c r="B36" s="380"/>
      <c r="C36" s="385"/>
      <c r="D36" s="385"/>
      <c r="E36" s="386"/>
      <c r="F36" s="385"/>
      <c r="G36" s="385"/>
      <c r="H36" s="386" t="s">
        <v>2471</v>
      </c>
      <c r="I36" s="389">
        <f>D33</f>
        <v>0</v>
      </c>
      <c r="J36" s="383"/>
      <c r="K36" s="379"/>
      <c r="L36" s="379"/>
      <c r="M36" s="379"/>
    </row>
    <row r="37" spans="2:13">
      <c r="B37" s="380"/>
      <c r="C37" s="379"/>
      <c r="D37" s="379"/>
      <c r="E37" s="379"/>
      <c r="F37" s="379"/>
      <c r="G37" s="379"/>
      <c r="H37" s="382"/>
      <c r="I37" s="396"/>
      <c r="J37" s="383"/>
      <c r="K37" s="379"/>
      <c r="L37" s="379"/>
      <c r="M37" s="379"/>
    </row>
    <row r="38" spans="2:13" ht="13.5" thickBot="1">
      <c r="B38" s="390"/>
      <c r="C38" s="391" t="s">
        <v>2472</v>
      </c>
      <c r="D38" s="392"/>
      <c r="E38" s="392"/>
      <c r="F38" s="392"/>
      <c r="G38" s="392"/>
      <c r="H38" s="393"/>
      <c r="I38" s="392"/>
      <c r="J38" s="395"/>
      <c r="K38" s="379"/>
      <c r="L38" s="379"/>
      <c r="M38" s="379"/>
    </row>
    <row r="39" spans="2:13">
      <c r="H39" s="404"/>
    </row>
    <row r="40" spans="2:13">
      <c r="H40" s="404"/>
    </row>
    <row r="41" spans="2:13">
      <c r="H41" s="404"/>
    </row>
    <row r="42" spans="2:13">
      <c r="H42" s="404"/>
    </row>
    <row r="43" spans="2:13">
      <c r="H43" s="404"/>
    </row>
    <row r="44" spans="2:13">
      <c r="H44" s="404"/>
    </row>
    <row r="45" spans="2:13">
      <c r="H45" s="404"/>
    </row>
    <row r="46" spans="2:13">
      <c r="H46" s="404"/>
    </row>
  </sheetData>
  <sheetProtection formatCells="0"/>
  <mergeCells count="5">
    <mergeCell ref="B2:D3"/>
    <mergeCell ref="C6:E7"/>
    <mergeCell ref="C18:E19"/>
    <mergeCell ref="M18:U26"/>
    <mergeCell ref="C29:E30"/>
  </mergeCells>
  <phoneticPr fontId="57"/>
  <printOptions horizontalCentered="1"/>
  <pageMargins left="0.70866141732283472" right="0.70866141732283472" top="0.74803149606299213" bottom="0.74803149606299213" header="0.31496062992125984" footer="0.31496062992125984"/>
  <pageSetup paperSize="9" scale="92" orientation="portrait" blackAndWhite="1" r:id="rId1"/>
  <rowBreaks count="1" manualBreakCount="1">
    <brk id="42"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FF00"/>
  </sheetPr>
  <dimension ref="B1:AH51"/>
  <sheetViews>
    <sheetView showGridLines="0" view="pageBreakPreview" zoomScaleNormal="100" zoomScaleSheetLayoutView="100" workbookViewId="0">
      <selection activeCell="D28" sqref="D28:E28"/>
    </sheetView>
  </sheetViews>
  <sheetFormatPr defaultRowHeight="13"/>
  <cols>
    <col min="1" max="1" width="2.08984375" style="123" customWidth="1"/>
    <col min="2" max="2" width="2.36328125" style="123" customWidth="1"/>
    <col min="3" max="3" width="1.08984375" style="123" customWidth="1"/>
    <col min="4" max="4" width="5.6328125" style="123" customWidth="1"/>
    <col min="5" max="5" width="3.6328125" style="123" customWidth="1"/>
    <col min="6" max="6" width="2.6328125" style="123" customWidth="1"/>
    <col min="7" max="7" width="3.6328125" style="123" customWidth="1"/>
    <col min="8" max="8" width="2.6328125" style="123" customWidth="1"/>
    <col min="9" max="9" width="3.6328125" style="123" customWidth="1"/>
    <col min="10" max="10" width="4.6328125" style="123" customWidth="1"/>
    <col min="11" max="11" width="1.1796875" style="123" customWidth="1"/>
    <col min="12" max="12" width="3.08984375" style="123" customWidth="1"/>
    <col min="13" max="13" width="4.6328125" style="123" customWidth="1"/>
    <col min="14" max="14" width="3.6328125" style="123" customWidth="1"/>
    <col min="15" max="15" width="5.6328125" style="123" customWidth="1"/>
    <col min="16" max="16" width="2.6328125" style="123" customWidth="1"/>
    <col min="17" max="17" width="5.6328125" style="123" customWidth="1"/>
    <col min="18" max="20" width="3.6328125" style="123" customWidth="1"/>
    <col min="21" max="24" width="3.6328125" style="124" customWidth="1"/>
    <col min="25" max="25" width="2.1796875" style="124" customWidth="1"/>
    <col min="26" max="27" width="2.08984375" style="124" customWidth="1"/>
    <col min="28" max="28" width="7.1796875" style="123" customWidth="1"/>
    <col min="29" max="263" width="8.90625" style="123"/>
    <col min="264" max="264" width="2.453125" style="123" customWidth="1"/>
    <col min="265" max="265" width="2.36328125" style="123" customWidth="1"/>
    <col min="266" max="266" width="1.08984375" style="123" customWidth="1"/>
    <col min="267" max="267" width="22.6328125" style="123" customWidth="1"/>
    <col min="268" max="268" width="1.1796875" style="123" customWidth="1"/>
    <col min="269" max="270" width="11.81640625" style="123" customWidth="1"/>
    <col min="271" max="271" width="1.81640625" style="123" customWidth="1"/>
    <col min="272" max="272" width="6.90625" style="123" customWidth="1"/>
    <col min="273" max="273" width="4.453125" style="123" customWidth="1"/>
    <col min="274" max="274" width="3.6328125" style="123" customWidth="1"/>
    <col min="275" max="275" width="0.81640625" style="123" customWidth="1"/>
    <col min="276" max="276" width="3.36328125" style="123" customWidth="1"/>
    <col min="277" max="277" width="3.6328125" style="123" customWidth="1"/>
    <col min="278" max="278" width="3" style="123" customWidth="1"/>
    <col min="279" max="279" width="3.6328125" style="123" customWidth="1"/>
    <col min="280" max="280" width="3.08984375" style="123" customWidth="1"/>
    <col min="281" max="281" width="1.90625" style="123" customWidth="1"/>
    <col min="282" max="283" width="2.1796875" style="123" customWidth="1"/>
    <col min="284" max="284" width="7.1796875" style="123" customWidth="1"/>
    <col min="285" max="519" width="8.90625" style="123"/>
    <col min="520" max="520" width="2.453125" style="123" customWidth="1"/>
    <col min="521" max="521" width="2.36328125" style="123" customWidth="1"/>
    <col min="522" max="522" width="1.08984375" style="123" customWidth="1"/>
    <col min="523" max="523" width="22.6328125" style="123" customWidth="1"/>
    <col min="524" max="524" width="1.1796875" style="123" customWidth="1"/>
    <col min="525" max="526" width="11.81640625" style="123" customWidth="1"/>
    <col min="527" max="527" width="1.81640625" style="123" customWidth="1"/>
    <col min="528" max="528" width="6.90625" style="123" customWidth="1"/>
    <col min="529" max="529" width="4.453125" style="123" customWidth="1"/>
    <col min="530" max="530" width="3.6328125" style="123" customWidth="1"/>
    <col min="531" max="531" width="0.81640625" style="123" customWidth="1"/>
    <col min="532" max="532" width="3.36328125" style="123" customWidth="1"/>
    <col min="533" max="533" width="3.6328125" style="123" customWidth="1"/>
    <col min="534" max="534" width="3" style="123" customWidth="1"/>
    <col min="535" max="535" width="3.6328125" style="123" customWidth="1"/>
    <col min="536" max="536" width="3.08984375" style="123" customWidth="1"/>
    <col min="537" max="537" width="1.90625" style="123" customWidth="1"/>
    <col min="538" max="539" width="2.1796875" style="123" customWidth="1"/>
    <col min="540" max="540" width="7.1796875" style="123" customWidth="1"/>
    <col min="541" max="775" width="8.90625" style="123"/>
    <col min="776" max="776" width="2.453125" style="123" customWidth="1"/>
    <col min="777" max="777" width="2.36328125" style="123" customWidth="1"/>
    <col min="778" max="778" width="1.08984375" style="123" customWidth="1"/>
    <col min="779" max="779" width="22.6328125" style="123" customWidth="1"/>
    <col min="780" max="780" width="1.1796875" style="123" customWidth="1"/>
    <col min="781" max="782" width="11.81640625" style="123" customWidth="1"/>
    <col min="783" max="783" width="1.81640625" style="123" customWidth="1"/>
    <col min="784" max="784" width="6.90625" style="123" customWidth="1"/>
    <col min="785" max="785" width="4.453125" style="123" customWidth="1"/>
    <col min="786" max="786" width="3.6328125" style="123" customWidth="1"/>
    <col min="787" max="787" width="0.81640625" style="123" customWidth="1"/>
    <col min="788" max="788" width="3.36328125" style="123" customWidth="1"/>
    <col min="789" max="789" width="3.6328125" style="123" customWidth="1"/>
    <col min="790" max="790" width="3" style="123" customWidth="1"/>
    <col min="791" max="791" width="3.6328125" style="123" customWidth="1"/>
    <col min="792" max="792" width="3.08984375" style="123" customWidth="1"/>
    <col min="793" max="793" width="1.90625" style="123" customWidth="1"/>
    <col min="794" max="795" width="2.1796875" style="123" customWidth="1"/>
    <col min="796" max="796" width="7.1796875" style="123" customWidth="1"/>
    <col min="797" max="1031" width="8.90625" style="123"/>
    <col min="1032" max="1032" width="2.453125" style="123" customWidth="1"/>
    <col min="1033" max="1033" width="2.36328125" style="123" customWidth="1"/>
    <col min="1034" max="1034" width="1.08984375" style="123" customWidth="1"/>
    <col min="1035" max="1035" width="22.6328125" style="123" customWidth="1"/>
    <col min="1036" max="1036" width="1.1796875" style="123" customWidth="1"/>
    <col min="1037" max="1038" width="11.81640625" style="123" customWidth="1"/>
    <col min="1039" max="1039" width="1.81640625" style="123" customWidth="1"/>
    <col min="1040" max="1040" width="6.90625" style="123" customWidth="1"/>
    <col min="1041" max="1041" width="4.453125" style="123" customWidth="1"/>
    <col min="1042" max="1042" width="3.6328125" style="123" customWidth="1"/>
    <col min="1043" max="1043" width="0.81640625" style="123" customWidth="1"/>
    <col min="1044" max="1044" width="3.36328125" style="123" customWidth="1"/>
    <col min="1045" max="1045" width="3.6328125" style="123" customWidth="1"/>
    <col min="1046" max="1046" width="3" style="123" customWidth="1"/>
    <col min="1047" max="1047" width="3.6328125" style="123" customWidth="1"/>
    <col min="1048" max="1048" width="3.08984375" style="123" customWidth="1"/>
    <col min="1049" max="1049" width="1.90625" style="123" customWidth="1"/>
    <col min="1050" max="1051" width="2.1796875" style="123" customWidth="1"/>
    <col min="1052" max="1052" width="7.1796875" style="123" customWidth="1"/>
    <col min="1053" max="1287" width="8.90625" style="123"/>
    <col min="1288" max="1288" width="2.453125" style="123" customWidth="1"/>
    <col min="1289" max="1289" width="2.36328125" style="123" customWidth="1"/>
    <col min="1290" max="1290" width="1.08984375" style="123" customWidth="1"/>
    <col min="1291" max="1291" width="22.6328125" style="123" customWidth="1"/>
    <col min="1292" max="1292" width="1.1796875" style="123" customWidth="1"/>
    <col min="1293" max="1294" width="11.81640625" style="123" customWidth="1"/>
    <col min="1295" max="1295" width="1.81640625" style="123" customWidth="1"/>
    <col min="1296" max="1296" width="6.90625" style="123" customWidth="1"/>
    <col min="1297" max="1297" width="4.453125" style="123" customWidth="1"/>
    <col min="1298" max="1298" width="3.6328125" style="123" customWidth="1"/>
    <col min="1299" max="1299" width="0.81640625" style="123" customWidth="1"/>
    <col min="1300" max="1300" width="3.36328125" style="123" customWidth="1"/>
    <col min="1301" max="1301" width="3.6328125" style="123" customWidth="1"/>
    <col min="1302" max="1302" width="3" style="123" customWidth="1"/>
    <col min="1303" max="1303" width="3.6328125" style="123" customWidth="1"/>
    <col min="1304" max="1304" width="3.08984375" style="123" customWidth="1"/>
    <col min="1305" max="1305" width="1.90625" style="123" customWidth="1"/>
    <col min="1306" max="1307" width="2.1796875" style="123" customWidth="1"/>
    <col min="1308" max="1308" width="7.1796875" style="123" customWidth="1"/>
    <col min="1309" max="1543" width="8.90625" style="123"/>
    <col min="1544" max="1544" width="2.453125" style="123" customWidth="1"/>
    <col min="1545" max="1545" width="2.36328125" style="123" customWidth="1"/>
    <col min="1546" max="1546" width="1.08984375" style="123" customWidth="1"/>
    <col min="1547" max="1547" width="22.6328125" style="123" customWidth="1"/>
    <col min="1548" max="1548" width="1.1796875" style="123" customWidth="1"/>
    <col min="1549" max="1550" width="11.81640625" style="123" customWidth="1"/>
    <col min="1551" max="1551" width="1.81640625" style="123" customWidth="1"/>
    <col min="1552" max="1552" width="6.90625" style="123" customWidth="1"/>
    <col min="1553" max="1553" width="4.453125" style="123" customWidth="1"/>
    <col min="1554" max="1554" width="3.6328125" style="123" customWidth="1"/>
    <col min="1555" max="1555" width="0.81640625" style="123" customWidth="1"/>
    <col min="1556" max="1556" width="3.36328125" style="123" customWidth="1"/>
    <col min="1557" max="1557" width="3.6328125" style="123" customWidth="1"/>
    <col min="1558" max="1558" width="3" style="123" customWidth="1"/>
    <col min="1559" max="1559" width="3.6328125" style="123" customWidth="1"/>
    <col min="1560" max="1560" width="3.08984375" style="123" customWidth="1"/>
    <col min="1561" max="1561" width="1.90625" style="123" customWidth="1"/>
    <col min="1562" max="1563" width="2.1796875" style="123" customWidth="1"/>
    <col min="1564" max="1564" width="7.1796875" style="123" customWidth="1"/>
    <col min="1565" max="1799" width="8.90625" style="123"/>
    <col min="1800" max="1800" width="2.453125" style="123" customWidth="1"/>
    <col min="1801" max="1801" width="2.36328125" style="123" customWidth="1"/>
    <col min="1802" max="1802" width="1.08984375" style="123" customWidth="1"/>
    <col min="1803" max="1803" width="22.6328125" style="123" customWidth="1"/>
    <col min="1804" max="1804" width="1.1796875" style="123" customWidth="1"/>
    <col min="1805" max="1806" width="11.81640625" style="123" customWidth="1"/>
    <col min="1807" max="1807" width="1.81640625" style="123" customWidth="1"/>
    <col min="1808" max="1808" width="6.90625" style="123" customWidth="1"/>
    <col min="1809" max="1809" width="4.453125" style="123" customWidth="1"/>
    <col min="1810" max="1810" width="3.6328125" style="123" customWidth="1"/>
    <col min="1811" max="1811" width="0.81640625" style="123" customWidth="1"/>
    <col min="1812" max="1812" width="3.36328125" style="123" customWidth="1"/>
    <col min="1813" max="1813" width="3.6328125" style="123" customWidth="1"/>
    <col min="1814" max="1814" width="3" style="123" customWidth="1"/>
    <col min="1815" max="1815" width="3.6328125" style="123" customWidth="1"/>
    <col min="1816" max="1816" width="3.08984375" style="123" customWidth="1"/>
    <col min="1817" max="1817" width="1.90625" style="123" customWidth="1"/>
    <col min="1818" max="1819" width="2.1796875" style="123" customWidth="1"/>
    <col min="1820" max="1820" width="7.1796875" style="123" customWidth="1"/>
    <col min="1821" max="2055" width="8.90625" style="123"/>
    <col min="2056" max="2056" width="2.453125" style="123" customWidth="1"/>
    <col min="2057" max="2057" width="2.36328125" style="123" customWidth="1"/>
    <col min="2058" max="2058" width="1.08984375" style="123" customWidth="1"/>
    <col min="2059" max="2059" width="22.6328125" style="123" customWidth="1"/>
    <col min="2060" max="2060" width="1.1796875" style="123" customWidth="1"/>
    <col min="2061" max="2062" width="11.81640625" style="123" customWidth="1"/>
    <col min="2063" max="2063" width="1.81640625" style="123" customWidth="1"/>
    <col min="2064" max="2064" width="6.90625" style="123" customWidth="1"/>
    <col min="2065" max="2065" width="4.453125" style="123" customWidth="1"/>
    <col min="2066" max="2066" width="3.6328125" style="123" customWidth="1"/>
    <col min="2067" max="2067" width="0.81640625" style="123" customWidth="1"/>
    <col min="2068" max="2068" width="3.36328125" style="123" customWidth="1"/>
    <col min="2069" max="2069" width="3.6328125" style="123" customWidth="1"/>
    <col min="2070" max="2070" width="3" style="123" customWidth="1"/>
    <col min="2071" max="2071" width="3.6328125" style="123" customWidth="1"/>
    <col min="2072" max="2072" width="3.08984375" style="123" customWidth="1"/>
    <col min="2073" max="2073" width="1.90625" style="123" customWidth="1"/>
    <col min="2074" max="2075" width="2.1796875" style="123" customWidth="1"/>
    <col min="2076" max="2076" width="7.1796875" style="123" customWidth="1"/>
    <col min="2077" max="2311" width="8.90625" style="123"/>
    <col min="2312" max="2312" width="2.453125" style="123" customWidth="1"/>
    <col min="2313" max="2313" width="2.36328125" style="123" customWidth="1"/>
    <col min="2314" max="2314" width="1.08984375" style="123" customWidth="1"/>
    <col min="2315" max="2315" width="22.6328125" style="123" customWidth="1"/>
    <col min="2316" max="2316" width="1.1796875" style="123" customWidth="1"/>
    <col min="2317" max="2318" width="11.81640625" style="123" customWidth="1"/>
    <col min="2319" max="2319" width="1.81640625" style="123" customWidth="1"/>
    <col min="2320" max="2320" width="6.90625" style="123" customWidth="1"/>
    <col min="2321" max="2321" width="4.453125" style="123" customWidth="1"/>
    <col min="2322" max="2322" width="3.6328125" style="123" customWidth="1"/>
    <col min="2323" max="2323" width="0.81640625" style="123" customWidth="1"/>
    <col min="2324" max="2324" width="3.36328125" style="123" customWidth="1"/>
    <col min="2325" max="2325" width="3.6328125" style="123" customWidth="1"/>
    <col min="2326" max="2326" width="3" style="123" customWidth="1"/>
    <col min="2327" max="2327" width="3.6328125" style="123" customWidth="1"/>
    <col min="2328" max="2328" width="3.08984375" style="123" customWidth="1"/>
    <col min="2329" max="2329" width="1.90625" style="123" customWidth="1"/>
    <col min="2330" max="2331" width="2.1796875" style="123" customWidth="1"/>
    <col min="2332" max="2332" width="7.1796875" style="123" customWidth="1"/>
    <col min="2333" max="2567" width="8.90625" style="123"/>
    <col min="2568" max="2568" width="2.453125" style="123" customWidth="1"/>
    <col min="2569" max="2569" width="2.36328125" style="123" customWidth="1"/>
    <col min="2570" max="2570" width="1.08984375" style="123" customWidth="1"/>
    <col min="2571" max="2571" width="22.6328125" style="123" customWidth="1"/>
    <col min="2572" max="2572" width="1.1796875" style="123" customWidth="1"/>
    <col min="2573" max="2574" width="11.81640625" style="123" customWidth="1"/>
    <col min="2575" max="2575" width="1.81640625" style="123" customWidth="1"/>
    <col min="2576" max="2576" width="6.90625" style="123" customWidth="1"/>
    <col min="2577" max="2577" width="4.453125" style="123" customWidth="1"/>
    <col min="2578" max="2578" width="3.6328125" style="123" customWidth="1"/>
    <col min="2579" max="2579" width="0.81640625" style="123" customWidth="1"/>
    <col min="2580" max="2580" width="3.36328125" style="123" customWidth="1"/>
    <col min="2581" max="2581" width="3.6328125" style="123" customWidth="1"/>
    <col min="2582" max="2582" width="3" style="123" customWidth="1"/>
    <col min="2583" max="2583" width="3.6328125" style="123" customWidth="1"/>
    <col min="2584" max="2584" width="3.08984375" style="123" customWidth="1"/>
    <col min="2585" max="2585" width="1.90625" style="123" customWidth="1"/>
    <col min="2586" max="2587" width="2.1796875" style="123" customWidth="1"/>
    <col min="2588" max="2588" width="7.1796875" style="123" customWidth="1"/>
    <col min="2589" max="2823" width="8.90625" style="123"/>
    <col min="2824" max="2824" width="2.453125" style="123" customWidth="1"/>
    <col min="2825" max="2825" width="2.36328125" style="123" customWidth="1"/>
    <col min="2826" max="2826" width="1.08984375" style="123" customWidth="1"/>
    <col min="2827" max="2827" width="22.6328125" style="123" customWidth="1"/>
    <col min="2828" max="2828" width="1.1796875" style="123" customWidth="1"/>
    <col min="2829" max="2830" width="11.81640625" style="123" customWidth="1"/>
    <col min="2831" max="2831" width="1.81640625" style="123" customWidth="1"/>
    <col min="2832" max="2832" width="6.90625" style="123" customWidth="1"/>
    <col min="2833" max="2833" width="4.453125" style="123" customWidth="1"/>
    <col min="2834" max="2834" width="3.6328125" style="123" customWidth="1"/>
    <col min="2835" max="2835" width="0.81640625" style="123" customWidth="1"/>
    <col min="2836" max="2836" width="3.36328125" style="123" customWidth="1"/>
    <col min="2837" max="2837" width="3.6328125" style="123" customWidth="1"/>
    <col min="2838" max="2838" width="3" style="123" customWidth="1"/>
    <col min="2839" max="2839" width="3.6328125" style="123" customWidth="1"/>
    <col min="2840" max="2840" width="3.08984375" style="123" customWidth="1"/>
    <col min="2841" max="2841" width="1.90625" style="123" customWidth="1"/>
    <col min="2842" max="2843" width="2.1796875" style="123" customWidth="1"/>
    <col min="2844" max="2844" width="7.1796875" style="123" customWidth="1"/>
    <col min="2845" max="3079" width="8.90625" style="123"/>
    <col min="3080" max="3080" width="2.453125" style="123" customWidth="1"/>
    <col min="3081" max="3081" width="2.36328125" style="123" customWidth="1"/>
    <col min="3082" max="3082" width="1.08984375" style="123" customWidth="1"/>
    <col min="3083" max="3083" width="22.6328125" style="123" customWidth="1"/>
    <col min="3084" max="3084" width="1.1796875" style="123" customWidth="1"/>
    <col min="3085" max="3086" width="11.81640625" style="123" customWidth="1"/>
    <col min="3087" max="3087" width="1.81640625" style="123" customWidth="1"/>
    <col min="3088" max="3088" width="6.90625" style="123" customWidth="1"/>
    <col min="3089" max="3089" width="4.453125" style="123" customWidth="1"/>
    <col min="3090" max="3090" width="3.6328125" style="123" customWidth="1"/>
    <col min="3091" max="3091" width="0.81640625" style="123" customWidth="1"/>
    <col min="3092" max="3092" width="3.36328125" style="123" customWidth="1"/>
    <col min="3093" max="3093" width="3.6328125" style="123" customWidth="1"/>
    <col min="3094" max="3094" width="3" style="123" customWidth="1"/>
    <col min="3095" max="3095" width="3.6328125" style="123" customWidth="1"/>
    <col min="3096" max="3096" width="3.08984375" style="123" customWidth="1"/>
    <col min="3097" max="3097" width="1.90625" style="123" customWidth="1"/>
    <col min="3098" max="3099" width="2.1796875" style="123" customWidth="1"/>
    <col min="3100" max="3100" width="7.1796875" style="123" customWidth="1"/>
    <col min="3101" max="3335" width="8.90625" style="123"/>
    <col min="3336" max="3336" width="2.453125" style="123" customWidth="1"/>
    <col min="3337" max="3337" width="2.36328125" style="123" customWidth="1"/>
    <col min="3338" max="3338" width="1.08984375" style="123" customWidth="1"/>
    <col min="3339" max="3339" width="22.6328125" style="123" customWidth="1"/>
    <col min="3340" max="3340" width="1.1796875" style="123" customWidth="1"/>
    <col min="3341" max="3342" width="11.81640625" style="123" customWidth="1"/>
    <col min="3343" max="3343" width="1.81640625" style="123" customWidth="1"/>
    <col min="3344" max="3344" width="6.90625" style="123" customWidth="1"/>
    <col min="3345" max="3345" width="4.453125" style="123" customWidth="1"/>
    <col min="3346" max="3346" width="3.6328125" style="123" customWidth="1"/>
    <col min="3347" max="3347" width="0.81640625" style="123" customWidth="1"/>
    <col min="3348" max="3348" width="3.36328125" style="123" customWidth="1"/>
    <col min="3349" max="3349" width="3.6328125" style="123" customWidth="1"/>
    <col min="3350" max="3350" width="3" style="123" customWidth="1"/>
    <col min="3351" max="3351" width="3.6328125" style="123" customWidth="1"/>
    <col min="3352" max="3352" width="3.08984375" style="123" customWidth="1"/>
    <col min="3353" max="3353" width="1.90625" style="123" customWidth="1"/>
    <col min="3354" max="3355" width="2.1796875" style="123" customWidth="1"/>
    <col min="3356" max="3356" width="7.1796875" style="123" customWidth="1"/>
    <col min="3357" max="3591" width="8.90625" style="123"/>
    <col min="3592" max="3592" width="2.453125" style="123" customWidth="1"/>
    <col min="3593" max="3593" width="2.36328125" style="123" customWidth="1"/>
    <col min="3594" max="3594" width="1.08984375" style="123" customWidth="1"/>
    <col min="3595" max="3595" width="22.6328125" style="123" customWidth="1"/>
    <col min="3596" max="3596" width="1.1796875" style="123" customWidth="1"/>
    <col min="3597" max="3598" width="11.81640625" style="123" customWidth="1"/>
    <col min="3599" max="3599" width="1.81640625" style="123" customWidth="1"/>
    <col min="3600" max="3600" width="6.90625" style="123" customWidth="1"/>
    <col min="3601" max="3601" width="4.453125" style="123" customWidth="1"/>
    <col min="3602" max="3602" width="3.6328125" style="123" customWidth="1"/>
    <col min="3603" max="3603" width="0.81640625" style="123" customWidth="1"/>
    <col min="3604" max="3604" width="3.36328125" style="123" customWidth="1"/>
    <col min="3605" max="3605" width="3.6328125" style="123" customWidth="1"/>
    <col min="3606" max="3606" width="3" style="123" customWidth="1"/>
    <col min="3607" max="3607" width="3.6328125" style="123" customWidth="1"/>
    <col min="3608" max="3608" width="3.08984375" style="123" customWidth="1"/>
    <col min="3609" max="3609" width="1.90625" style="123" customWidth="1"/>
    <col min="3610" max="3611" width="2.1796875" style="123" customWidth="1"/>
    <col min="3612" max="3612" width="7.1796875" style="123" customWidth="1"/>
    <col min="3613" max="3847" width="8.90625" style="123"/>
    <col min="3848" max="3848" width="2.453125" style="123" customWidth="1"/>
    <col min="3849" max="3849" width="2.36328125" style="123" customWidth="1"/>
    <col min="3850" max="3850" width="1.08984375" style="123" customWidth="1"/>
    <col min="3851" max="3851" width="22.6328125" style="123" customWidth="1"/>
    <col min="3852" max="3852" width="1.1796875" style="123" customWidth="1"/>
    <col min="3853" max="3854" width="11.81640625" style="123" customWidth="1"/>
    <col min="3855" max="3855" width="1.81640625" style="123" customWidth="1"/>
    <col min="3856" max="3856" width="6.90625" style="123" customWidth="1"/>
    <col min="3857" max="3857" width="4.453125" style="123" customWidth="1"/>
    <col min="3858" max="3858" width="3.6328125" style="123" customWidth="1"/>
    <col min="3859" max="3859" width="0.81640625" style="123" customWidth="1"/>
    <col min="3860" max="3860" width="3.36328125" style="123" customWidth="1"/>
    <col min="3861" max="3861" width="3.6328125" style="123" customWidth="1"/>
    <col min="3862" max="3862" width="3" style="123" customWidth="1"/>
    <col min="3863" max="3863" width="3.6328125" style="123" customWidth="1"/>
    <col min="3864" max="3864" width="3.08984375" style="123" customWidth="1"/>
    <col min="3865" max="3865" width="1.90625" style="123" customWidth="1"/>
    <col min="3866" max="3867" width="2.1796875" style="123" customWidth="1"/>
    <col min="3868" max="3868" width="7.1796875" style="123" customWidth="1"/>
    <col min="3869" max="4103" width="8.90625" style="123"/>
    <col min="4104" max="4104" width="2.453125" style="123" customWidth="1"/>
    <col min="4105" max="4105" width="2.36328125" style="123" customWidth="1"/>
    <col min="4106" max="4106" width="1.08984375" style="123" customWidth="1"/>
    <col min="4107" max="4107" width="22.6328125" style="123" customWidth="1"/>
    <col min="4108" max="4108" width="1.1796875" style="123" customWidth="1"/>
    <col min="4109" max="4110" width="11.81640625" style="123" customWidth="1"/>
    <col min="4111" max="4111" width="1.81640625" style="123" customWidth="1"/>
    <col min="4112" max="4112" width="6.90625" style="123" customWidth="1"/>
    <col min="4113" max="4113" width="4.453125" style="123" customWidth="1"/>
    <col min="4114" max="4114" width="3.6328125" style="123" customWidth="1"/>
    <col min="4115" max="4115" width="0.81640625" style="123" customWidth="1"/>
    <col min="4116" max="4116" width="3.36328125" style="123" customWidth="1"/>
    <col min="4117" max="4117" width="3.6328125" style="123" customWidth="1"/>
    <col min="4118" max="4118" width="3" style="123" customWidth="1"/>
    <col min="4119" max="4119" width="3.6328125" style="123" customWidth="1"/>
    <col min="4120" max="4120" width="3.08984375" style="123" customWidth="1"/>
    <col min="4121" max="4121" width="1.90625" style="123" customWidth="1"/>
    <col min="4122" max="4123" width="2.1796875" style="123" customWidth="1"/>
    <col min="4124" max="4124" width="7.1796875" style="123" customWidth="1"/>
    <col min="4125" max="4359" width="8.90625" style="123"/>
    <col min="4360" max="4360" width="2.453125" style="123" customWidth="1"/>
    <col min="4361" max="4361" width="2.36328125" style="123" customWidth="1"/>
    <col min="4362" max="4362" width="1.08984375" style="123" customWidth="1"/>
    <col min="4363" max="4363" width="22.6328125" style="123" customWidth="1"/>
    <col min="4364" max="4364" width="1.1796875" style="123" customWidth="1"/>
    <col min="4365" max="4366" width="11.81640625" style="123" customWidth="1"/>
    <col min="4367" max="4367" width="1.81640625" style="123" customWidth="1"/>
    <col min="4368" max="4368" width="6.90625" style="123" customWidth="1"/>
    <col min="4369" max="4369" width="4.453125" style="123" customWidth="1"/>
    <col min="4370" max="4370" width="3.6328125" style="123" customWidth="1"/>
    <col min="4371" max="4371" width="0.81640625" style="123" customWidth="1"/>
    <col min="4372" max="4372" width="3.36328125" style="123" customWidth="1"/>
    <col min="4373" max="4373" width="3.6328125" style="123" customWidth="1"/>
    <col min="4374" max="4374" width="3" style="123" customWidth="1"/>
    <col min="4375" max="4375" width="3.6328125" style="123" customWidth="1"/>
    <col min="4376" max="4376" width="3.08984375" style="123" customWidth="1"/>
    <col min="4377" max="4377" width="1.90625" style="123" customWidth="1"/>
    <col min="4378" max="4379" width="2.1796875" style="123" customWidth="1"/>
    <col min="4380" max="4380" width="7.1796875" style="123" customWidth="1"/>
    <col min="4381" max="4615" width="8.90625" style="123"/>
    <col min="4616" max="4616" width="2.453125" style="123" customWidth="1"/>
    <col min="4617" max="4617" width="2.36328125" style="123" customWidth="1"/>
    <col min="4618" max="4618" width="1.08984375" style="123" customWidth="1"/>
    <col min="4619" max="4619" width="22.6328125" style="123" customWidth="1"/>
    <col min="4620" max="4620" width="1.1796875" style="123" customWidth="1"/>
    <col min="4621" max="4622" width="11.81640625" style="123" customWidth="1"/>
    <col min="4623" max="4623" width="1.81640625" style="123" customWidth="1"/>
    <col min="4624" max="4624" width="6.90625" style="123" customWidth="1"/>
    <col min="4625" max="4625" width="4.453125" style="123" customWidth="1"/>
    <col min="4626" max="4626" width="3.6328125" style="123" customWidth="1"/>
    <col min="4627" max="4627" width="0.81640625" style="123" customWidth="1"/>
    <col min="4628" max="4628" width="3.36328125" style="123" customWidth="1"/>
    <col min="4629" max="4629" width="3.6328125" style="123" customWidth="1"/>
    <col min="4630" max="4630" width="3" style="123" customWidth="1"/>
    <col min="4631" max="4631" width="3.6328125" style="123" customWidth="1"/>
    <col min="4632" max="4632" width="3.08984375" style="123" customWidth="1"/>
    <col min="4633" max="4633" width="1.90625" style="123" customWidth="1"/>
    <col min="4634" max="4635" width="2.1796875" style="123" customWidth="1"/>
    <col min="4636" max="4636" width="7.1796875" style="123" customWidth="1"/>
    <col min="4637" max="4871" width="8.90625" style="123"/>
    <col min="4872" max="4872" width="2.453125" style="123" customWidth="1"/>
    <col min="4873" max="4873" width="2.36328125" style="123" customWidth="1"/>
    <col min="4874" max="4874" width="1.08984375" style="123" customWidth="1"/>
    <col min="4875" max="4875" width="22.6328125" style="123" customWidth="1"/>
    <col min="4876" max="4876" width="1.1796875" style="123" customWidth="1"/>
    <col min="4877" max="4878" width="11.81640625" style="123" customWidth="1"/>
    <col min="4879" max="4879" width="1.81640625" style="123" customWidth="1"/>
    <col min="4880" max="4880" width="6.90625" style="123" customWidth="1"/>
    <col min="4881" max="4881" width="4.453125" style="123" customWidth="1"/>
    <col min="4882" max="4882" width="3.6328125" style="123" customWidth="1"/>
    <col min="4883" max="4883" width="0.81640625" style="123" customWidth="1"/>
    <col min="4884" max="4884" width="3.36328125" style="123" customWidth="1"/>
    <col min="4885" max="4885" width="3.6328125" style="123" customWidth="1"/>
    <col min="4886" max="4886" width="3" style="123" customWidth="1"/>
    <col min="4887" max="4887" width="3.6328125" style="123" customWidth="1"/>
    <col min="4888" max="4888" width="3.08984375" style="123" customWidth="1"/>
    <col min="4889" max="4889" width="1.90625" style="123" customWidth="1"/>
    <col min="4890" max="4891" width="2.1796875" style="123" customWidth="1"/>
    <col min="4892" max="4892" width="7.1796875" style="123" customWidth="1"/>
    <col min="4893" max="5127" width="8.90625" style="123"/>
    <col min="5128" max="5128" width="2.453125" style="123" customWidth="1"/>
    <col min="5129" max="5129" width="2.36328125" style="123" customWidth="1"/>
    <col min="5130" max="5130" width="1.08984375" style="123" customWidth="1"/>
    <col min="5131" max="5131" width="22.6328125" style="123" customWidth="1"/>
    <col min="5132" max="5132" width="1.1796875" style="123" customWidth="1"/>
    <col min="5133" max="5134" width="11.81640625" style="123" customWidth="1"/>
    <col min="5135" max="5135" width="1.81640625" style="123" customWidth="1"/>
    <col min="5136" max="5136" width="6.90625" style="123" customWidth="1"/>
    <col min="5137" max="5137" width="4.453125" style="123" customWidth="1"/>
    <col min="5138" max="5138" width="3.6328125" style="123" customWidth="1"/>
    <col min="5139" max="5139" width="0.81640625" style="123" customWidth="1"/>
    <col min="5140" max="5140" width="3.36328125" style="123" customWidth="1"/>
    <col min="5141" max="5141" width="3.6328125" style="123" customWidth="1"/>
    <col min="5142" max="5142" width="3" style="123" customWidth="1"/>
    <col min="5143" max="5143" width="3.6328125" style="123" customWidth="1"/>
    <col min="5144" max="5144" width="3.08984375" style="123" customWidth="1"/>
    <col min="5145" max="5145" width="1.90625" style="123" customWidth="1"/>
    <col min="5146" max="5147" width="2.1796875" style="123" customWidth="1"/>
    <col min="5148" max="5148" width="7.1796875" style="123" customWidth="1"/>
    <col min="5149" max="5383" width="8.90625" style="123"/>
    <col min="5384" max="5384" width="2.453125" style="123" customWidth="1"/>
    <col min="5385" max="5385" width="2.36328125" style="123" customWidth="1"/>
    <col min="5386" max="5386" width="1.08984375" style="123" customWidth="1"/>
    <col min="5387" max="5387" width="22.6328125" style="123" customWidth="1"/>
    <col min="5388" max="5388" width="1.1796875" style="123" customWidth="1"/>
    <col min="5389" max="5390" width="11.81640625" style="123" customWidth="1"/>
    <col min="5391" max="5391" width="1.81640625" style="123" customWidth="1"/>
    <col min="5392" max="5392" width="6.90625" style="123" customWidth="1"/>
    <col min="5393" max="5393" width="4.453125" style="123" customWidth="1"/>
    <col min="5394" max="5394" width="3.6328125" style="123" customWidth="1"/>
    <col min="5395" max="5395" width="0.81640625" style="123" customWidth="1"/>
    <col min="5396" max="5396" width="3.36328125" style="123" customWidth="1"/>
    <col min="5397" max="5397" width="3.6328125" style="123" customWidth="1"/>
    <col min="5398" max="5398" width="3" style="123" customWidth="1"/>
    <col min="5399" max="5399" width="3.6328125" style="123" customWidth="1"/>
    <col min="5400" max="5400" width="3.08984375" style="123" customWidth="1"/>
    <col min="5401" max="5401" width="1.90625" style="123" customWidth="1"/>
    <col min="5402" max="5403" width="2.1796875" style="123" customWidth="1"/>
    <col min="5404" max="5404" width="7.1796875" style="123" customWidth="1"/>
    <col min="5405" max="5639" width="8.90625" style="123"/>
    <col min="5640" max="5640" width="2.453125" style="123" customWidth="1"/>
    <col min="5641" max="5641" width="2.36328125" style="123" customWidth="1"/>
    <col min="5642" max="5642" width="1.08984375" style="123" customWidth="1"/>
    <col min="5643" max="5643" width="22.6328125" style="123" customWidth="1"/>
    <col min="5644" max="5644" width="1.1796875" style="123" customWidth="1"/>
    <col min="5645" max="5646" width="11.81640625" style="123" customWidth="1"/>
    <col min="5647" max="5647" width="1.81640625" style="123" customWidth="1"/>
    <col min="5648" max="5648" width="6.90625" style="123" customWidth="1"/>
    <col min="5649" max="5649" width="4.453125" style="123" customWidth="1"/>
    <col min="5650" max="5650" width="3.6328125" style="123" customWidth="1"/>
    <col min="5651" max="5651" width="0.81640625" style="123" customWidth="1"/>
    <col min="5652" max="5652" width="3.36328125" style="123" customWidth="1"/>
    <col min="5653" max="5653" width="3.6328125" style="123" customWidth="1"/>
    <col min="5654" max="5654" width="3" style="123" customWidth="1"/>
    <col min="5655" max="5655" width="3.6328125" style="123" customWidth="1"/>
    <col min="5656" max="5656" width="3.08984375" style="123" customWidth="1"/>
    <col min="5657" max="5657" width="1.90625" style="123" customWidth="1"/>
    <col min="5658" max="5659" width="2.1796875" style="123" customWidth="1"/>
    <col min="5660" max="5660" width="7.1796875" style="123" customWidth="1"/>
    <col min="5661" max="5895" width="8.90625" style="123"/>
    <col min="5896" max="5896" width="2.453125" style="123" customWidth="1"/>
    <col min="5897" max="5897" width="2.36328125" style="123" customWidth="1"/>
    <col min="5898" max="5898" width="1.08984375" style="123" customWidth="1"/>
    <col min="5899" max="5899" width="22.6328125" style="123" customWidth="1"/>
    <col min="5900" max="5900" width="1.1796875" style="123" customWidth="1"/>
    <col min="5901" max="5902" width="11.81640625" style="123" customWidth="1"/>
    <col min="5903" max="5903" width="1.81640625" style="123" customWidth="1"/>
    <col min="5904" max="5904" width="6.90625" style="123" customWidth="1"/>
    <col min="5905" max="5905" width="4.453125" style="123" customWidth="1"/>
    <col min="5906" max="5906" width="3.6328125" style="123" customWidth="1"/>
    <col min="5907" max="5907" width="0.81640625" style="123" customWidth="1"/>
    <col min="5908" max="5908" width="3.36328125" style="123" customWidth="1"/>
    <col min="5909" max="5909" width="3.6328125" style="123" customWidth="1"/>
    <col min="5910" max="5910" width="3" style="123" customWidth="1"/>
    <col min="5911" max="5911" width="3.6328125" style="123" customWidth="1"/>
    <col min="5912" max="5912" width="3.08984375" style="123" customWidth="1"/>
    <col min="5913" max="5913" width="1.90625" style="123" customWidth="1"/>
    <col min="5914" max="5915" width="2.1796875" style="123" customWidth="1"/>
    <col min="5916" max="5916" width="7.1796875" style="123" customWidth="1"/>
    <col min="5917" max="6151" width="8.90625" style="123"/>
    <col min="6152" max="6152" width="2.453125" style="123" customWidth="1"/>
    <col min="6153" max="6153" width="2.36328125" style="123" customWidth="1"/>
    <col min="6154" max="6154" width="1.08984375" style="123" customWidth="1"/>
    <col min="6155" max="6155" width="22.6328125" style="123" customWidth="1"/>
    <col min="6156" max="6156" width="1.1796875" style="123" customWidth="1"/>
    <col min="6157" max="6158" width="11.81640625" style="123" customWidth="1"/>
    <col min="6159" max="6159" width="1.81640625" style="123" customWidth="1"/>
    <col min="6160" max="6160" width="6.90625" style="123" customWidth="1"/>
    <col min="6161" max="6161" width="4.453125" style="123" customWidth="1"/>
    <col min="6162" max="6162" width="3.6328125" style="123" customWidth="1"/>
    <col min="6163" max="6163" width="0.81640625" style="123" customWidth="1"/>
    <col min="6164" max="6164" width="3.36328125" style="123" customWidth="1"/>
    <col min="6165" max="6165" width="3.6328125" style="123" customWidth="1"/>
    <col min="6166" max="6166" width="3" style="123" customWidth="1"/>
    <col min="6167" max="6167" width="3.6328125" style="123" customWidth="1"/>
    <col min="6168" max="6168" width="3.08984375" style="123" customWidth="1"/>
    <col min="6169" max="6169" width="1.90625" style="123" customWidth="1"/>
    <col min="6170" max="6171" width="2.1796875" style="123" customWidth="1"/>
    <col min="6172" max="6172" width="7.1796875" style="123" customWidth="1"/>
    <col min="6173" max="6407" width="8.90625" style="123"/>
    <col min="6408" max="6408" width="2.453125" style="123" customWidth="1"/>
    <col min="6409" max="6409" width="2.36328125" style="123" customWidth="1"/>
    <col min="6410" max="6410" width="1.08984375" style="123" customWidth="1"/>
    <col min="6411" max="6411" width="22.6328125" style="123" customWidth="1"/>
    <col min="6412" max="6412" width="1.1796875" style="123" customWidth="1"/>
    <col min="6413" max="6414" width="11.81640625" style="123" customWidth="1"/>
    <col min="6415" max="6415" width="1.81640625" style="123" customWidth="1"/>
    <col min="6416" max="6416" width="6.90625" style="123" customWidth="1"/>
    <col min="6417" max="6417" width="4.453125" style="123" customWidth="1"/>
    <col min="6418" max="6418" width="3.6328125" style="123" customWidth="1"/>
    <col min="6419" max="6419" width="0.81640625" style="123" customWidth="1"/>
    <col min="6420" max="6420" width="3.36328125" style="123" customWidth="1"/>
    <col min="6421" max="6421" width="3.6328125" style="123" customWidth="1"/>
    <col min="6422" max="6422" width="3" style="123" customWidth="1"/>
    <col min="6423" max="6423" width="3.6328125" style="123" customWidth="1"/>
    <col min="6424" max="6424" width="3.08984375" style="123" customWidth="1"/>
    <col min="6425" max="6425" width="1.90625" style="123" customWidth="1"/>
    <col min="6426" max="6427" width="2.1796875" style="123" customWidth="1"/>
    <col min="6428" max="6428" width="7.1796875" style="123" customWidth="1"/>
    <col min="6429" max="6663" width="8.90625" style="123"/>
    <col min="6664" max="6664" width="2.453125" style="123" customWidth="1"/>
    <col min="6665" max="6665" width="2.36328125" style="123" customWidth="1"/>
    <col min="6666" max="6666" width="1.08984375" style="123" customWidth="1"/>
    <col min="6667" max="6667" width="22.6328125" style="123" customWidth="1"/>
    <col min="6668" max="6668" width="1.1796875" style="123" customWidth="1"/>
    <col min="6669" max="6670" width="11.81640625" style="123" customWidth="1"/>
    <col min="6671" max="6671" width="1.81640625" style="123" customWidth="1"/>
    <col min="6672" max="6672" width="6.90625" style="123" customWidth="1"/>
    <col min="6673" max="6673" width="4.453125" style="123" customWidth="1"/>
    <col min="6674" max="6674" width="3.6328125" style="123" customWidth="1"/>
    <col min="6675" max="6675" width="0.81640625" style="123" customWidth="1"/>
    <col min="6676" max="6676" width="3.36328125" style="123" customWidth="1"/>
    <col min="6677" max="6677" width="3.6328125" style="123" customWidth="1"/>
    <col min="6678" max="6678" width="3" style="123" customWidth="1"/>
    <col min="6679" max="6679" width="3.6328125" style="123" customWidth="1"/>
    <col min="6680" max="6680" width="3.08984375" style="123" customWidth="1"/>
    <col min="6681" max="6681" width="1.90625" style="123" customWidth="1"/>
    <col min="6682" max="6683" width="2.1796875" style="123" customWidth="1"/>
    <col min="6684" max="6684" width="7.1796875" style="123" customWidth="1"/>
    <col min="6685" max="6919" width="8.90625" style="123"/>
    <col min="6920" max="6920" width="2.453125" style="123" customWidth="1"/>
    <col min="6921" max="6921" width="2.36328125" style="123" customWidth="1"/>
    <col min="6922" max="6922" width="1.08984375" style="123" customWidth="1"/>
    <col min="6923" max="6923" width="22.6328125" style="123" customWidth="1"/>
    <col min="6924" max="6924" width="1.1796875" style="123" customWidth="1"/>
    <col min="6925" max="6926" width="11.81640625" style="123" customWidth="1"/>
    <col min="6927" max="6927" width="1.81640625" style="123" customWidth="1"/>
    <col min="6928" max="6928" width="6.90625" style="123" customWidth="1"/>
    <col min="6929" max="6929" width="4.453125" style="123" customWidth="1"/>
    <col min="6930" max="6930" width="3.6328125" style="123" customWidth="1"/>
    <col min="6931" max="6931" width="0.81640625" style="123" customWidth="1"/>
    <col min="6932" max="6932" width="3.36328125" style="123" customWidth="1"/>
    <col min="6933" max="6933" width="3.6328125" style="123" customWidth="1"/>
    <col min="6934" max="6934" width="3" style="123" customWidth="1"/>
    <col min="6935" max="6935" width="3.6328125" style="123" customWidth="1"/>
    <col min="6936" max="6936" width="3.08984375" style="123" customWidth="1"/>
    <col min="6937" max="6937" width="1.90625" style="123" customWidth="1"/>
    <col min="6938" max="6939" width="2.1796875" style="123" customWidth="1"/>
    <col min="6940" max="6940" width="7.1796875" style="123" customWidth="1"/>
    <col min="6941" max="7175" width="8.90625" style="123"/>
    <col min="7176" max="7176" width="2.453125" style="123" customWidth="1"/>
    <col min="7177" max="7177" width="2.36328125" style="123" customWidth="1"/>
    <col min="7178" max="7178" width="1.08984375" style="123" customWidth="1"/>
    <col min="7179" max="7179" width="22.6328125" style="123" customWidth="1"/>
    <col min="7180" max="7180" width="1.1796875" style="123" customWidth="1"/>
    <col min="7181" max="7182" width="11.81640625" style="123" customWidth="1"/>
    <col min="7183" max="7183" width="1.81640625" style="123" customWidth="1"/>
    <col min="7184" max="7184" width="6.90625" style="123" customWidth="1"/>
    <col min="7185" max="7185" width="4.453125" style="123" customWidth="1"/>
    <col min="7186" max="7186" width="3.6328125" style="123" customWidth="1"/>
    <col min="7187" max="7187" width="0.81640625" style="123" customWidth="1"/>
    <col min="7188" max="7188" width="3.36328125" style="123" customWidth="1"/>
    <col min="7189" max="7189" width="3.6328125" style="123" customWidth="1"/>
    <col min="7190" max="7190" width="3" style="123" customWidth="1"/>
    <col min="7191" max="7191" width="3.6328125" style="123" customWidth="1"/>
    <col min="7192" max="7192" width="3.08984375" style="123" customWidth="1"/>
    <col min="7193" max="7193" width="1.90625" style="123" customWidth="1"/>
    <col min="7194" max="7195" width="2.1796875" style="123" customWidth="1"/>
    <col min="7196" max="7196" width="7.1796875" style="123" customWidth="1"/>
    <col min="7197" max="7431" width="8.90625" style="123"/>
    <col min="7432" max="7432" width="2.453125" style="123" customWidth="1"/>
    <col min="7433" max="7433" width="2.36328125" style="123" customWidth="1"/>
    <col min="7434" max="7434" width="1.08984375" style="123" customWidth="1"/>
    <col min="7435" max="7435" width="22.6328125" style="123" customWidth="1"/>
    <col min="7436" max="7436" width="1.1796875" style="123" customWidth="1"/>
    <col min="7437" max="7438" width="11.81640625" style="123" customWidth="1"/>
    <col min="7439" max="7439" width="1.81640625" style="123" customWidth="1"/>
    <col min="7440" max="7440" width="6.90625" style="123" customWidth="1"/>
    <col min="7441" max="7441" width="4.453125" style="123" customWidth="1"/>
    <col min="7442" max="7442" width="3.6328125" style="123" customWidth="1"/>
    <col min="7443" max="7443" width="0.81640625" style="123" customWidth="1"/>
    <col min="7444" max="7444" width="3.36328125" style="123" customWidth="1"/>
    <col min="7445" max="7445" width="3.6328125" style="123" customWidth="1"/>
    <col min="7446" max="7446" width="3" style="123" customWidth="1"/>
    <col min="7447" max="7447" width="3.6328125" style="123" customWidth="1"/>
    <col min="7448" max="7448" width="3.08984375" style="123" customWidth="1"/>
    <col min="7449" max="7449" width="1.90625" style="123" customWidth="1"/>
    <col min="7450" max="7451" width="2.1796875" style="123" customWidth="1"/>
    <col min="7452" max="7452" width="7.1796875" style="123" customWidth="1"/>
    <col min="7453" max="7687" width="8.90625" style="123"/>
    <col min="7688" max="7688" width="2.453125" style="123" customWidth="1"/>
    <col min="7689" max="7689" width="2.36328125" style="123" customWidth="1"/>
    <col min="7690" max="7690" width="1.08984375" style="123" customWidth="1"/>
    <col min="7691" max="7691" width="22.6328125" style="123" customWidth="1"/>
    <col min="7692" max="7692" width="1.1796875" style="123" customWidth="1"/>
    <col min="7693" max="7694" width="11.81640625" style="123" customWidth="1"/>
    <col min="7695" max="7695" width="1.81640625" style="123" customWidth="1"/>
    <col min="7696" max="7696" width="6.90625" style="123" customWidth="1"/>
    <col min="7697" max="7697" width="4.453125" style="123" customWidth="1"/>
    <col min="7698" max="7698" width="3.6328125" style="123" customWidth="1"/>
    <col min="7699" max="7699" width="0.81640625" style="123" customWidth="1"/>
    <col min="7700" max="7700" width="3.36328125" style="123" customWidth="1"/>
    <col min="7701" max="7701" width="3.6328125" style="123" customWidth="1"/>
    <col min="7702" max="7702" width="3" style="123" customWidth="1"/>
    <col min="7703" max="7703" width="3.6328125" style="123" customWidth="1"/>
    <col min="7704" max="7704" width="3.08984375" style="123" customWidth="1"/>
    <col min="7705" max="7705" width="1.90625" style="123" customWidth="1"/>
    <col min="7706" max="7707" width="2.1796875" style="123" customWidth="1"/>
    <col min="7708" max="7708" width="7.1796875" style="123" customWidth="1"/>
    <col min="7709" max="7943" width="8.90625" style="123"/>
    <col min="7944" max="7944" width="2.453125" style="123" customWidth="1"/>
    <col min="7945" max="7945" width="2.36328125" style="123" customWidth="1"/>
    <col min="7946" max="7946" width="1.08984375" style="123" customWidth="1"/>
    <col min="7947" max="7947" width="22.6328125" style="123" customWidth="1"/>
    <col min="7948" max="7948" width="1.1796875" style="123" customWidth="1"/>
    <col min="7949" max="7950" width="11.81640625" style="123" customWidth="1"/>
    <col min="7951" max="7951" width="1.81640625" style="123" customWidth="1"/>
    <col min="7952" max="7952" width="6.90625" style="123" customWidth="1"/>
    <col min="7953" max="7953" width="4.453125" style="123" customWidth="1"/>
    <col min="7954" max="7954" width="3.6328125" style="123" customWidth="1"/>
    <col min="7955" max="7955" width="0.81640625" style="123" customWidth="1"/>
    <col min="7956" max="7956" width="3.36328125" style="123" customWidth="1"/>
    <col min="7957" max="7957" width="3.6328125" style="123" customWidth="1"/>
    <col min="7958" max="7958" width="3" style="123" customWidth="1"/>
    <col min="7959" max="7959" width="3.6328125" style="123" customWidth="1"/>
    <col min="7960" max="7960" width="3.08984375" style="123" customWidth="1"/>
    <col min="7961" max="7961" width="1.90625" style="123" customWidth="1"/>
    <col min="7962" max="7963" width="2.1796875" style="123" customWidth="1"/>
    <col min="7964" max="7964" width="7.1796875" style="123" customWidth="1"/>
    <col min="7965" max="8199" width="8.90625" style="123"/>
    <col min="8200" max="8200" width="2.453125" style="123" customWidth="1"/>
    <col min="8201" max="8201" width="2.36328125" style="123" customWidth="1"/>
    <col min="8202" max="8202" width="1.08984375" style="123" customWidth="1"/>
    <col min="8203" max="8203" width="22.6328125" style="123" customWidth="1"/>
    <col min="8204" max="8204" width="1.1796875" style="123" customWidth="1"/>
    <col min="8205" max="8206" width="11.81640625" style="123" customWidth="1"/>
    <col min="8207" max="8207" width="1.81640625" style="123" customWidth="1"/>
    <col min="8208" max="8208" width="6.90625" style="123" customWidth="1"/>
    <col min="8209" max="8209" width="4.453125" style="123" customWidth="1"/>
    <col min="8210" max="8210" width="3.6328125" style="123" customWidth="1"/>
    <col min="8211" max="8211" width="0.81640625" style="123" customWidth="1"/>
    <col min="8212" max="8212" width="3.36328125" style="123" customWidth="1"/>
    <col min="8213" max="8213" width="3.6328125" style="123" customWidth="1"/>
    <col min="8214" max="8214" width="3" style="123" customWidth="1"/>
    <col min="8215" max="8215" width="3.6328125" style="123" customWidth="1"/>
    <col min="8216" max="8216" width="3.08984375" style="123" customWidth="1"/>
    <col min="8217" max="8217" width="1.90625" style="123" customWidth="1"/>
    <col min="8218" max="8219" width="2.1796875" style="123" customWidth="1"/>
    <col min="8220" max="8220" width="7.1796875" style="123" customWidth="1"/>
    <col min="8221" max="8455" width="8.90625" style="123"/>
    <col min="8456" max="8456" width="2.453125" style="123" customWidth="1"/>
    <col min="8457" max="8457" width="2.36328125" style="123" customWidth="1"/>
    <col min="8458" max="8458" width="1.08984375" style="123" customWidth="1"/>
    <col min="8459" max="8459" width="22.6328125" style="123" customWidth="1"/>
    <col min="8460" max="8460" width="1.1796875" style="123" customWidth="1"/>
    <col min="8461" max="8462" width="11.81640625" style="123" customWidth="1"/>
    <col min="8463" max="8463" width="1.81640625" style="123" customWidth="1"/>
    <col min="8464" max="8464" width="6.90625" style="123" customWidth="1"/>
    <col min="8465" max="8465" width="4.453125" style="123" customWidth="1"/>
    <col min="8466" max="8466" width="3.6328125" style="123" customWidth="1"/>
    <col min="8467" max="8467" width="0.81640625" style="123" customWidth="1"/>
    <col min="8468" max="8468" width="3.36328125" style="123" customWidth="1"/>
    <col min="8469" max="8469" width="3.6328125" style="123" customWidth="1"/>
    <col min="8470" max="8470" width="3" style="123" customWidth="1"/>
    <col min="8471" max="8471" width="3.6328125" style="123" customWidth="1"/>
    <col min="8472" max="8472" width="3.08984375" style="123" customWidth="1"/>
    <col min="8473" max="8473" width="1.90625" style="123" customWidth="1"/>
    <col min="8474" max="8475" width="2.1796875" style="123" customWidth="1"/>
    <col min="8476" max="8476" width="7.1796875" style="123" customWidth="1"/>
    <col min="8477" max="8711" width="8.90625" style="123"/>
    <col min="8712" max="8712" width="2.453125" style="123" customWidth="1"/>
    <col min="8713" max="8713" width="2.36328125" style="123" customWidth="1"/>
    <col min="8714" max="8714" width="1.08984375" style="123" customWidth="1"/>
    <col min="8715" max="8715" width="22.6328125" style="123" customWidth="1"/>
    <col min="8716" max="8716" width="1.1796875" style="123" customWidth="1"/>
    <col min="8717" max="8718" width="11.81640625" style="123" customWidth="1"/>
    <col min="8719" max="8719" width="1.81640625" style="123" customWidth="1"/>
    <col min="8720" max="8720" width="6.90625" style="123" customWidth="1"/>
    <col min="8721" max="8721" width="4.453125" style="123" customWidth="1"/>
    <col min="8722" max="8722" width="3.6328125" style="123" customWidth="1"/>
    <col min="8723" max="8723" width="0.81640625" style="123" customWidth="1"/>
    <col min="8724" max="8724" width="3.36328125" style="123" customWidth="1"/>
    <col min="8725" max="8725" width="3.6328125" style="123" customWidth="1"/>
    <col min="8726" max="8726" width="3" style="123" customWidth="1"/>
    <col min="8727" max="8727" width="3.6328125" style="123" customWidth="1"/>
    <col min="8728" max="8728" width="3.08984375" style="123" customWidth="1"/>
    <col min="8729" max="8729" width="1.90625" style="123" customWidth="1"/>
    <col min="8730" max="8731" width="2.1796875" style="123" customWidth="1"/>
    <col min="8732" max="8732" width="7.1796875" style="123" customWidth="1"/>
    <col min="8733" max="8967" width="8.90625" style="123"/>
    <col min="8968" max="8968" width="2.453125" style="123" customWidth="1"/>
    <col min="8969" max="8969" width="2.36328125" style="123" customWidth="1"/>
    <col min="8970" max="8970" width="1.08984375" style="123" customWidth="1"/>
    <col min="8971" max="8971" width="22.6328125" style="123" customWidth="1"/>
    <col min="8972" max="8972" width="1.1796875" style="123" customWidth="1"/>
    <col min="8973" max="8974" width="11.81640625" style="123" customWidth="1"/>
    <col min="8975" max="8975" width="1.81640625" style="123" customWidth="1"/>
    <col min="8976" max="8976" width="6.90625" style="123" customWidth="1"/>
    <col min="8977" max="8977" width="4.453125" style="123" customWidth="1"/>
    <col min="8978" max="8978" width="3.6328125" style="123" customWidth="1"/>
    <col min="8979" max="8979" width="0.81640625" style="123" customWidth="1"/>
    <col min="8980" max="8980" width="3.36328125" style="123" customWidth="1"/>
    <col min="8981" max="8981" width="3.6328125" style="123" customWidth="1"/>
    <col min="8982" max="8982" width="3" style="123" customWidth="1"/>
    <col min="8983" max="8983" width="3.6328125" style="123" customWidth="1"/>
    <col min="8984" max="8984" width="3.08984375" style="123" customWidth="1"/>
    <col min="8985" max="8985" width="1.90625" style="123" customWidth="1"/>
    <col min="8986" max="8987" width="2.1796875" style="123" customWidth="1"/>
    <col min="8988" max="8988" width="7.1796875" style="123" customWidth="1"/>
    <col min="8989" max="9223" width="8.90625" style="123"/>
    <col min="9224" max="9224" width="2.453125" style="123" customWidth="1"/>
    <col min="9225" max="9225" width="2.36328125" style="123" customWidth="1"/>
    <col min="9226" max="9226" width="1.08984375" style="123" customWidth="1"/>
    <col min="9227" max="9227" width="22.6328125" style="123" customWidth="1"/>
    <col min="9228" max="9228" width="1.1796875" style="123" customWidth="1"/>
    <col min="9229" max="9230" width="11.81640625" style="123" customWidth="1"/>
    <col min="9231" max="9231" width="1.81640625" style="123" customWidth="1"/>
    <col min="9232" max="9232" width="6.90625" style="123" customWidth="1"/>
    <col min="9233" max="9233" width="4.453125" style="123" customWidth="1"/>
    <col min="9234" max="9234" width="3.6328125" style="123" customWidth="1"/>
    <col min="9235" max="9235" width="0.81640625" style="123" customWidth="1"/>
    <col min="9236" max="9236" width="3.36328125" style="123" customWidth="1"/>
    <col min="9237" max="9237" width="3.6328125" style="123" customWidth="1"/>
    <col min="9238" max="9238" width="3" style="123" customWidth="1"/>
    <col min="9239" max="9239" width="3.6328125" style="123" customWidth="1"/>
    <col min="9240" max="9240" width="3.08984375" style="123" customWidth="1"/>
    <col min="9241" max="9241" width="1.90625" style="123" customWidth="1"/>
    <col min="9242" max="9243" width="2.1796875" style="123" customWidth="1"/>
    <col min="9244" max="9244" width="7.1796875" style="123" customWidth="1"/>
    <col min="9245" max="9479" width="8.90625" style="123"/>
    <col min="9480" max="9480" width="2.453125" style="123" customWidth="1"/>
    <col min="9481" max="9481" width="2.36328125" style="123" customWidth="1"/>
    <col min="9482" max="9482" width="1.08984375" style="123" customWidth="1"/>
    <col min="9483" max="9483" width="22.6328125" style="123" customWidth="1"/>
    <col min="9484" max="9484" width="1.1796875" style="123" customWidth="1"/>
    <col min="9485" max="9486" width="11.81640625" style="123" customWidth="1"/>
    <col min="9487" max="9487" width="1.81640625" style="123" customWidth="1"/>
    <col min="9488" max="9488" width="6.90625" style="123" customWidth="1"/>
    <col min="9489" max="9489" width="4.453125" style="123" customWidth="1"/>
    <col min="9490" max="9490" width="3.6328125" style="123" customWidth="1"/>
    <col min="9491" max="9491" width="0.81640625" style="123" customWidth="1"/>
    <col min="9492" max="9492" width="3.36328125" style="123" customWidth="1"/>
    <col min="9493" max="9493" width="3.6328125" style="123" customWidth="1"/>
    <col min="9494" max="9494" width="3" style="123" customWidth="1"/>
    <col min="9495" max="9495" width="3.6328125" style="123" customWidth="1"/>
    <col min="9496" max="9496" width="3.08984375" style="123" customWidth="1"/>
    <col min="9497" max="9497" width="1.90625" style="123" customWidth="1"/>
    <col min="9498" max="9499" width="2.1796875" style="123" customWidth="1"/>
    <col min="9500" max="9500" width="7.1796875" style="123" customWidth="1"/>
    <col min="9501" max="9735" width="8.90625" style="123"/>
    <col min="9736" max="9736" width="2.453125" style="123" customWidth="1"/>
    <col min="9737" max="9737" width="2.36328125" style="123" customWidth="1"/>
    <col min="9738" max="9738" width="1.08984375" style="123" customWidth="1"/>
    <col min="9739" max="9739" width="22.6328125" style="123" customWidth="1"/>
    <col min="9740" max="9740" width="1.1796875" style="123" customWidth="1"/>
    <col min="9741" max="9742" width="11.81640625" style="123" customWidth="1"/>
    <col min="9743" max="9743" width="1.81640625" style="123" customWidth="1"/>
    <col min="9744" max="9744" width="6.90625" style="123" customWidth="1"/>
    <col min="9745" max="9745" width="4.453125" style="123" customWidth="1"/>
    <col min="9746" max="9746" width="3.6328125" style="123" customWidth="1"/>
    <col min="9747" max="9747" width="0.81640625" style="123" customWidth="1"/>
    <col min="9748" max="9748" width="3.36328125" style="123" customWidth="1"/>
    <col min="9749" max="9749" width="3.6328125" style="123" customWidth="1"/>
    <col min="9750" max="9750" width="3" style="123" customWidth="1"/>
    <col min="9751" max="9751" width="3.6328125" style="123" customWidth="1"/>
    <col min="9752" max="9752" width="3.08984375" style="123" customWidth="1"/>
    <col min="9753" max="9753" width="1.90625" style="123" customWidth="1"/>
    <col min="9754" max="9755" width="2.1796875" style="123" customWidth="1"/>
    <col min="9756" max="9756" width="7.1796875" style="123" customWidth="1"/>
    <col min="9757" max="9991" width="8.90625" style="123"/>
    <col min="9992" max="9992" width="2.453125" style="123" customWidth="1"/>
    <col min="9993" max="9993" width="2.36328125" style="123" customWidth="1"/>
    <col min="9994" max="9994" width="1.08984375" style="123" customWidth="1"/>
    <col min="9995" max="9995" width="22.6328125" style="123" customWidth="1"/>
    <col min="9996" max="9996" width="1.1796875" style="123" customWidth="1"/>
    <col min="9997" max="9998" width="11.81640625" style="123" customWidth="1"/>
    <col min="9999" max="9999" width="1.81640625" style="123" customWidth="1"/>
    <col min="10000" max="10000" width="6.90625" style="123" customWidth="1"/>
    <col min="10001" max="10001" width="4.453125" style="123" customWidth="1"/>
    <col min="10002" max="10002" width="3.6328125" style="123" customWidth="1"/>
    <col min="10003" max="10003" width="0.81640625" style="123" customWidth="1"/>
    <col min="10004" max="10004" width="3.36328125" style="123" customWidth="1"/>
    <col min="10005" max="10005" width="3.6328125" style="123" customWidth="1"/>
    <col min="10006" max="10006" width="3" style="123" customWidth="1"/>
    <col min="10007" max="10007" width="3.6328125" style="123" customWidth="1"/>
    <col min="10008" max="10008" width="3.08984375" style="123" customWidth="1"/>
    <col min="10009" max="10009" width="1.90625" style="123" customWidth="1"/>
    <col min="10010" max="10011" width="2.1796875" style="123" customWidth="1"/>
    <col min="10012" max="10012" width="7.1796875" style="123" customWidth="1"/>
    <col min="10013" max="10247" width="8.90625" style="123"/>
    <col min="10248" max="10248" width="2.453125" style="123" customWidth="1"/>
    <col min="10249" max="10249" width="2.36328125" style="123" customWidth="1"/>
    <col min="10250" max="10250" width="1.08984375" style="123" customWidth="1"/>
    <col min="10251" max="10251" width="22.6328125" style="123" customWidth="1"/>
    <col min="10252" max="10252" width="1.1796875" style="123" customWidth="1"/>
    <col min="10253" max="10254" width="11.81640625" style="123" customWidth="1"/>
    <col min="10255" max="10255" width="1.81640625" style="123" customWidth="1"/>
    <col min="10256" max="10256" width="6.90625" style="123" customWidth="1"/>
    <col min="10257" max="10257" width="4.453125" style="123" customWidth="1"/>
    <col min="10258" max="10258" width="3.6328125" style="123" customWidth="1"/>
    <col min="10259" max="10259" width="0.81640625" style="123" customWidth="1"/>
    <col min="10260" max="10260" width="3.36328125" style="123" customWidth="1"/>
    <col min="10261" max="10261" width="3.6328125" style="123" customWidth="1"/>
    <col min="10262" max="10262" width="3" style="123" customWidth="1"/>
    <col min="10263" max="10263" width="3.6328125" style="123" customWidth="1"/>
    <col min="10264" max="10264" width="3.08984375" style="123" customWidth="1"/>
    <col min="10265" max="10265" width="1.90625" style="123" customWidth="1"/>
    <col min="10266" max="10267" width="2.1796875" style="123" customWidth="1"/>
    <col min="10268" max="10268" width="7.1796875" style="123" customWidth="1"/>
    <col min="10269" max="10503" width="8.90625" style="123"/>
    <col min="10504" max="10504" width="2.453125" style="123" customWidth="1"/>
    <col min="10505" max="10505" width="2.36328125" style="123" customWidth="1"/>
    <col min="10506" max="10506" width="1.08984375" style="123" customWidth="1"/>
    <col min="10507" max="10507" width="22.6328125" style="123" customWidth="1"/>
    <col min="10508" max="10508" width="1.1796875" style="123" customWidth="1"/>
    <col min="10509" max="10510" width="11.81640625" style="123" customWidth="1"/>
    <col min="10511" max="10511" width="1.81640625" style="123" customWidth="1"/>
    <col min="10512" max="10512" width="6.90625" style="123" customWidth="1"/>
    <col min="10513" max="10513" width="4.453125" style="123" customWidth="1"/>
    <col min="10514" max="10514" width="3.6328125" style="123" customWidth="1"/>
    <col min="10515" max="10515" width="0.81640625" style="123" customWidth="1"/>
    <col min="10516" max="10516" width="3.36328125" style="123" customWidth="1"/>
    <col min="10517" max="10517" width="3.6328125" style="123" customWidth="1"/>
    <col min="10518" max="10518" width="3" style="123" customWidth="1"/>
    <col min="10519" max="10519" width="3.6328125" style="123" customWidth="1"/>
    <col min="10520" max="10520" width="3.08984375" style="123" customWidth="1"/>
    <col min="10521" max="10521" width="1.90625" style="123" customWidth="1"/>
    <col min="10522" max="10523" width="2.1796875" style="123" customWidth="1"/>
    <col min="10524" max="10524" width="7.1796875" style="123" customWidth="1"/>
    <col min="10525" max="10759" width="8.90625" style="123"/>
    <col min="10760" max="10760" width="2.453125" style="123" customWidth="1"/>
    <col min="10761" max="10761" width="2.36328125" style="123" customWidth="1"/>
    <col min="10762" max="10762" width="1.08984375" style="123" customWidth="1"/>
    <col min="10763" max="10763" width="22.6328125" style="123" customWidth="1"/>
    <col min="10764" max="10764" width="1.1796875" style="123" customWidth="1"/>
    <col min="10765" max="10766" width="11.81640625" style="123" customWidth="1"/>
    <col min="10767" max="10767" width="1.81640625" style="123" customWidth="1"/>
    <col min="10768" max="10768" width="6.90625" style="123" customWidth="1"/>
    <col min="10769" max="10769" width="4.453125" style="123" customWidth="1"/>
    <col min="10770" max="10770" width="3.6328125" style="123" customWidth="1"/>
    <col min="10771" max="10771" width="0.81640625" style="123" customWidth="1"/>
    <col min="10772" max="10772" width="3.36328125" style="123" customWidth="1"/>
    <col min="10773" max="10773" width="3.6328125" style="123" customWidth="1"/>
    <col min="10774" max="10774" width="3" style="123" customWidth="1"/>
    <col min="10775" max="10775" width="3.6328125" style="123" customWidth="1"/>
    <col min="10776" max="10776" width="3.08984375" style="123" customWidth="1"/>
    <col min="10777" max="10777" width="1.90625" style="123" customWidth="1"/>
    <col min="10778" max="10779" width="2.1796875" style="123" customWidth="1"/>
    <col min="10780" max="10780" width="7.1796875" style="123" customWidth="1"/>
    <col min="10781" max="11015" width="8.90625" style="123"/>
    <col min="11016" max="11016" width="2.453125" style="123" customWidth="1"/>
    <col min="11017" max="11017" width="2.36328125" style="123" customWidth="1"/>
    <col min="11018" max="11018" width="1.08984375" style="123" customWidth="1"/>
    <col min="11019" max="11019" width="22.6328125" style="123" customWidth="1"/>
    <col min="11020" max="11020" width="1.1796875" style="123" customWidth="1"/>
    <col min="11021" max="11022" width="11.81640625" style="123" customWidth="1"/>
    <col min="11023" max="11023" width="1.81640625" style="123" customWidth="1"/>
    <col min="11024" max="11024" width="6.90625" style="123" customWidth="1"/>
    <col min="11025" max="11025" width="4.453125" style="123" customWidth="1"/>
    <col min="11026" max="11026" width="3.6328125" style="123" customWidth="1"/>
    <col min="11027" max="11027" width="0.81640625" style="123" customWidth="1"/>
    <col min="11028" max="11028" width="3.36328125" style="123" customWidth="1"/>
    <col min="11029" max="11029" width="3.6328125" style="123" customWidth="1"/>
    <col min="11030" max="11030" width="3" style="123" customWidth="1"/>
    <col min="11031" max="11031" width="3.6328125" style="123" customWidth="1"/>
    <col min="11032" max="11032" width="3.08984375" style="123" customWidth="1"/>
    <col min="11033" max="11033" width="1.90625" style="123" customWidth="1"/>
    <col min="11034" max="11035" width="2.1796875" style="123" customWidth="1"/>
    <col min="11036" max="11036" width="7.1796875" style="123" customWidth="1"/>
    <col min="11037" max="11271" width="8.90625" style="123"/>
    <col min="11272" max="11272" width="2.453125" style="123" customWidth="1"/>
    <col min="11273" max="11273" width="2.36328125" style="123" customWidth="1"/>
    <col min="11274" max="11274" width="1.08984375" style="123" customWidth="1"/>
    <col min="11275" max="11275" width="22.6328125" style="123" customWidth="1"/>
    <col min="11276" max="11276" width="1.1796875" style="123" customWidth="1"/>
    <col min="11277" max="11278" width="11.81640625" style="123" customWidth="1"/>
    <col min="11279" max="11279" width="1.81640625" style="123" customWidth="1"/>
    <col min="11280" max="11280" width="6.90625" style="123" customWidth="1"/>
    <col min="11281" max="11281" width="4.453125" style="123" customWidth="1"/>
    <col min="11282" max="11282" width="3.6328125" style="123" customWidth="1"/>
    <col min="11283" max="11283" width="0.81640625" style="123" customWidth="1"/>
    <col min="11284" max="11284" width="3.36328125" style="123" customWidth="1"/>
    <col min="11285" max="11285" width="3.6328125" style="123" customWidth="1"/>
    <col min="11286" max="11286" width="3" style="123" customWidth="1"/>
    <col min="11287" max="11287" width="3.6328125" style="123" customWidth="1"/>
    <col min="11288" max="11288" width="3.08984375" style="123" customWidth="1"/>
    <col min="11289" max="11289" width="1.90625" style="123" customWidth="1"/>
    <col min="11290" max="11291" width="2.1796875" style="123" customWidth="1"/>
    <col min="11292" max="11292" width="7.1796875" style="123" customWidth="1"/>
    <col min="11293" max="11527" width="8.90625" style="123"/>
    <col min="11528" max="11528" width="2.453125" style="123" customWidth="1"/>
    <col min="11529" max="11529" width="2.36328125" style="123" customWidth="1"/>
    <col min="11530" max="11530" width="1.08984375" style="123" customWidth="1"/>
    <col min="11531" max="11531" width="22.6328125" style="123" customWidth="1"/>
    <col min="11532" max="11532" width="1.1796875" style="123" customWidth="1"/>
    <col min="11533" max="11534" width="11.81640625" style="123" customWidth="1"/>
    <col min="11535" max="11535" width="1.81640625" style="123" customWidth="1"/>
    <col min="11536" max="11536" width="6.90625" style="123" customWidth="1"/>
    <col min="11537" max="11537" width="4.453125" style="123" customWidth="1"/>
    <col min="11538" max="11538" width="3.6328125" style="123" customWidth="1"/>
    <col min="11539" max="11539" width="0.81640625" style="123" customWidth="1"/>
    <col min="11540" max="11540" width="3.36328125" style="123" customWidth="1"/>
    <col min="11541" max="11541" width="3.6328125" style="123" customWidth="1"/>
    <col min="11542" max="11542" width="3" style="123" customWidth="1"/>
    <col min="11543" max="11543" width="3.6328125" style="123" customWidth="1"/>
    <col min="11544" max="11544" width="3.08984375" style="123" customWidth="1"/>
    <col min="11545" max="11545" width="1.90625" style="123" customWidth="1"/>
    <col min="11546" max="11547" width="2.1796875" style="123" customWidth="1"/>
    <col min="11548" max="11548" width="7.1796875" style="123" customWidth="1"/>
    <col min="11549" max="11783" width="8.90625" style="123"/>
    <col min="11784" max="11784" width="2.453125" style="123" customWidth="1"/>
    <col min="11785" max="11785" width="2.36328125" style="123" customWidth="1"/>
    <col min="11786" max="11786" width="1.08984375" style="123" customWidth="1"/>
    <col min="11787" max="11787" width="22.6328125" style="123" customWidth="1"/>
    <col min="11788" max="11788" width="1.1796875" style="123" customWidth="1"/>
    <col min="11789" max="11790" width="11.81640625" style="123" customWidth="1"/>
    <col min="11791" max="11791" width="1.81640625" style="123" customWidth="1"/>
    <col min="11792" max="11792" width="6.90625" style="123" customWidth="1"/>
    <col min="11793" max="11793" width="4.453125" style="123" customWidth="1"/>
    <col min="11794" max="11794" width="3.6328125" style="123" customWidth="1"/>
    <col min="11795" max="11795" width="0.81640625" style="123" customWidth="1"/>
    <col min="11796" max="11796" width="3.36328125" style="123" customWidth="1"/>
    <col min="11797" max="11797" width="3.6328125" style="123" customWidth="1"/>
    <col min="11798" max="11798" width="3" style="123" customWidth="1"/>
    <col min="11799" max="11799" width="3.6328125" style="123" customWidth="1"/>
    <col min="11800" max="11800" width="3.08984375" style="123" customWidth="1"/>
    <col min="11801" max="11801" width="1.90625" style="123" customWidth="1"/>
    <col min="11802" max="11803" width="2.1796875" style="123" customWidth="1"/>
    <col min="11804" max="11804" width="7.1796875" style="123" customWidth="1"/>
    <col min="11805" max="12039" width="8.90625" style="123"/>
    <col min="12040" max="12040" width="2.453125" style="123" customWidth="1"/>
    <col min="12041" max="12041" width="2.36328125" style="123" customWidth="1"/>
    <col min="12042" max="12042" width="1.08984375" style="123" customWidth="1"/>
    <col min="12043" max="12043" width="22.6328125" style="123" customWidth="1"/>
    <col min="12044" max="12044" width="1.1796875" style="123" customWidth="1"/>
    <col min="12045" max="12046" width="11.81640625" style="123" customWidth="1"/>
    <col min="12047" max="12047" width="1.81640625" style="123" customWidth="1"/>
    <col min="12048" max="12048" width="6.90625" style="123" customWidth="1"/>
    <col min="12049" max="12049" width="4.453125" style="123" customWidth="1"/>
    <col min="12050" max="12050" width="3.6328125" style="123" customWidth="1"/>
    <col min="12051" max="12051" width="0.81640625" style="123" customWidth="1"/>
    <col min="12052" max="12052" width="3.36328125" style="123" customWidth="1"/>
    <col min="12053" max="12053" width="3.6328125" style="123" customWidth="1"/>
    <col min="12054" max="12054" width="3" style="123" customWidth="1"/>
    <col min="12055" max="12055" width="3.6328125" style="123" customWidth="1"/>
    <col min="12056" max="12056" width="3.08984375" style="123" customWidth="1"/>
    <col min="12057" max="12057" width="1.90625" style="123" customWidth="1"/>
    <col min="12058" max="12059" width="2.1796875" style="123" customWidth="1"/>
    <col min="12060" max="12060" width="7.1796875" style="123" customWidth="1"/>
    <col min="12061" max="12295" width="8.90625" style="123"/>
    <col min="12296" max="12296" width="2.453125" style="123" customWidth="1"/>
    <col min="12297" max="12297" width="2.36328125" style="123" customWidth="1"/>
    <col min="12298" max="12298" width="1.08984375" style="123" customWidth="1"/>
    <col min="12299" max="12299" width="22.6328125" style="123" customWidth="1"/>
    <col min="12300" max="12300" width="1.1796875" style="123" customWidth="1"/>
    <col min="12301" max="12302" width="11.81640625" style="123" customWidth="1"/>
    <col min="12303" max="12303" width="1.81640625" style="123" customWidth="1"/>
    <col min="12304" max="12304" width="6.90625" style="123" customWidth="1"/>
    <col min="12305" max="12305" width="4.453125" style="123" customWidth="1"/>
    <col min="12306" max="12306" width="3.6328125" style="123" customWidth="1"/>
    <col min="12307" max="12307" width="0.81640625" style="123" customWidth="1"/>
    <col min="12308" max="12308" width="3.36328125" style="123" customWidth="1"/>
    <col min="12309" max="12309" width="3.6328125" style="123" customWidth="1"/>
    <col min="12310" max="12310" width="3" style="123" customWidth="1"/>
    <col min="12311" max="12311" width="3.6328125" style="123" customWidth="1"/>
    <col min="12312" max="12312" width="3.08984375" style="123" customWidth="1"/>
    <col min="12313" max="12313" width="1.90625" style="123" customWidth="1"/>
    <col min="12314" max="12315" width="2.1796875" style="123" customWidth="1"/>
    <col min="12316" max="12316" width="7.1796875" style="123" customWidth="1"/>
    <col min="12317" max="12551" width="8.90625" style="123"/>
    <col min="12552" max="12552" width="2.453125" style="123" customWidth="1"/>
    <col min="12553" max="12553" width="2.36328125" style="123" customWidth="1"/>
    <col min="12554" max="12554" width="1.08984375" style="123" customWidth="1"/>
    <col min="12555" max="12555" width="22.6328125" style="123" customWidth="1"/>
    <col min="12556" max="12556" width="1.1796875" style="123" customWidth="1"/>
    <col min="12557" max="12558" width="11.81640625" style="123" customWidth="1"/>
    <col min="12559" max="12559" width="1.81640625" style="123" customWidth="1"/>
    <col min="12560" max="12560" width="6.90625" style="123" customWidth="1"/>
    <col min="12561" max="12561" width="4.453125" style="123" customWidth="1"/>
    <col min="12562" max="12562" width="3.6328125" style="123" customWidth="1"/>
    <col min="12563" max="12563" width="0.81640625" style="123" customWidth="1"/>
    <col min="12564" max="12564" width="3.36328125" style="123" customWidth="1"/>
    <col min="12565" max="12565" width="3.6328125" style="123" customWidth="1"/>
    <col min="12566" max="12566" width="3" style="123" customWidth="1"/>
    <col min="12567" max="12567" width="3.6328125" style="123" customWidth="1"/>
    <col min="12568" max="12568" width="3.08984375" style="123" customWidth="1"/>
    <col min="12569" max="12569" width="1.90625" style="123" customWidth="1"/>
    <col min="12570" max="12571" width="2.1796875" style="123" customWidth="1"/>
    <col min="12572" max="12572" width="7.1796875" style="123" customWidth="1"/>
    <col min="12573" max="12807" width="8.90625" style="123"/>
    <col min="12808" max="12808" width="2.453125" style="123" customWidth="1"/>
    <col min="12809" max="12809" width="2.36328125" style="123" customWidth="1"/>
    <col min="12810" max="12810" width="1.08984375" style="123" customWidth="1"/>
    <col min="12811" max="12811" width="22.6328125" style="123" customWidth="1"/>
    <col min="12812" max="12812" width="1.1796875" style="123" customWidth="1"/>
    <col min="12813" max="12814" width="11.81640625" style="123" customWidth="1"/>
    <col min="12815" max="12815" width="1.81640625" style="123" customWidth="1"/>
    <col min="12816" max="12816" width="6.90625" style="123" customWidth="1"/>
    <col min="12817" max="12817" width="4.453125" style="123" customWidth="1"/>
    <col min="12818" max="12818" width="3.6328125" style="123" customWidth="1"/>
    <col min="12819" max="12819" width="0.81640625" style="123" customWidth="1"/>
    <col min="12820" max="12820" width="3.36328125" style="123" customWidth="1"/>
    <col min="12821" max="12821" width="3.6328125" style="123" customWidth="1"/>
    <col min="12822" max="12822" width="3" style="123" customWidth="1"/>
    <col min="12823" max="12823" width="3.6328125" style="123" customWidth="1"/>
    <col min="12824" max="12824" width="3.08984375" style="123" customWidth="1"/>
    <col min="12825" max="12825" width="1.90625" style="123" customWidth="1"/>
    <col min="12826" max="12827" width="2.1796875" style="123" customWidth="1"/>
    <col min="12828" max="12828" width="7.1796875" style="123" customWidth="1"/>
    <col min="12829" max="13063" width="8.90625" style="123"/>
    <col min="13064" max="13064" width="2.453125" style="123" customWidth="1"/>
    <col min="13065" max="13065" width="2.36328125" style="123" customWidth="1"/>
    <col min="13066" max="13066" width="1.08984375" style="123" customWidth="1"/>
    <col min="13067" max="13067" width="22.6328125" style="123" customWidth="1"/>
    <col min="13068" max="13068" width="1.1796875" style="123" customWidth="1"/>
    <col min="13069" max="13070" width="11.81640625" style="123" customWidth="1"/>
    <col min="13071" max="13071" width="1.81640625" style="123" customWidth="1"/>
    <col min="13072" max="13072" width="6.90625" style="123" customWidth="1"/>
    <col min="13073" max="13073" width="4.453125" style="123" customWidth="1"/>
    <col min="13074" max="13074" width="3.6328125" style="123" customWidth="1"/>
    <col min="13075" max="13075" width="0.81640625" style="123" customWidth="1"/>
    <col min="13076" max="13076" width="3.36328125" style="123" customWidth="1"/>
    <col min="13077" max="13077" width="3.6328125" style="123" customWidth="1"/>
    <col min="13078" max="13078" width="3" style="123" customWidth="1"/>
    <col min="13079" max="13079" width="3.6328125" style="123" customWidth="1"/>
    <col min="13080" max="13080" width="3.08984375" style="123" customWidth="1"/>
    <col min="13081" max="13081" width="1.90625" style="123" customWidth="1"/>
    <col min="13082" max="13083" width="2.1796875" style="123" customWidth="1"/>
    <col min="13084" max="13084" width="7.1796875" style="123" customWidth="1"/>
    <col min="13085" max="13319" width="8.90625" style="123"/>
    <col min="13320" max="13320" width="2.453125" style="123" customWidth="1"/>
    <col min="13321" max="13321" width="2.36328125" style="123" customWidth="1"/>
    <col min="13322" max="13322" width="1.08984375" style="123" customWidth="1"/>
    <col min="13323" max="13323" width="22.6328125" style="123" customWidth="1"/>
    <col min="13324" max="13324" width="1.1796875" style="123" customWidth="1"/>
    <col min="13325" max="13326" width="11.81640625" style="123" customWidth="1"/>
    <col min="13327" max="13327" width="1.81640625" style="123" customWidth="1"/>
    <col min="13328" max="13328" width="6.90625" style="123" customWidth="1"/>
    <col min="13329" max="13329" width="4.453125" style="123" customWidth="1"/>
    <col min="13330" max="13330" width="3.6328125" style="123" customWidth="1"/>
    <col min="13331" max="13331" width="0.81640625" style="123" customWidth="1"/>
    <col min="13332" max="13332" width="3.36328125" style="123" customWidth="1"/>
    <col min="13333" max="13333" width="3.6328125" style="123" customWidth="1"/>
    <col min="13334" max="13334" width="3" style="123" customWidth="1"/>
    <col min="13335" max="13335" width="3.6328125" style="123" customWidth="1"/>
    <col min="13336" max="13336" width="3.08984375" style="123" customWidth="1"/>
    <col min="13337" max="13337" width="1.90625" style="123" customWidth="1"/>
    <col min="13338" max="13339" width="2.1796875" style="123" customWidth="1"/>
    <col min="13340" max="13340" width="7.1796875" style="123" customWidth="1"/>
    <col min="13341" max="13575" width="8.90625" style="123"/>
    <col min="13576" max="13576" width="2.453125" style="123" customWidth="1"/>
    <col min="13577" max="13577" width="2.36328125" style="123" customWidth="1"/>
    <col min="13578" max="13578" width="1.08984375" style="123" customWidth="1"/>
    <col min="13579" max="13579" width="22.6328125" style="123" customWidth="1"/>
    <col min="13580" max="13580" width="1.1796875" style="123" customWidth="1"/>
    <col min="13581" max="13582" width="11.81640625" style="123" customWidth="1"/>
    <col min="13583" max="13583" width="1.81640625" style="123" customWidth="1"/>
    <col min="13584" max="13584" width="6.90625" style="123" customWidth="1"/>
    <col min="13585" max="13585" width="4.453125" style="123" customWidth="1"/>
    <col min="13586" max="13586" width="3.6328125" style="123" customWidth="1"/>
    <col min="13587" max="13587" width="0.81640625" style="123" customWidth="1"/>
    <col min="13588" max="13588" width="3.36328125" style="123" customWidth="1"/>
    <col min="13589" max="13589" width="3.6328125" style="123" customWidth="1"/>
    <col min="13590" max="13590" width="3" style="123" customWidth="1"/>
    <col min="13591" max="13591" width="3.6328125" style="123" customWidth="1"/>
    <col min="13592" max="13592" width="3.08984375" style="123" customWidth="1"/>
    <col min="13593" max="13593" width="1.90625" style="123" customWidth="1"/>
    <col min="13594" max="13595" width="2.1796875" style="123" customWidth="1"/>
    <col min="13596" max="13596" width="7.1796875" style="123" customWidth="1"/>
    <col min="13597" max="13831" width="8.90625" style="123"/>
    <col min="13832" max="13832" width="2.453125" style="123" customWidth="1"/>
    <col min="13833" max="13833" width="2.36328125" style="123" customWidth="1"/>
    <col min="13834" max="13834" width="1.08984375" style="123" customWidth="1"/>
    <col min="13835" max="13835" width="22.6328125" style="123" customWidth="1"/>
    <col min="13836" max="13836" width="1.1796875" style="123" customWidth="1"/>
    <col min="13837" max="13838" width="11.81640625" style="123" customWidth="1"/>
    <col min="13839" max="13839" width="1.81640625" style="123" customWidth="1"/>
    <col min="13840" max="13840" width="6.90625" style="123" customWidth="1"/>
    <col min="13841" max="13841" width="4.453125" style="123" customWidth="1"/>
    <col min="13842" max="13842" width="3.6328125" style="123" customWidth="1"/>
    <col min="13843" max="13843" width="0.81640625" style="123" customWidth="1"/>
    <col min="13844" max="13844" width="3.36328125" style="123" customWidth="1"/>
    <col min="13845" max="13845" width="3.6328125" style="123" customWidth="1"/>
    <col min="13846" max="13846" width="3" style="123" customWidth="1"/>
    <col min="13847" max="13847" width="3.6328125" style="123" customWidth="1"/>
    <col min="13848" max="13848" width="3.08984375" style="123" customWidth="1"/>
    <col min="13849" max="13849" width="1.90625" style="123" customWidth="1"/>
    <col min="13850" max="13851" width="2.1796875" style="123" customWidth="1"/>
    <col min="13852" max="13852" width="7.1796875" style="123" customWidth="1"/>
    <col min="13853" max="14087" width="8.90625" style="123"/>
    <col min="14088" max="14088" width="2.453125" style="123" customWidth="1"/>
    <col min="14089" max="14089" width="2.36328125" style="123" customWidth="1"/>
    <col min="14090" max="14090" width="1.08984375" style="123" customWidth="1"/>
    <col min="14091" max="14091" width="22.6328125" style="123" customWidth="1"/>
    <col min="14092" max="14092" width="1.1796875" style="123" customWidth="1"/>
    <col min="14093" max="14094" width="11.81640625" style="123" customWidth="1"/>
    <col min="14095" max="14095" width="1.81640625" style="123" customWidth="1"/>
    <col min="14096" max="14096" width="6.90625" style="123" customWidth="1"/>
    <col min="14097" max="14097" width="4.453125" style="123" customWidth="1"/>
    <col min="14098" max="14098" width="3.6328125" style="123" customWidth="1"/>
    <col min="14099" max="14099" width="0.81640625" style="123" customWidth="1"/>
    <col min="14100" max="14100" width="3.36328125" style="123" customWidth="1"/>
    <col min="14101" max="14101" width="3.6328125" style="123" customWidth="1"/>
    <col min="14102" max="14102" width="3" style="123" customWidth="1"/>
    <col min="14103" max="14103" width="3.6328125" style="123" customWidth="1"/>
    <col min="14104" max="14104" width="3.08984375" style="123" customWidth="1"/>
    <col min="14105" max="14105" width="1.90625" style="123" customWidth="1"/>
    <col min="14106" max="14107" width="2.1796875" style="123" customWidth="1"/>
    <col min="14108" max="14108" width="7.1796875" style="123" customWidth="1"/>
    <col min="14109" max="14343" width="8.90625" style="123"/>
    <col min="14344" max="14344" width="2.453125" style="123" customWidth="1"/>
    <col min="14345" max="14345" width="2.36328125" style="123" customWidth="1"/>
    <col min="14346" max="14346" width="1.08984375" style="123" customWidth="1"/>
    <col min="14347" max="14347" width="22.6328125" style="123" customWidth="1"/>
    <col min="14348" max="14348" width="1.1796875" style="123" customWidth="1"/>
    <col min="14349" max="14350" width="11.81640625" style="123" customWidth="1"/>
    <col min="14351" max="14351" width="1.81640625" style="123" customWidth="1"/>
    <col min="14352" max="14352" width="6.90625" style="123" customWidth="1"/>
    <col min="14353" max="14353" width="4.453125" style="123" customWidth="1"/>
    <col min="14354" max="14354" width="3.6328125" style="123" customWidth="1"/>
    <col min="14355" max="14355" width="0.81640625" style="123" customWidth="1"/>
    <col min="14356" max="14356" width="3.36328125" style="123" customWidth="1"/>
    <col min="14357" max="14357" width="3.6328125" style="123" customWidth="1"/>
    <col min="14358" max="14358" width="3" style="123" customWidth="1"/>
    <col min="14359" max="14359" width="3.6328125" style="123" customWidth="1"/>
    <col min="14360" max="14360" width="3.08984375" style="123" customWidth="1"/>
    <col min="14361" max="14361" width="1.90625" style="123" customWidth="1"/>
    <col min="14362" max="14363" width="2.1796875" style="123" customWidth="1"/>
    <col min="14364" max="14364" width="7.1796875" style="123" customWidth="1"/>
    <col min="14365" max="14599" width="8.90625" style="123"/>
    <col min="14600" max="14600" width="2.453125" style="123" customWidth="1"/>
    <col min="14601" max="14601" width="2.36328125" style="123" customWidth="1"/>
    <col min="14602" max="14602" width="1.08984375" style="123" customWidth="1"/>
    <col min="14603" max="14603" width="22.6328125" style="123" customWidth="1"/>
    <col min="14604" max="14604" width="1.1796875" style="123" customWidth="1"/>
    <col min="14605" max="14606" width="11.81640625" style="123" customWidth="1"/>
    <col min="14607" max="14607" width="1.81640625" style="123" customWidth="1"/>
    <col min="14608" max="14608" width="6.90625" style="123" customWidth="1"/>
    <col min="14609" max="14609" width="4.453125" style="123" customWidth="1"/>
    <col min="14610" max="14610" width="3.6328125" style="123" customWidth="1"/>
    <col min="14611" max="14611" width="0.81640625" style="123" customWidth="1"/>
    <col min="14612" max="14612" width="3.36328125" style="123" customWidth="1"/>
    <col min="14613" max="14613" width="3.6328125" style="123" customWidth="1"/>
    <col min="14614" max="14614" width="3" style="123" customWidth="1"/>
    <col min="14615" max="14615" width="3.6328125" style="123" customWidth="1"/>
    <col min="14616" max="14616" width="3.08984375" style="123" customWidth="1"/>
    <col min="14617" max="14617" width="1.90625" style="123" customWidth="1"/>
    <col min="14618" max="14619" width="2.1796875" style="123" customWidth="1"/>
    <col min="14620" max="14620" width="7.1796875" style="123" customWidth="1"/>
    <col min="14621" max="14855" width="8.90625" style="123"/>
    <col min="14856" max="14856" width="2.453125" style="123" customWidth="1"/>
    <col min="14857" max="14857" width="2.36328125" style="123" customWidth="1"/>
    <col min="14858" max="14858" width="1.08984375" style="123" customWidth="1"/>
    <col min="14859" max="14859" width="22.6328125" style="123" customWidth="1"/>
    <col min="14860" max="14860" width="1.1796875" style="123" customWidth="1"/>
    <col min="14861" max="14862" width="11.81640625" style="123" customWidth="1"/>
    <col min="14863" max="14863" width="1.81640625" style="123" customWidth="1"/>
    <col min="14864" max="14864" width="6.90625" style="123" customWidth="1"/>
    <col min="14865" max="14865" width="4.453125" style="123" customWidth="1"/>
    <col min="14866" max="14866" width="3.6328125" style="123" customWidth="1"/>
    <col min="14867" max="14867" width="0.81640625" style="123" customWidth="1"/>
    <col min="14868" max="14868" width="3.36328125" style="123" customWidth="1"/>
    <col min="14869" max="14869" width="3.6328125" style="123" customWidth="1"/>
    <col min="14870" max="14870" width="3" style="123" customWidth="1"/>
    <col min="14871" max="14871" width="3.6328125" style="123" customWidth="1"/>
    <col min="14872" max="14872" width="3.08984375" style="123" customWidth="1"/>
    <col min="14873" max="14873" width="1.90625" style="123" customWidth="1"/>
    <col min="14874" max="14875" width="2.1796875" style="123" customWidth="1"/>
    <col min="14876" max="14876" width="7.1796875" style="123" customWidth="1"/>
    <col min="14877" max="15111" width="8.90625" style="123"/>
    <col min="15112" max="15112" width="2.453125" style="123" customWidth="1"/>
    <col min="15113" max="15113" width="2.36328125" style="123" customWidth="1"/>
    <col min="15114" max="15114" width="1.08984375" style="123" customWidth="1"/>
    <col min="15115" max="15115" width="22.6328125" style="123" customWidth="1"/>
    <col min="15116" max="15116" width="1.1796875" style="123" customWidth="1"/>
    <col min="15117" max="15118" width="11.81640625" style="123" customWidth="1"/>
    <col min="15119" max="15119" width="1.81640625" style="123" customWidth="1"/>
    <col min="15120" max="15120" width="6.90625" style="123" customWidth="1"/>
    <col min="15121" max="15121" width="4.453125" style="123" customWidth="1"/>
    <col min="15122" max="15122" width="3.6328125" style="123" customWidth="1"/>
    <col min="15123" max="15123" width="0.81640625" style="123" customWidth="1"/>
    <col min="15124" max="15124" width="3.36328125" style="123" customWidth="1"/>
    <col min="15125" max="15125" width="3.6328125" style="123" customWidth="1"/>
    <col min="15126" max="15126" width="3" style="123" customWidth="1"/>
    <col min="15127" max="15127" width="3.6328125" style="123" customWidth="1"/>
    <col min="15128" max="15128" width="3.08984375" style="123" customWidth="1"/>
    <col min="15129" max="15129" width="1.90625" style="123" customWidth="1"/>
    <col min="15130" max="15131" width="2.1796875" style="123" customWidth="1"/>
    <col min="15132" max="15132" width="7.1796875" style="123" customWidth="1"/>
    <col min="15133" max="15367" width="8.90625" style="123"/>
    <col min="15368" max="15368" width="2.453125" style="123" customWidth="1"/>
    <col min="15369" max="15369" width="2.36328125" style="123" customWidth="1"/>
    <col min="15370" max="15370" width="1.08984375" style="123" customWidth="1"/>
    <col min="15371" max="15371" width="22.6328125" style="123" customWidth="1"/>
    <col min="15372" max="15372" width="1.1796875" style="123" customWidth="1"/>
    <col min="15373" max="15374" width="11.81640625" style="123" customWidth="1"/>
    <col min="15375" max="15375" width="1.81640625" style="123" customWidth="1"/>
    <col min="15376" max="15376" width="6.90625" style="123" customWidth="1"/>
    <col min="15377" max="15377" width="4.453125" style="123" customWidth="1"/>
    <col min="15378" max="15378" width="3.6328125" style="123" customWidth="1"/>
    <col min="15379" max="15379" width="0.81640625" style="123" customWidth="1"/>
    <col min="15380" max="15380" width="3.36328125" style="123" customWidth="1"/>
    <col min="15381" max="15381" width="3.6328125" style="123" customWidth="1"/>
    <col min="15382" max="15382" width="3" style="123" customWidth="1"/>
    <col min="15383" max="15383" width="3.6328125" style="123" customWidth="1"/>
    <col min="15384" max="15384" width="3.08984375" style="123" customWidth="1"/>
    <col min="15385" max="15385" width="1.90625" style="123" customWidth="1"/>
    <col min="15386" max="15387" width="2.1796875" style="123" customWidth="1"/>
    <col min="15388" max="15388" width="7.1796875" style="123" customWidth="1"/>
    <col min="15389" max="15623" width="8.90625" style="123"/>
    <col min="15624" max="15624" width="2.453125" style="123" customWidth="1"/>
    <col min="15625" max="15625" width="2.36328125" style="123" customWidth="1"/>
    <col min="15626" max="15626" width="1.08984375" style="123" customWidth="1"/>
    <col min="15627" max="15627" width="22.6328125" style="123" customWidth="1"/>
    <col min="15628" max="15628" width="1.1796875" style="123" customWidth="1"/>
    <col min="15629" max="15630" width="11.81640625" style="123" customWidth="1"/>
    <col min="15631" max="15631" width="1.81640625" style="123" customWidth="1"/>
    <col min="15632" max="15632" width="6.90625" style="123" customWidth="1"/>
    <col min="15633" max="15633" width="4.453125" style="123" customWidth="1"/>
    <col min="15634" max="15634" width="3.6328125" style="123" customWidth="1"/>
    <col min="15635" max="15635" width="0.81640625" style="123" customWidth="1"/>
    <col min="15636" max="15636" width="3.36328125" style="123" customWidth="1"/>
    <col min="15637" max="15637" width="3.6328125" style="123" customWidth="1"/>
    <col min="15638" max="15638" width="3" style="123" customWidth="1"/>
    <col min="15639" max="15639" width="3.6328125" style="123" customWidth="1"/>
    <col min="15640" max="15640" width="3.08984375" style="123" customWidth="1"/>
    <col min="15641" max="15641" width="1.90625" style="123" customWidth="1"/>
    <col min="15642" max="15643" width="2.1796875" style="123" customWidth="1"/>
    <col min="15644" max="15644" width="7.1796875" style="123" customWidth="1"/>
    <col min="15645" max="15879" width="8.90625" style="123"/>
    <col min="15880" max="15880" width="2.453125" style="123" customWidth="1"/>
    <col min="15881" max="15881" width="2.36328125" style="123" customWidth="1"/>
    <col min="15882" max="15882" width="1.08984375" style="123" customWidth="1"/>
    <col min="15883" max="15883" width="22.6328125" style="123" customWidth="1"/>
    <col min="15884" max="15884" width="1.1796875" style="123" customWidth="1"/>
    <col min="15885" max="15886" width="11.81640625" style="123" customWidth="1"/>
    <col min="15887" max="15887" width="1.81640625" style="123" customWidth="1"/>
    <col min="15888" max="15888" width="6.90625" style="123" customWidth="1"/>
    <col min="15889" max="15889" width="4.453125" style="123" customWidth="1"/>
    <col min="15890" max="15890" width="3.6328125" style="123" customWidth="1"/>
    <col min="15891" max="15891" width="0.81640625" style="123" customWidth="1"/>
    <col min="15892" max="15892" width="3.36328125" style="123" customWidth="1"/>
    <col min="15893" max="15893" width="3.6328125" style="123" customWidth="1"/>
    <col min="15894" max="15894" width="3" style="123" customWidth="1"/>
    <col min="15895" max="15895" width="3.6328125" style="123" customWidth="1"/>
    <col min="15896" max="15896" width="3.08984375" style="123" customWidth="1"/>
    <col min="15897" max="15897" width="1.90625" style="123" customWidth="1"/>
    <col min="15898" max="15899" width="2.1796875" style="123" customWidth="1"/>
    <col min="15900" max="15900" width="7.1796875" style="123" customWidth="1"/>
    <col min="15901" max="16135" width="8.90625" style="123"/>
    <col min="16136" max="16136" width="2.453125" style="123" customWidth="1"/>
    <col min="16137" max="16137" width="2.36328125" style="123" customWidth="1"/>
    <col min="16138" max="16138" width="1.08984375" style="123" customWidth="1"/>
    <col min="16139" max="16139" width="22.6328125" style="123" customWidth="1"/>
    <col min="16140" max="16140" width="1.1796875" style="123" customWidth="1"/>
    <col min="16141" max="16142" width="11.81640625" style="123" customWidth="1"/>
    <col min="16143" max="16143" width="1.81640625" style="123" customWidth="1"/>
    <col min="16144" max="16144" width="6.90625" style="123" customWidth="1"/>
    <col min="16145" max="16145" width="4.453125" style="123" customWidth="1"/>
    <col min="16146" max="16146" width="3.6328125" style="123" customWidth="1"/>
    <col min="16147" max="16147" width="0.81640625" style="123" customWidth="1"/>
    <col min="16148" max="16148" width="3.36328125" style="123" customWidth="1"/>
    <col min="16149" max="16149" width="3.6328125" style="123" customWidth="1"/>
    <col min="16150" max="16150" width="3" style="123" customWidth="1"/>
    <col min="16151" max="16151" width="3.6328125" style="123" customWidth="1"/>
    <col min="16152" max="16152" width="3.08984375" style="123" customWidth="1"/>
    <col min="16153" max="16153" width="1.90625" style="123" customWidth="1"/>
    <col min="16154" max="16155" width="2.1796875" style="123" customWidth="1"/>
    <col min="16156" max="16156" width="7.1796875" style="123" customWidth="1"/>
    <col min="16157" max="16384" width="8.90625" style="123"/>
  </cols>
  <sheetData>
    <row r="1" spans="2:29" ht="18" customHeight="1">
      <c r="B1" s="121" t="s">
        <v>2240</v>
      </c>
      <c r="C1" s="122"/>
    </row>
    <row r="2" spans="2:29" ht="12" customHeight="1">
      <c r="S2" s="125"/>
      <c r="T2" s="125"/>
      <c r="X2" s="125"/>
      <c r="AB2" s="126"/>
      <c r="AC2" s="123" t="s">
        <v>2241</v>
      </c>
    </row>
    <row r="3" spans="2:29">
      <c r="R3" s="1579"/>
      <c r="S3" s="1580"/>
      <c r="T3" s="127" t="s">
        <v>2242</v>
      </c>
      <c r="U3" s="128"/>
      <c r="V3" s="127" t="s">
        <v>2243</v>
      </c>
      <c r="W3" s="128"/>
      <c r="X3" s="127" t="s">
        <v>2244</v>
      </c>
    </row>
    <row r="4" spans="2:29" ht="12" customHeight="1">
      <c r="T4" s="129"/>
      <c r="U4" s="129"/>
      <c r="V4" s="129"/>
      <c r="W4" s="129"/>
      <c r="X4" s="129"/>
    </row>
    <row r="5" spans="2:29" ht="24.65" customHeight="1">
      <c r="C5" s="123" t="s">
        <v>2245</v>
      </c>
      <c r="N5" s="121" t="s">
        <v>2246</v>
      </c>
      <c r="P5" s="121"/>
      <c r="Q5" s="121"/>
      <c r="R5" s="130"/>
      <c r="S5" s="130"/>
      <c r="T5" s="130"/>
      <c r="U5" s="130"/>
      <c r="V5" s="130"/>
      <c r="W5" s="130"/>
      <c r="X5" s="130"/>
    </row>
    <row r="6" spans="2:29" ht="24.65" customHeight="1">
      <c r="C6" s="123" t="s">
        <v>2247</v>
      </c>
      <c r="E6" s="121"/>
      <c r="F6" s="121"/>
      <c r="G6" s="121"/>
      <c r="H6" s="121"/>
      <c r="I6" s="121"/>
      <c r="J6" s="121"/>
      <c r="N6" s="1584" t="s">
        <v>2248</v>
      </c>
      <c r="O6" s="1584"/>
      <c r="P6" s="1582" t="e">
        <f>#REF!</f>
        <v>#REF!</v>
      </c>
      <c r="Q6" s="1583"/>
      <c r="R6" s="1583"/>
      <c r="S6" s="1583"/>
      <c r="T6" s="1583"/>
      <c r="U6" s="1583"/>
      <c r="V6" s="1583"/>
      <c r="W6" s="1583"/>
      <c r="X6" s="1583"/>
    </row>
    <row r="7" spans="2:29" ht="2.4" customHeight="1">
      <c r="D7" s="121"/>
      <c r="E7" s="121"/>
      <c r="F7" s="121"/>
      <c r="G7" s="121"/>
      <c r="H7" s="121"/>
      <c r="I7" s="121"/>
      <c r="J7" s="121"/>
      <c r="O7" s="121"/>
      <c r="P7" s="131"/>
      <c r="Q7" s="131"/>
      <c r="R7" s="131"/>
      <c r="S7" s="131"/>
      <c r="T7" s="131"/>
      <c r="U7" s="131"/>
      <c r="V7" s="131"/>
      <c r="W7" s="131"/>
      <c r="X7" s="131"/>
    </row>
    <row r="8" spans="2:29" ht="24.65" customHeight="1">
      <c r="D8" s="121"/>
      <c r="E8" s="121"/>
      <c r="F8" s="121"/>
      <c r="G8" s="121"/>
      <c r="H8" s="121"/>
      <c r="I8" s="121"/>
      <c r="J8" s="121"/>
      <c r="N8" s="1584" t="s">
        <v>2249</v>
      </c>
      <c r="O8" s="1584"/>
      <c r="P8" s="1582" t="e">
        <f>#REF!</f>
        <v>#REF!</v>
      </c>
      <c r="Q8" s="1583"/>
      <c r="R8" s="1583"/>
      <c r="S8" s="1583"/>
      <c r="T8" s="1583"/>
      <c r="U8" s="1583"/>
      <c r="V8" s="1583"/>
      <c r="W8" s="1583"/>
      <c r="X8" s="1583"/>
    </row>
    <row r="9" spans="2:29" ht="2.4" customHeight="1">
      <c r="O9" s="121"/>
      <c r="P9" s="131"/>
      <c r="Q9" s="131"/>
      <c r="R9" s="131"/>
      <c r="S9" s="131"/>
      <c r="T9" s="131"/>
      <c r="U9" s="131"/>
      <c r="V9" s="131"/>
      <c r="W9" s="131"/>
      <c r="X9" s="131"/>
    </row>
    <row r="10" spans="2:29" ht="24.65" customHeight="1">
      <c r="N10" s="1581" t="s">
        <v>2157</v>
      </c>
      <c r="O10" s="1581"/>
      <c r="P10" s="1582" t="e">
        <f>#REF!</f>
        <v>#REF!</v>
      </c>
      <c r="Q10" s="1583"/>
      <c r="R10" s="1583"/>
      <c r="S10" s="1583"/>
      <c r="T10" s="1582" t="e">
        <f>#REF!</f>
        <v>#REF!</v>
      </c>
      <c r="U10" s="1583"/>
      <c r="V10" s="1583"/>
      <c r="W10" s="1583"/>
      <c r="X10" s="1583"/>
      <c r="AB10" s="132"/>
    </row>
    <row r="11" spans="2:29" ht="6.65" customHeight="1">
      <c r="O11" s="121"/>
      <c r="P11" s="131"/>
      <c r="Q11" s="131"/>
      <c r="R11" s="131"/>
      <c r="S11" s="131"/>
      <c r="T11" s="131"/>
      <c r="U11" s="131"/>
      <c r="V11" s="131"/>
      <c r="W11" s="131"/>
      <c r="X11" s="131"/>
    </row>
    <row r="12" spans="2:29" ht="24.65" customHeight="1">
      <c r="N12" s="123" t="s">
        <v>2125</v>
      </c>
      <c r="P12" s="133"/>
      <c r="Q12" s="133"/>
      <c r="R12" s="131"/>
      <c r="S12" s="131"/>
      <c r="T12" s="131"/>
      <c r="U12" s="131"/>
      <c r="V12" s="131"/>
      <c r="W12" s="131"/>
      <c r="X12" s="131"/>
    </row>
    <row r="13" spans="2:29" ht="24.65" customHeight="1">
      <c r="N13" s="1584" t="s">
        <v>2248</v>
      </c>
      <c r="O13" s="1584"/>
      <c r="P13" s="1582" t="e">
        <f>#REF!</f>
        <v>#REF!</v>
      </c>
      <c r="Q13" s="1583"/>
      <c r="R13" s="1583"/>
      <c r="S13" s="1583"/>
      <c r="T13" s="1583"/>
      <c r="U13" s="1583"/>
      <c r="V13" s="1583"/>
      <c r="W13" s="1583"/>
      <c r="X13" s="1583"/>
    </row>
    <row r="14" spans="2:29" ht="2.4" customHeight="1">
      <c r="O14" s="121"/>
      <c r="P14" s="131"/>
      <c r="Q14" s="131"/>
      <c r="R14" s="131"/>
      <c r="S14" s="131"/>
      <c r="T14" s="131"/>
      <c r="U14" s="131"/>
      <c r="V14" s="131"/>
      <c r="W14" s="131"/>
      <c r="X14" s="131"/>
      <c r="AB14" s="132"/>
    </row>
    <row r="15" spans="2:29" ht="24.65" customHeight="1">
      <c r="N15" s="1584" t="s">
        <v>2249</v>
      </c>
      <c r="O15" s="1584"/>
      <c r="P15" s="1582" t="e">
        <f>#REF!</f>
        <v>#REF!</v>
      </c>
      <c r="Q15" s="1583"/>
      <c r="R15" s="1583"/>
      <c r="S15" s="1583"/>
      <c r="T15" s="1583"/>
      <c r="U15" s="1583"/>
      <c r="V15" s="1583"/>
      <c r="W15" s="1583"/>
      <c r="X15" s="1583"/>
    </row>
    <row r="16" spans="2:29" ht="2.4" customHeight="1">
      <c r="O16" s="121"/>
      <c r="P16" s="131"/>
      <c r="Q16" s="131"/>
      <c r="R16" s="131"/>
      <c r="S16" s="131"/>
      <c r="T16" s="131"/>
      <c r="U16" s="131"/>
      <c r="V16" s="131"/>
      <c r="W16" s="131"/>
      <c r="X16" s="131"/>
    </row>
    <row r="17" spans="3:29" ht="24.65" customHeight="1">
      <c r="N17" s="1581" t="s">
        <v>2157</v>
      </c>
      <c r="O17" s="1581"/>
      <c r="P17" s="1582" t="e">
        <f>#REF!</f>
        <v>#REF!</v>
      </c>
      <c r="Q17" s="1583"/>
      <c r="R17" s="1583"/>
      <c r="S17" s="1583"/>
      <c r="T17" s="1582" t="e">
        <f>#REF!</f>
        <v>#REF!</v>
      </c>
      <c r="U17" s="1583"/>
      <c r="V17" s="1583"/>
      <c r="W17" s="1583"/>
      <c r="X17" s="1583"/>
      <c r="AB17" s="132"/>
    </row>
    <row r="18" spans="3:29" ht="6.65" customHeight="1">
      <c r="O18" s="121"/>
      <c r="P18" s="131"/>
      <c r="Q18" s="131"/>
      <c r="R18" s="131"/>
      <c r="S18" s="131"/>
      <c r="T18" s="131"/>
      <c r="U18" s="131"/>
      <c r="V18" s="131"/>
      <c r="W18" s="131"/>
      <c r="X18" s="131"/>
    </row>
    <row r="19" spans="3:29" ht="24.65" customHeight="1">
      <c r="N19" s="123" t="s">
        <v>2126</v>
      </c>
      <c r="P19" s="133"/>
      <c r="Q19" s="133"/>
      <c r="R19" s="131"/>
      <c r="S19" s="131"/>
      <c r="T19" s="131"/>
      <c r="U19" s="131"/>
      <c r="V19" s="131"/>
      <c r="W19" s="131"/>
      <c r="X19" s="131"/>
    </row>
    <row r="20" spans="3:29" ht="24.65" customHeight="1">
      <c r="N20" s="1584" t="s">
        <v>2248</v>
      </c>
      <c r="O20" s="1584"/>
      <c r="P20" s="1582" t="e">
        <f>#REF!</f>
        <v>#REF!</v>
      </c>
      <c r="Q20" s="1583"/>
      <c r="R20" s="1583"/>
      <c r="S20" s="1583"/>
      <c r="T20" s="1583"/>
      <c r="U20" s="1583"/>
      <c r="V20" s="1583"/>
      <c r="W20" s="1583"/>
      <c r="X20" s="1583"/>
    </row>
    <row r="21" spans="3:29" ht="2.4" customHeight="1">
      <c r="O21" s="121"/>
      <c r="P21" s="131"/>
      <c r="Q21" s="131"/>
      <c r="R21" s="131"/>
      <c r="S21" s="131"/>
      <c r="T21" s="131"/>
      <c r="U21" s="131"/>
      <c r="V21" s="131"/>
      <c r="W21" s="131"/>
      <c r="X21" s="131"/>
      <c r="AB21" s="132"/>
    </row>
    <row r="22" spans="3:29" ht="25.25" customHeight="1">
      <c r="N22" s="1584" t="s">
        <v>2249</v>
      </c>
      <c r="O22" s="1584"/>
      <c r="P22" s="1582" t="e">
        <f>#REF!</f>
        <v>#REF!</v>
      </c>
      <c r="Q22" s="1583"/>
      <c r="R22" s="1583"/>
      <c r="S22" s="1583"/>
      <c r="T22" s="1583"/>
      <c r="U22" s="1583"/>
      <c r="V22" s="1583"/>
      <c r="W22" s="1583"/>
      <c r="X22" s="1583"/>
      <c r="AB22" s="124"/>
    </row>
    <row r="23" spans="3:29" ht="2.4" customHeight="1">
      <c r="O23" s="121"/>
      <c r="P23" s="131"/>
      <c r="Q23" s="131"/>
      <c r="R23" s="131"/>
      <c r="S23" s="131"/>
      <c r="T23" s="131"/>
      <c r="U23" s="131"/>
      <c r="V23" s="131"/>
      <c r="W23" s="131"/>
      <c r="X23" s="131"/>
    </row>
    <row r="24" spans="3:29" ht="25.25" customHeight="1">
      <c r="N24" s="1581" t="s">
        <v>2157</v>
      </c>
      <c r="O24" s="1581"/>
      <c r="P24" s="1582" t="e">
        <f>#REF!</f>
        <v>#REF!</v>
      </c>
      <c r="Q24" s="1583"/>
      <c r="R24" s="1583"/>
      <c r="S24" s="1583"/>
      <c r="T24" s="1582" t="e">
        <f>#REF!</f>
        <v>#REF!</v>
      </c>
      <c r="U24" s="1583"/>
      <c r="V24" s="1583"/>
      <c r="W24" s="1583"/>
      <c r="X24" s="1583"/>
      <c r="AB24" s="132"/>
    </row>
    <row r="25" spans="3:29" ht="25.25" customHeight="1">
      <c r="N25" s="134"/>
      <c r="O25" s="134"/>
      <c r="P25" s="133"/>
      <c r="Q25" s="133"/>
      <c r="R25" s="133"/>
      <c r="S25" s="133"/>
      <c r="T25" s="133"/>
      <c r="U25" s="133"/>
      <c r="V25" s="133"/>
      <c r="W25" s="133"/>
      <c r="X25" s="130"/>
    </row>
    <row r="26" spans="3:29" ht="25.5">
      <c r="C26" s="1585" t="s">
        <v>2250</v>
      </c>
      <c r="D26" s="1585"/>
      <c r="E26" s="1585"/>
      <c r="F26" s="1585"/>
      <c r="G26" s="1585"/>
      <c r="H26" s="1585"/>
      <c r="I26" s="1585"/>
      <c r="J26" s="1585"/>
      <c r="K26" s="1585"/>
      <c r="L26" s="1585"/>
      <c r="M26" s="1585"/>
      <c r="N26" s="1585"/>
      <c r="O26" s="1585"/>
      <c r="P26" s="1585"/>
      <c r="Q26" s="1585"/>
      <c r="R26" s="1585"/>
      <c r="S26" s="1585"/>
      <c r="T26" s="1585"/>
      <c r="U26" s="1585"/>
      <c r="V26" s="1585"/>
      <c r="W26" s="1585"/>
      <c r="X26" s="1585"/>
    </row>
    <row r="27" spans="3:29" ht="16.5" customHeight="1"/>
    <row r="28" spans="3:29" ht="18" customHeight="1">
      <c r="D28" s="1586" t="s">
        <v>2420</v>
      </c>
      <c r="E28" s="1587"/>
      <c r="F28" s="131" t="s">
        <v>2242</v>
      </c>
      <c r="G28" s="135" t="s">
        <v>2497</v>
      </c>
      <c r="H28" s="131" t="s">
        <v>2243</v>
      </c>
      <c r="I28" s="135" t="s">
        <v>2497</v>
      </c>
      <c r="J28" s="131" t="s">
        <v>2251</v>
      </c>
      <c r="K28" s="1586" t="s">
        <v>2498</v>
      </c>
      <c r="L28" s="1586"/>
      <c r="M28" s="1588" t="s">
        <v>2252</v>
      </c>
      <c r="N28" s="1588"/>
      <c r="O28" s="1588"/>
      <c r="P28" s="1586" t="s">
        <v>2497</v>
      </c>
      <c r="Q28" s="1586"/>
      <c r="R28" s="1589" t="s">
        <v>2253</v>
      </c>
      <c r="S28" s="1589"/>
      <c r="T28" s="1589"/>
      <c r="U28" s="1589"/>
      <c r="V28" s="1589"/>
      <c r="W28" s="1589"/>
      <c r="X28" s="1589"/>
      <c r="Y28" s="121"/>
      <c r="Z28" s="123"/>
      <c r="AB28" s="132" t="s">
        <v>2254</v>
      </c>
      <c r="AC28" s="124"/>
    </row>
    <row r="29" spans="3:29" ht="42" customHeight="1">
      <c r="C29" s="1590" t="s">
        <v>2538</v>
      </c>
      <c r="D29" s="1590"/>
      <c r="E29" s="1590"/>
      <c r="F29" s="1590"/>
      <c r="G29" s="1590"/>
      <c r="H29" s="1590"/>
      <c r="I29" s="1590"/>
      <c r="J29" s="1590"/>
      <c r="K29" s="1590"/>
      <c r="L29" s="1590"/>
      <c r="M29" s="1590"/>
      <c r="N29" s="1590"/>
      <c r="O29" s="1590"/>
      <c r="P29" s="1590"/>
      <c r="Q29" s="1590"/>
      <c r="R29" s="1590"/>
      <c r="S29" s="1590"/>
      <c r="T29" s="1590"/>
      <c r="U29" s="1590"/>
      <c r="V29" s="1590"/>
      <c r="W29" s="1590"/>
      <c r="X29" s="1590"/>
    </row>
    <row r="30" spans="3:29" ht="24" customHeight="1">
      <c r="D30" s="1591" t="s">
        <v>2255</v>
      </c>
      <c r="E30" s="1591"/>
      <c r="F30" s="1591"/>
      <c r="G30" s="1591"/>
      <c r="H30" s="1591"/>
      <c r="I30" s="1591"/>
      <c r="J30" s="1591"/>
      <c r="K30" s="1591"/>
      <c r="L30" s="1591"/>
      <c r="M30" s="1591"/>
      <c r="N30" s="1591"/>
      <c r="O30" s="1591"/>
      <c r="P30" s="1591"/>
      <c r="Q30" s="1591"/>
      <c r="R30" s="1591"/>
      <c r="S30" s="1591"/>
      <c r="T30" s="1591"/>
      <c r="U30" s="1591"/>
      <c r="V30" s="1591"/>
      <c r="W30" s="1591"/>
      <c r="X30" s="1591"/>
    </row>
    <row r="31" spans="3:29" ht="30" customHeight="1">
      <c r="C31" s="136"/>
      <c r="D31" s="1592" t="s">
        <v>2256</v>
      </c>
      <c r="E31" s="1592"/>
      <c r="F31" s="1592"/>
      <c r="G31" s="1592"/>
      <c r="H31" s="1592"/>
      <c r="I31" s="1592"/>
      <c r="J31" s="1593"/>
      <c r="K31" s="137"/>
      <c r="L31" s="1597" t="e">
        <f>#REF!</f>
        <v>#REF!</v>
      </c>
      <c r="M31" s="1462"/>
      <c r="N31" s="1462"/>
      <c r="O31" s="1462"/>
      <c r="P31" s="1462"/>
      <c r="Q31" s="1598" t="e">
        <f>#REF!</f>
        <v>#REF!</v>
      </c>
      <c r="R31" s="1599"/>
      <c r="S31" s="1599"/>
      <c r="T31" s="1599"/>
      <c r="U31" s="1600" t="e">
        <f>#REF!</f>
        <v>#REF!</v>
      </c>
      <c r="V31" s="1600"/>
      <c r="W31" s="1462"/>
      <c r="X31" s="1463"/>
    </row>
    <row r="32" spans="3:29" ht="2.25" customHeight="1">
      <c r="C32" s="138"/>
      <c r="D32" s="121"/>
      <c r="E32" s="121"/>
      <c r="F32" s="121"/>
      <c r="G32" s="121"/>
      <c r="H32" s="121"/>
      <c r="I32" s="121"/>
      <c r="J32" s="139"/>
      <c r="K32" s="138"/>
      <c r="L32" s="140"/>
      <c r="M32" s="140"/>
      <c r="N32" s="140"/>
      <c r="O32" s="140"/>
      <c r="P32" s="130"/>
      <c r="Q32" s="141"/>
      <c r="R32" s="131"/>
      <c r="S32" s="142"/>
      <c r="T32" s="131"/>
      <c r="U32" s="130"/>
      <c r="V32" s="131"/>
      <c r="W32" s="142"/>
      <c r="X32" s="139"/>
    </row>
    <row r="33" spans="3:34" ht="30" customHeight="1">
      <c r="C33" s="138"/>
      <c r="D33" s="1594" t="s">
        <v>2257</v>
      </c>
      <c r="E33" s="1594"/>
      <c r="F33" s="1594"/>
      <c r="G33" s="1594"/>
      <c r="H33" s="1594"/>
      <c r="I33" s="1594"/>
      <c r="J33" s="1595"/>
      <c r="K33" s="121"/>
      <c r="L33" s="143" t="s">
        <v>2258</v>
      </c>
      <c r="M33" s="1596"/>
      <c r="N33" s="1596"/>
      <c r="O33" s="1596"/>
      <c r="P33" s="1596"/>
      <c r="Q33" s="144" t="s">
        <v>2259</v>
      </c>
      <c r="R33" s="144"/>
      <c r="S33" s="144"/>
      <c r="T33" s="144"/>
      <c r="U33" s="144"/>
      <c r="V33" s="144"/>
      <c r="W33" s="144"/>
      <c r="X33" s="145"/>
    </row>
    <row r="34" spans="3:34" ht="19.75" customHeight="1">
      <c r="C34" s="136"/>
      <c r="D34" s="1601" t="s">
        <v>2260</v>
      </c>
      <c r="E34" s="1601"/>
      <c r="F34" s="1601"/>
      <c r="G34" s="1601"/>
      <c r="H34" s="1601"/>
      <c r="I34" s="1601"/>
      <c r="J34" s="1602"/>
      <c r="K34" s="136"/>
      <c r="L34" s="1611" t="s">
        <v>2261</v>
      </c>
      <c r="M34" s="1611"/>
      <c r="N34" s="1611"/>
      <c r="O34" s="1611"/>
      <c r="P34" s="146" t="s">
        <v>2262</v>
      </c>
      <c r="Q34" s="1612"/>
      <c r="R34" s="1613"/>
      <c r="S34" s="147" t="s">
        <v>2153</v>
      </c>
      <c r="T34" s="148"/>
      <c r="U34" s="146" t="s">
        <v>2263</v>
      </c>
      <c r="V34" s="148"/>
      <c r="W34" s="147" t="s">
        <v>2264</v>
      </c>
      <c r="X34" s="149"/>
      <c r="AB34" s="150" t="s">
        <v>2265</v>
      </c>
    </row>
    <row r="35" spans="3:34" ht="4.25" customHeight="1">
      <c r="C35" s="138"/>
      <c r="D35" s="1603"/>
      <c r="E35" s="1603"/>
      <c r="F35" s="1603"/>
      <c r="G35" s="1603"/>
      <c r="H35" s="1603"/>
      <c r="I35" s="1603"/>
      <c r="J35" s="1604"/>
      <c r="K35" s="138"/>
      <c r="L35" s="140"/>
      <c r="M35" s="140"/>
      <c r="N35" s="140"/>
      <c r="O35" s="140"/>
      <c r="P35" s="130"/>
      <c r="Q35" s="151"/>
      <c r="R35" s="131"/>
      <c r="S35" s="142"/>
      <c r="T35" s="152"/>
      <c r="U35" s="130"/>
      <c r="V35" s="152"/>
      <c r="W35" s="142"/>
      <c r="X35" s="139"/>
    </row>
    <row r="36" spans="3:34" ht="21" customHeight="1">
      <c r="C36" s="153"/>
      <c r="D36" s="1594"/>
      <c r="E36" s="1594"/>
      <c r="F36" s="1594"/>
      <c r="G36" s="1594"/>
      <c r="H36" s="1594"/>
      <c r="I36" s="1594"/>
      <c r="J36" s="1595"/>
      <c r="K36" s="153"/>
      <c r="L36" s="1614" t="s">
        <v>2266</v>
      </c>
      <c r="M36" s="1614"/>
      <c r="N36" s="1614"/>
      <c r="O36" s="1614"/>
      <c r="P36" s="154" t="s">
        <v>2262</v>
      </c>
      <c r="Q36" s="1615"/>
      <c r="R36" s="1616"/>
      <c r="S36" s="155" t="s">
        <v>2153</v>
      </c>
      <c r="T36" s="156"/>
      <c r="U36" s="155" t="s">
        <v>2263</v>
      </c>
      <c r="V36" s="156"/>
      <c r="W36" s="155" t="s">
        <v>2264</v>
      </c>
      <c r="X36" s="157"/>
      <c r="AB36" s="150" t="s">
        <v>2267</v>
      </c>
    </row>
    <row r="37" spans="3:34" ht="7.25" customHeight="1">
      <c r="C37" s="136"/>
      <c r="D37" s="1601" t="s">
        <v>2268</v>
      </c>
      <c r="E37" s="1601"/>
      <c r="F37" s="1601"/>
      <c r="G37" s="1601"/>
      <c r="H37" s="1601"/>
      <c r="I37" s="1601"/>
      <c r="J37" s="1602"/>
      <c r="K37" s="158"/>
      <c r="L37" s="137"/>
      <c r="M37" s="1605"/>
      <c r="N37" s="1605"/>
      <c r="O37" s="1605"/>
      <c r="P37" s="1605"/>
      <c r="Q37" s="1605"/>
      <c r="R37" s="1605"/>
      <c r="S37" s="159"/>
      <c r="T37" s="159"/>
      <c r="U37" s="159"/>
      <c r="V37" s="159"/>
      <c r="W37" s="159"/>
      <c r="X37" s="160"/>
      <c r="AC37" s="1603"/>
      <c r="AD37" s="1603"/>
      <c r="AE37" s="1603"/>
      <c r="AF37" s="1603"/>
      <c r="AG37" s="1603"/>
      <c r="AH37" s="1603"/>
    </row>
    <row r="38" spans="3:34" ht="19.5" customHeight="1">
      <c r="C38" s="138"/>
      <c r="D38" s="1603"/>
      <c r="E38" s="1603"/>
      <c r="F38" s="1603"/>
      <c r="G38" s="1603"/>
      <c r="H38" s="1603"/>
      <c r="I38" s="1603"/>
      <c r="J38" s="1604"/>
      <c r="K38" s="161"/>
      <c r="L38" s="1603" t="s">
        <v>2269</v>
      </c>
      <c r="M38" s="1603"/>
      <c r="N38" s="1603"/>
      <c r="O38" s="1603"/>
      <c r="P38" s="1603"/>
      <c r="Q38" s="1603"/>
      <c r="R38" s="1603"/>
      <c r="S38" s="1603"/>
      <c r="T38" s="1603"/>
      <c r="U38" s="1603"/>
      <c r="V38" s="1603"/>
      <c r="W38" s="1603"/>
      <c r="X38" s="1604"/>
      <c r="AC38" s="121"/>
      <c r="AD38" s="121"/>
      <c r="AE38" s="121"/>
      <c r="AF38" s="121"/>
      <c r="AG38" s="121"/>
      <c r="AH38" s="121"/>
    </row>
    <row r="39" spans="3:34" ht="3.75" customHeight="1">
      <c r="C39" s="138"/>
      <c r="D39" s="1603"/>
      <c r="E39" s="1603"/>
      <c r="F39" s="1603"/>
      <c r="G39" s="1603"/>
      <c r="H39" s="1603"/>
      <c r="I39" s="1603"/>
      <c r="J39" s="1604"/>
      <c r="K39" s="161"/>
      <c r="L39" s="1588"/>
      <c r="M39" s="1588"/>
      <c r="N39" s="1588"/>
      <c r="O39" s="1588"/>
      <c r="P39" s="1588"/>
      <c r="Q39" s="1588"/>
      <c r="R39" s="1588"/>
      <c r="S39" s="1588"/>
      <c r="T39" s="1588"/>
      <c r="U39" s="1588"/>
      <c r="V39" s="1588"/>
      <c r="W39" s="1588"/>
      <c r="X39" s="1623"/>
    </row>
    <row r="40" spans="3:34" ht="19.5" customHeight="1">
      <c r="C40" s="138"/>
      <c r="D40" s="1603"/>
      <c r="E40" s="1603"/>
      <c r="F40" s="1603"/>
      <c r="G40" s="1603"/>
      <c r="H40" s="1603"/>
      <c r="I40" s="1603"/>
      <c r="J40" s="1604"/>
      <c r="K40" s="161"/>
      <c r="L40" s="1606"/>
      <c r="M40" s="1606"/>
      <c r="N40" s="1606"/>
      <c r="O40" s="1606"/>
      <c r="P40" s="1606"/>
      <c r="Q40" s="1606"/>
      <c r="R40" s="1606"/>
      <c r="S40" s="1606"/>
      <c r="T40" s="1606"/>
      <c r="U40" s="1606"/>
      <c r="V40" s="1606"/>
      <c r="W40" s="1606"/>
      <c r="X40" s="1607"/>
    </row>
    <row r="41" spans="3:34" ht="3.75" customHeight="1">
      <c r="C41" s="138"/>
      <c r="D41" s="1603"/>
      <c r="E41" s="1603"/>
      <c r="F41" s="1603"/>
      <c r="G41" s="1603"/>
      <c r="H41" s="1603"/>
      <c r="I41" s="1603"/>
      <c r="J41" s="1604"/>
      <c r="K41" s="161"/>
      <c r="L41" s="162"/>
      <c r="M41" s="162"/>
      <c r="N41" s="162"/>
      <c r="O41" s="162"/>
      <c r="P41" s="162"/>
      <c r="Q41" s="162"/>
      <c r="R41" s="1608"/>
      <c r="S41" s="1608"/>
      <c r="T41" s="1608"/>
      <c r="U41" s="1608"/>
      <c r="V41" s="1608"/>
      <c r="W41" s="1608"/>
      <c r="X41" s="1609"/>
    </row>
    <row r="42" spans="3:34" ht="19.5" customHeight="1">
      <c r="C42" s="138"/>
      <c r="D42" s="1603"/>
      <c r="E42" s="1603"/>
      <c r="F42" s="1603"/>
      <c r="G42" s="1603"/>
      <c r="H42" s="1603"/>
      <c r="I42" s="1603"/>
      <c r="J42" s="1604"/>
      <c r="K42" s="161"/>
      <c r="L42" s="1606"/>
      <c r="M42" s="1606"/>
      <c r="N42" s="1606"/>
      <c r="O42" s="1606"/>
      <c r="P42" s="1606"/>
      <c r="Q42" s="1606"/>
      <c r="R42" s="1606"/>
      <c r="S42" s="1606"/>
      <c r="T42" s="1606"/>
      <c r="U42" s="1606"/>
      <c r="V42" s="1606"/>
      <c r="W42" s="1606"/>
      <c r="X42" s="1607"/>
      <c r="AA42" s="150" t="s">
        <v>2270</v>
      </c>
    </row>
    <row r="43" spans="3:34" ht="3.75" customHeight="1" thickBot="1">
      <c r="C43" s="138"/>
      <c r="D43" s="1603"/>
      <c r="E43" s="1603"/>
      <c r="F43" s="1603"/>
      <c r="G43" s="1603"/>
      <c r="H43" s="1603"/>
      <c r="I43" s="1603"/>
      <c r="J43" s="1604"/>
      <c r="K43" s="161"/>
      <c r="L43" s="1608"/>
      <c r="M43" s="1608"/>
      <c r="N43" s="1608"/>
      <c r="O43" s="1608"/>
      <c r="P43" s="1608"/>
      <c r="Q43" s="1608"/>
      <c r="R43" s="1608"/>
      <c r="S43" s="1608"/>
      <c r="T43" s="1608"/>
      <c r="U43" s="1608"/>
      <c r="V43" s="1608"/>
      <c r="W43" s="1608"/>
      <c r="X43" s="1609"/>
    </row>
    <row r="44" spans="3:34" ht="19.5" customHeight="1">
      <c r="C44" s="138"/>
      <c r="D44" s="1603"/>
      <c r="E44" s="1603"/>
      <c r="F44" s="1603"/>
      <c r="G44" s="1603"/>
      <c r="H44" s="1603"/>
      <c r="I44" s="1603"/>
      <c r="J44" s="1604"/>
      <c r="K44" s="161"/>
      <c r="L44" s="1606"/>
      <c r="M44" s="1606"/>
      <c r="N44" s="1606"/>
      <c r="O44" s="1606"/>
      <c r="P44" s="1606"/>
      <c r="Q44" s="1606"/>
      <c r="R44" s="1606"/>
      <c r="S44" s="1606"/>
      <c r="T44" s="1606"/>
      <c r="U44" s="1606"/>
      <c r="V44" s="1606"/>
      <c r="W44" s="1606"/>
      <c r="X44" s="1607"/>
      <c r="AB44" s="163" t="s">
        <v>2271</v>
      </c>
      <c r="AC44" s="164"/>
      <c r="AD44" s="164"/>
      <c r="AE44" s="164"/>
      <c r="AF44" s="164"/>
      <c r="AG44" s="164"/>
      <c r="AH44" s="165"/>
    </row>
    <row r="45" spans="3:34" ht="3.75" customHeight="1">
      <c r="C45" s="138"/>
      <c r="D45" s="1603"/>
      <c r="E45" s="1603"/>
      <c r="F45" s="1603"/>
      <c r="G45" s="1603"/>
      <c r="H45" s="1603"/>
      <c r="I45" s="1603"/>
      <c r="J45" s="1604"/>
      <c r="K45" s="161"/>
      <c r="L45" s="1608"/>
      <c r="M45" s="1608"/>
      <c r="N45" s="1608"/>
      <c r="O45" s="1608"/>
      <c r="P45" s="1608"/>
      <c r="Q45" s="1608"/>
      <c r="R45" s="1608"/>
      <c r="S45" s="1608"/>
      <c r="T45" s="1608"/>
      <c r="U45" s="1608"/>
      <c r="V45" s="1608"/>
      <c r="W45" s="1608"/>
      <c r="X45" s="1609"/>
      <c r="AB45" s="166"/>
      <c r="AH45" s="167"/>
    </row>
    <row r="46" spans="3:34" ht="19.5" customHeight="1">
      <c r="C46" s="138"/>
      <c r="D46" s="1603"/>
      <c r="E46" s="1603"/>
      <c r="F46" s="1603"/>
      <c r="G46" s="1603"/>
      <c r="H46" s="1603"/>
      <c r="I46" s="1603"/>
      <c r="J46" s="1604"/>
      <c r="K46" s="161"/>
      <c r="L46" s="1606"/>
      <c r="M46" s="1606"/>
      <c r="N46" s="1606"/>
      <c r="O46" s="1606"/>
      <c r="P46" s="1606"/>
      <c r="Q46" s="1606"/>
      <c r="R46" s="1606"/>
      <c r="S46" s="1606"/>
      <c r="T46" s="1606"/>
      <c r="U46" s="1606"/>
      <c r="V46" s="1606"/>
      <c r="W46" s="1606"/>
      <c r="X46" s="1607"/>
      <c r="AB46" s="1617" t="s">
        <v>2272</v>
      </c>
      <c r="AC46" s="1618"/>
      <c r="AD46" s="1618"/>
      <c r="AE46" s="1618"/>
      <c r="AF46" s="1618"/>
      <c r="AG46" s="1618"/>
      <c r="AH46" s="1619"/>
    </row>
    <row r="47" spans="3:34" ht="3.75" customHeight="1">
      <c r="C47" s="138"/>
      <c r="D47" s="1603"/>
      <c r="E47" s="1603"/>
      <c r="F47" s="1603"/>
      <c r="G47" s="1603"/>
      <c r="H47" s="1603"/>
      <c r="I47" s="1603"/>
      <c r="J47" s="1604"/>
      <c r="K47" s="138"/>
      <c r="L47" s="162"/>
      <c r="M47" s="162"/>
      <c r="N47" s="162"/>
      <c r="O47" s="168"/>
      <c r="P47" s="168"/>
      <c r="Q47" s="168"/>
      <c r="R47" s="168"/>
      <c r="S47" s="168"/>
      <c r="T47" s="168"/>
      <c r="U47" s="168"/>
      <c r="V47" s="168"/>
      <c r="W47" s="168"/>
      <c r="X47" s="169"/>
      <c r="AB47" s="1617"/>
      <c r="AC47" s="1618"/>
      <c r="AD47" s="1618"/>
      <c r="AE47" s="1618"/>
      <c r="AF47" s="1618"/>
      <c r="AG47" s="1618"/>
      <c r="AH47" s="1619"/>
    </row>
    <row r="48" spans="3:34" ht="19.5" customHeight="1" thickBot="1">
      <c r="C48" s="138"/>
      <c r="D48" s="1603"/>
      <c r="E48" s="1603"/>
      <c r="F48" s="1603"/>
      <c r="G48" s="1603"/>
      <c r="H48" s="1603"/>
      <c r="I48" s="1603"/>
      <c r="J48" s="1604"/>
      <c r="K48" s="161"/>
      <c r="L48" s="1606"/>
      <c r="M48" s="1606"/>
      <c r="N48" s="1606"/>
      <c r="O48" s="1606"/>
      <c r="P48" s="1606"/>
      <c r="Q48" s="1606"/>
      <c r="R48" s="1606"/>
      <c r="S48" s="1606"/>
      <c r="T48" s="1606"/>
      <c r="U48" s="1606"/>
      <c r="V48" s="1606"/>
      <c r="W48" s="1606"/>
      <c r="X48" s="1607"/>
      <c r="AA48" s="150"/>
      <c r="AB48" s="1620"/>
      <c r="AC48" s="1621"/>
      <c r="AD48" s="1621"/>
      <c r="AE48" s="1621"/>
      <c r="AF48" s="1621"/>
      <c r="AG48" s="1621"/>
      <c r="AH48" s="1622"/>
    </row>
    <row r="49" spans="3:24" ht="9.75" customHeight="1">
      <c r="C49" s="153"/>
      <c r="D49" s="1594"/>
      <c r="E49" s="1594"/>
      <c r="F49" s="1594"/>
      <c r="G49" s="1594"/>
      <c r="H49" s="1594"/>
      <c r="I49" s="1594"/>
      <c r="J49" s="1595"/>
      <c r="K49" s="170"/>
      <c r="L49" s="171"/>
      <c r="M49" s="1610"/>
      <c r="N49" s="1610"/>
      <c r="O49" s="1610"/>
      <c r="P49" s="1610"/>
      <c r="Q49" s="1610"/>
      <c r="R49" s="1610"/>
      <c r="S49" s="172"/>
      <c r="T49" s="172"/>
      <c r="U49" s="172"/>
      <c r="V49" s="172"/>
      <c r="W49" s="172"/>
      <c r="X49" s="173"/>
    </row>
    <row r="50" spans="3:24" ht="9" customHeight="1">
      <c r="C50" s="174"/>
      <c r="D50" s="137"/>
      <c r="E50" s="137"/>
      <c r="F50" s="137"/>
      <c r="G50" s="137"/>
      <c r="H50" s="137"/>
      <c r="I50" s="137"/>
      <c r="J50" s="137"/>
      <c r="K50" s="137"/>
      <c r="L50" s="137"/>
      <c r="M50" s="137"/>
      <c r="N50" s="137"/>
      <c r="O50" s="137"/>
      <c r="P50" s="137"/>
      <c r="Q50" s="137"/>
      <c r="R50" s="137"/>
      <c r="S50" s="174"/>
      <c r="T50" s="137"/>
      <c r="U50" s="123"/>
      <c r="V50" s="146"/>
      <c r="W50" s="146"/>
      <c r="X50" s="146"/>
    </row>
    <row r="51" spans="3:24" ht="13.5" customHeight="1">
      <c r="T51" s="125"/>
      <c r="X51" s="175"/>
    </row>
  </sheetData>
  <sheetProtection formatCells="0" insertRows="0" deleteRows="0" selectLockedCells="1"/>
  <mergeCells count="59">
    <mergeCell ref="AB46:AH48"/>
    <mergeCell ref="L48:X48"/>
    <mergeCell ref="AC37:AH37"/>
    <mergeCell ref="L38:Q38"/>
    <mergeCell ref="R38:X38"/>
    <mergeCell ref="L39:X39"/>
    <mergeCell ref="L40:X40"/>
    <mergeCell ref="R41:X41"/>
    <mergeCell ref="L44:X44"/>
    <mergeCell ref="L45:Q45"/>
    <mergeCell ref="R45:X45"/>
    <mergeCell ref="L46:X46"/>
    <mergeCell ref="D34:J36"/>
    <mergeCell ref="L34:O34"/>
    <mergeCell ref="Q34:R34"/>
    <mergeCell ref="L36:O36"/>
    <mergeCell ref="Q36:R36"/>
    <mergeCell ref="D37:J49"/>
    <mergeCell ref="M37:R37"/>
    <mergeCell ref="L42:X42"/>
    <mergeCell ref="L43:Q43"/>
    <mergeCell ref="R43:X43"/>
    <mergeCell ref="M49:R49"/>
    <mergeCell ref="C29:X29"/>
    <mergeCell ref="D30:X30"/>
    <mergeCell ref="D31:J31"/>
    <mergeCell ref="D33:J33"/>
    <mergeCell ref="M33:P33"/>
    <mergeCell ref="L31:P31"/>
    <mergeCell ref="Q31:T31"/>
    <mergeCell ref="U31:X31"/>
    <mergeCell ref="C26:X26"/>
    <mergeCell ref="D28:E28"/>
    <mergeCell ref="K28:L28"/>
    <mergeCell ref="M28:O28"/>
    <mergeCell ref="P28:Q28"/>
    <mergeCell ref="R28:X28"/>
    <mergeCell ref="N20:O20"/>
    <mergeCell ref="P20:X20"/>
    <mergeCell ref="N22:O22"/>
    <mergeCell ref="P22:X22"/>
    <mergeCell ref="N24:O24"/>
    <mergeCell ref="P24:S24"/>
    <mergeCell ref="T24:X24"/>
    <mergeCell ref="N13:O13"/>
    <mergeCell ref="P13:X13"/>
    <mergeCell ref="N15:O15"/>
    <mergeCell ref="P15:X15"/>
    <mergeCell ref="N17:O17"/>
    <mergeCell ref="P17:S17"/>
    <mergeCell ref="T17:X17"/>
    <mergeCell ref="R3:S3"/>
    <mergeCell ref="N10:O10"/>
    <mergeCell ref="P10:S10"/>
    <mergeCell ref="N6:O6"/>
    <mergeCell ref="P6:X6"/>
    <mergeCell ref="N8:O8"/>
    <mergeCell ref="P8:X8"/>
    <mergeCell ref="T10:X10"/>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theme="6"/>
  </sheetPr>
  <dimension ref="B1:BT93"/>
  <sheetViews>
    <sheetView showZeros="0" view="pageBreakPreview" topLeftCell="A12" zoomScaleNormal="100" zoomScaleSheetLayoutView="100" workbookViewId="0">
      <selection activeCell="BF21" sqref="BF21"/>
    </sheetView>
  </sheetViews>
  <sheetFormatPr defaultColWidth="9" defaultRowHeight="12.5" outlineLevelRow="1"/>
  <cols>
    <col min="1" max="3" width="2.6328125" style="405" customWidth="1"/>
    <col min="4" max="4" width="1.6328125" style="405" customWidth="1"/>
    <col min="5" max="5" width="2.08984375" style="405" customWidth="1"/>
    <col min="6" max="6" width="1.36328125" style="405" customWidth="1"/>
    <col min="7" max="18" width="2.6328125" style="405" customWidth="1"/>
    <col min="19" max="20" width="2.36328125" style="405" customWidth="1"/>
    <col min="21" max="21" width="1.6328125" style="405" customWidth="1"/>
    <col min="22" max="22" width="1.36328125" style="405" customWidth="1"/>
    <col min="23" max="24" width="2.6328125" style="405" customWidth="1"/>
    <col min="25" max="25" width="1.36328125" style="405" customWidth="1"/>
    <col min="26" max="27" width="2.6328125" style="405" customWidth="1"/>
    <col min="28" max="29" width="1.36328125" style="405" customWidth="1"/>
    <col min="30" max="31" width="2.6328125" style="405" customWidth="1"/>
    <col min="32" max="32" width="1.36328125" style="405" customWidth="1"/>
    <col min="33" max="34" width="2.6328125" style="405" customWidth="1"/>
    <col min="35" max="35" width="1.36328125" style="405" customWidth="1"/>
    <col min="36" max="43" width="2.6328125" style="405" customWidth="1"/>
    <col min="44" max="67" width="2.453125" style="405" customWidth="1"/>
    <col min="68" max="16384" width="9" style="405"/>
  </cols>
  <sheetData>
    <row r="1" spans="2:42">
      <c r="B1" s="405" t="s">
        <v>2778</v>
      </c>
    </row>
    <row r="2" spans="2:42" ht="13.5" customHeight="1">
      <c r="AA2" s="406"/>
      <c r="AB2" s="1636" t="s">
        <v>2252</v>
      </c>
      <c r="AC2" s="1636"/>
      <c r="AD2" s="1636"/>
      <c r="AE2" s="1636"/>
      <c r="AF2" s="1636"/>
      <c r="AG2" s="1636"/>
      <c r="AH2" s="1642"/>
      <c r="AI2" s="1642"/>
      <c r="AJ2" s="1642"/>
      <c r="AK2" s="405" t="s">
        <v>2543</v>
      </c>
      <c r="AO2" s="407"/>
      <c r="AP2" s="408" t="s">
        <v>2241</v>
      </c>
    </row>
    <row r="3" spans="2:42" ht="2.25" customHeight="1">
      <c r="AB3" s="409"/>
      <c r="AC3" s="409"/>
      <c r="AD3" s="409"/>
      <c r="AE3" s="409"/>
      <c r="AF3" s="409"/>
      <c r="AG3" s="409"/>
      <c r="AH3" s="409"/>
      <c r="AI3" s="409"/>
      <c r="AJ3" s="409"/>
    </row>
    <row r="4" spans="2:42">
      <c r="AA4" s="1640"/>
      <c r="AB4" s="1640"/>
      <c r="AC4" s="1640"/>
      <c r="AD4" s="1640"/>
      <c r="AE4" s="405" t="s">
        <v>2242</v>
      </c>
      <c r="AF4" s="1642"/>
      <c r="AG4" s="1642"/>
      <c r="AH4" s="405" t="s">
        <v>2243</v>
      </c>
      <c r="AI4" s="1642"/>
      <c r="AJ4" s="1642"/>
      <c r="AK4" s="405" t="s">
        <v>2244</v>
      </c>
    </row>
    <row r="5" spans="2:42" ht="10.5" customHeight="1"/>
    <row r="6" spans="2:42">
      <c r="B6" s="405" t="s">
        <v>2919</v>
      </c>
      <c r="AO6" s="410" t="s">
        <v>2544</v>
      </c>
    </row>
    <row r="7" spans="2:42" ht="15.75" customHeight="1">
      <c r="B7" s="1630" t="s">
        <v>2545</v>
      </c>
      <c r="C7" s="1630"/>
      <c r="D7" s="1630"/>
      <c r="E7" s="1630"/>
      <c r="G7" s="406"/>
    </row>
    <row r="8" spans="2:42" ht="15.75" customHeight="1">
      <c r="B8" s="1631" t="s">
        <v>2546</v>
      </c>
      <c r="C8" s="1631"/>
      <c r="D8" s="1631"/>
      <c r="E8" s="1631"/>
      <c r="G8" s="411"/>
    </row>
    <row r="10" spans="2:42" outlineLevel="1">
      <c r="B10" s="405" t="s">
        <v>2958</v>
      </c>
    </row>
    <row r="11" spans="2:42" ht="15.75" customHeight="1" outlineLevel="1">
      <c r="B11" s="1630" t="s">
        <v>2545</v>
      </c>
      <c r="C11" s="1630"/>
      <c r="D11" s="1630"/>
      <c r="E11" s="1630"/>
      <c r="G11" s="406"/>
    </row>
    <row r="12" spans="2:42" ht="15.75" customHeight="1" outlineLevel="1">
      <c r="B12" s="1631" t="s">
        <v>2546</v>
      </c>
      <c r="C12" s="1631"/>
      <c r="D12" s="1631"/>
      <c r="E12" s="1631"/>
      <c r="G12" s="411"/>
    </row>
    <row r="13" spans="2:42" ht="10" customHeight="1"/>
    <row r="14" spans="2:42" outlineLevel="1">
      <c r="B14" s="405" t="s">
        <v>2959</v>
      </c>
    </row>
    <row r="15" spans="2:42" ht="15.75" customHeight="1" outlineLevel="1">
      <c r="B15" s="1630" t="s">
        <v>2545</v>
      </c>
      <c r="C15" s="1630"/>
      <c r="D15" s="1630"/>
      <c r="E15" s="1630"/>
      <c r="G15" s="406"/>
    </row>
    <row r="16" spans="2:42" ht="15.75" customHeight="1" outlineLevel="1">
      <c r="B16" s="1631" t="s">
        <v>2546</v>
      </c>
      <c r="C16" s="1631"/>
      <c r="D16" s="1631"/>
      <c r="E16" s="1631"/>
      <c r="G16" s="411"/>
    </row>
    <row r="17" spans="2:72" ht="13.5" customHeight="1">
      <c r="Z17" s="1632" t="s">
        <v>2548</v>
      </c>
      <c r="AA17" s="1632"/>
      <c r="AB17" s="1632"/>
      <c r="AC17" s="1632"/>
      <c r="AD17" s="1632"/>
      <c r="AE17" s="1632"/>
      <c r="AF17" s="1632"/>
      <c r="AG17" s="1632"/>
      <c r="AH17" s="1632"/>
      <c r="AI17" s="1632"/>
      <c r="AJ17" s="1632"/>
      <c r="AK17" s="1632"/>
    </row>
    <row r="18" spans="2:72" ht="15" customHeight="1">
      <c r="AA18" s="1633" t="s">
        <v>2549</v>
      </c>
      <c r="AB18" s="1633"/>
      <c r="AC18" s="1633"/>
      <c r="AD18" s="1633"/>
      <c r="AE18" s="1634"/>
      <c r="AF18" s="1634"/>
      <c r="AG18" s="1634"/>
      <c r="AH18" s="1634"/>
      <c r="AI18" s="1634"/>
      <c r="AJ18" s="1634"/>
      <c r="AK18" s="1634"/>
      <c r="AO18" s="410" t="s">
        <v>2550</v>
      </c>
      <c r="BT18" s="405" t="s">
        <v>2644</v>
      </c>
    </row>
    <row r="19" spans="2:72" ht="10.5" customHeight="1"/>
    <row r="20" spans="2:72" ht="10.5" customHeight="1"/>
    <row r="21" spans="2:72" ht="14">
      <c r="B21" s="1637" t="s">
        <v>2572</v>
      </c>
      <c r="C21" s="1637"/>
      <c r="D21" s="1637"/>
      <c r="E21" s="1637"/>
      <c r="F21" s="1637"/>
      <c r="G21" s="1637"/>
      <c r="H21" s="1637"/>
      <c r="I21" s="1637"/>
      <c r="J21" s="1637"/>
      <c r="K21" s="1637"/>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spans="2:72" ht="14">
      <c r="B22" s="1637" t="s">
        <v>2551</v>
      </c>
      <c r="C22" s="1637"/>
      <c r="D22" s="1637"/>
      <c r="E22" s="1637"/>
      <c r="F22" s="1637"/>
      <c r="G22" s="1637"/>
      <c r="H22" s="1637"/>
      <c r="I22" s="1637"/>
      <c r="J22" s="1637"/>
      <c r="K22" s="1637"/>
      <c r="L22" s="1637"/>
      <c r="M22" s="1637"/>
      <c r="N22" s="1637"/>
      <c r="O22" s="1637"/>
      <c r="P22" s="1637"/>
      <c r="Q22" s="1637"/>
      <c r="R22" s="1637"/>
      <c r="S22" s="1637"/>
      <c r="T22" s="1637"/>
      <c r="U22" s="1637"/>
      <c r="V22" s="1637"/>
      <c r="W22" s="1637"/>
      <c r="X22" s="1637"/>
      <c r="Y22" s="1637"/>
      <c r="Z22" s="1637"/>
      <c r="AA22" s="1637"/>
      <c r="AB22" s="1637"/>
      <c r="AC22" s="1637"/>
      <c r="AD22" s="1637"/>
      <c r="AE22" s="1637"/>
      <c r="AF22" s="1637"/>
      <c r="AG22" s="1637"/>
      <c r="AH22" s="1637"/>
      <c r="AI22" s="1637"/>
      <c r="AJ22" s="1637"/>
      <c r="AK22" s="1637"/>
    </row>
    <row r="23" spans="2:72" ht="9" customHeight="1">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9"/>
      <c r="AH23" s="679"/>
      <c r="AI23" s="679"/>
      <c r="AJ23" s="679"/>
      <c r="AK23" s="679"/>
    </row>
    <row r="24" spans="2:72" ht="9" customHeight="1">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row>
    <row r="25" spans="2:72" ht="12.75" customHeight="1">
      <c r="B25" s="679"/>
      <c r="C25" s="1639"/>
      <c r="D25" s="1639"/>
      <c r="E25" s="1639"/>
      <c r="F25" s="1639"/>
      <c r="G25" s="679" t="s">
        <v>2242</v>
      </c>
      <c r="H25" s="680"/>
      <c r="I25" s="679" t="s">
        <v>2243</v>
      </c>
      <c r="J25" s="680"/>
      <c r="K25" s="679" t="s">
        <v>2244</v>
      </c>
      <c r="L25" s="1641" t="s">
        <v>2875</v>
      </c>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row>
    <row r="26" spans="2:72" ht="42" customHeight="1">
      <c r="B26" s="1635" t="s">
        <v>2876</v>
      </c>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413"/>
      <c r="AM26" s="413"/>
    </row>
    <row r="27" spans="2:72" ht="9" customHeight="1"/>
    <row r="28" spans="2:72">
      <c r="B28" s="1636" t="s">
        <v>2255</v>
      </c>
      <c r="C28" s="1636"/>
      <c r="D28" s="1636"/>
      <c r="E28" s="1636"/>
      <c r="F28" s="1636"/>
      <c r="G28" s="1636"/>
      <c r="H28" s="1636"/>
      <c r="I28" s="1636"/>
      <c r="J28" s="1636"/>
      <c r="K28" s="1636"/>
      <c r="L28" s="1636"/>
      <c r="M28" s="1636"/>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pans="2:72" ht="6" customHeight="1">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row>
    <row r="30" spans="2:72" ht="15.75" customHeight="1">
      <c r="B30" s="837" t="s">
        <v>2552</v>
      </c>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row>
    <row r="31" spans="2:72" ht="15" customHeight="1">
      <c r="B31" s="409"/>
      <c r="C31" s="406"/>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row>
    <row r="32" spans="2:72" ht="10" customHeight="1">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row>
    <row r="33" spans="2:37" ht="15" customHeight="1">
      <c r="B33" s="837" t="s">
        <v>2553</v>
      </c>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row>
    <row r="34" spans="2:37" ht="15" customHeight="1">
      <c r="C34" s="1640"/>
      <c r="D34" s="1640"/>
      <c r="E34" s="1640"/>
      <c r="F34" s="1640"/>
      <c r="G34" s="405" t="s">
        <v>2242</v>
      </c>
      <c r="H34" s="412"/>
      <c r="I34" s="405" t="s">
        <v>2243</v>
      </c>
      <c r="J34" s="412"/>
      <c r="K34" s="405" t="s">
        <v>2244</v>
      </c>
    </row>
    <row r="35" spans="2:37" ht="10" customHeight="1">
      <c r="C35" s="409"/>
      <c r="D35" s="409"/>
      <c r="E35" s="409"/>
      <c r="F35" s="409"/>
      <c r="H35" s="409"/>
      <c r="J35" s="409"/>
    </row>
    <row r="36" spans="2:37" ht="15" customHeight="1">
      <c r="B36" s="836" t="s">
        <v>2874</v>
      </c>
      <c r="C36" s="409"/>
      <c r="D36" s="409"/>
      <c r="E36" s="409"/>
      <c r="F36" s="409"/>
      <c r="H36" s="409"/>
      <c r="J36" s="409"/>
    </row>
    <row r="37" spans="2:37" ht="15" customHeight="1">
      <c r="B37" s="838"/>
      <c r="C37" s="1638" t="s">
        <v>2881</v>
      </c>
      <c r="D37" s="1638"/>
      <c r="E37" s="1638"/>
      <c r="F37" s="1638"/>
      <c r="G37" s="1638"/>
      <c r="H37" s="1638"/>
      <c r="I37" s="681" t="s">
        <v>2901</v>
      </c>
      <c r="J37" s="835"/>
    </row>
    <row r="38" spans="2:37" ht="15" customHeight="1">
      <c r="B38" s="838"/>
      <c r="C38" s="1638" t="s">
        <v>2902</v>
      </c>
      <c r="D38" s="1638"/>
      <c r="E38" s="1638"/>
      <c r="F38" s="1638"/>
      <c r="G38" s="1638"/>
      <c r="H38" s="1638"/>
      <c r="I38" s="681" t="s">
        <v>2901</v>
      </c>
      <c r="J38" s="835"/>
    </row>
    <row r="39" spans="2:37" ht="15" customHeight="1">
      <c r="B39" s="838"/>
      <c r="C39" s="1638" t="s">
        <v>2883</v>
      </c>
      <c r="D39" s="1638"/>
      <c r="E39" s="1638"/>
      <c r="F39" s="1638"/>
      <c r="G39" s="1638"/>
      <c r="H39" s="1638"/>
      <c r="I39" s="681" t="s">
        <v>2901</v>
      </c>
      <c r="J39" s="835"/>
    </row>
    <row r="40" spans="2:37" ht="10" customHeight="1">
      <c r="B40" s="838"/>
      <c r="C40" s="422"/>
      <c r="D40" s="422"/>
      <c r="E40" s="422"/>
      <c r="F40" s="422"/>
      <c r="G40" s="422"/>
      <c r="H40" s="409"/>
      <c r="J40" s="409"/>
    </row>
    <row r="41" spans="2:37" ht="15" customHeight="1">
      <c r="B41" s="837" t="s">
        <v>2554</v>
      </c>
      <c r="C41" s="409"/>
      <c r="D41" s="409"/>
      <c r="E41" s="409"/>
      <c r="F41" s="409"/>
      <c r="H41" s="409"/>
      <c r="J41" s="409"/>
    </row>
    <row r="42" spans="2:37" ht="15" customHeight="1">
      <c r="B42" s="837"/>
      <c r="C42" s="406"/>
      <c r="H42" s="409"/>
      <c r="J42" s="409"/>
    </row>
    <row r="43" spans="2:37" ht="10" customHeight="1">
      <c r="B43" s="838"/>
      <c r="C43" s="409"/>
      <c r="D43" s="409"/>
      <c r="E43" s="409"/>
      <c r="F43" s="409"/>
      <c r="H43" s="409"/>
      <c r="J43" s="409"/>
    </row>
    <row r="44" spans="2:37" ht="15" customHeight="1">
      <c r="B44" s="837" t="s">
        <v>2555</v>
      </c>
    </row>
    <row r="45" spans="2:37" ht="18" customHeight="1">
      <c r="C45" s="414" t="s">
        <v>2340</v>
      </c>
      <c r="D45" s="1628"/>
      <c r="E45" s="1628"/>
      <c r="F45" s="1628"/>
      <c r="G45" s="1628"/>
      <c r="H45" s="1628"/>
      <c r="I45" s="1628"/>
      <c r="J45" s="1628"/>
      <c r="K45" s="1628"/>
      <c r="L45" s="405" t="s">
        <v>2341</v>
      </c>
    </row>
    <row r="46" spans="2:37" ht="10" customHeight="1">
      <c r="C46" s="414"/>
      <c r="D46" s="716"/>
      <c r="E46" s="716"/>
      <c r="F46" s="716"/>
      <c r="G46" s="716"/>
      <c r="H46" s="716"/>
      <c r="I46" s="716"/>
      <c r="J46" s="716"/>
      <c r="K46" s="716"/>
    </row>
    <row r="47" spans="2:37" ht="26" customHeight="1">
      <c r="C47" s="1627" t="s">
        <v>2556</v>
      </c>
      <c r="D47" s="1627"/>
      <c r="E47" s="1627"/>
      <c r="F47" s="1627"/>
      <c r="G47" s="1627"/>
      <c r="H47" s="1627"/>
      <c r="I47" s="1627"/>
      <c r="J47" s="1627"/>
      <c r="K47" s="1627"/>
      <c r="L47" s="1627"/>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row>
    <row r="48" spans="2:37" ht="15" customHeight="1">
      <c r="C48" s="717" t="s">
        <v>2557</v>
      </c>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5"/>
    </row>
    <row r="49" spans="2:37" ht="10" customHeight="1">
      <c r="C49" s="715"/>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c r="AD49" s="715"/>
      <c r="AE49" s="715"/>
      <c r="AF49" s="715"/>
      <c r="AG49" s="715"/>
      <c r="AH49" s="715"/>
      <c r="AI49" s="715"/>
      <c r="AJ49" s="715"/>
      <c r="AK49" s="715"/>
    </row>
    <row r="50" spans="2:37" ht="15" customHeight="1">
      <c r="B50" s="837" t="s">
        <v>2558</v>
      </c>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row>
    <row r="51" spans="2:37" ht="15" customHeight="1">
      <c r="C51" s="1629" t="s">
        <v>2559</v>
      </c>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1629"/>
      <c r="AB51" s="1629"/>
      <c r="AC51" s="1629"/>
      <c r="AD51" s="1629"/>
      <c r="AE51" s="1629"/>
      <c r="AF51" s="1629"/>
      <c r="AG51" s="1629"/>
      <c r="AH51" s="1629"/>
      <c r="AI51" s="1629"/>
      <c r="AJ51" s="1629"/>
      <c r="AK51" s="1629"/>
    </row>
    <row r="52" spans="2:37" ht="10" customHeight="1">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row>
    <row r="53" spans="2:37" ht="15" customHeight="1">
      <c r="B53" s="837" t="s">
        <v>2560</v>
      </c>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row>
    <row r="54" spans="2:37" ht="30" customHeight="1">
      <c r="B54" s="838"/>
      <c r="C54" s="1624" t="s">
        <v>2561</v>
      </c>
      <c r="D54" s="1624"/>
      <c r="E54" s="1624"/>
      <c r="F54" s="1624"/>
      <c r="G54" s="1624"/>
      <c r="H54" s="1624"/>
      <c r="I54" s="1624"/>
      <c r="J54" s="1624"/>
      <c r="K54" s="1624"/>
      <c r="L54" s="1624"/>
      <c r="M54" s="1624"/>
      <c r="N54" s="1624"/>
      <c r="O54" s="1624"/>
      <c r="P54" s="1624"/>
      <c r="Q54" s="1624"/>
      <c r="R54" s="1624"/>
      <c r="S54" s="1624"/>
      <c r="T54" s="1624"/>
      <c r="U54" s="1624"/>
      <c r="V54" s="1624"/>
      <c r="W54" s="1624"/>
      <c r="X54" s="1624"/>
      <c r="Y54" s="1624"/>
      <c r="Z54" s="1624"/>
      <c r="AA54" s="1624"/>
      <c r="AB54" s="1624"/>
      <c r="AC54" s="1624"/>
      <c r="AD54" s="1624"/>
      <c r="AE54" s="1624"/>
      <c r="AF54" s="1624"/>
      <c r="AG54" s="1624"/>
      <c r="AH54" s="1624"/>
      <c r="AI54" s="1624"/>
      <c r="AJ54" s="1624"/>
      <c r="AK54" s="1624"/>
    </row>
    <row r="55" spans="2:37" ht="10" customHeight="1">
      <c r="C55" s="416"/>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row>
    <row r="56" spans="2:37" ht="15" customHeight="1">
      <c r="B56" s="837" t="s">
        <v>2562</v>
      </c>
      <c r="C56" s="416"/>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row>
    <row r="57" spans="2:37" ht="15" customHeight="1">
      <c r="B57" s="837"/>
      <c r="C57" s="416" t="s">
        <v>2926</v>
      </c>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row>
    <row r="58" spans="2:37" ht="6" customHeight="1">
      <c r="B58" s="837"/>
      <c r="C58" s="416"/>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row>
    <row r="59" spans="2:37" ht="67.25" customHeight="1">
      <c r="B59" s="837"/>
      <c r="C59" s="1625" t="s">
        <v>2563</v>
      </c>
      <c r="D59" s="1625"/>
      <c r="E59" s="1626" t="s">
        <v>2920</v>
      </c>
      <c r="F59" s="1626"/>
      <c r="G59" s="1626"/>
      <c r="H59" s="1626"/>
      <c r="I59" s="1626"/>
      <c r="J59" s="1626"/>
      <c r="K59" s="1626"/>
      <c r="L59" s="1626"/>
      <c r="M59" s="1626"/>
      <c r="N59" s="1626"/>
      <c r="O59" s="1626"/>
      <c r="P59" s="1626"/>
      <c r="Q59" s="1626"/>
      <c r="R59" s="1626"/>
      <c r="S59" s="1626"/>
      <c r="T59" s="1626"/>
      <c r="U59" s="1626"/>
      <c r="V59" s="1626"/>
      <c r="W59" s="1626"/>
      <c r="X59" s="1626"/>
      <c r="Y59" s="1626"/>
      <c r="Z59" s="1626"/>
      <c r="AA59" s="1626"/>
      <c r="AB59" s="1626"/>
      <c r="AC59" s="1626"/>
      <c r="AD59" s="1626"/>
      <c r="AE59" s="1626"/>
      <c r="AF59" s="1626"/>
      <c r="AG59" s="1626"/>
      <c r="AH59" s="1626"/>
      <c r="AI59" s="1626"/>
      <c r="AJ59" s="1626"/>
      <c r="AK59" s="1626"/>
    </row>
    <row r="60" spans="2:37" ht="6" customHeight="1">
      <c r="B60" s="837"/>
      <c r="C60" s="416"/>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c r="AJ60" s="415"/>
      <c r="AK60" s="415"/>
    </row>
    <row r="61" spans="2:37" ht="30" customHeight="1">
      <c r="B61" s="837"/>
      <c r="C61" s="1625" t="s">
        <v>2564</v>
      </c>
      <c r="D61" s="1625"/>
      <c r="E61" s="1626" t="s">
        <v>2921</v>
      </c>
      <c r="F61" s="1626"/>
      <c r="G61" s="1626"/>
      <c r="H61" s="1626"/>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row>
    <row r="62" spans="2:37" ht="6" customHeight="1">
      <c r="B62" s="837"/>
      <c r="C62" s="416"/>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row>
    <row r="63" spans="2:37" ht="58.5" customHeight="1">
      <c r="B63" s="837"/>
      <c r="C63" s="1625" t="s">
        <v>2565</v>
      </c>
      <c r="D63" s="1625"/>
      <c r="E63" s="1626" t="s">
        <v>2922</v>
      </c>
      <c r="F63" s="1626"/>
      <c r="G63" s="1626"/>
      <c r="H63" s="1626"/>
      <c r="I63" s="1626"/>
      <c r="J63" s="1626"/>
      <c r="K63" s="1626"/>
      <c r="L63" s="1626"/>
      <c r="M63" s="1626"/>
      <c r="N63" s="1626"/>
      <c r="O63" s="1626"/>
      <c r="P63" s="1626"/>
      <c r="Q63" s="1626"/>
      <c r="R63" s="1626"/>
      <c r="S63" s="1626"/>
      <c r="T63" s="1626"/>
      <c r="U63" s="1626"/>
      <c r="V63" s="1626"/>
      <c r="W63" s="1626"/>
      <c r="X63" s="1626"/>
      <c r="Y63" s="1626"/>
      <c r="Z63" s="1626"/>
      <c r="AA63" s="1626"/>
      <c r="AB63" s="1626"/>
      <c r="AC63" s="1626"/>
      <c r="AD63" s="1626"/>
      <c r="AE63" s="1626"/>
      <c r="AF63" s="1626"/>
      <c r="AG63" s="1626"/>
      <c r="AH63" s="1626"/>
      <c r="AI63" s="1626"/>
      <c r="AJ63" s="1626"/>
      <c r="AK63" s="1626"/>
    </row>
    <row r="64" spans="2:37" ht="6" customHeight="1">
      <c r="B64" s="837"/>
      <c r="C64" s="416"/>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row>
    <row r="65" spans="2:37" ht="30" customHeight="1">
      <c r="B65" s="837"/>
      <c r="C65" s="1625" t="s">
        <v>2566</v>
      </c>
      <c r="D65" s="1625"/>
      <c r="E65" s="1626" t="s">
        <v>2923</v>
      </c>
      <c r="F65" s="1626"/>
      <c r="G65" s="1626"/>
      <c r="H65" s="1626"/>
      <c r="I65" s="1626"/>
      <c r="J65" s="1626"/>
      <c r="K65" s="1626"/>
      <c r="L65" s="1626"/>
      <c r="M65" s="1626"/>
      <c r="N65" s="1626"/>
      <c r="O65" s="1626"/>
      <c r="P65" s="1626"/>
      <c r="Q65" s="1626"/>
      <c r="R65" s="1626"/>
      <c r="S65" s="1626"/>
      <c r="T65" s="1626"/>
      <c r="U65" s="1626"/>
      <c r="V65" s="1626"/>
      <c r="W65" s="1626"/>
      <c r="X65" s="1626"/>
      <c r="Y65" s="1626"/>
      <c r="Z65" s="1626"/>
      <c r="AA65" s="1626"/>
      <c r="AB65" s="1626"/>
      <c r="AC65" s="1626"/>
      <c r="AD65" s="1626"/>
      <c r="AE65" s="1626"/>
      <c r="AF65" s="1626"/>
      <c r="AG65" s="1626"/>
      <c r="AH65" s="1626"/>
      <c r="AI65" s="1626"/>
      <c r="AJ65" s="1626"/>
      <c r="AK65" s="1626"/>
    </row>
    <row r="66" spans="2:37" ht="6" customHeight="1">
      <c r="B66" s="837"/>
      <c r="C66" s="416"/>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row>
    <row r="67" spans="2:37" ht="30" customHeight="1">
      <c r="B67" s="837"/>
      <c r="C67" s="1625" t="s">
        <v>2567</v>
      </c>
      <c r="D67" s="1625"/>
      <c r="E67" s="1626" t="s">
        <v>2924</v>
      </c>
      <c r="F67" s="1626"/>
      <c r="G67" s="1626"/>
      <c r="H67" s="1626"/>
      <c r="I67" s="1626"/>
      <c r="J67" s="1626"/>
      <c r="K67" s="1626"/>
      <c r="L67" s="1626"/>
      <c r="M67" s="1626"/>
      <c r="N67" s="1626"/>
      <c r="O67" s="1626"/>
      <c r="P67" s="1626"/>
      <c r="Q67" s="1626"/>
      <c r="R67" s="1626"/>
      <c r="S67" s="1626"/>
      <c r="T67" s="1626"/>
      <c r="U67" s="1626"/>
      <c r="V67" s="1626"/>
      <c r="W67" s="1626"/>
      <c r="X67" s="1626"/>
      <c r="Y67" s="1626"/>
      <c r="Z67" s="1626"/>
      <c r="AA67" s="1626"/>
      <c r="AB67" s="1626"/>
      <c r="AC67" s="1626"/>
      <c r="AD67" s="1626"/>
      <c r="AE67" s="1626"/>
      <c r="AF67" s="1626"/>
      <c r="AG67" s="1626"/>
      <c r="AH67" s="1626"/>
      <c r="AI67" s="1626"/>
      <c r="AJ67" s="1626"/>
      <c r="AK67" s="1626"/>
    </row>
    <row r="68" spans="2:37" ht="6" customHeight="1">
      <c r="B68" s="837"/>
      <c r="C68" s="416"/>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row>
    <row r="69" spans="2:37" ht="30" customHeight="1">
      <c r="B69" s="837"/>
      <c r="C69" s="1625" t="s">
        <v>2568</v>
      </c>
      <c r="D69" s="1625"/>
      <c r="E69" s="1626" t="s">
        <v>2925</v>
      </c>
      <c r="F69" s="1626"/>
      <c r="G69" s="1626"/>
      <c r="H69" s="1626"/>
      <c r="I69" s="1626"/>
      <c r="J69" s="1626"/>
      <c r="K69" s="1626"/>
      <c r="L69" s="1626"/>
      <c r="M69" s="1626"/>
      <c r="N69" s="1626"/>
      <c r="O69" s="1626"/>
      <c r="P69" s="1626"/>
      <c r="Q69" s="1626"/>
      <c r="R69" s="1626"/>
      <c r="S69" s="1626"/>
      <c r="T69" s="1626"/>
      <c r="U69" s="1626"/>
      <c r="V69" s="1626"/>
      <c r="W69" s="1626"/>
      <c r="X69" s="1626"/>
      <c r="Y69" s="1626"/>
      <c r="Z69" s="1626"/>
      <c r="AA69" s="1626"/>
      <c r="AB69" s="1626"/>
      <c r="AC69" s="1626"/>
      <c r="AD69" s="1626"/>
      <c r="AE69" s="1626"/>
      <c r="AF69" s="1626"/>
      <c r="AG69" s="1626"/>
      <c r="AH69" s="1626"/>
      <c r="AI69" s="1626"/>
      <c r="AJ69" s="1626"/>
      <c r="AK69" s="1626"/>
    </row>
    <row r="70" spans="2:37" ht="15" customHeight="1">
      <c r="B70" s="837"/>
      <c r="C70" s="416"/>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row>
    <row r="71" spans="2:37" ht="15" customHeight="1">
      <c r="B71" s="837"/>
      <c r="C71" s="416"/>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row>
    <row r="72" spans="2:37" ht="15" customHeight="1">
      <c r="B72" s="837"/>
      <c r="C72" s="416"/>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row>
    <row r="73" spans="2:37" ht="15" customHeight="1">
      <c r="B73" s="837"/>
      <c r="C73" s="416"/>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row>
    <row r="74" spans="2:37" ht="15" customHeight="1">
      <c r="B74" s="837"/>
      <c r="C74" s="416"/>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row>
    <row r="75" spans="2:37" ht="15" customHeight="1">
      <c r="B75" s="837"/>
      <c r="C75" s="416"/>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row>
    <row r="76" spans="2:37" ht="15" customHeight="1">
      <c r="B76" s="837"/>
      <c r="C76" s="416"/>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row>
    <row r="77" spans="2:37" ht="15" customHeight="1">
      <c r="B77" s="837"/>
      <c r="C77" s="416"/>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row>
    <row r="78" spans="2:37" ht="15" customHeight="1">
      <c r="B78" s="837"/>
      <c r="C78" s="416"/>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row>
    <row r="79" spans="2:37" ht="15" customHeight="1">
      <c r="B79" s="837"/>
      <c r="C79" s="416"/>
      <c r="D79" s="415"/>
      <c r="E79" s="415"/>
      <c r="F79" s="415"/>
      <c r="G79" s="415"/>
      <c r="H79" s="415"/>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c r="AJ79" s="415"/>
      <c r="AK79" s="415"/>
    </row>
    <row r="80" spans="2:37" ht="15" customHeight="1">
      <c r="B80" s="837"/>
      <c r="C80" s="416"/>
      <c r="D80" s="415"/>
      <c r="E80" s="415"/>
      <c r="F80" s="415"/>
      <c r="G80" s="415"/>
      <c r="H80" s="415"/>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c r="AJ80" s="415"/>
      <c r="AK80" s="415"/>
    </row>
    <row r="81" spans="2:37" ht="33" customHeight="1">
      <c r="C81" s="1624"/>
      <c r="D81" s="1624"/>
      <c r="E81" s="1624"/>
      <c r="F81" s="1624"/>
      <c r="G81" s="1624"/>
      <c r="H81" s="1624"/>
      <c r="I81" s="1624"/>
      <c r="J81" s="1624"/>
      <c r="K81" s="1624"/>
      <c r="L81" s="1624"/>
      <c r="M81" s="1624"/>
      <c r="N81" s="1624"/>
      <c r="O81" s="1624"/>
      <c r="P81" s="1624"/>
      <c r="Q81" s="1624"/>
      <c r="R81" s="1624"/>
      <c r="S81" s="1624"/>
      <c r="T81" s="1624"/>
      <c r="U81" s="1624"/>
      <c r="V81" s="1624"/>
      <c r="W81" s="1624"/>
      <c r="X81" s="1624"/>
      <c r="Y81" s="1624"/>
      <c r="Z81" s="1624"/>
      <c r="AA81" s="1624"/>
      <c r="AB81" s="1624"/>
      <c r="AC81" s="1624"/>
      <c r="AD81" s="1624"/>
      <c r="AE81" s="1624"/>
      <c r="AF81" s="1624"/>
      <c r="AG81" s="1624"/>
      <c r="AH81" s="1624"/>
      <c r="AI81" s="1624"/>
      <c r="AJ81" s="1624"/>
      <c r="AK81" s="1624"/>
    </row>
    <row r="82" spans="2:37" ht="15" customHeight="1">
      <c r="B82" s="837"/>
      <c r="C82" s="416"/>
      <c r="D82" s="415"/>
      <c r="E82" s="415"/>
      <c r="F82" s="415"/>
      <c r="G82" s="415"/>
      <c r="H82" s="415"/>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c r="AJ82" s="415"/>
      <c r="AK82" s="415"/>
    </row>
    <row r="83" spans="2:37" ht="15" customHeight="1">
      <c r="B83" s="837"/>
      <c r="C83" s="416"/>
      <c r="D83" s="415"/>
      <c r="E83" s="415"/>
      <c r="F83" s="415"/>
      <c r="G83" s="415"/>
      <c r="H83" s="415"/>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c r="AJ83" s="415"/>
      <c r="AK83" s="415"/>
    </row>
    <row r="84" spans="2:37" ht="15" customHeight="1">
      <c r="B84" s="837"/>
      <c r="C84" s="416"/>
      <c r="D84" s="415"/>
      <c r="E84" s="415"/>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c r="AJ84" s="415"/>
      <c r="AK84" s="415"/>
    </row>
    <row r="85" spans="2:37" ht="15" customHeight="1">
      <c r="B85" s="837"/>
      <c r="C85" s="416"/>
      <c r="D85" s="415"/>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c r="AJ85" s="415"/>
      <c r="AK85" s="415"/>
    </row>
    <row r="86" spans="2:37" ht="15" customHeight="1">
      <c r="B86" s="837"/>
      <c r="C86" s="416"/>
      <c r="D86" s="415"/>
      <c r="E86" s="415"/>
      <c r="F86" s="415"/>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c r="AJ86" s="415"/>
      <c r="AK86" s="415"/>
    </row>
    <row r="87" spans="2:37" ht="15" customHeight="1">
      <c r="B87" s="837"/>
      <c r="C87" s="416"/>
      <c r="D87" s="415"/>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c r="AJ87" s="415"/>
      <c r="AK87" s="415"/>
    </row>
    <row r="88" spans="2:37" ht="15" customHeight="1">
      <c r="B88" s="837"/>
      <c r="C88" s="416"/>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row>
    <row r="89" spans="2:37" ht="15" customHeight="1">
      <c r="B89" s="837"/>
      <c r="C89" s="416"/>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c r="AJ89" s="415"/>
      <c r="AK89" s="415"/>
    </row>
    <row r="90" spans="2:37" ht="15" customHeight="1">
      <c r="B90" s="837"/>
      <c r="C90" s="416"/>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row>
    <row r="91" spans="2:37" ht="15" customHeight="1">
      <c r="B91" s="837"/>
      <c r="C91" s="416"/>
      <c r="D91" s="415"/>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row>
    <row r="92" spans="2:37" ht="15.75" customHeight="1"/>
    <row r="93" spans="2:37" ht="15.75" customHeight="1"/>
  </sheetData>
  <mergeCells count="41">
    <mergeCell ref="B16:E16"/>
    <mergeCell ref="C25:F25"/>
    <mergeCell ref="C34:F34"/>
    <mergeCell ref="L25:AK25"/>
    <mergeCell ref="AB2:AG2"/>
    <mergeCell ref="AH2:AJ2"/>
    <mergeCell ref="AF4:AG4"/>
    <mergeCell ref="AI4:AJ4"/>
    <mergeCell ref="AA4:AD4"/>
    <mergeCell ref="E61:AK61"/>
    <mergeCell ref="B7:E7"/>
    <mergeCell ref="B8:E8"/>
    <mergeCell ref="B11:E11"/>
    <mergeCell ref="B12:E12"/>
    <mergeCell ref="Z17:AK17"/>
    <mergeCell ref="AA18:AD18"/>
    <mergeCell ref="AE18:AK18"/>
    <mergeCell ref="B26:AK26"/>
    <mergeCell ref="B28:AK28"/>
    <mergeCell ref="B21:AK21"/>
    <mergeCell ref="B22:AK22"/>
    <mergeCell ref="C39:H39"/>
    <mergeCell ref="C38:H38"/>
    <mergeCell ref="C37:H37"/>
    <mergeCell ref="B15:E15"/>
    <mergeCell ref="C81:AK81"/>
    <mergeCell ref="C69:D69"/>
    <mergeCell ref="E69:AK69"/>
    <mergeCell ref="C47:AK47"/>
    <mergeCell ref="D45:K45"/>
    <mergeCell ref="C65:D65"/>
    <mergeCell ref="E65:AK65"/>
    <mergeCell ref="C67:D67"/>
    <mergeCell ref="E67:AK67"/>
    <mergeCell ref="C63:D63"/>
    <mergeCell ref="E63:AK63"/>
    <mergeCell ref="C51:AK51"/>
    <mergeCell ref="C54:AK54"/>
    <mergeCell ref="C59:D59"/>
    <mergeCell ref="E59:AK59"/>
    <mergeCell ref="C61:D61"/>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5" max="3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theme="6"/>
  </sheetPr>
  <dimension ref="B1:AP60"/>
  <sheetViews>
    <sheetView showZeros="0" view="pageBreakPreview" topLeftCell="A4" zoomScaleNormal="100" zoomScaleSheetLayoutView="100" workbookViewId="0">
      <selection activeCell="BF21" sqref="BF21"/>
    </sheetView>
  </sheetViews>
  <sheetFormatPr defaultColWidth="9" defaultRowHeight="12.5" outlineLevelRow="1"/>
  <cols>
    <col min="1" max="3" width="2.6328125" style="405" customWidth="1"/>
    <col min="4" max="4" width="1.6328125" style="405" customWidth="1"/>
    <col min="5" max="5" width="2.08984375" style="405" customWidth="1"/>
    <col min="6" max="6" width="1.36328125" style="405" customWidth="1"/>
    <col min="7" max="18" width="2.6328125" style="405" customWidth="1"/>
    <col min="19" max="20" width="2.36328125" style="405" customWidth="1"/>
    <col min="21" max="21" width="1.6328125" style="405" customWidth="1"/>
    <col min="22" max="22" width="1.36328125" style="405" customWidth="1"/>
    <col min="23" max="24" width="2.6328125" style="405" customWidth="1"/>
    <col min="25" max="25" width="1.36328125" style="405" customWidth="1"/>
    <col min="26" max="27" width="2.6328125" style="405" customWidth="1"/>
    <col min="28" max="29" width="1.36328125" style="405" customWidth="1"/>
    <col min="30" max="31" width="2.6328125" style="405" customWidth="1"/>
    <col min="32" max="32" width="1.36328125" style="405" customWidth="1"/>
    <col min="33" max="34" width="2.6328125" style="405" customWidth="1"/>
    <col min="35" max="35" width="1.36328125" style="405" customWidth="1"/>
    <col min="36" max="43" width="2.6328125" style="405" customWidth="1"/>
    <col min="44" max="67" width="2.453125" style="405" customWidth="1"/>
    <col min="68" max="16384" width="9" style="405"/>
  </cols>
  <sheetData>
    <row r="1" spans="2:42">
      <c r="B1" s="405" t="s">
        <v>2779</v>
      </c>
    </row>
    <row r="2" spans="2:42" ht="13.5" customHeight="1">
      <c r="AA2" s="406"/>
      <c r="AB2" s="1636" t="s">
        <v>2252</v>
      </c>
      <c r="AC2" s="1636"/>
      <c r="AD2" s="1636"/>
      <c r="AE2" s="1636"/>
      <c r="AF2" s="1636"/>
      <c r="AG2" s="1636"/>
      <c r="AH2" s="1642"/>
      <c r="AI2" s="1642"/>
      <c r="AJ2" s="1642"/>
      <c r="AK2" s="405" t="s">
        <v>2543</v>
      </c>
      <c r="AO2" s="407"/>
      <c r="AP2" s="408" t="s">
        <v>2241</v>
      </c>
    </row>
    <row r="3" spans="2:42" ht="2.25" customHeight="1">
      <c r="AB3" s="409"/>
      <c r="AC3" s="409"/>
      <c r="AD3" s="409"/>
      <c r="AE3" s="409"/>
      <c r="AF3" s="409"/>
      <c r="AG3" s="409"/>
      <c r="AH3" s="409"/>
      <c r="AI3" s="409"/>
      <c r="AJ3" s="409"/>
    </row>
    <row r="4" spans="2:42">
      <c r="AA4" s="1640"/>
      <c r="AB4" s="1640"/>
      <c r="AC4" s="1640"/>
      <c r="AD4" s="1640"/>
      <c r="AE4" s="405" t="s">
        <v>2242</v>
      </c>
      <c r="AF4" s="1642"/>
      <c r="AG4" s="1642"/>
      <c r="AH4" s="405" t="s">
        <v>2243</v>
      </c>
      <c r="AI4" s="1642"/>
      <c r="AJ4" s="1642"/>
      <c r="AK4" s="405" t="s">
        <v>2244</v>
      </c>
    </row>
    <row r="5" spans="2:42" ht="13.5" customHeight="1"/>
    <row r="6" spans="2:42">
      <c r="B6" s="405" t="s">
        <v>2927</v>
      </c>
    </row>
    <row r="7" spans="2:42" ht="15.75" customHeight="1">
      <c r="B7" s="1630" t="s">
        <v>2545</v>
      </c>
      <c r="C7" s="1630"/>
      <c r="D7" s="1630"/>
      <c r="E7" s="1630"/>
      <c r="G7" s="406"/>
    </row>
    <row r="8" spans="2:42" ht="15.75" customHeight="1">
      <c r="B8" s="1631" t="s">
        <v>2546</v>
      </c>
      <c r="C8" s="1631"/>
      <c r="D8" s="1631"/>
      <c r="E8" s="1631"/>
      <c r="G8" s="411"/>
    </row>
    <row r="10" spans="2:42" outlineLevel="1">
      <c r="B10" s="405" t="s">
        <v>2958</v>
      </c>
    </row>
    <row r="11" spans="2:42" ht="15.75" customHeight="1" outlineLevel="1">
      <c r="B11" s="1630" t="s">
        <v>2545</v>
      </c>
      <c r="C11" s="1630"/>
      <c r="D11" s="1630"/>
      <c r="E11" s="1630"/>
      <c r="G11" s="406"/>
    </row>
    <row r="12" spans="2:42" ht="15.75" customHeight="1" outlineLevel="1">
      <c r="B12" s="1631" t="s">
        <v>2546</v>
      </c>
      <c r="C12" s="1631"/>
      <c r="D12" s="1631"/>
      <c r="E12" s="1631"/>
      <c r="G12" s="411"/>
    </row>
    <row r="13" spans="2:42" ht="10" customHeight="1"/>
    <row r="14" spans="2:42" outlineLevel="1">
      <c r="B14" s="405" t="s">
        <v>2959</v>
      </c>
    </row>
    <row r="15" spans="2:42" ht="15.75" customHeight="1" outlineLevel="1">
      <c r="B15" s="1630" t="s">
        <v>2545</v>
      </c>
      <c r="C15" s="1630"/>
      <c r="D15" s="1630"/>
      <c r="E15" s="1630"/>
      <c r="G15" s="406"/>
    </row>
    <row r="16" spans="2:42" ht="15.75" customHeight="1" outlineLevel="1">
      <c r="B16" s="1631" t="s">
        <v>2546</v>
      </c>
      <c r="C16" s="1631"/>
      <c r="D16" s="1631"/>
      <c r="E16" s="1631"/>
      <c r="G16" s="411"/>
    </row>
    <row r="17" spans="2:41" ht="13.5" customHeight="1">
      <c r="Z17" s="1632" t="s">
        <v>2548</v>
      </c>
      <c r="AA17" s="1632"/>
      <c r="AB17" s="1632"/>
      <c r="AC17" s="1632"/>
      <c r="AD17" s="1632"/>
      <c r="AE17" s="1632"/>
      <c r="AF17" s="1632"/>
      <c r="AG17" s="1632"/>
      <c r="AH17" s="1632"/>
      <c r="AI17" s="1632"/>
      <c r="AJ17" s="1632"/>
      <c r="AK17" s="1632"/>
    </row>
    <row r="18" spans="2:41" ht="15" customHeight="1">
      <c r="AA18" s="1633" t="s">
        <v>2549</v>
      </c>
      <c r="AB18" s="1633"/>
      <c r="AC18" s="1633"/>
      <c r="AD18" s="1633"/>
      <c r="AE18" s="1634"/>
      <c r="AF18" s="1634"/>
      <c r="AG18" s="1634"/>
      <c r="AH18" s="1634"/>
      <c r="AI18" s="1634"/>
      <c r="AJ18" s="1634"/>
      <c r="AK18" s="1634"/>
      <c r="AO18" s="410" t="s">
        <v>2550</v>
      </c>
    </row>
    <row r="19" spans="2:41" ht="18" customHeight="1"/>
    <row r="20" spans="2:41" ht="18" customHeight="1"/>
    <row r="21" spans="2:41" ht="14">
      <c r="B21" s="1637" t="s">
        <v>2572</v>
      </c>
      <c r="C21" s="1637"/>
      <c r="D21" s="1637"/>
      <c r="E21" s="1637"/>
      <c r="F21" s="1637"/>
      <c r="G21" s="1637"/>
      <c r="H21" s="1637"/>
      <c r="I21" s="1637"/>
      <c r="J21" s="1637"/>
      <c r="K21" s="1637"/>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row>
    <row r="22" spans="2:41" ht="14">
      <c r="B22" s="1637" t="s">
        <v>2569</v>
      </c>
      <c r="C22" s="1637"/>
      <c r="D22" s="1637"/>
      <c r="E22" s="1637"/>
      <c r="F22" s="1637"/>
      <c r="G22" s="1637"/>
      <c r="H22" s="1637"/>
      <c r="I22" s="1637"/>
      <c r="J22" s="1637"/>
      <c r="K22" s="1637"/>
      <c r="L22" s="1637"/>
      <c r="M22" s="1637"/>
      <c r="N22" s="1637"/>
      <c r="O22" s="1637"/>
      <c r="P22" s="1637"/>
      <c r="Q22" s="1637"/>
      <c r="R22" s="1637"/>
      <c r="S22" s="1637"/>
      <c r="T22" s="1637"/>
      <c r="U22" s="1637"/>
      <c r="V22" s="1637"/>
      <c r="W22" s="1637"/>
      <c r="X22" s="1637"/>
      <c r="Y22" s="1637"/>
      <c r="Z22" s="1637"/>
      <c r="AA22" s="1637"/>
      <c r="AB22" s="1637"/>
      <c r="AC22" s="1637"/>
      <c r="AD22" s="1637"/>
      <c r="AE22" s="1637"/>
      <c r="AF22" s="1637"/>
      <c r="AG22" s="1637"/>
      <c r="AH22" s="1637"/>
      <c r="AI22" s="1637"/>
      <c r="AJ22" s="1637"/>
      <c r="AK22" s="1637"/>
    </row>
    <row r="23" spans="2:41" ht="13.5" customHeight="1">
      <c r="B23" s="678"/>
      <c r="C23" s="678"/>
      <c r="D23" s="678"/>
      <c r="E23" s="678"/>
      <c r="F23" s="678"/>
      <c r="G23" s="678"/>
      <c r="H23" s="678"/>
      <c r="I23" s="678"/>
      <c r="J23" s="678"/>
      <c r="K23" s="678"/>
      <c r="L23" s="678"/>
      <c r="M23" s="678"/>
      <c r="N23" s="678"/>
      <c r="O23" s="678"/>
      <c r="P23" s="678"/>
      <c r="Q23" s="678"/>
      <c r="R23" s="678"/>
      <c r="S23" s="678"/>
      <c r="T23" s="678"/>
      <c r="U23" s="678"/>
      <c r="V23" s="678"/>
      <c r="W23" s="678"/>
      <c r="X23" s="678"/>
      <c r="Y23" s="678"/>
      <c r="Z23" s="678"/>
      <c r="AA23" s="678"/>
      <c r="AB23" s="678"/>
      <c r="AC23" s="678"/>
      <c r="AD23" s="678"/>
      <c r="AE23" s="678"/>
      <c r="AF23" s="678"/>
      <c r="AG23" s="679"/>
      <c r="AH23" s="679"/>
      <c r="AI23" s="679"/>
      <c r="AJ23" s="679"/>
      <c r="AK23" s="679"/>
    </row>
    <row r="24" spans="2:41" ht="13.5" customHeight="1">
      <c r="B24" s="679"/>
      <c r="C24" s="679"/>
      <c r="D24" s="679"/>
      <c r="E24" s="679"/>
      <c r="F24" s="679"/>
      <c r="G24" s="679"/>
      <c r="H24" s="679"/>
      <c r="I24" s="679"/>
      <c r="J24" s="679"/>
      <c r="K24" s="679"/>
      <c r="L24" s="679"/>
      <c r="M24" s="679"/>
      <c r="N24" s="679"/>
      <c r="O24" s="679"/>
      <c r="P24" s="679"/>
      <c r="Q24" s="679"/>
      <c r="R24" s="679"/>
      <c r="S24" s="679"/>
      <c r="T24" s="679"/>
      <c r="U24" s="679"/>
      <c r="V24" s="679"/>
      <c r="W24" s="679"/>
      <c r="X24" s="679"/>
      <c r="Y24" s="679"/>
      <c r="Z24" s="679"/>
      <c r="AA24" s="679"/>
      <c r="AB24" s="679"/>
      <c r="AC24" s="679"/>
      <c r="AD24" s="679"/>
      <c r="AE24" s="679"/>
      <c r="AF24" s="679"/>
      <c r="AG24" s="679"/>
      <c r="AH24" s="679"/>
      <c r="AI24" s="679"/>
      <c r="AJ24" s="679"/>
      <c r="AK24" s="679"/>
    </row>
    <row r="25" spans="2:41" ht="15" customHeight="1">
      <c r="B25" s="679"/>
      <c r="C25" s="1639"/>
      <c r="D25" s="1639"/>
      <c r="E25" s="1639"/>
      <c r="F25" s="1639"/>
      <c r="G25" s="679" t="s">
        <v>2242</v>
      </c>
      <c r="H25" s="680"/>
      <c r="I25" s="679" t="s">
        <v>2243</v>
      </c>
      <c r="J25" s="680"/>
      <c r="K25" s="679" t="s">
        <v>2244</v>
      </c>
      <c r="L25" s="1641" t="s">
        <v>2875</v>
      </c>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row>
    <row r="26" spans="2:41" ht="15" customHeight="1">
      <c r="B26" s="1635" t="s">
        <v>2877</v>
      </c>
      <c r="C26" s="1635"/>
      <c r="D26" s="1635"/>
      <c r="E26" s="1635"/>
      <c r="F26" s="1635"/>
      <c r="G26" s="1635"/>
      <c r="H26" s="1635"/>
      <c r="I26" s="1635"/>
      <c r="J26" s="1635"/>
      <c r="K26" s="1635"/>
      <c r="L26" s="1635"/>
      <c r="M26" s="1635"/>
      <c r="N26" s="1635"/>
      <c r="O26" s="1635"/>
      <c r="P26" s="1635"/>
      <c r="Q26" s="1635"/>
      <c r="R26" s="1635"/>
      <c r="S26" s="1635"/>
      <c r="T26" s="1635"/>
      <c r="U26" s="1635"/>
      <c r="V26" s="1635"/>
      <c r="W26" s="1635"/>
      <c r="X26" s="1635"/>
      <c r="Y26" s="1635"/>
      <c r="Z26" s="1635"/>
      <c r="AA26" s="1635"/>
      <c r="AB26" s="1635"/>
      <c r="AC26" s="1635"/>
      <c r="AD26" s="1635"/>
      <c r="AE26" s="1635"/>
      <c r="AF26" s="1635"/>
      <c r="AG26" s="1635"/>
      <c r="AH26" s="1635"/>
      <c r="AI26" s="1635"/>
      <c r="AJ26" s="1635"/>
      <c r="AK26" s="1635"/>
      <c r="AL26" s="413"/>
      <c r="AM26" s="413"/>
    </row>
    <row r="27" spans="2:41" ht="15" customHeight="1">
      <c r="B27" s="1635"/>
      <c r="C27" s="1635"/>
      <c r="D27" s="1635"/>
      <c r="E27" s="1635"/>
      <c r="F27" s="1635"/>
      <c r="G27" s="1635"/>
      <c r="H27" s="1635"/>
      <c r="I27" s="1635"/>
      <c r="J27" s="1635"/>
      <c r="K27" s="1635"/>
      <c r="L27" s="1635"/>
      <c r="M27" s="1635"/>
      <c r="N27" s="1635"/>
      <c r="O27" s="1635"/>
      <c r="P27" s="1635"/>
      <c r="Q27" s="1635"/>
      <c r="R27" s="1635"/>
      <c r="S27" s="1635"/>
      <c r="T27" s="1635"/>
      <c r="U27" s="1635"/>
      <c r="V27" s="1635"/>
      <c r="W27" s="1635"/>
      <c r="X27" s="1635"/>
      <c r="Y27" s="1635"/>
      <c r="Z27" s="1635"/>
      <c r="AA27" s="1635"/>
      <c r="AB27" s="1635"/>
      <c r="AC27" s="1635"/>
      <c r="AD27" s="1635"/>
      <c r="AE27" s="1635"/>
      <c r="AF27" s="1635"/>
      <c r="AG27" s="1635"/>
      <c r="AH27" s="1635"/>
      <c r="AI27" s="1635"/>
      <c r="AJ27" s="1635"/>
      <c r="AK27" s="1635"/>
      <c r="AL27" s="413"/>
      <c r="AM27" s="413"/>
    </row>
    <row r="28" spans="2:41" ht="15" customHeight="1"/>
    <row r="29" spans="2:41">
      <c r="B29" s="1636" t="s">
        <v>2255</v>
      </c>
      <c r="C29" s="1636"/>
      <c r="D29" s="1636"/>
      <c r="E29" s="1636"/>
      <c r="F29" s="1636"/>
      <c r="G29" s="1636"/>
      <c r="H29" s="1636"/>
      <c r="I29" s="1636"/>
      <c r="J29" s="1636"/>
      <c r="K29" s="1636"/>
      <c r="L29" s="1636"/>
      <c r="M29" s="1636"/>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spans="2:41" ht="18.75" customHeight="1">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row>
    <row r="31" spans="2:41" ht="15" customHeight="1">
      <c r="B31" s="836" t="s">
        <v>2891</v>
      </c>
      <c r="C31" s="409"/>
      <c r="D31" s="409"/>
      <c r="E31" s="409"/>
      <c r="F31" s="409"/>
      <c r="H31" s="409"/>
      <c r="J31" s="409"/>
    </row>
    <row r="32" spans="2:41" ht="15" customHeight="1">
      <c r="B32" s="838"/>
      <c r="C32" s="1638" t="s">
        <v>2881</v>
      </c>
      <c r="D32" s="1638"/>
      <c r="E32" s="1638"/>
      <c r="F32" s="1638"/>
      <c r="G32" s="1638"/>
      <c r="H32" s="1638"/>
      <c r="I32" s="681" t="s">
        <v>2901</v>
      </c>
      <c r="J32" s="406"/>
    </row>
    <row r="33" spans="2:20" ht="15" customHeight="1">
      <c r="B33" s="838"/>
      <c r="C33" s="1638" t="s">
        <v>2902</v>
      </c>
      <c r="D33" s="1638"/>
      <c r="E33" s="1638"/>
      <c r="F33" s="1638"/>
      <c r="G33" s="1638"/>
      <c r="H33" s="1638"/>
      <c r="I33" s="681" t="s">
        <v>2901</v>
      </c>
      <c r="J33" s="406"/>
    </row>
    <row r="34" spans="2:20" ht="15" customHeight="1">
      <c r="B34" s="838"/>
      <c r="C34" s="1638" t="s">
        <v>2883</v>
      </c>
      <c r="D34" s="1638"/>
      <c r="E34" s="1638"/>
      <c r="F34" s="1638"/>
      <c r="G34" s="1638"/>
      <c r="H34" s="1638"/>
      <c r="I34" s="681" t="s">
        <v>2901</v>
      </c>
      <c r="J34" s="406"/>
    </row>
    <row r="35" spans="2:20" ht="15" customHeight="1">
      <c r="B35" s="838"/>
      <c r="C35" s="713"/>
      <c r="D35" s="713"/>
      <c r="E35" s="713"/>
      <c r="F35" s="713"/>
      <c r="G35" s="713"/>
      <c r="H35" s="713"/>
      <c r="I35" s="681"/>
      <c r="J35" s="409"/>
    </row>
    <row r="36" spans="2:20" ht="15" customHeight="1">
      <c r="B36" s="405" t="s">
        <v>2570</v>
      </c>
    </row>
    <row r="37" spans="2:20" ht="15" customHeight="1">
      <c r="C37" s="406"/>
      <c r="D37" s="406"/>
      <c r="E37" s="406"/>
      <c r="F37" s="406"/>
      <c r="G37" s="406"/>
      <c r="H37" s="406"/>
      <c r="I37" s="406"/>
      <c r="J37" s="406"/>
      <c r="K37" s="406"/>
      <c r="L37" s="406"/>
      <c r="M37" s="406"/>
      <c r="N37" s="406"/>
      <c r="O37" s="406"/>
      <c r="P37" s="406"/>
      <c r="Q37" s="406"/>
      <c r="R37" s="406"/>
      <c r="S37" s="406"/>
      <c r="T37" s="406"/>
    </row>
    <row r="38" spans="2:20" ht="15" customHeight="1"/>
    <row r="39" spans="2:20" ht="15" customHeight="1">
      <c r="B39" s="405" t="s">
        <v>2571</v>
      </c>
    </row>
    <row r="40" spans="2:20" ht="15" customHeight="1">
      <c r="C40" s="406"/>
      <c r="D40" s="406"/>
      <c r="E40" s="406"/>
      <c r="F40" s="406"/>
      <c r="G40" s="406"/>
      <c r="H40" s="406"/>
      <c r="I40" s="406"/>
      <c r="J40" s="406"/>
      <c r="K40" s="406"/>
      <c r="L40" s="406"/>
      <c r="M40" s="406"/>
      <c r="N40" s="406"/>
      <c r="O40" s="406"/>
      <c r="P40" s="406"/>
      <c r="Q40" s="406"/>
      <c r="R40" s="406"/>
      <c r="S40" s="406"/>
      <c r="T40" s="406"/>
    </row>
    <row r="41" spans="2:20" ht="15" customHeight="1"/>
    <row r="42" spans="2:20" ht="15" customHeight="1"/>
    <row r="43" spans="2:20" ht="15" customHeight="1"/>
    <row r="44" spans="2:20" ht="15" customHeight="1"/>
    <row r="45" spans="2:20" ht="15" customHeight="1"/>
    <row r="46" spans="2:20" ht="15" customHeight="1"/>
    <row r="47" spans="2:20" ht="15" customHeight="1"/>
    <row r="48" spans="2:20" ht="15" customHeight="1"/>
    <row r="49" ht="15" customHeight="1"/>
    <row r="50" ht="15" customHeight="1"/>
    <row r="51" ht="30" customHeight="1"/>
    <row r="52" ht="15" customHeight="1"/>
    <row r="53" ht="15" customHeight="1"/>
    <row r="54" ht="15" customHeight="1"/>
    <row r="55" ht="15" customHeight="1"/>
    <row r="56" ht="15" customHeight="1"/>
    <row r="57" ht="30" customHeight="1"/>
    <row r="58" ht="15" customHeight="1"/>
    <row r="59" ht="15.75" customHeight="1"/>
    <row r="60" ht="15.75" customHeight="1"/>
  </sheetData>
  <mergeCells count="23">
    <mergeCell ref="AB2:AG2"/>
    <mergeCell ref="AH2:AJ2"/>
    <mergeCell ref="AF4:AG4"/>
    <mergeCell ref="AI4:AJ4"/>
    <mergeCell ref="AA4:AD4"/>
    <mergeCell ref="B7:E7"/>
    <mergeCell ref="B8:E8"/>
    <mergeCell ref="B11:E11"/>
    <mergeCell ref="B12:E12"/>
    <mergeCell ref="Z17:AK17"/>
    <mergeCell ref="C34:H34"/>
    <mergeCell ref="B26:AK27"/>
    <mergeCell ref="B15:E15"/>
    <mergeCell ref="B16:E16"/>
    <mergeCell ref="B29:AK29"/>
    <mergeCell ref="B21:AK21"/>
    <mergeCell ref="B22:AK22"/>
    <mergeCell ref="L25:AK25"/>
    <mergeCell ref="AA18:AD18"/>
    <mergeCell ref="AE18:AK18"/>
    <mergeCell ref="C32:H32"/>
    <mergeCell ref="C33:H33"/>
    <mergeCell ref="C25:F25"/>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FFFF00"/>
  </sheetPr>
  <dimension ref="B1:CR48"/>
  <sheetViews>
    <sheetView showZeros="0" view="pageBreakPreview" topLeftCell="A5" zoomScaleNormal="100" zoomScaleSheetLayoutView="100" workbookViewId="0">
      <selection activeCell="U40" sqref="U40:AP40"/>
    </sheetView>
  </sheetViews>
  <sheetFormatPr defaultColWidth="2.1796875" defaultRowHeight="15" customHeight="1" outlineLevelRow="1"/>
  <cols>
    <col min="1" max="38" width="2.1796875" style="123"/>
    <col min="39" max="45" width="2.1796875" style="124"/>
    <col min="46" max="16384" width="2.1796875" style="123"/>
  </cols>
  <sheetData>
    <row r="1" spans="2:96" ht="15" customHeight="1">
      <c r="B1" s="121" t="s">
        <v>2972</v>
      </c>
      <c r="C1" s="121"/>
    </row>
    <row r="2" spans="2:96" ht="15" customHeight="1">
      <c r="AJ2" s="125"/>
      <c r="AK2" s="125"/>
      <c r="AL2" s="125"/>
      <c r="AP2" s="125"/>
      <c r="AT2" s="126"/>
      <c r="AU2" s="123" t="s">
        <v>2241</v>
      </c>
    </row>
    <row r="3" spans="2:96" ht="15" customHeight="1">
      <c r="AH3" s="1652"/>
      <c r="AI3" s="1652"/>
      <c r="AJ3" s="1652"/>
      <c r="AK3" s="127" t="s">
        <v>2242</v>
      </c>
      <c r="AL3" s="1652"/>
      <c r="AM3" s="1652"/>
      <c r="AN3" s="127" t="s">
        <v>2243</v>
      </c>
      <c r="AO3" s="1653"/>
      <c r="AP3" s="1653"/>
      <c r="AQ3" s="127" t="s">
        <v>2244</v>
      </c>
    </row>
    <row r="4" spans="2:96" ht="15" customHeight="1">
      <c r="B4" s="123" t="s">
        <v>2245</v>
      </c>
      <c r="AF4" s="451"/>
      <c r="AG4" s="451"/>
      <c r="AH4" s="451"/>
      <c r="AI4" s="451"/>
      <c r="AJ4" s="127"/>
      <c r="AK4" s="127"/>
      <c r="AL4" s="127"/>
      <c r="AM4" s="127"/>
      <c r="AN4" s="127"/>
      <c r="AO4" s="127"/>
      <c r="AP4" s="127"/>
    </row>
    <row r="5" spans="2:96" ht="15" customHeight="1">
      <c r="B5" s="123" t="s">
        <v>2276</v>
      </c>
      <c r="AL5" s="129"/>
      <c r="AM5" s="129"/>
      <c r="AN5" s="129"/>
      <c r="AO5" s="129"/>
      <c r="AP5" s="129"/>
    </row>
    <row r="6" spans="2:96" s="1" customFormat="1" ht="15" customHeight="1">
      <c r="V6" s="5" t="s">
        <v>2833</v>
      </c>
      <c r="W6" s="5"/>
      <c r="X6" s="5"/>
      <c r="Y6" s="5"/>
      <c r="Z6" s="5"/>
      <c r="AD6" s="2"/>
      <c r="AE6" s="2"/>
      <c r="AF6" s="2"/>
      <c r="AG6" s="2"/>
      <c r="AH6" s="2"/>
      <c r="AI6" s="2"/>
      <c r="AJ6" s="2"/>
      <c r="AK6" s="2"/>
      <c r="AL6" s="2"/>
      <c r="AM6" s="2"/>
      <c r="AN6" s="2"/>
      <c r="AO6" s="2"/>
      <c r="AP6" s="2"/>
      <c r="AQ6" s="2"/>
      <c r="AR6" s="2"/>
      <c r="BV6" s="5"/>
      <c r="BW6" s="5"/>
      <c r="BX6" s="5"/>
      <c r="BY6" s="5"/>
      <c r="BZ6" s="5"/>
      <c r="CD6" s="2"/>
      <c r="CE6" s="2"/>
      <c r="CF6" s="2"/>
      <c r="CG6" s="2"/>
      <c r="CH6" s="2"/>
      <c r="CI6" s="2"/>
      <c r="CJ6" s="2"/>
      <c r="CK6" s="2"/>
      <c r="CL6" s="2"/>
      <c r="CM6" s="2"/>
      <c r="CN6" s="2"/>
      <c r="CO6" s="2"/>
      <c r="CP6" s="2"/>
      <c r="CQ6" s="2"/>
      <c r="CR6" s="2"/>
    </row>
    <row r="7" spans="2:96" s="1" customFormat="1" ht="15" customHeight="1">
      <c r="V7" s="1198" t="s">
        <v>6</v>
      </c>
      <c r="W7" s="1198"/>
      <c r="X7" s="1198"/>
      <c r="Y7" s="1198"/>
      <c r="Z7" s="540"/>
      <c r="AA7" s="1197" t="str">
        <f>IF(基本情報!$E$9="","",基本情報!$E$9)</f>
        <v/>
      </c>
      <c r="AB7" s="1197"/>
      <c r="AC7" s="1197"/>
      <c r="AD7" s="1007" t="str">
        <f>IF(基本情報!$E$10="","",基本情報!$E$10)</f>
        <v/>
      </c>
      <c r="AE7" s="1007"/>
      <c r="AF7" s="1007"/>
      <c r="AG7" s="1007"/>
      <c r="AH7" s="1007"/>
      <c r="AI7" s="1007"/>
      <c r="AJ7" s="1007"/>
      <c r="AK7" s="1007"/>
      <c r="AL7" s="1007"/>
      <c r="AM7" s="1007"/>
      <c r="AN7" s="1007"/>
      <c r="AO7" s="1007"/>
      <c r="AP7" s="1007"/>
      <c r="AQ7" s="1007"/>
      <c r="AR7" s="2"/>
      <c r="BV7" s="1198"/>
      <c r="BW7" s="1198"/>
      <c r="BX7" s="1198"/>
      <c r="BY7" s="1198"/>
      <c r="BZ7" s="540"/>
      <c r="CA7" s="1197"/>
      <c r="CB7" s="1197"/>
      <c r="CC7" s="1197"/>
      <c r="CD7" s="1007"/>
      <c r="CE7" s="1007"/>
      <c r="CF7" s="1007"/>
      <c r="CG7" s="1007"/>
      <c r="CH7" s="1007"/>
      <c r="CI7" s="1007"/>
      <c r="CJ7" s="1007"/>
      <c r="CK7" s="1007"/>
      <c r="CL7" s="1007"/>
      <c r="CM7" s="1007"/>
      <c r="CN7" s="1007"/>
      <c r="CO7" s="1007"/>
      <c r="CP7" s="1007"/>
      <c r="CQ7" s="1007"/>
      <c r="CR7" s="2"/>
    </row>
    <row r="8" spans="2:96" s="1" customFormat="1" ht="15" customHeight="1">
      <c r="V8" s="1198"/>
      <c r="W8" s="1198"/>
      <c r="X8" s="1198"/>
      <c r="Y8" s="1198"/>
      <c r="Z8" s="540"/>
      <c r="AA8" s="1197"/>
      <c r="AB8" s="1197"/>
      <c r="AC8" s="1197"/>
      <c r="AD8" s="1007"/>
      <c r="AE8" s="1007"/>
      <c r="AF8" s="1007"/>
      <c r="AG8" s="1007"/>
      <c r="AH8" s="1007"/>
      <c r="AI8" s="1007"/>
      <c r="AJ8" s="1007"/>
      <c r="AK8" s="1007"/>
      <c r="AL8" s="1007"/>
      <c r="AM8" s="1007"/>
      <c r="AN8" s="1007"/>
      <c r="AO8" s="1007"/>
      <c r="AP8" s="1007"/>
      <c r="AQ8" s="1007"/>
      <c r="AR8" s="2"/>
      <c r="BV8" s="1198"/>
      <c r="BW8" s="1198"/>
      <c r="BX8" s="1198"/>
      <c r="BY8" s="1198"/>
      <c r="BZ8" s="540"/>
      <c r="CA8" s="1197"/>
      <c r="CB8" s="1197"/>
      <c r="CC8" s="1197"/>
      <c r="CD8" s="1007"/>
      <c r="CE8" s="1007"/>
      <c r="CF8" s="1007"/>
      <c r="CG8" s="1007"/>
      <c r="CH8" s="1007"/>
      <c r="CI8" s="1007"/>
      <c r="CJ8" s="1007"/>
      <c r="CK8" s="1007"/>
      <c r="CL8" s="1007"/>
      <c r="CM8" s="1007"/>
      <c r="CN8" s="1007"/>
      <c r="CO8" s="1007"/>
      <c r="CP8" s="1007"/>
      <c r="CQ8" s="1007"/>
      <c r="CR8" s="2"/>
    </row>
    <row r="9" spans="2:96" s="1" customFormat="1" ht="15" customHeight="1">
      <c r="V9" s="1198" t="s">
        <v>2838</v>
      </c>
      <c r="W9" s="1198"/>
      <c r="X9" s="1198"/>
      <c r="Y9" s="1198"/>
      <c r="Z9" s="540"/>
      <c r="AA9" s="1007" t="str">
        <f>IF(基本情報!$E$8="","",基本情報!$E$8)</f>
        <v/>
      </c>
      <c r="AB9" s="1007"/>
      <c r="AC9" s="1007"/>
      <c r="AD9" s="1007"/>
      <c r="AE9" s="1007"/>
      <c r="AF9" s="1007"/>
      <c r="AG9" s="1007"/>
      <c r="AH9" s="1007"/>
      <c r="AI9" s="1007"/>
      <c r="AJ9" s="1007"/>
      <c r="AK9" s="1007"/>
      <c r="AL9" s="1007"/>
      <c r="AM9" s="1007"/>
      <c r="AN9" s="1007"/>
      <c r="AO9" s="1007"/>
      <c r="AP9" s="1007"/>
      <c r="AQ9" s="1007"/>
      <c r="AR9" s="2"/>
      <c r="BV9" s="1198"/>
      <c r="BW9" s="1198"/>
      <c r="BX9" s="1198"/>
      <c r="BY9" s="1198"/>
      <c r="BZ9" s="540"/>
      <c r="CA9" s="1007"/>
      <c r="CB9" s="1007"/>
      <c r="CC9" s="1007"/>
      <c r="CD9" s="1007"/>
      <c r="CE9" s="1007"/>
      <c r="CF9" s="1007"/>
      <c r="CG9" s="1007"/>
      <c r="CH9" s="1007"/>
      <c r="CI9" s="1007"/>
      <c r="CJ9" s="1007"/>
      <c r="CK9" s="1007"/>
      <c r="CL9" s="1007"/>
      <c r="CM9" s="1007"/>
      <c r="CN9" s="1007"/>
      <c r="CO9" s="1007"/>
      <c r="CP9" s="1007"/>
      <c r="CQ9" s="1007"/>
      <c r="CR9" s="2"/>
    </row>
    <row r="10" spans="2:96" s="1" customFormat="1" ht="15" customHeight="1">
      <c r="V10" s="1198"/>
      <c r="W10" s="1198"/>
      <c r="X10" s="1198"/>
      <c r="Y10" s="1198"/>
      <c r="Z10" s="540"/>
      <c r="AA10" s="1007"/>
      <c r="AB10" s="1007"/>
      <c r="AC10" s="1007"/>
      <c r="AD10" s="1007"/>
      <c r="AE10" s="1007"/>
      <c r="AF10" s="1007"/>
      <c r="AG10" s="1007"/>
      <c r="AH10" s="1007"/>
      <c r="AI10" s="1007"/>
      <c r="AJ10" s="1007"/>
      <c r="AK10" s="1007"/>
      <c r="AL10" s="1007"/>
      <c r="AM10" s="1007"/>
      <c r="AN10" s="1007"/>
      <c r="AO10" s="1007"/>
      <c r="AP10" s="1007"/>
      <c r="AQ10" s="1007"/>
      <c r="AR10" s="2"/>
      <c r="BV10" s="1198"/>
      <c r="BW10" s="1198"/>
      <c r="BX10" s="1198"/>
      <c r="BY10" s="1198"/>
      <c r="BZ10" s="540"/>
      <c r="CA10" s="1007"/>
      <c r="CB10" s="1007"/>
      <c r="CC10" s="1007"/>
      <c r="CD10" s="1007"/>
      <c r="CE10" s="1007"/>
      <c r="CF10" s="1007"/>
      <c r="CG10" s="1007"/>
      <c r="CH10" s="1007"/>
      <c r="CI10" s="1007"/>
      <c r="CJ10" s="1007"/>
      <c r="CK10" s="1007"/>
      <c r="CL10" s="1007"/>
      <c r="CM10" s="1007"/>
      <c r="CN10" s="1007"/>
      <c r="CO10" s="1007"/>
      <c r="CP10" s="1007"/>
      <c r="CQ10" s="1007"/>
      <c r="CR10" s="2"/>
    </row>
    <row r="11" spans="2:96" s="1" customFormat="1" ht="18" customHeight="1">
      <c r="V11" s="1199" t="s">
        <v>8</v>
      </c>
      <c r="W11" s="1199"/>
      <c r="X11" s="1199"/>
      <c r="Y11" s="1199"/>
      <c r="Z11" s="539"/>
      <c r="AA11" s="971" t="str">
        <f>IF(基本情報!$E$11="","",基本情報!$E$11)</f>
        <v/>
      </c>
      <c r="AB11" s="971"/>
      <c r="AC11" s="971"/>
      <c r="AD11" s="971"/>
      <c r="AE11" s="971"/>
      <c r="AF11" s="971"/>
      <c r="AG11" s="971"/>
      <c r="AH11" s="1203" t="str">
        <f>IF(基本情報!$E$13="","",基本情報!$E$13)</f>
        <v/>
      </c>
      <c r="AI11" s="1203"/>
      <c r="AJ11" s="1203"/>
      <c r="AK11" s="1203"/>
      <c r="AL11" s="1203"/>
      <c r="AM11" s="1203"/>
      <c r="AN11" s="1203"/>
      <c r="AO11" s="1203"/>
      <c r="AP11" s="1203"/>
      <c r="AQ11" s="1203"/>
      <c r="AR11" s="2"/>
      <c r="BV11" s="1202"/>
      <c r="BW11" s="1202"/>
      <c r="BX11" s="1202"/>
      <c r="BY11" s="1202"/>
      <c r="BZ11" s="539"/>
      <c r="CA11" s="1007"/>
      <c r="CB11" s="1007"/>
      <c r="CC11" s="1007"/>
      <c r="CD11" s="1007"/>
      <c r="CE11" s="1007"/>
      <c r="CF11" s="1007"/>
      <c r="CG11" s="538"/>
      <c r="CH11" s="1196"/>
      <c r="CI11" s="1196"/>
      <c r="CJ11" s="1196"/>
      <c r="CK11" s="1196"/>
      <c r="CL11" s="1196"/>
      <c r="CM11" s="1196"/>
      <c r="CN11" s="1196"/>
      <c r="CO11" s="1196"/>
      <c r="CP11" s="1196"/>
      <c r="CQ11" s="1196"/>
      <c r="CR11" s="2"/>
    </row>
    <row r="12" spans="2:96" s="1" customFormat="1" ht="13" customHeight="1">
      <c r="V12" s="539"/>
      <c r="W12" s="539"/>
      <c r="X12" s="539"/>
      <c r="Y12" s="539"/>
      <c r="Z12" s="539"/>
      <c r="AA12" s="4"/>
      <c r="AB12" s="4"/>
      <c r="AC12" s="4"/>
      <c r="AD12" s="4"/>
      <c r="AE12" s="4"/>
      <c r="AF12" s="4"/>
      <c r="AG12" s="4"/>
      <c r="AH12" s="670"/>
      <c r="AI12" s="670"/>
      <c r="AJ12" s="670"/>
      <c r="AK12" s="670"/>
      <c r="AL12" s="670"/>
      <c r="AM12" s="670"/>
      <c r="AN12" s="670"/>
      <c r="AO12" s="670"/>
      <c r="AP12" s="670"/>
      <c r="AQ12" s="670"/>
      <c r="AR12" s="2"/>
      <c r="AT12" s="34"/>
      <c r="BV12" s="540"/>
      <c r="BW12" s="540"/>
      <c r="BX12" s="540"/>
      <c r="BY12" s="540"/>
      <c r="BZ12" s="539"/>
      <c r="CA12" s="669"/>
      <c r="CB12" s="669"/>
      <c r="CC12" s="669"/>
      <c r="CD12" s="669"/>
      <c r="CE12" s="669"/>
      <c r="CF12" s="669"/>
      <c r="CG12" s="669"/>
      <c r="CH12" s="670"/>
      <c r="CI12" s="670"/>
      <c r="CJ12" s="670"/>
      <c r="CK12" s="670"/>
      <c r="CL12" s="670"/>
      <c r="CM12" s="670"/>
      <c r="CN12" s="670"/>
      <c r="CO12" s="670"/>
      <c r="CP12" s="670"/>
      <c r="CQ12" s="670"/>
      <c r="CR12" s="2"/>
    </row>
    <row r="13" spans="2:96" s="1" customFormat="1" ht="15" customHeight="1" outlineLevel="1">
      <c r="V13" s="1" t="s">
        <v>2834</v>
      </c>
      <c r="AD13" s="2"/>
      <c r="AE13" s="2"/>
      <c r="AF13" s="2"/>
      <c r="AG13" s="2"/>
      <c r="AH13" s="2"/>
      <c r="AI13" s="2"/>
      <c r="AJ13" s="2"/>
      <c r="AK13" s="2"/>
      <c r="AL13" s="2"/>
      <c r="AM13" s="2"/>
      <c r="AN13" s="2"/>
      <c r="AO13" s="2"/>
      <c r="AP13" s="2"/>
      <c r="AQ13" s="2"/>
      <c r="AR13" s="2"/>
      <c r="CD13" s="2"/>
      <c r="CE13" s="2"/>
      <c r="CF13" s="2"/>
      <c r="CG13" s="2"/>
      <c r="CH13" s="2"/>
      <c r="CI13" s="2"/>
      <c r="CJ13" s="2"/>
      <c r="CK13" s="2"/>
      <c r="CL13" s="2"/>
      <c r="CM13" s="2"/>
      <c r="CN13" s="2"/>
      <c r="CO13" s="2"/>
      <c r="CP13" s="2"/>
      <c r="CQ13" s="2"/>
      <c r="CR13" s="2"/>
    </row>
    <row r="14" spans="2:96" s="1" customFormat="1" ht="15" customHeight="1" outlineLevel="1">
      <c r="V14" s="1198" t="s">
        <v>6</v>
      </c>
      <c r="W14" s="1198"/>
      <c r="X14" s="1198"/>
      <c r="Y14" s="1198"/>
      <c r="Z14" s="540"/>
      <c r="AA14" s="1007" t="str">
        <f>IF(基本情報!$E$23="","",基本情報!$E$23)</f>
        <v/>
      </c>
      <c r="AB14" s="1007"/>
      <c r="AC14" s="1007"/>
      <c r="AD14" s="1007"/>
      <c r="AE14" s="1007"/>
      <c r="AF14" s="1007"/>
      <c r="AG14" s="1007"/>
      <c r="AH14" s="1007"/>
      <c r="AI14" s="1007"/>
      <c r="AJ14" s="1007"/>
      <c r="AK14" s="1007"/>
      <c r="AL14" s="1007"/>
      <c r="AM14" s="1007"/>
      <c r="AN14" s="1007"/>
      <c r="AO14" s="1007"/>
      <c r="AP14" s="1007"/>
      <c r="AQ14" s="1007"/>
      <c r="AR14" s="2"/>
      <c r="BV14" s="1198"/>
      <c r="BW14" s="1198"/>
      <c r="BX14" s="1198"/>
      <c r="BY14" s="1198"/>
      <c r="BZ14" s="540"/>
      <c r="CA14" s="1007"/>
      <c r="CB14" s="1007"/>
      <c r="CC14" s="1007"/>
      <c r="CD14" s="1007"/>
      <c r="CE14" s="1007"/>
      <c r="CF14" s="1007"/>
      <c r="CG14" s="1007"/>
      <c r="CH14" s="1007"/>
      <c r="CI14" s="1007"/>
      <c r="CJ14" s="1007"/>
      <c r="CK14" s="1007"/>
      <c r="CL14" s="1007"/>
      <c r="CM14" s="1007"/>
      <c r="CN14" s="1007"/>
      <c r="CO14" s="1007"/>
      <c r="CP14" s="1007"/>
      <c r="CQ14" s="1007"/>
      <c r="CR14" s="2"/>
    </row>
    <row r="15" spans="2:96" s="1" customFormat="1" ht="15" customHeight="1" outlineLevel="1">
      <c r="V15" s="1198"/>
      <c r="W15" s="1198"/>
      <c r="X15" s="1198"/>
      <c r="Y15" s="1198"/>
      <c r="Z15" s="540"/>
      <c r="AA15" s="1007"/>
      <c r="AB15" s="1007"/>
      <c r="AC15" s="1007"/>
      <c r="AD15" s="1007"/>
      <c r="AE15" s="1007"/>
      <c r="AF15" s="1007"/>
      <c r="AG15" s="1007"/>
      <c r="AH15" s="1007"/>
      <c r="AI15" s="1007"/>
      <c r="AJ15" s="1007"/>
      <c r="AK15" s="1007"/>
      <c r="AL15" s="1007"/>
      <c r="AM15" s="1007"/>
      <c r="AN15" s="1007"/>
      <c r="AO15" s="1007"/>
      <c r="AP15" s="1007"/>
      <c r="AQ15" s="1007"/>
      <c r="AR15" s="2"/>
      <c r="BV15" s="1198"/>
      <c r="BW15" s="1198"/>
      <c r="BX15" s="1198"/>
      <c r="BY15" s="1198"/>
      <c r="BZ15" s="540"/>
      <c r="CA15" s="1007"/>
      <c r="CB15" s="1007"/>
      <c r="CC15" s="1007"/>
      <c r="CD15" s="1007"/>
      <c r="CE15" s="1007"/>
      <c r="CF15" s="1007"/>
      <c r="CG15" s="1007"/>
      <c r="CH15" s="1007"/>
      <c r="CI15" s="1007"/>
      <c r="CJ15" s="1007"/>
      <c r="CK15" s="1007"/>
      <c r="CL15" s="1007"/>
      <c r="CM15" s="1007"/>
      <c r="CN15" s="1007"/>
      <c r="CO15" s="1007"/>
      <c r="CP15" s="1007"/>
      <c r="CQ15" s="1007"/>
      <c r="CR15" s="2"/>
    </row>
    <row r="16" spans="2:96" s="1" customFormat="1" ht="15" customHeight="1" outlineLevel="1">
      <c r="V16" s="1198" t="s">
        <v>7</v>
      </c>
      <c r="W16" s="1198"/>
      <c r="X16" s="1198"/>
      <c r="Y16" s="1198"/>
      <c r="Z16" s="540"/>
      <c r="AA16" s="1007" t="str">
        <f>IF(基本情報!$E$21="","",基本情報!$E$21)</f>
        <v/>
      </c>
      <c r="AB16" s="1007"/>
      <c r="AC16" s="1007"/>
      <c r="AD16" s="1007"/>
      <c r="AE16" s="1007"/>
      <c r="AF16" s="1007"/>
      <c r="AG16" s="1007"/>
      <c r="AH16" s="1007"/>
      <c r="AI16" s="1007"/>
      <c r="AJ16" s="1007"/>
      <c r="AK16" s="1007"/>
      <c r="AL16" s="1007"/>
      <c r="AM16" s="1007"/>
      <c r="AN16" s="1007"/>
      <c r="AO16" s="1007"/>
      <c r="AP16" s="1007"/>
      <c r="AQ16" s="1007"/>
      <c r="AR16" s="2"/>
      <c r="BV16" s="1198"/>
      <c r="BW16" s="1198"/>
      <c r="BX16" s="1198"/>
      <c r="BY16" s="1198"/>
      <c r="BZ16" s="540"/>
      <c r="CA16" s="1007"/>
      <c r="CB16" s="1007"/>
      <c r="CC16" s="1007"/>
      <c r="CD16" s="1007"/>
      <c r="CE16" s="1007"/>
      <c r="CF16" s="1007"/>
      <c r="CG16" s="1007"/>
      <c r="CH16" s="1007"/>
      <c r="CI16" s="1007"/>
      <c r="CJ16" s="1007"/>
      <c r="CK16" s="1007"/>
      <c r="CL16" s="1007"/>
      <c r="CM16" s="1007"/>
      <c r="CN16" s="1007"/>
      <c r="CO16" s="1007"/>
      <c r="CP16" s="1007"/>
      <c r="CQ16" s="1007"/>
      <c r="CR16" s="2"/>
    </row>
    <row r="17" spans="2:96" s="1" customFormat="1" ht="18" customHeight="1" outlineLevel="1">
      <c r="V17" s="1199" t="s">
        <v>8</v>
      </c>
      <c r="W17" s="1199"/>
      <c r="X17" s="1199"/>
      <c r="Y17" s="1199"/>
      <c r="Z17" s="539"/>
      <c r="AA17" s="1007" t="str">
        <f>IF(基本情報!$E$24="","",基本情報!$E$24)</f>
        <v/>
      </c>
      <c r="AB17" s="1007"/>
      <c r="AC17" s="1007"/>
      <c r="AD17" s="1007"/>
      <c r="AE17" s="1007"/>
      <c r="AF17" s="1007"/>
      <c r="AG17" s="1007"/>
      <c r="AH17" s="1196" t="str">
        <f>IF(基本情報!$E$26="","",基本情報!$E$26)</f>
        <v/>
      </c>
      <c r="AI17" s="1196"/>
      <c r="AJ17" s="1196"/>
      <c r="AK17" s="1196"/>
      <c r="AL17" s="1196"/>
      <c r="AM17" s="1196"/>
      <c r="AN17" s="1196"/>
      <c r="AO17" s="1196"/>
      <c r="AP17" s="1196"/>
      <c r="AQ17" s="1196"/>
      <c r="AR17" s="2"/>
      <c r="BV17" s="1202"/>
      <c r="BW17" s="1202"/>
      <c r="BX17" s="1202"/>
      <c r="BY17" s="1202"/>
      <c r="BZ17" s="539"/>
      <c r="CA17" s="1007"/>
      <c r="CB17" s="1007"/>
      <c r="CC17" s="1007"/>
      <c r="CD17" s="1007"/>
      <c r="CE17" s="1007"/>
      <c r="CF17" s="1007"/>
      <c r="CG17" s="538"/>
      <c r="CH17" s="1196"/>
      <c r="CI17" s="1196"/>
      <c r="CJ17" s="1196"/>
      <c r="CK17" s="1196"/>
      <c r="CL17" s="1196"/>
      <c r="CM17" s="1196"/>
      <c r="CN17" s="1196"/>
      <c r="CO17" s="1196"/>
      <c r="CP17" s="1196"/>
      <c r="CQ17" s="1196"/>
      <c r="CR17" s="2"/>
    </row>
    <row r="18" spans="2:96" s="1" customFormat="1" ht="13" customHeight="1">
      <c r="V18" s="539"/>
      <c r="W18" s="539"/>
      <c r="X18" s="539"/>
      <c r="Y18" s="539"/>
      <c r="Z18" s="539"/>
      <c r="AA18" s="669"/>
      <c r="AB18" s="669"/>
      <c r="AC18" s="669"/>
      <c r="AD18" s="669"/>
      <c r="AE18" s="669"/>
      <c r="AF18" s="669"/>
      <c r="AG18" s="669"/>
      <c r="AH18" s="670"/>
      <c r="AI18" s="670"/>
      <c r="AJ18" s="670"/>
      <c r="AK18" s="670"/>
      <c r="AL18" s="670"/>
      <c r="AM18" s="670"/>
      <c r="AN18" s="670"/>
      <c r="AO18" s="670"/>
      <c r="AP18" s="670"/>
      <c r="AQ18" s="670"/>
      <c r="AR18" s="2"/>
      <c r="AS18" s="34"/>
      <c r="AT18" s="34"/>
      <c r="BV18" s="540"/>
      <c r="BW18" s="540"/>
      <c r="BX18" s="540"/>
      <c r="BY18" s="540"/>
      <c r="BZ18" s="539"/>
      <c r="CA18" s="669"/>
      <c r="CB18" s="669"/>
      <c r="CC18" s="669"/>
      <c r="CD18" s="669"/>
      <c r="CE18" s="669"/>
      <c r="CF18" s="669"/>
      <c r="CG18" s="669"/>
      <c r="CH18" s="670"/>
      <c r="CI18" s="670"/>
      <c r="CJ18" s="670"/>
      <c r="CK18" s="670"/>
      <c r="CL18" s="670"/>
      <c r="CM18" s="670"/>
      <c r="CN18" s="670"/>
      <c r="CO18" s="670"/>
      <c r="CP18" s="670"/>
      <c r="CQ18" s="670"/>
      <c r="CR18" s="2"/>
    </row>
    <row r="19" spans="2:96" s="1" customFormat="1" ht="15" customHeight="1" outlineLevel="1">
      <c r="V19" s="1" t="s">
        <v>2835</v>
      </c>
      <c r="AD19" s="2"/>
      <c r="AE19" s="2"/>
      <c r="AF19" s="2"/>
      <c r="AG19" s="2"/>
      <c r="AH19" s="2"/>
      <c r="AI19" s="2"/>
      <c r="AJ19" s="2"/>
      <c r="AK19" s="2"/>
      <c r="AL19" s="2"/>
      <c r="AM19" s="2"/>
      <c r="AN19" s="2"/>
      <c r="AO19" s="2"/>
      <c r="AP19" s="2"/>
      <c r="AQ19" s="2"/>
      <c r="AR19" s="2"/>
      <c r="CD19" s="2"/>
      <c r="CE19" s="2"/>
      <c r="CF19" s="2"/>
      <c r="CG19" s="2"/>
      <c r="CH19" s="2"/>
      <c r="CI19" s="2"/>
      <c r="CJ19" s="2"/>
      <c r="CK19" s="2"/>
      <c r="CL19" s="2"/>
      <c r="CM19" s="2"/>
      <c r="CN19" s="2"/>
      <c r="CO19" s="2"/>
      <c r="CP19" s="2"/>
      <c r="CQ19" s="2"/>
      <c r="CR19" s="2"/>
    </row>
    <row r="20" spans="2:96" s="1" customFormat="1" ht="15" customHeight="1" outlineLevel="1">
      <c r="V20" s="1198" t="s">
        <v>6</v>
      </c>
      <c r="W20" s="1198"/>
      <c r="X20" s="1198"/>
      <c r="Y20" s="1198"/>
      <c r="Z20" s="540"/>
      <c r="AA20" s="1007" t="str">
        <f>IF(基本情報!$E$36="","",基本情報!$E$36)</f>
        <v/>
      </c>
      <c r="AB20" s="1007"/>
      <c r="AC20" s="1007"/>
      <c r="AD20" s="1007"/>
      <c r="AE20" s="1007"/>
      <c r="AF20" s="1007"/>
      <c r="AG20" s="1007"/>
      <c r="AH20" s="1007"/>
      <c r="AI20" s="1007"/>
      <c r="AJ20" s="1007"/>
      <c r="AK20" s="1007"/>
      <c r="AL20" s="1007"/>
      <c r="AM20" s="1007"/>
      <c r="AN20" s="1007"/>
      <c r="AO20" s="1007"/>
      <c r="AP20" s="1007"/>
      <c r="AQ20" s="1007"/>
      <c r="AR20" s="2"/>
      <c r="BV20" s="1198"/>
      <c r="BW20" s="1198"/>
      <c r="BX20" s="1198"/>
      <c r="BY20" s="1198"/>
      <c r="BZ20" s="540"/>
      <c r="CA20" s="1007"/>
      <c r="CB20" s="1007"/>
      <c r="CC20" s="1007"/>
      <c r="CD20" s="1007"/>
      <c r="CE20" s="1007"/>
      <c r="CF20" s="1007"/>
      <c r="CG20" s="1007"/>
      <c r="CH20" s="1007"/>
      <c r="CI20" s="1007"/>
      <c r="CJ20" s="1007"/>
      <c r="CK20" s="1007"/>
      <c r="CL20" s="1007"/>
      <c r="CM20" s="1007"/>
      <c r="CN20" s="1007"/>
      <c r="CO20" s="1007"/>
      <c r="CP20" s="1007"/>
      <c r="CQ20" s="1007"/>
      <c r="CR20" s="2"/>
    </row>
    <row r="21" spans="2:96" s="1" customFormat="1" ht="15" customHeight="1" outlineLevel="1">
      <c r="V21" s="1198"/>
      <c r="W21" s="1198"/>
      <c r="X21" s="1198"/>
      <c r="Y21" s="1198"/>
      <c r="Z21" s="540"/>
      <c r="AA21" s="1007"/>
      <c r="AB21" s="1007"/>
      <c r="AC21" s="1007"/>
      <c r="AD21" s="1007"/>
      <c r="AE21" s="1007"/>
      <c r="AF21" s="1007"/>
      <c r="AG21" s="1007"/>
      <c r="AH21" s="1007"/>
      <c r="AI21" s="1007"/>
      <c r="AJ21" s="1007"/>
      <c r="AK21" s="1007"/>
      <c r="AL21" s="1007"/>
      <c r="AM21" s="1007"/>
      <c r="AN21" s="1007"/>
      <c r="AO21" s="1007"/>
      <c r="AP21" s="1007"/>
      <c r="AQ21" s="1007"/>
      <c r="AR21" s="2"/>
      <c r="BV21" s="1198"/>
      <c r="BW21" s="1198"/>
      <c r="BX21" s="1198"/>
      <c r="BY21" s="1198"/>
      <c r="BZ21" s="540"/>
      <c r="CA21" s="1007"/>
      <c r="CB21" s="1007"/>
      <c r="CC21" s="1007"/>
      <c r="CD21" s="1007"/>
      <c r="CE21" s="1007"/>
      <c r="CF21" s="1007"/>
      <c r="CG21" s="1007"/>
      <c r="CH21" s="1007"/>
      <c r="CI21" s="1007"/>
      <c r="CJ21" s="1007"/>
      <c r="CK21" s="1007"/>
      <c r="CL21" s="1007"/>
      <c r="CM21" s="1007"/>
      <c r="CN21" s="1007"/>
      <c r="CO21" s="1007"/>
      <c r="CP21" s="1007"/>
      <c r="CQ21" s="1007"/>
      <c r="CR21" s="2"/>
    </row>
    <row r="22" spans="2:96" s="1" customFormat="1" ht="15" customHeight="1" outlineLevel="1">
      <c r="V22" s="1198" t="s">
        <v>7</v>
      </c>
      <c r="W22" s="1198"/>
      <c r="X22" s="1198"/>
      <c r="Y22" s="1198"/>
      <c r="Z22" s="540"/>
      <c r="AA22" s="1007" t="str">
        <f>IF(基本情報!$E$34="","",基本情報!$E$34)</f>
        <v/>
      </c>
      <c r="AB22" s="1007"/>
      <c r="AC22" s="1007"/>
      <c r="AD22" s="1007"/>
      <c r="AE22" s="1007"/>
      <c r="AF22" s="1007"/>
      <c r="AG22" s="1007"/>
      <c r="AH22" s="1007"/>
      <c r="AI22" s="1007"/>
      <c r="AJ22" s="1007"/>
      <c r="AK22" s="1007"/>
      <c r="AL22" s="1007"/>
      <c r="AM22" s="1007"/>
      <c r="AN22" s="1007"/>
      <c r="AO22" s="1007"/>
      <c r="AP22" s="1007"/>
      <c r="AQ22" s="1007"/>
      <c r="AR22" s="2"/>
      <c r="BV22" s="1198"/>
      <c r="BW22" s="1198"/>
      <c r="BX22" s="1198"/>
      <c r="BY22" s="1198"/>
      <c r="BZ22" s="540"/>
      <c r="CA22" s="1007"/>
      <c r="CB22" s="1007"/>
      <c r="CC22" s="1007"/>
      <c r="CD22" s="1007"/>
      <c r="CE22" s="1007"/>
      <c r="CF22" s="1007"/>
      <c r="CG22" s="1007"/>
      <c r="CH22" s="1007"/>
      <c r="CI22" s="1007"/>
      <c r="CJ22" s="1007"/>
      <c r="CK22" s="1007"/>
      <c r="CL22" s="1007"/>
      <c r="CM22" s="1007"/>
      <c r="CN22" s="1007"/>
      <c r="CO22" s="1007"/>
      <c r="CP22" s="1007"/>
      <c r="CQ22" s="1007"/>
      <c r="CR22" s="2"/>
    </row>
    <row r="23" spans="2:96" s="1" customFormat="1" ht="18" customHeight="1" outlineLevel="1">
      <c r="V23" s="1199" t="s">
        <v>8</v>
      </c>
      <c r="W23" s="1199"/>
      <c r="X23" s="1199"/>
      <c r="Y23" s="1199"/>
      <c r="Z23" s="539"/>
      <c r="AA23" s="1007" t="str">
        <f>IF(基本情報!$E$37="","",基本情報!$E$37)</f>
        <v/>
      </c>
      <c r="AB23" s="1007"/>
      <c r="AC23" s="1007"/>
      <c r="AD23" s="1007"/>
      <c r="AE23" s="1007"/>
      <c r="AF23" s="1007"/>
      <c r="AG23" s="1007"/>
      <c r="AH23" s="1196" t="str">
        <f>IF(基本情報!$E$39="","",基本情報!$E$39)</f>
        <v/>
      </c>
      <c r="AI23" s="1196"/>
      <c r="AJ23" s="1196"/>
      <c r="AK23" s="1196"/>
      <c r="AL23" s="1196"/>
      <c r="AM23" s="1196"/>
      <c r="AN23" s="1196"/>
      <c r="AO23" s="1196"/>
      <c r="AP23" s="1196"/>
      <c r="AQ23" s="1196"/>
      <c r="AR23" s="2"/>
      <c r="BV23" s="1202"/>
      <c r="BW23" s="1202"/>
      <c r="BX23" s="1202"/>
      <c r="BY23" s="1202"/>
      <c r="BZ23" s="539"/>
      <c r="CA23" s="1007"/>
      <c r="CB23" s="1007"/>
      <c r="CC23" s="1007"/>
      <c r="CD23" s="1007"/>
      <c r="CE23" s="1007"/>
      <c r="CF23" s="1007"/>
      <c r="CG23" s="538"/>
      <c r="CH23" s="1196"/>
      <c r="CI23" s="1196"/>
      <c r="CJ23" s="1196"/>
      <c r="CK23" s="1196"/>
      <c r="CL23" s="1196"/>
      <c r="CM23" s="1196"/>
      <c r="CN23" s="1196"/>
      <c r="CO23" s="1196"/>
      <c r="CP23" s="1196"/>
      <c r="CQ23" s="1196"/>
      <c r="CR23" s="2"/>
    </row>
    <row r="24" spans="2:96" s="1" customFormat="1" ht="15" customHeight="1" outlineLevel="1">
      <c r="V24" s="674"/>
      <c r="W24" s="674"/>
      <c r="X24" s="674"/>
      <c r="Y24" s="674"/>
      <c r="Z24" s="539"/>
      <c r="AA24" s="669"/>
      <c r="AB24" s="669"/>
      <c r="AC24" s="669"/>
      <c r="AD24" s="669"/>
      <c r="AE24" s="669"/>
      <c r="AF24" s="669"/>
      <c r="AG24" s="669"/>
      <c r="AH24" s="670"/>
      <c r="AI24" s="670"/>
      <c r="AJ24" s="670"/>
      <c r="AK24" s="670"/>
      <c r="AL24" s="670"/>
      <c r="AM24" s="670"/>
      <c r="AN24" s="670"/>
      <c r="AO24" s="670"/>
      <c r="AP24" s="670"/>
      <c r="AQ24" s="670"/>
      <c r="AR24" s="2"/>
      <c r="BV24" s="676"/>
      <c r="BW24" s="676"/>
      <c r="BX24" s="676"/>
      <c r="BY24" s="676"/>
      <c r="BZ24" s="539"/>
      <c r="CA24" s="669"/>
      <c r="CB24" s="669"/>
      <c r="CC24" s="669"/>
      <c r="CD24" s="669"/>
      <c r="CE24" s="669"/>
      <c r="CF24" s="669"/>
      <c r="CG24" s="669"/>
      <c r="CH24" s="670"/>
      <c r="CI24" s="670"/>
      <c r="CJ24" s="670"/>
      <c r="CK24" s="670"/>
      <c r="CL24" s="670"/>
      <c r="CM24" s="670"/>
      <c r="CN24" s="670"/>
      <c r="CO24" s="670"/>
      <c r="CP24" s="670"/>
      <c r="CQ24" s="670"/>
      <c r="CR24" s="2"/>
    </row>
    <row r="25" spans="2:96" ht="15" customHeight="1">
      <c r="B25" s="1585" t="s">
        <v>2277</v>
      </c>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c r="AT25" s="830"/>
      <c r="AU25" s="830"/>
      <c r="AV25" s="830"/>
      <c r="AW25" s="830"/>
      <c r="AX25" s="830"/>
      <c r="AY25" s="830"/>
    </row>
    <row r="26" spans="2:96" ht="15" customHeight="1">
      <c r="B26" s="1585"/>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row>
    <row r="27" spans="2:96" ht="15" customHeight="1">
      <c r="B27" s="543"/>
      <c r="C27" s="543"/>
      <c r="D27" s="543"/>
      <c r="E27" s="543"/>
      <c r="F27" s="543"/>
      <c r="G27" s="543"/>
      <c r="H27" s="543"/>
      <c r="I27" s="543"/>
      <c r="J27" s="543"/>
      <c r="K27" s="543"/>
      <c r="L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row>
    <row r="28" spans="2:96" ht="15" customHeight="1">
      <c r="C28" s="1663">
        <f>基本情報!E76</f>
        <v>0</v>
      </c>
      <c r="D28" s="1663"/>
      <c r="E28" s="1663"/>
      <c r="F28" s="1663"/>
      <c r="G28" s="1663"/>
      <c r="H28" s="1663"/>
      <c r="I28" s="1588" t="s">
        <v>2651</v>
      </c>
      <c r="J28" s="1588"/>
      <c r="K28" s="1651">
        <f>基本情報!E77</f>
        <v>0</v>
      </c>
      <c r="L28" s="1651"/>
      <c r="M28" s="1588" t="s">
        <v>2252</v>
      </c>
      <c r="N28" s="1588"/>
      <c r="O28" s="1588"/>
      <c r="P28" s="1588"/>
      <c r="Q28" s="1588"/>
      <c r="R28" s="1651">
        <f>基本情報!E78</f>
        <v>0</v>
      </c>
      <c r="S28" s="1651"/>
      <c r="T28" s="1651"/>
      <c r="U28" s="1603" t="s">
        <v>2818</v>
      </c>
      <c r="V28" s="1603"/>
      <c r="W28" s="1603"/>
      <c r="X28" s="1603"/>
      <c r="Y28" s="1603"/>
      <c r="Z28" s="1603"/>
      <c r="AA28" s="1603"/>
      <c r="AB28" s="1603"/>
      <c r="AC28" s="1603"/>
      <c r="AD28" s="1603"/>
      <c r="AE28" s="1603"/>
      <c r="AF28" s="1603"/>
      <c r="AG28" s="1603"/>
      <c r="AH28" s="1603"/>
      <c r="AI28" s="1603"/>
      <c r="AJ28" s="1603"/>
      <c r="AK28" s="1603"/>
      <c r="AL28" s="1603"/>
      <c r="AM28" s="1603"/>
      <c r="AN28" s="1603"/>
      <c r="AO28" s="1603"/>
      <c r="AP28" s="1603"/>
      <c r="AQ28" s="1603"/>
      <c r="AS28" s="132" t="s">
        <v>2654</v>
      </c>
    </row>
    <row r="29" spans="2:96" ht="15" customHeight="1">
      <c r="B29" s="1590" t="s">
        <v>2879</v>
      </c>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1590"/>
      <c r="AM29" s="1590"/>
      <c r="AN29" s="1590"/>
      <c r="AO29" s="1590"/>
      <c r="AP29" s="1590"/>
      <c r="AQ29" s="1590"/>
    </row>
    <row r="30" spans="2:96" ht="15" customHeight="1">
      <c r="B30" s="1590"/>
      <c r="C30" s="1590"/>
      <c r="D30" s="1590"/>
      <c r="E30" s="1590"/>
      <c r="F30" s="1590"/>
      <c r="G30" s="1590"/>
      <c r="H30" s="1590"/>
      <c r="I30" s="1590"/>
      <c r="J30" s="159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c r="AJ30" s="1590"/>
      <c r="AK30" s="1590"/>
      <c r="AL30" s="1590"/>
      <c r="AM30" s="1590"/>
      <c r="AN30" s="1590"/>
      <c r="AO30" s="1590"/>
      <c r="AP30" s="1590"/>
      <c r="AQ30" s="1590"/>
    </row>
    <row r="31" spans="2:96" ht="15" customHeight="1">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row>
    <row r="32" spans="2:96" ht="20" customHeight="1">
      <c r="B32" s="1037" t="s">
        <v>2878</v>
      </c>
      <c r="C32" s="1037"/>
      <c r="D32" s="1037"/>
      <c r="E32" s="1037"/>
      <c r="F32" s="1037"/>
      <c r="G32" s="1037"/>
      <c r="H32" s="1037"/>
      <c r="I32" s="1037"/>
      <c r="J32" s="1037"/>
      <c r="K32" s="1037"/>
      <c r="L32" s="1037"/>
      <c r="M32" s="1037"/>
      <c r="N32" s="1037"/>
      <c r="O32" s="1041" t="s">
        <v>2836</v>
      </c>
      <c r="P32" s="1042"/>
      <c r="Q32" s="1042"/>
      <c r="R32" s="1042"/>
      <c r="S32" s="1042"/>
      <c r="T32" s="1042"/>
      <c r="U32" s="972">
        <f>基本情報!$E$73</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row>
    <row r="33" spans="2:45" ht="20" customHeight="1">
      <c r="B33" s="1037"/>
      <c r="C33" s="1037"/>
      <c r="D33" s="1037"/>
      <c r="E33" s="1037"/>
      <c r="F33" s="1037"/>
      <c r="G33" s="1037"/>
      <c r="H33" s="1037"/>
      <c r="I33" s="1037"/>
      <c r="J33" s="1037"/>
      <c r="K33" s="1037"/>
      <c r="L33" s="1037"/>
      <c r="M33" s="1037"/>
      <c r="N33" s="1037"/>
      <c r="O33" s="1041" t="s">
        <v>2896</v>
      </c>
      <c r="P33" s="1042"/>
      <c r="Q33" s="1042"/>
      <c r="R33" s="1042"/>
      <c r="S33" s="1042"/>
      <c r="T33" s="1042"/>
      <c r="U33" s="972">
        <f>基本情報!$E$74</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S33" s="123"/>
    </row>
    <row r="34" spans="2:45" ht="20" customHeight="1">
      <c r="B34" s="1037"/>
      <c r="C34" s="1037"/>
      <c r="D34" s="1037"/>
      <c r="E34" s="1037"/>
      <c r="F34" s="1037"/>
      <c r="G34" s="1037"/>
      <c r="H34" s="1037"/>
      <c r="I34" s="1037"/>
      <c r="J34" s="1037"/>
      <c r="K34" s="1037"/>
      <c r="L34" s="1037"/>
      <c r="M34" s="1037"/>
      <c r="N34" s="1037"/>
      <c r="O34" s="1041" t="s">
        <v>2883</v>
      </c>
      <c r="P34" s="1042"/>
      <c r="Q34" s="1042"/>
      <c r="R34" s="1042"/>
      <c r="S34" s="1042"/>
      <c r="T34" s="1042"/>
      <c r="U34" s="972">
        <f>IF(基本情報!$E$60="",基本情報!$E$65,基本情報!$E$60&amp;基本情報!$E$63&amp;基本情報!$E$65)</f>
        <v>0</v>
      </c>
      <c r="V34" s="972"/>
      <c r="W34" s="972"/>
      <c r="X34" s="972"/>
      <c r="Y34" s="972"/>
      <c r="Z34" s="972"/>
      <c r="AA34" s="972"/>
      <c r="AB34" s="972"/>
      <c r="AC34" s="972"/>
      <c r="AD34" s="972"/>
      <c r="AE34" s="972"/>
      <c r="AF34" s="972"/>
      <c r="AG34" s="972"/>
      <c r="AH34" s="972"/>
      <c r="AI34" s="972"/>
      <c r="AJ34" s="972"/>
      <c r="AK34" s="972"/>
      <c r="AL34" s="972"/>
      <c r="AM34" s="972"/>
      <c r="AN34" s="972"/>
      <c r="AO34" s="972"/>
      <c r="AP34" s="972"/>
      <c r="AQ34" s="973"/>
      <c r="AS34" s="123"/>
    </row>
    <row r="35" spans="2:45" ht="20" customHeight="1">
      <c r="B35" s="1648" t="s">
        <v>2678</v>
      </c>
      <c r="C35" s="1649"/>
      <c r="D35" s="1649"/>
      <c r="E35" s="1649"/>
      <c r="F35" s="1649"/>
      <c r="G35" s="1649"/>
      <c r="H35" s="1649"/>
      <c r="I35" s="1649"/>
      <c r="J35" s="1649"/>
      <c r="K35" s="1649"/>
      <c r="L35" s="1649"/>
      <c r="M35" s="1649"/>
      <c r="N35" s="1649"/>
      <c r="O35" s="1664">
        <f>基本情報!$E$79</f>
        <v>0</v>
      </c>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6"/>
      <c r="AS35" s="123"/>
    </row>
    <row r="36" spans="2:45" ht="20" customHeight="1">
      <c r="B36" s="1658" t="s">
        <v>2278</v>
      </c>
      <c r="C36" s="1659"/>
      <c r="D36" s="1659"/>
      <c r="E36" s="1659"/>
      <c r="F36" s="1659"/>
      <c r="G36" s="1659"/>
      <c r="H36" s="1659"/>
      <c r="I36" s="1659"/>
      <c r="J36" s="1659"/>
      <c r="K36" s="1659"/>
      <c r="L36" s="1659"/>
      <c r="M36" s="1659"/>
      <c r="N36" s="1659"/>
      <c r="O36" s="467"/>
      <c r="P36" s="1661">
        <f>'第1号（交付申請） '!AE2</f>
        <v>0</v>
      </c>
      <c r="Q36" s="1661"/>
      <c r="R36" s="1661"/>
      <c r="S36" s="1661"/>
      <c r="T36" s="1662"/>
      <c r="U36" s="1654" t="s">
        <v>2153</v>
      </c>
      <c r="V36" s="1654"/>
      <c r="W36" s="1660">
        <f>'第1号（交付申請） '!AJ2</f>
        <v>0</v>
      </c>
      <c r="X36" s="1660"/>
      <c r="Y36" s="1659" t="s">
        <v>2263</v>
      </c>
      <c r="Z36" s="1659"/>
      <c r="AA36" s="1660">
        <f>'第1号（交付申請） '!AN2</f>
        <v>0</v>
      </c>
      <c r="AB36" s="1660"/>
      <c r="AC36" s="1654" t="s">
        <v>2264</v>
      </c>
      <c r="AD36" s="1654"/>
      <c r="AE36" s="573"/>
      <c r="AF36" s="573"/>
      <c r="AG36" s="573"/>
      <c r="AH36" s="573"/>
      <c r="AI36" s="465"/>
      <c r="AJ36" s="573"/>
      <c r="AK36" s="545"/>
      <c r="AL36" s="282"/>
      <c r="AM36" s="282"/>
      <c r="AN36" s="282"/>
      <c r="AO36" s="282"/>
      <c r="AP36" s="282"/>
      <c r="AQ36" s="542"/>
    </row>
    <row r="37" spans="2:45" ht="15" customHeight="1">
      <c r="B37" s="1643" t="s">
        <v>2279</v>
      </c>
      <c r="C37" s="1644"/>
      <c r="D37" s="1644"/>
      <c r="E37" s="1644"/>
      <c r="F37" s="1644"/>
      <c r="G37" s="1644"/>
      <c r="H37" s="1644"/>
      <c r="I37" s="1644"/>
      <c r="J37" s="1644"/>
      <c r="K37" s="1644"/>
      <c r="L37" s="1644"/>
      <c r="M37" s="1644"/>
      <c r="N37" s="1645"/>
      <c r="O37" s="1655"/>
      <c r="P37" s="1656"/>
      <c r="Q37" s="1656"/>
      <c r="R37" s="1656"/>
      <c r="S37" s="1656"/>
      <c r="T37" s="1656"/>
      <c r="U37" s="1656"/>
      <c r="V37" s="1656"/>
      <c r="W37" s="1656"/>
      <c r="X37" s="1656"/>
      <c r="Y37" s="1656"/>
      <c r="Z37" s="1656"/>
      <c r="AA37" s="1656"/>
      <c r="AB37" s="1656"/>
      <c r="AC37" s="1656"/>
      <c r="AD37" s="1656"/>
      <c r="AE37" s="1656"/>
      <c r="AF37" s="1656"/>
      <c r="AG37" s="1656"/>
      <c r="AH37" s="1656"/>
      <c r="AI37" s="1656"/>
      <c r="AJ37" s="1656"/>
      <c r="AK37" s="1656"/>
      <c r="AL37" s="1656"/>
      <c r="AM37" s="1656"/>
      <c r="AN37" s="1656"/>
      <c r="AO37" s="1656"/>
      <c r="AP37" s="1656"/>
      <c r="AQ37" s="1657"/>
    </row>
    <row r="38" spans="2:45" ht="15" customHeight="1">
      <c r="B38" s="1646"/>
      <c r="C38" s="1584"/>
      <c r="D38" s="1584"/>
      <c r="E38" s="1584"/>
      <c r="F38" s="1584"/>
      <c r="G38" s="1584"/>
      <c r="H38" s="1584"/>
      <c r="I38" s="1584"/>
      <c r="J38" s="1584"/>
      <c r="K38" s="1584"/>
      <c r="L38" s="1584"/>
      <c r="M38" s="1584"/>
      <c r="N38" s="1647"/>
      <c r="O38" s="1655"/>
      <c r="P38" s="1656"/>
      <c r="Q38" s="1656"/>
      <c r="R38" s="1656"/>
      <c r="S38" s="1656"/>
      <c r="T38" s="1656"/>
      <c r="U38" s="1656"/>
      <c r="V38" s="1656"/>
      <c r="W38" s="1656"/>
      <c r="X38" s="1656"/>
      <c r="Y38" s="1656"/>
      <c r="Z38" s="1656"/>
      <c r="AA38" s="1656"/>
      <c r="AB38" s="1656"/>
      <c r="AC38" s="1656"/>
      <c r="AD38" s="1656"/>
      <c r="AE38" s="1656"/>
      <c r="AF38" s="1656"/>
      <c r="AG38" s="1656"/>
      <c r="AH38" s="1656"/>
      <c r="AI38" s="1656"/>
      <c r="AJ38" s="1656"/>
      <c r="AK38" s="1656"/>
      <c r="AL38" s="1656"/>
      <c r="AM38" s="1656"/>
      <c r="AN38" s="1656"/>
      <c r="AO38" s="1656"/>
      <c r="AP38" s="1656"/>
      <c r="AQ38" s="1657"/>
    </row>
    <row r="39" spans="2:45" ht="15" customHeight="1">
      <c r="B39" s="1648"/>
      <c r="C39" s="1649"/>
      <c r="D39" s="1649"/>
      <c r="E39" s="1649"/>
      <c r="F39" s="1649"/>
      <c r="G39" s="1649"/>
      <c r="H39" s="1649"/>
      <c r="I39" s="1649"/>
      <c r="J39" s="1649"/>
      <c r="K39" s="1649"/>
      <c r="L39" s="1649"/>
      <c r="M39" s="1649"/>
      <c r="N39" s="1650"/>
      <c r="O39" s="1655"/>
      <c r="P39" s="1656"/>
      <c r="Q39" s="1656"/>
      <c r="R39" s="1656"/>
      <c r="S39" s="1656"/>
      <c r="T39" s="1656"/>
      <c r="U39" s="1656"/>
      <c r="V39" s="1656"/>
      <c r="W39" s="1656"/>
      <c r="X39" s="1656"/>
      <c r="Y39" s="1656"/>
      <c r="Z39" s="1656"/>
      <c r="AA39" s="1656"/>
      <c r="AB39" s="1656"/>
      <c r="AC39" s="1656"/>
      <c r="AD39" s="1656"/>
      <c r="AE39" s="1656"/>
      <c r="AF39" s="1656"/>
      <c r="AG39" s="1656"/>
      <c r="AH39" s="1656"/>
      <c r="AI39" s="1656"/>
      <c r="AJ39" s="1656"/>
      <c r="AK39" s="1656"/>
      <c r="AL39" s="1656"/>
      <c r="AM39" s="1656"/>
      <c r="AN39" s="1656"/>
      <c r="AO39" s="1656"/>
      <c r="AP39" s="1656"/>
      <c r="AQ39" s="1657"/>
    </row>
    <row r="40" spans="2:45" ht="20" customHeight="1">
      <c r="B40" s="1643" t="s">
        <v>2280</v>
      </c>
      <c r="C40" s="1644"/>
      <c r="D40" s="1644"/>
      <c r="E40" s="1644"/>
      <c r="F40" s="1644"/>
      <c r="G40" s="1644"/>
      <c r="H40" s="1644"/>
      <c r="I40" s="1644"/>
      <c r="J40" s="1644"/>
      <c r="K40" s="1644"/>
      <c r="L40" s="1644"/>
      <c r="M40" s="1644"/>
      <c r="N40" s="1645"/>
      <c r="O40" s="158"/>
      <c r="P40" s="1601" t="s">
        <v>2281</v>
      </c>
      <c r="Q40" s="1601"/>
      <c r="R40" s="1601"/>
      <c r="S40" s="1601"/>
      <c r="T40" s="1601"/>
      <c r="U40" s="1667"/>
      <c r="V40" s="1667"/>
      <c r="W40" s="1667"/>
      <c r="X40" s="1667"/>
      <c r="Y40" s="1667"/>
      <c r="Z40" s="1667"/>
      <c r="AA40" s="1667"/>
      <c r="AB40" s="1667"/>
      <c r="AC40" s="1667"/>
      <c r="AD40" s="1667"/>
      <c r="AE40" s="1667"/>
      <c r="AF40" s="1667"/>
      <c r="AG40" s="1667"/>
      <c r="AH40" s="1667"/>
      <c r="AI40" s="1667"/>
      <c r="AJ40" s="1667"/>
      <c r="AK40" s="1667"/>
      <c r="AL40" s="1667"/>
      <c r="AM40" s="1667"/>
      <c r="AN40" s="1667"/>
      <c r="AO40" s="1667"/>
      <c r="AP40" s="1667"/>
      <c r="AQ40" s="675"/>
    </row>
    <row r="41" spans="2:45" ht="20" customHeight="1">
      <c r="B41" s="1646"/>
      <c r="C41" s="1584"/>
      <c r="D41" s="1584"/>
      <c r="E41" s="1584"/>
      <c r="F41" s="1584"/>
      <c r="G41" s="1584"/>
      <c r="H41" s="1584"/>
      <c r="I41" s="1584"/>
      <c r="J41" s="1584"/>
      <c r="K41" s="1584"/>
      <c r="L41" s="1584"/>
      <c r="M41" s="1584"/>
      <c r="N41" s="1647"/>
      <c r="O41" s="161"/>
      <c r="P41" s="1603" t="s">
        <v>2282</v>
      </c>
      <c r="Q41" s="1603"/>
      <c r="R41" s="1603"/>
      <c r="S41" s="1603"/>
      <c r="T41" s="1603"/>
      <c r="U41" s="1579"/>
      <c r="V41" s="1579"/>
      <c r="W41" s="1579"/>
      <c r="X41" s="1579"/>
      <c r="Y41" s="1579"/>
      <c r="Z41" s="1579"/>
      <c r="AA41" s="1579"/>
      <c r="AB41" s="1579"/>
      <c r="AC41" s="1579"/>
      <c r="AD41" s="1579"/>
      <c r="AE41" s="1579"/>
      <c r="AF41" s="1579"/>
      <c r="AG41" s="1579"/>
      <c r="AH41" s="1579"/>
      <c r="AI41" s="1579"/>
      <c r="AJ41" s="1579"/>
      <c r="AK41" s="1579"/>
      <c r="AL41" s="1579"/>
      <c r="AM41" s="1579"/>
      <c r="AN41" s="1579"/>
      <c r="AO41" s="1579"/>
      <c r="AP41" s="1579"/>
      <c r="AQ41" s="281"/>
      <c r="AS41" s="123"/>
    </row>
    <row r="42" spans="2:45" ht="20" customHeight="1">
      <c r="B42" s="1646"/>
      <c r="C42" s="1584"/>
      <c r="D42" s="1584"/>
      <c r="E42" s="1584"/>
      <c r="F42" s="1584"/>
      <c r="G42" s="1584"/>
      <c r="H42" s="1584"/>
      <c r="I42" s="1584"/>
      <c r="J42" s="1584"/>
      <c r="K42" s="1584"/>
      <c r="L42" s="1584"/>
      <c r="M42" s="1584"/>
      <c r="N42" s="1647"/>
      <c r="O42" s="161"/>
      <c r="P42" s="1603" t="s">
        <v>2283</v>
      </c>
      <c r="Q42" s="1603"/>
      <c r="R42" s="1603"/>
      <c r="S42" s="1603"/>
      <c r="T42" s="1603"/>
      <c r="U42" s="1579"/>
      <c r="V42" s="1579"/>
      <c r="W42" s="1579"/>
      <c r="X42" s="1579"/>
      <c r="Y42" s="1579"/>
      <c r="Z42" s="1579"/>
      <c r="AA42" s="1579"/>
      <c r="AB42" s="1579"/>
      <c r="AC42" s="1579"/>
      <c r="AD42" s="1579"/>
      <c r="AE42" s="1579"/>
      <c r="AF42" s="1579"/>
      <c r="AG42" s="1579"/>
      <c r="AH42" s="1579"/>
      <c r="AI42" s="1579"/>
      <c r="AJ42" s="1579"/>
      <c r="AK42" s="1579"/>
      <c r="AL42" s="1579"/>
      <c r="AM42" s="1579"/>
      <c r="AN42" s="1579"/>
      <c r="AO42" s="1579"/>
      <c r="AP42" s="1579"/>
      <c r="AQ42" s="281"/>
      <c r="AS42" s="123"/>
    </row>
    <row r="43" spans="2:45" ht="20" customHeight="1">
      <c r="B43" s="1646"/>
      <c r="C43" s="1584"/>
      <c r="D43" s="1584"/>
      <c r="E43" s="1584"/>
      <c r="F43" s="1584"/>
      <c r="G43" s="1584"/>
      <c r="H43" s="1584"/>
      <c r="I43" s="1584"/>
      <c r="J43" s="1584"/>
      <c r="K43" s="1584"/>
      <c r="L43" s="1584"/>
      <c r="M43" s="1584"/>
      <c r="N43" s="1647"/>
      <c r="O43" s="161"/>
      <c r="P43" s="1603" t="s">
        <v>2284</v>
      </c>
      <c r="Q43" s="1603"/>
      <c r="R43" s="1603"/>
      <c r="S43" s="1603"/>
      <c r="T43" s="1603"/>
      <c r="V43" s="1656"/>
      <c r="W43" s="1656"/>
      <c r="X43" s="1656"/>
      <c r="Y43" s="1656"/>
      <c r="Z43" s="1656"/>
      <c r="AA43" s="1656"/>
      <c r="AB43" s="1656"/>
      <c r="AC43" s="1656"/>
      <c r="AD43" s="1656"/>
      <c r="AE43" s="1656"/>
      <c r="AF43" s="1656"/>
      <c r="AG43" s="1656"/>
      <c r="AH43" s="1656"/>
      <c r="AI43" s="1656"/>
      <c r="AJ43" s="1656"/>
      <c r="AK43" s="1656"/>
      <c r="AL43" s="1656"/>
      <c r="AM43" s="1656"/>
      <c r="AN43" s="1656"/>
      <c r="AO43" s="121" t="s">
        <v>2259</v>
      </c>
      <c r="AP43" s="121"/>
      <c r="AQ43" s="281"/>
      <c r="AS43" s="123"/>
    </row>
    <row r="44" spans="2:45" ht="20" customHeight="1">
      <c r="B44" s="1646"/>
      <c r="C44" s="1584"/>
      <c r="D44" s="1584"/>
      <c r="E44" s="1584"/>
      <c r="F44" s="1584"/>
      <c r="G44" s="1584"/>
      <c r="H44" s="1584"/>
      <c r="I44" s="1584"/>
      <c r="J44" s="1584"/>
      <c r="K44" s="1584"/>
      <c r="L44" s="1584"/>
      <c r="M44" s="1584"/>
      <c r="N44" s="1647"/>
      <c r="O44" s="161"/>
      <c r="P44" s="1603" t="s">
        <v>2285</v>
      </c>
      <c r="Q44" s="1603"/>
      <c r="R44" s="1603"/>
      <c r="S44" s="1603"/>
      <c r="T44" s="1603"/>
      <c r="V44" s="1656"/>
      <c r="W44" s="1656"/>
      <c r="X44" s="1656"/>
      <c r="Y44" s="1656"/>
      <c r="Z44" s="1656"/>
      <c r="AA44" s="1656"/>
      <c r="AB44" s="1656"/>
      <c r="AC44" s="1656"/>
      <c r="AD44" s="1656"/>
      <c r="AE44" s="1656"/>
      <c r="AF44" s="1656"/>
      <c r="AG44" s="1656"/>
      <c r="AH44" s="1656"/>
      <c r="AI44" s="1656"/>
      <c r="AJ44" s="1656"/>
      <c r="AK44" s="1656"/>
      <c r="AL44" s="1656"/>
      <c r="AM44" s="1656"/>
      <c r="AN44" s="1656"/>
      <c r="AO44" s="121" t="s">
        <v>2259</v>
      </c>
      <c r="AP44" s="121"/>
      <c r="AQ44" s="281"/>
      <c r="AS44" s="123"/>
    </row>
    <row r="45" spans="2:45" ht="20" customHeight="1">
      <c r="B45" s="1648"/>
      <c r="C45" s="1649"/>
      <c r="D45" s="1649"/>
      <c r="E45" s="1649"/>
      <c r="F45" s="1649"/>
      <c r="G45" s="1649"/>
      <c r="H45" s="1649"/>
      <c r="I45" s="1649"/>
      <c r="J45" s="1649"/>
      <c r="K45" s="1649"/>
      <c r="L45" s="1649"/>
      <c r="M45" s="1649"/>
      <c r="N45" s="1650"/>
      <c r="O45" s="170"/>
      <c r="P45" s="1594" t="s">
        <v>2286</v>
      </c>
      <c r="Q45" s="1594"/>
      <c r="R45" s="1594"/>
      <c r="S45" s="1594"/>
      <c r="T45" s="1594"/>
      <c r="U45" s="536"/>
      <c r="V45" s="1668"/>
      <c r="W45" s="1668"/>
      <c r="X45" s="1668"/>
      <c r="Y45" s="1668"/>
      <c r="Z45" s="1668"/>
      <c r="AA45" s="1668"/>
      <c r="AB45" s="1668"/>
      <c r="AC45" s="1668"/>
      <c r="AD45" s="1668"/>
      <c r="AE45" s="1668"/>
      <c r="AF45" s="1668"/>
      <c r="AG45" s="1668"/>
      <c r="AH45" s="1668"/>
      <c r="AI45" s="1668"/>
      <c r="AJ45" s="1668"/>
      <c r="AK45" s="1668"/>
      <c r="AL45" s="1668"/>
      <c r="AM45" s="1668"/>
      <c r="AN45" s="1668"/>
      <c r="AO45" s="171" t="s">
        <v>2259</v>
      </c>
      <c r="AP45" s="171"/>
      <c r="AQ45" s="457"/>
      <c r="AS45" s="123"/>
    </row>
    <row r="46" spans="2:45" ht="15" customHeight="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682"/>
      <c r="AK46" s="682"/>
      <c r="AL46" s="682"/>
      <c r="AM46" s="682"/>
      <c r="AN46" s="682"/>
      <c r="AO46" s="682"/>
      <c r="AP46" s="683"/>
    </row>
    <row r="47" spans="2:45" ht="15" customHeight="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L47" s="121"/>
      <c r="AM47" s="123"/>
      <c r="AN47" s="130"/>
      <c r="AO47" s="130"/>
      <c r="AP47" s="130"/>
    </row>
    <row r="48" spans="2:45" ht="15" customHeight="1">
      <c r="AL48" s="125"/>
      <c r="AP48" s="175"/>
    </row>
  </sheetData>
  <sheetProtection algorithmName="SHA-512" hashValue="EyqcYAYOUCUxPV03h3hr1wx4LZsC4jKB32PSyUPvQDPwqH1UQoDfqD2Zvdjepek68XgHrDEoN/0xSYjvzc73lw==" saltValue="sL3KZGd6qO7Ef/rGK79pPw==" spinCount="100000" sheet="1" formatCells="0" selectLockedCells="1"/>
  <mergeCells count="86">
    <mergeCell ref="O35:AQ35"/>
    <mergeCell ref="P44:T44"/>
    <mergeCell ref="P45:T45"/>
    <mergeCell ref="U40:AP40"/>
    <mergeCell ref="U42:AP42"/>
    <mergeCell ref="U41:AP41"/>
    <mergeCell ref="P42:T42"/>
    <mergeCell ref="P41:T41"/>
    <mergeCell ref="P40:T40"/>
    <mergeCell ref="V45:AN45"/>
    <mergeCell ref="V44:AN44"/>
    <mergeCell ref="V43:AN43"/>
    <mergeCell ref="B32:N34"/>
    <mergeCell ref="I28:J28"/>
    <mergeCell ref="K28:L28"/>
    <mergeCell ref="U28:AQ28"/>
    <mergeCell ref="P43:T43"/>
    <mergeCell ref="AC36:AD36"/>
    <mergeCell ref="B37:N39"/>
    <mergeCell ref="O37:AQ39"/>
    <mergeCell ref="B35:N35"/>
    <mergeCell ref="B36:N36"/>
    <mergeCell ref="W36:X36"/>
    <mergeCell ref="AA36:AB36"/>
    <mergeCell ref="U36:V36"/>
    <mergeCell ref="Y36:Z36"/>
    <mergeCell ref="P36:T36"/>
    <mergeCell ref="C28:H28"/>
    <mergeCell ref="AA20:AQ21"/>
    <mergeCell ref="V23:Y23"/>
    <mergeCell ref="AA23:AG23"/>
    <mergeCell ref="AH23:AQ23"/>
    <mergeCell ref="AH3:AJ3"/>
    <mergeCell ref="AO3:AP3"/>
    <mergeCell ref="AL3:AM3"/>
    <mergeCell ref="V20:Y21"/>
    <mergeCell ref="V11:Y11"/>
    <mergeCell ref="AA11:AG11"/>
    <mergeCell ref="AH11:AQ11"/>
    <mergeCell ref="V16:Y16"/>
    <mergeCell ref="AA16:AQ16"/>
    <mergeCell ref="B29:AQ30"/>
    <mergeCell ref="B25:AQ26"/>
    <mergeCell ref="R28:T28"/>
    <mergeCell ref="M28:Q28"/>
    <mergeCell ref="CD7:CQ8"/>
    <mergeCell ref="V9:Y10"/>
    <mergeCell ref="AA9:AQ10"/>
    <mergeCell ref="BV9:BY10"/>
    <mergeCell ref="CA9:CQ10"/>
    <mergeCell ref="V7:Y8"/>
    <mergeCell ref="AA7:AC8"/>
    <mergeCell ref="AD7:AQ8"/>
    <mergeCell ref="BV7:BY8"/>
    <mergeCell ref="CA7:CC8"/>
    <mergeCell ref="BV11:BY11"/>
    <mergeCell ref="CA11:CF11"/>
    <mergeCell ref="CH11:CQ11"/>
    <mergeCell ref="V14:Y15"/>
    <mergeCell ref="AA14:AQ15"/>
    <mergeCell ref="BV14:BY15"/>
    <mergeCell ref="CA14:CQ15"/>
    <mergeCell ref="BV16:BY16"/>
    <mergeCell ref="CA16:CQ16"/>
    <mergeCell ref="V17:Y17"/>
    <mergeCell ref="AA17:AG17"/>
    <mergeCell ref="AH17:AQ17"/>
    <mergeCell ref="BV17:BY17"/>
    <mergeCell ref="CA17:CF17"/>
    <mergeCell ref="CH17:CQ17"/>
    <mergeCell ref="BV23:BY23"/>
    <mergeCell ref="CA23:CF23"/>
    <mergeCell ref="CH23:CQ23"/>
    <mergeCell ref="B40:N45"/>
    <mergeCell ref="BV20:BY21"/>
    <mergeCell ref="CA20:CQ21"/>
    <mergeCell ref="V22:Y22"/>
    <mergeCell ref="AA22:AQ22"/>
    <mergeCell ref="BV22:BY22"/>
    <mergeCell ref="CA22:CQ22"/>
    <mergeCell ref="O32:T32"/>
    <mergeCell ref="U32:AQ32"/>
    <mergeCell ref="O33:T33"/>
    <mergeCell ref="U33:AQ33"/>
    <mergeCell ref="O34:T34"/>
    <mergeCell ref="U34:AQ34"/>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4"/>
  <sheetViews>
    <sheetView view="pageBreakPreview" topLeftCell="A2" zoomScaleNormal="100" zoomScaleSheetLayoutView="100" workbookViewId="0">
      <selection activeCell="A3" sqref="A3:M3"/>
    </sheetView>
  </sheetViews>
  <sheetFormatPr defaultColWidth="8.90625" defaultRowHeight="12"/>
  <cols>
    <col min="1" max="12" width="7.36328125" style="110" customWidth="1"/>
    <col min="13" max="13" width="4.36328125" style="110" customWidth="1"/>
    <col min="14" max="16384" width="8.90625" style="110"/>
  </cols>
  <sheetData>
    <row r="1" spans="1:13" ht="59.4" customHeight="1">
      <c r="A1" s="863" t="s">
        <v>2236</v>
      </c>
      <c r="B1" s="864"/>
      <c r="C1" s="864"/>
      <c r="D1" s="864"/>
      <c r="E1" s="864"/>
      <c r="F1" s="864"/>
      <c r="G1" s="864"/>
      <c r="H1" s="864"/>
      <c r="I1" s="864"/>
      <c r="J1" s="864"/>
      <c r="K1" s="864"/>
      <c r="L1" s="864"/>
      <c r="M1" s="864"/>
    </row>
    <row r="2" spans="1:13" ht="97.75" customHeight="1">
      <c r="A2" s="865" t="s">
        <v>3021</v>
      </c>
      <c r="B2" s="864"/>
      <c r="C2" s="864"/>
      <c r="D2" s="864"/>
      <c r="E2" s="864"/>
      <c r="F2" s="864"/>
      <c r="G2" s="864"/>
      <c r="H2" s="864"/>
      <c r="I2" s="864"/>
      <c r="J2" s="864"/>
      <c r="K2" s="864"/>
      <c r="L2" s="864"/>
      <c r="M2" s="864"/>
    </row>
    <row r="3" spans="1:13" ht="142.75" customHeight="1">
      <c r="A3" s="866" t="s">
        <v>2237</v>
      </c>
      <c r="B3" s="867"/>
      <c r="C3" s="867"/>
      <c r="D3" s="867"/>
      <c r="E3" s="867"/>
      <c r="F3" s="867"/>
      <c r="G3" s="867"/>
      <c r="H3" s="867"/>
      <c r="I3" s="867"/>
      <c r="J3" s="867"/>
      <c r="K3" s="867"/>
      <c r="L3" s="867"/>
      <c r="M3" s="867"/>
    </row>
    <row r="4" spans="1:13" ht="159.65" customHeight="1">
      <c r="A4" s="868" t="s">
        <v>2967</v>
      </c>
      <c r="B4" s="869"/>
      <c r="C4" s="869"/>
      <c r="D4" s="869"/>
      <c r="E4" s="869"/>
      <c r="F4" s="869"/>
      <c r="G4" s="869"/>
      <c r="H4" s="869"/>
      <c r="I4" s="869"/>
      <c r="J4" s="869"/>
      <c r="K4" s="869"/>
      <c r="L4" s="869"/>
      <c r="M4" s="869"/>
    </row>
    <row r="5" spans="1:13" ht="22.75" customHeight="1">
      <c r="A5" s="532"/>
      <c r="B5" s="533"/>
      <c r="C5" s="533"/>
      <c r="D5" s="533"/>
      <c r="E5" s="533"/>
      <c r="F5" s="533"/>
      <c r="G5" s="533"/>
      <c r="H5" s="533"/>
      <c r="I5" s="533"/>
      <c r="J5" s="533"/>
      <c r="K5" s="533"/>
      <c r="L5" s="533"/>
      <c r="M5" s="533"/>
    </row>
    <row r="6" spans="1:13" s="116" customFormat="1" ht="19" customHeight="1">
      <c r="A6" s="111"/>
      <c r="B6" s="111"/>
      <c r="C6" s="111"/>
      <c r="D6" s="111"/>
      <c r="E6" s="112"/>
      <c r="F6" s="113" t="s">
        <v>2238</v>
      </c>
      <c r="G6" s="113"/>
      <c r="H6" s="113"/>
      <c r="I6" s="114"/>
      <c r="J6" s="115"/>
      <c r="K6" s="111"/>
      <c r="L6" s="111"/>
      <c r="M6" s="111"/>
    </row>
    <row r="7" spans="1:13" s="116" customFormat="1" ht="18.5" customHeight="1">
      <c r="A7" s="117"/>
      <c r="B7" s="111"/>
      <c r="C7" s="111"/>
      <c r="D7" s="111"/>
      <c r="E7" s="870" t="s">
        <v>2688</v>
      </c>
      <c r="F7" s="871"/>
      <c r="G7" s="871"/>
      <c r="H7" s="871"/>
      <c r="I7" s="872"/>
      <c r="J7" s="115"/>
      <c r="K7" s="111"/>
      <c r="L7" s="111"/>
      <c r="M7" s="111"/>
    </row>
    <row r="8" spans="1:13" s="116" customFormat="1" ht="8.4" customHeight="1">
      <c r="A8" s="117"/>
      <c r="B8" s="111"/>
      <c r="C8" s="111"/>
      <c r="D8" s="111"/>
      <c r="E8" s="115"/>
      <c r="F8" s="118"/>
      <c r="G8" s="115"/>
      <c r="H8" s="115"/>
      <c r="I8" s="115"/>
      <c r="J8" s="115"/>
      <c r="K8" s="111"/>
      <c r="L8" s="111"/>
      <c r="M8" s="111"/>
    </row>
    <row r="9" spans="1:13" s="120" customFormat="1" ht="18" customHeight="1">
      <c r="A9" s="119" t="s">
        <v>2239</v>
      </c>
      <c r="B9" s="119"/>
      <c r="C9" s="119"/>
      <c r="D9" s="119"/>
      <c r="E9" s="119"/>
      <c r="F9" s="119"/>
      <c r="G9" s="119"/>
      <c r="H9" s="119"/>
      <c r="I9" s="119"/>
      <c r="J9" s="119"/>
      <c r="K9" s="119"/>
      <c r="L9" s="119"/>
      <c r="M9" s="119"/>
    </row>
    <row r="10" spans="1:13" s="120" customFormat="1" ht="18" customHeight="1">
      <c r="A10" s="119"/>
      <c r="B10" s="119"/>
      <c r="C10" s="119"/>
      <c r="D10" s="119"/>
      <c r="E10" s="119"/>
      <c r="F10" s="119"/>
      <c r="G10" s="119"/>
      <c r="H10" s="119"/>
      <c r="I10" s="119"/>
      <c r="J10" s="119"/>
      <c r="K10" s="119"/>
      <c r="L10" s="119"/>
      <c r="M10" s="119"/>
    </row>
    <row r="11" spans="1:13" ht="45" customHeight="1"/>
    <row r="12" spans="1:13" ht="45" customHeight="1"/>
    <row r="13" spans="1:13" ht="45" customHeight="1"/>
    <row r="14" spans="1:13" ht="45" customHeight="1"/>
  </sheetData>
  <sheetProtection algorithmName="SHA-512" hashValue="WWfFS9LoLTycJAqFrD1hHNg3hWDfpK0ULUHcJYQZd0T/8bnxU22nXci4Q/YFeGwWqefq2PX8y0XHjOI4eO+DJA==" saltValue="oIKOdG20J2hVb1QXij/nbQ==" spinCount="100000" sheet="1" objects="1" scenarios="1"/>
  <mergeCells count="5">
    <mergeCell ref="A1:M1"/>
    <mergeCell ref="A2:M2"/>
    <mergeCell ref="A3:M3"/>
    <mergeCell ref="A4:M4"/>
    <mergeCell ref="E7:I7"/>
  </mergeCells>
  <phoneticPr fontId="57"/>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FFFF00"/>
  </sheetPr>
  <dimension ref="B1:CR53"/>
  <sheetViews>
    <sheetView showZeros="0" view="pageBreakPreview" topLeftCell="A12" zoomScaleNormal="100" zoomScaleSheetLayoutView="100" workbookViewId="0">
      <selection activeCell="S35" sqref="S35:AQ35"/>
    </sheetView>
  </sheetViews>
  <sheetFormatPr defaultColWidth="2.1796875" defaultRowHeight="15" customHeight="1" outlineLevelRow="1"/>
  <cols>
    <col min="1" max="38" width="2.1796875" style="123"/>
    <col min="39" max="45" width="2.1796875" style="124"/>
    <col min="46" max="16384" width="2.1796875" style="123"/>
  </cols>
  <sheetData>
    <row r="1" spans="2:96" ht="15" customHeight="1">
      <c r="B1" s="121" t="s">
        <v>2780</v>
      </c>
      <c r="C1" s="121"/>
    </row>
    <row r="2" spans="2:96" ht="15" customHeight="1">
      <c r="AH2" s="1579"/>
      <c r="AI2" s="1579"/>
      <c r="AJ2" s="1580"/>
      <c r="AK2" s="127" t="s">
        <v>2242</v>
      </c>
      <c r="AL2" s="1652"/>
      <c r="AM2" s="1652"/>
      <c r="AN2" s="127" t="s">
        <v>2243</v>
      </c>
      <c r="AO2" s="1653"/>
      <c r="AP2" s="1653"/>
      <c r="AQ2" s="127" t="s">
        <v>2244</v>
      </c>
      <c r="AT2" s="126"/>
      <c r="AU2" s="123" t="s">
        <v>2241</v>
      </c>
    </row>
    <row r="3" spans="2:96" ht="15" customHeight="1">
      <c r="B3" s="123" t="s">
        <v>2245</v>
      </c>
      <c r="AF3" s="451"/>
      <c r="AG3" s="451"/>
      <c r="AH3" s="451"/>
      <c r="AI3" s="451"/>
      <c r="AJ3" s="127"/>
      <c r="AK3" s="127"/>
      <c r="AM3" s="123"/>
      <c r="AN3" s="123"/>
      <c r="AO3" s="127"/>
      <c r="AP3" s="127"/>
    </row>
    <row r="4" spans="2:96" ht="15" customHeight="1">
      <c r="B4" s="123" t="s">
        <v>2287</v>
      </c>
      <c r="AL4" s="129"/>
      <c r="AM4" s="129"/>
      <c r="AN4" s="129"/>
      <c r="AO4" s="129"/>
      <c r="AP4" s="129"/>
    </row>
    <row r="5" spans="2:96" s="1" customFormat="1" ht="15" customHeight="1">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c r="BV6" s="1198"/>
      <c r="BW6" s="1198"/>
      <c r="BX6" s="1198"/>
      <c r="BY6" s="1198"/>
      <c r="BZ6" s="540"/>
      <c r="CA6" s="1197"/>
      <c r="CB6" s="1197"/>
      <c r="CC6" s="1197"/>
      <c r="CD6" s="1007"/>
      <c r="CE6" s="1007"/>
      <c r="CF6" s="1007"/>
      <c r="CG6" s="1007"/>
      <c r="CH6" s="1007"/>
      <c r="CI6" s="1007"/>
      <c r="CJ6" s="1007"/>
      <c r="CK6" s="1007"/>
      <c r="CL6" s="1007"/>
      <c r="CM6" s="1007"/>
      <c r="CN6" s="1007"/>
      <c r="CO6" s="1007"/>
      <c r="CP6" s="1007"/>
      <c r="CQ6" s="1007"/>
      <c r="CR6" s="2"/>
    </row>
    <row r="7" spans="2:96"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c r="BV7" s="1198"/>
      <c r="BW7" s="1198"/>
      <c r="BX7" s="1198"/>
      <c r="BY7" s="1198"/>
      <c r="BZ7" s="540"/>
      <c r="CA7" s="1197"/>
      <c r="CB7" s="1197"/>
      <c r="CC7" s="1197"/>
      <c r="CD7" s="1007"/>
      <c r="CE7" s="1007"/>
      <c r="CF7" s="1007"/>
      <c r="CG7" s="1007"/>
      <c r="CH7" s="1007"/>
      <c r="CI7" s="1007"/>
      <c r="CJ7" s="1007"/>
      <c r="CK7" s="1007"/>
      <c r="CL7" s="1007"/>
      <c r="CM7" s="1007"/>
      <c r="CN7" s="1007"/>
      <c r="CO7" s="1007"/>
      <c r="CP7" s="1007"/>
      <c r="CQ7" s="1007"/>
      <c r="CR7" s="2"/>
    </row>
    <row r="8" spans="2:96"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c r="BV8" s="1198"/>
      <c r="BW8" s="1198"/>
      <c r="BX8" s="1198"/>
      <c r="BY8" s="1198"/>
      <c r="BZ8" s="540"/>
      <c r="CA8" s="1007"/>
      <c r="CB8" s="1007"/>
      <c r="CC8" s="1007"/>
      <c r="CD8" s="1007"/>
      <c r="CE8" s="1007"/>
      <c r="CF8" s="1007"/>
      <c r="CG8" s="1007"/>
      <c r="CH8" s="1007"/>
      <c r="CI8" s="1007"/>
      <c r="CJ8" s="1007"/>
      <c r="CK8" s="1007"/>
      <c r="CL8" s="1007"/>
      <c r="CM8" s="1007"/>
      <c r="CN8" s="1007"/>
      <c r="CO8" s="1007"/>
      <c r="CP8" s="1007"/>
      <c r="CQ8" s="1007"/>
      <c r="CR8" s="2"/>
    </row>
    <row r="9" spans="2:96"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c r="BV9" s="1198"/>
      <c r="BW9" s="1198"/>
      <c r="BX9" s="1198"/>
      <c r="BY9" s="1198"/>
      <c r="BZ9" s="540"/>
      <c r="CA9" s="1007"/>
      <c r="CB9" s="1007"/>
      <c r="CC9" s="1007"/>
      <c r="CD9" s="1007"/>
      <c r="CE9" s="1007"/>
      <c r="CF9" s="1007"/>
      <c r="CG9" s="1007"/>
      <c r="CH9" s="1007"/>
      <c r="CI9" s="1007"/>
      <c r="CJ9" s="1007"/>
      <c r="CK9" s="1007"/>
      <c r="CL9" s="1007"/>
      <c r="CM9" s="1007"/>
      <c r="CN9" s="1007"/>
      <c r="CO9" s="1007"/>
      <c r="CP9" s="1007"/>
      <c r="CQ9" s="1007"/>
      <c r="CR9" s="2"/>
    </row>
    <row r="10" spans="2:96"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c r="BV10" s="1202"/>
      <c r="BW10" s="1202"/>
      <c r="BX10" s="1202"/>
      <c r="BY10" s="1202"/>
      <c r="BZ10" s="539"/>
      <c r="CA10" s="1007"/>
      <c r="CB10" s="1007"/>
      <c r="CC10" s="1007"/>
      <c r="CD10" s="1007"/>
      <c r="CE10" s="1007"/>
      <c r="CF10" s="1007"/>
      <c r="CG10" s="538"/>
      <c r="CH10" s="1196"/>
      <c r="CI10" s="1196"/>
      <c r="CJ10" s="1196"/>
      <c r="CK10" s="1196"/>
      <c r="CL10" s="1196"/>
      <c r="CM10" s="1196"/>
      <c r="CN10" s="1196"/>
      <c r="CO10" s="1196"/>
      <c r="CP10" s="1196"/>
      <c r="CQ10" s="1196"/>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c r="BV13" s="1198"/>
      <c r="BW13" s="1198"/>
      <c r="BX13" s="1198"/>
      <c r="BY13" s="1198"/>
      <c r="BZ13" s="540"/>
      <c r="CA13" s="1007"/>
      <c r="CB13" s="1007"/>
      <c r="CC13" s="1007"/>
      <c r="CD13" s="1007"/>
      <c r="CE13" s="1007"/>
      <c r="CF13" s="1007"/>
      <c r="CG13" s="1007"/>
      <c r="CH13" s="1007"/>
      <c r="CI13" s="1007"/>
      <c r="CJ13" s="1007"/>
      <c r="CK13" s="1007"/>
      <c r="CL13" s="1007"/>
      <c r="CM13" s="1007"/>
      <c r="CN13" s="1007"/>
      <c r="CO13" s="1007"/>
      <c r="CP13" s="1007"/>
      <c r="CQ13" s="1007"/>
      <c r="CR13" s="2"/>
    </row>
    <row r="14" spans="2:96"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c r="BV14" s="1198"/>
      <c r="BW14" s="1198"/>
      <c r="BX14" s="1198"/>
      <c r="BY14" s="1198"/>
      <c r="BZ14" s="540"/>
      <c r="CA14" s="1007"/>
      <c r="CB14" s="1007"/>
      <c r="CC14" s="1007"/>
      <c r="CD14" s="1007"/>
      <c r="CE14" s="1007"/>
      <c r="CF14" s="1007"/>
      <c r="CG14" s="1007"/>
      <c r="CH14" s="1007"/>
      <c r="CI14" s="1007"/>
      <c r="CJ14" s="1007"/>
      <c r="CK14" s="1007"/>
      <c r="CL14" s="1007"/>
      <c r="CM14" s="1007"/>
      <c r="CN14" s="1007"/>
      <c r="CO14" s="1007"/>
      <c r="CP14" s="1007"/>
      <c r="CQ14" s="1007"/>
      <c r="CR14" s="2"/>
    </row>
    <row r="15" spans="2:96"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c r="BV15" s="1198"/>
      <c r="BW15" s="1198"/>
      <c r="BX15" s="1198"/>
      <c r="BY15" s="1198"/>
      <c r="BZ15" s="540"/>
      <c r="CA15" s="1007"/>
      <c r="CB15" s="1007"/>
      <c r="CC15" s="1007"/>
      <c r="CD15" s="1007"/>
      <c r="CE15" s="1007"/>
      <c r="CF15" s="1007"/>
      <c r="CG15" s="1007"/>
      <c r="CH15" s="1007"/>
      <c r="CI15" s="1007"/>
      <c r="CJ15" s="1007"/>
      <c r="CK15" s="1007"/>
      <c r="CL15" s="1007"/>
      <c r="CM15" s="1007"/>
      <c r="CN15" s="1007"/>
      <c r="CO15" s="1007"/>
      <c r="CP15" s="1007"/>
      <c r="CQ15" s="1007"/>
      <c r="CR15" s="2"/>
    </row>
    <row r="16" spans="2:96"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c r="BV16" s="1202"/>
      <c r="BW16" s="1202"/>
      <c r="BX16" s="1202"/>
      <c r="BY16" s="1202"/>
      <c r="BZ16" s="539"/>
      <c r="CA16" s="1007"/>
      <c r="CB16" s="1007"/>
      <c r="CC16" s="1007"/>
      <c r="CD16" s="1007"/>
      <c r="CE16" s="1007"/>
      <c r="CF16" s="1007"/>
      <c r="CG16" s="538"/>
      <c r="CH16" s="1196"/>
      <c r="CI16" s="1196"/>
      <c r="CJ16" s="1196"/>
      <c r="CK16" s="1196"/>
      <c r="CL16" s="1196"/>
      <c r="CM16" s="1196"/>
      <c r="CN16" s="1196"/>
      <c r="CO16" s="1196"/>
      <c r="CP16" s="1196"/>
      <c r="CQ16" s="1196"/>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c r="BV19" s="1198"/>
      <c r="BW19" s="1198"/>
      <c r="BX19" s="1198"/>
      <c r="BY19" s="1198"/>
      <c r="BZ19" s="540"/>
      <c r="CA19" s="1007"/>
      <c r="CB19" s="1007"/>
      <c r="CC19" s="1007"/>
      <c r="CD19" s="1007"/>
      <c r="CE19" s="1007"/>
      <c r="CF19" s="1007"/>
      <c r="CG19" s="1007"/>
      <c r="CH19" s="1007"/>
      <c r="CI19" s="1007"/>
      <c r="CJ19" s="1007"/>
      <c r="CK19" s="1007"/>
      <c r="CL19" s="1007"/>
      <c r="CM19" s="1007"/>
      <c r="CN19" s="1007"/>
      <c r="CO19" s="1007"/>
      <c r="CP19" s="1007"/>
      <c r="CQ19" s="1007"/>
      <c r="CR19" s="2"/>
    </row>
    <row r="20" spans="2:96"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c r="BV20" s="1198"/>
      <c r="BW20" s="1198"/>
      <c r="BX20" s="1198"/>
      <c r="BY20" s="1198"/>
      <c r="BZ20" s="540"/>
      <c r="CA20" s="1007"/>
      <c r="CB20" s="1007"/>
      <c r="CC20" s="1007"/>
      <c r="CD20" s="1007"/>
      <c r="CE20" s="1007"/>
      <c r="CF20" s="1007"/>
      <c r="CG20" s="1007"/>
      <c r="CH20" s="1007"/>
      <c r="CI20" s="1007"/>
      <c r="CJ20" s="1007"/>
      <c r="CK20" s="1007"/>
      <c r="CL20" s="1007"/>
      <c r="CM20" s="1007"/>
      <c r="CN20" s="1007"/>
      <c r="CO20" s="1007"/>
      <c r="CP20" s="1007"/>
      <c r="CQ20" s="1007"/>
      <c r="CR20" s="2"/>
    </row>
    <row r="21" spans="2:96"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c r="BV21" s="1198"/>
      <c r="BW21" s="1198"/>
      <c r="BX21" s="1198"/>
      <c r="BY21" s="1198"/>
      <c r="BZ21" s="540"/>
      <c r="CA21" s="1007"/>
      <c r="CB21" s="1007"/>
      <c r="CC21" s="1007"/>
      <c r="CD21" s="1007"/>
      <c r="CE21" s="1007"/>
      <c r="CF21" s="1007"/>
      <c r="CG21" s="1007"/>
      <c r="CH21" s="1007"/>
      <c r="CI21" s="1007"/>
      <c r="CJ21" s="1007"/>
      <c r="CK21" s="1007"/>
      <c r="CL21" s="1007"/>
      <c r="CM21" s="1007"/>
      <c r="CN21" s="1007"/>
      <c r="CO21" s="1007"/>
      <c r="CP21" s="1007"/>
      <c r="CQ21" s="1007"/>
      <c r="CR21" s="2"/>
    </row>
    <row r="22" spans="2:96"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c r="BV22" s="1202"/>
      <c r="BW22" s="1202"/>
      <c r="BX22" s="1202"/>
      <c r="BY22" s="1202"/>
      <c r="BZ22" s="539"/>
      <c r="CA22" s="1007"/>
      <c r="CB22" s="1007"/>
      <c r="CC22" s="1007"/>
      <c r="CD22" s="1007"/>
      <c r="CE22" s="1007"/>
      <c r="CF22" s="1007"/>
      <c r="CG22" s="538"/>
      <c r="CH22" s="1196"/>
      <c r="CI22" s="1196"/>
      <c r="CJ22" s="1196"/>
      <c r="CK22" s="1196"/>
      <c r="CL22" s="1196"/>
      <c r="CM22" s="1196"/>
      <c r="CN22" s="1196"/>
      <c r="CO22" s="1196"/>
      <c r="CP22" s="1196"/>
      <c r="CQ22" s="1196"/>
      <c r="CR22" s="2"/>
    </row>
    <row r="23" spans="2:96" ht="15" customHeight="1">
      <c r="B23" s="1585" t="s">
        <v>2961</v>
      </c>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row>
    <row r="24" spans="2:96" ht="15" customHeight="1">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row>
    <row r="25" spans="2:96" ht="15" customHeight="1">
      <c r="C25" s="1663" t="str">
        <f>IF(基本情報!E76="","",基本情報!E76)</f>
        <v/>
      </c>
      <c r="D25" s="1663"/>
      <c r="E25" s="1663"/>
      <c r="F25" s="1663"/>
      <c r="G25" s="1663"/>
      <c r="H25" s="1663"/>
      <c r="I25" s="1588" t="s">
        <v>2651</v>
      </c>
      <c r="J25" s="1588"/>
      <c r="K25" s="1672">
        <f>第7号様式!K28</f>
        <v>0</v>
      </c>
      <c r="L25" s="1672"/>
      <c r="M25" s="1588" t="s">
        <v>2252</v>
      </c>
      <c r="N25" s="1588"/>
      <c r="O25" s="1588"/>
      <c r="P25" s="1588"/>
      <c r="Q25" s="1588"/>
      <c r="R25" s="1588"/>
      <c r="S25" s="1672">
        <f>第7号様式!R28</f>
        <v>0</v>
      </c>
      <c r="T25" s="1672"/>
      <c r="U25" s="1672"/>
      <c r="V25" s="1603" t="s">
        <v>2817</v>
      </c>
      <c r="W25" s="1603"/>
      <c r="X25" s="1603"/>
      <c r="Y25" s="1603"/>
      <c r="Z25" s="1603"/>
      <c r="AA25" s="1603"/>
      <c r="AB25" s="1603"/>
      <c r="AC25" s="1603"/>
      <c r="AD25" s="1603"/>
      <c r="AE25" s="1603"/>
      <c r="AF25" s="1603"/>
      <c r="AG25" s="1603"/>
      <c r="AH25" s="1603"/>
      <c r="AI25" s="1603"/>
      <c r="AJ25" s="1603"/>
      <c r="AK25" s="1603"/>
      <c r="AL25" s="1603"/>
      <c r="AM25" s="1603"/>
      <c r="AN25" s="1603"/>
      <c r="AO25" s="1603"/>
      <c r="AP25" s="1603"/>
      <c r="AQ25" s="1603"/>
      <c r="AT25" s="132" t="s">
        <v>2655</v>
      </c>
    </row>
    <row r="26" spans="2:96" ht="15" customHeight="1">
      <c r="B26" s="1590" t="s">
        <v>2962</v>
      </c>
      <c r="C26" s="1590"/>
      <c r="D26" s="1590"/>
      <c r="E26" s="1590"/>
      <c r="F26" s="1590"/>
      <c r="G26" s="1590"/>
      <c r="H26" s="1590"/>
      <c r="I26" s="1590"/>
      <c r="J26" s="1590"/>
      <c r="K26" s="1590"/>
      <c r="L26" s="1590"/>
      <c r="M26" s="1590"/>
      <c r="N26" s="1590"/>
      <c r="O26" s="1590"/>
      <c r="P26" s="1590"/>
      <c r="Q26" s="1590"/>
      <c r="R26" s="1590"/>
      <c r="S26" s="1590"/>
      <c r="T26" s="1590"/>
      <c r="U26" s="1590"/>
      <c r="V26" s="1590"/>
      <c r="W26" s="1590"/>
      <c r="X26" s="1590"/>
      <c r="Y26" s="1590"/>
      <c r="Z26" s="1590"/>
      <c r="AA26" s="1590"/>
      <c r="AB26" s="1590"/>
      <c r="AC26" s="1590"/>
      <c r="AD26" s="1590"/>
      <c r="AE26" s="1590"/>
      <c r="AF26" s="1590"/>
      <c r="AG26" s="1590"/>
      <c r="AH26" s="1590"/>
      <c r="AI26" s="1590"/>
      <c r="AJ26" s="1590"/>
      <c r="AK26" s="1590"/>
      <c r="AL26" s="1590"/>
      <c r="AM26" s="1590"/>
      <c r="AN26" s="1590"/>
      <c r="AO26" s="1590"/>
      <c r="AP26" s="1590"/>
      <c r="AQ26" s="1590"/>
    </row>
    <row r="27" spans="2:96" ht="25.75" customHeight="1">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0"/>
      <c r="AA27" s="1590"/>
      <c r="AB27" s="1590"/>
      <c r="AC27" s="1590"/>
      <c r="AD27" s="1590"/>
      <c r="AE27" s="1590"/>
      <c r="AF27" s="1590"/>
      <c r="AG27" s="1590"/>
      <c r="AH27" s="1590"/>
      <c r="AI27" s="1590"/>
      <c r="AJ27" s="1590"/>
      <c r="AK27" s="1590"/>
      <c r="AL27" s="1590"/>
      <c r="AM27" s="1590"/>
      <c r="AN27" s="1590"/>
      <c r="AO27" s="1590"/>
      <c r="AP27" s="1590"/>
      <c r="AQ27" s="1590"/>
    </row>
    <row r="28" spans="2:96" ht="15" customHeight="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row>
    <row r="29" spans="2:96" ht="20" customHeight="1">
      <c r="B29" s="1037" t="s">
        <v>2878</v>
      </c>
      <c r="C29" s="1037"/>
      <c r="D29" s="1037"/>
      <c r="E29" s="1037"/>
      <c r="F29" s="1037"/>
      <c r="G29" s="1037"/>
      <c r="H29" s="1037"/>
      <c r="I29" s="1037"/>
      <c r="J29" s="1037"/>
      <c r="K29" s="1037"/>
      <c r="L29" s="1037"/>
      <c r="M29" s="1037"/>
      <c r="N29" s="1037"/>
      <c r="O29" s="1041" t="s">
        <v>2836</v>
      </c>
      <c r="P29" s="1042"/>
      <c r="Q29" s="1042"/>
      <c r="R29" s="1042"/>
      <c r="S29" s="1042"/>
      <c r="T29" s="1042"/>
      <c r="U29" s="972">
        <f>基本情報!$E$73</f>
        <v>0</v>
      </c>
      <c r="V29" s="972"/>
      <c r="W29" s="972"/>
      <c r="X29" s="972"/>
      <c r="Y29" s="972"/>
      <c r="Z29" s="972"/>
      <c r="AA29" s="972"/>
      <c r="AB29" s="972"/>
      <c r="AC29" s="972"/>
      <c r="AD29" s="972"/>
      <c r="AE29" s="972"/>
      <c r="AF29" s="972"/>
      <c r="AG29" s="972"/>
      <c r="AH29" s="972"/>
      <c r="AI29" s="972"/>
      <c r="AJ29" s="972"/>
      <c r="AK29" s="972"/>
      <c r="AL29" s="972"/>
      <c r="AM29" s="972"/>
      <c r="AN29" s="972"/>
      <c r="AO29" s="972"/>
      <c r="AP29" s="972"/>
      <c r="AQ29" s="973"/>
    </row>
    <row r="30" spans="2:96" ht="20" customHeight="1">
      <c r="B30" s="1037"/>
      <c r="C30" s="1037"/>
      <c r="D30" s="1037"/>
      <c r="E30" s="1037"/>
      <c r="F30" s="1037"/>
      <c r="G30" s="1037"/>
      <c r="H30" s="1037"/>
      <c r="I30" s="1037"/>
      <c r="J30" s="1037"/>
      <c r="K30" s="1037"/>
      <c r="L30" s="1037"/>
      <c r="M30" s="1037"/>
      <c r="N30" s="1037"/>
      <c r="O30" s="1041" t="s">
        <v>2896</v>
      </c>
      <c r="P30" s="1042"/>
      <c r="Q30" s="1042"/>
      <c r="R30" s="1042"/>
      <c r="S30" s="1042"/>
      <c r="T30" s="1042"/>
      <c r="U30" s="972">
        <f>基本情報!$E$74</f>
        <v>0</v>
      </c>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3"/>
      <c r="AS30" s="123"/>
    </row>
    <row r="31" spans="2:96" ht="20" customHeight="1">
      <c r="B31" s="1037"/>
      <c r="C31" s="1037"/>
      <c r="D31" s="1037"/>
      <c r="E31" s="1037"/>
      <c r="F31" s="1037"/>
      <c r="G31" s="1037"/>
      <c r="H31" s="1037"/>
      <c r="I31" s="1037"/>
      <c r="J31" s="1037"/>
      <c r="K31" s="1037"/>
      <c r="L31" s="1037"/>
      <c r="M31" s="1037"/>
      <c r="N31" s="1037"/>
      <c r="O31" s="1041" t="s">
        <v>2883</v>
      </c>
      <c r="P31" s="1042"/>
      <c r="Q31" s="1042"/>
      <c r="R31" s="1042"/>
      <c r="S31" s="1042"/>
      <c r="T31" s="1042"/>
      <c r="U31" s="972">
        <f>IF(基本情報!$E$60="",基本情報!$E$65,基本情報!$E$60&amp;基本情報!$E$63&amp;基本情報!$E$65)</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S31" s="123"/>
    </row>
    <row r="32" spans="2:96" ht="20" customHeight="1">
      <c r="B32" s="1648" t="s">
        <v>2678</v>
      </c>
      <c r="C32" s="1649"/>
      <c r="D32" s="1649"/>
      <c r="E32" s="1649"/>
      <c r="F32" s="1649"/>
      <c r="G32" s="1649"/>
      <c r="H32" s="1649"/>
      <c r="I32" s="1649"/>
      <c r="J32" s="1649"/>
      <c r="K32" s="1649"/>
      <c r="L32" s="1649"/>
      <c r="M32" s="1649"/>
      <c r="N32" s="1649"/>
      <c r="O32" s="1673">
        <f>基本情報!$E$79</f>
        <v>0</v>
      </c>
      <c r="P32" s="1660"/>
      <c r="Q32" s="1660"/>
      <c r="R32" s="1660"/>
      <c r="S32" s="1660"/>
      <c r="T32" s="1660"/>
      <c r="U32" s="1660"/>
      <c r="V32" s="1660"/>
      <c r="W32" s="1660"/>
      <c r="X32" s="1660"/>
      <c r="Y32" s="1660"/>
      <c r="Z32" s="1660"/>
      <c r="AA32" s="1660"/>
      <c r="AB32" s="1660"/>
      <c r="AC32" s="1660"/>
      <c r="AD32" s="1660"/>
      <c r="AE32" s="1660"/>
      <c r="AF32" s="1660"/>
      <c r="AG32" s="1660"/>
      <c r="AH32" s="1660"/>
      <c r="AI32" s="1660"/>
      <c r="AJ32" s="1660"/>
      <c r="AK32" s="1660"/>
      <c r="AL32" s="1660"/>
      <c r="AM32" s="1660"/>
      <c r="AN32" s="1660"/>
      <c r="AO32" s="1660"/>
      <c r="AP32" s="1660"/>
      <c r="AQ32" s="1674"/>
      <c r="AS32" s="123"/>
    </row>
    <row r="33" spans="2:45" ht="20" customHeight="1">
      <c r="B33" s="1643" t="s">
        <v>2288</v>
      </c>
      <c r="C33" s="1644"/>
      <c r="D33" s="1644"/>
      <c r="E33" s="1644"/>
      <c r="F33" s="1644"/>
      <c r="G33" s="1644"/>
      <c r="H33" s="1644"/>
      <c r="I33" s="1644"/>
      <c r="J33" s="1644"/>
      <c r="K33" s="1644"/>
      <c r="L33" s="1644"/>
      <c r="M33" s="1644"/>
      <c r="N33" s="1645"/>
      <c r="O33" s="1643" t="s">
        <v>2289</v>
      </c>
      <c r="P33" s="1644"/>
      <c r="Q33" s="1644"/>
      <c r="R33" s="1644"/>
      <c r="S33" s="1685"/>
      <c r="T33" s="1685"/>
      <c r="U33" s="1685"/>
      <c r="V33" s="1685"/>
      <c r="W33" s="1685"/>
      <c r="X33" s="1685"/>
      <c r="Y33" s="1685"/>
      <c r="Z33" s="1685"/>
      <c r="AA33" s="1685"/>
      <c r="AB33" s="1685"/>
      <c r="AC33" s="1685"/>
      <c r="AD33" s="1685"/>
      <c r="AE33" s="1685"/>
      <c r="AF33" s="1685"/>
      <c r="AG33" s="1685"/>
      <c r="AH33" s="1685"/>
      <c r="AI33" s="1685"/>
      <c r="AJ33" s="1685"/>
      <c r="AK33" s="1685"/>
      <c r="AL33" s="1685"/>
      <c r="AM33" s="1685"/>
      <c r="AN33" s="1685"/>
      <c r="AO33" s="1685"/>
      <c r="AP33" s="1685"/>
      <c r="AQ33" s="1686"/>
    </row>
    <row r="34" spans="2:45" ht="20" customHeight="1">
      <c r="B34" s="1646"/>
      <c r="C34" s="1584"/>
      <c r="D34" s="1584"/>
      <c r="E34" s="1584"/>
      <c r="F34" s="1584"/>
      <c r="G34" s="1584"/>
      <c r="H34" s="1584"/>
      <c r="I34" s="1584"/>
      <c r="J34" s="1584"/>
      <c r="K34" s="1584"/>
      <c r="L34" s="1584"/>
      <c r="M34" s="1584"/>
      <c r="N34" s="1647"/>
      <c r="O34" s="1689" t="s">
        <v>2249</v>
      </c>
      <c r="P34" s="1690"/>
      <c r="Q34" s="1690"/>
      <c r="R34" s="1690"/>
      <c r="S34" s="1683"/>
      <c r="T34" s="1683"/>
      <c r="U34" s="1683"/>
      <c r="V34" s="1683"/>
      <c r="W34" s="1683"/>
      <c r="X34" s="1683"/>
      <c r="Y34" s="1683"/>
      <c r="Z34" s="1683"/>
      <c r="AA34" s="1683"/>
      <c r="AB34" s="1683"/>
      <c r="AC34" s="1683"/>
      <c r="AD34" s="1683"/>
      <c r="AE34" s="1683"/>
      <c r="AF34" s="1683"/>
      <c r="AG34" s="1683"/>
      <c r="AH34" s="1683"/>
      <c r="AI34" s="1683"/>
      <c r="AJ34" s="1683"/>
      <c r="AK34" s="1683"/>
      <c r="AL34" s="1683"/>
      <c r="AM34" s="1683"/>
      <c r="AN34" s="1683"/>
      <c r="AO34" s="1683"/>
      <c r="AP34" s="1683"/>
      <c r="AQ34" s="1684"/>
    </row>
    <row r="35" spans="2:45" ht="25" customHeight="1">
      <c r="B35" s="1646"/>
      <c r="C35" s="1584"/>
      <c r="D35" s="1584"/>
      <c r="E35" s="1584"/>
      <c r="F35" s="1584"/>
      <c r="G35" s="1584"/>
      <c r="H35" s="1584"/>
      <c r="I35" s="1584"/>
      <c r="J35" s="1584"/>
      <c r="K35" s="1584"/>
      <c r="L35" s="1584"/>
      <c r="M35" s="1584"/>
      <c r="N35" s="1647"/>
      <c r="O35" s="1687" t="s">
        <v>2157</v>
      </c>
      <c r="P35" s="1688"/>
      <c r="Q35" s="1688"/>
      <c r="R35" s="1688"/>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2"/>
      <c r="AS35" s="123"/>
    </row>
    <row r="36" spans="2:45" ht="15" customHeight="1">
      <c r="B36" s="1643" t="s">
        <v>2290</v>
      </c>
      <c r="C36" s="1644"/>
      <c r="D36" s="1644"/>
      <c r="E36" s="1644"/>
      <c r="F36" s="1644"/>
      <c r="G36" s="1644"/>
      <c r="H36" s="1644"/>
      <c r="I36" s="1644"/>
      <c r="J36" s="1644"/>
      <c r="K36" s="1644"/>
      <c r="L36" s="1644"/>
      <c r="M36" s="1644"/>
      <c r="N36" s="1645"/>
      <c r="O36" s="1675"/>
      <c r="P36" s="1676"/>
      <c r="Q36" s="1676"/>
      <c r="R36" s="1676"/>
      <c r="S36" s="1676"/>
      <c r="T36" s="1676"/>
      <c r="U36" s="1676"/>
      <c r="V36" s="1676"/>
      <c r="W36" s="1676"/>
      <c r="X36" s="1676"/>
      <c r="Y36" s="1676"/>
      <c r="Z36" s="1676"/>
      <c r="AA36" s="1676"/>
      <c r="AB36" s="1676"/>
      <c r="AC36" s="1676"/>
      <c r="AD36" s="1676"/>
      <c r="AE36" s="1676"/>
      <c r="AF36" s="1676"/>
      <c r="AG36" s="1676"/>
      <c r="AH36" s="1676"/>
      <c r="AI36" s="1676"/>
      <c r="AJ36" s="1676"/>
      <c r="AK36" s="1676"/>
      <c r="AL36" s="1676"/>
      <c r="AM36" s="1676"/>
      <c r="AN36" s="1676"/>
      <c r="AO36" s="1676"/>
      <c r="AP36" s="1676"/>
      <c r="AQ36" s="1677"/>
      <c r="AS36" s="123"/>
    </row>
    <row r="37" spans="2:45" ht="15" customHeight="1">
      <c r="B37" s="1646"/>
      <c r="C37" s="1584"/>
      <c r="D37" s="1584"/>
      <c r="E37" s="1584"/>
      <c r="F37" s="1584"/>
      <c r="G37" s="1584"/>
      <c r="H37" s="1584"/>
      <c r="I37" s="1584"/>
      <c r="J37" s="1584"/>
      <c r="K37" s="1584"/>
      <c r="L37" s="1584"/>
      <c r="M37" s="1584"/>
      <c r="N37" s="1647"/>
      <c r="O37" s="1675"/>
      <c r="P37" s="1676"/>
      <c r="Q37" s="1676"/>
      <c r="R37" s="1676"/>
      <c r="S37" s="1676"/>
      <c r="T37" s="1676"/>
      <c r="U37" s="1676"/>
      <c r="V37" s="1676"/>
      <c r="W37" s="1676"/>
      <c r="X37" s="1676"/>
      <c r="Y37" s="1676"/>
      <c r="Z37" s="1676"/>
      <c r="AA37" s="1676"/>
      <c r="AB37" s="1676"/>
      <c r="AC37" s="1676"/>
      <c r="AD37" s="1676"/>
      <c r="AE37" s="1676"/>
      <c r="AF37" s="1676"/>
      <c r="AG37" s="1676"/>
      <c r="AH37" s="1676"/>
      <c r="AI37" s="1676"/>
      <c r="AJ37" s="1676"/>
      <c r="AK37" s="1676"/>
      <c r="AL37" s="1676"/>
      <c r="AM37" s="1676"/>
      <c r="AN37" s="1676"/>
      <c r="AO37" s="1676"/>
      <c r="AP37" s="1676"/>
      <c r="AQ37" s="1677"/>
      <c r="AS37" s="123"/>
    </row>
    <row r="38" spans="2:45" ht="15" customHeight="1">
      <c r="B38" s="1646"/>
      <c r="C38" s="1584"/>
      <c r="D38" s="1584"/>
      <c r="E38" s="1584"/>
      <c r="F38" s="1584"/>
      <c r="G38" s="1584"/>
      <c r="H38" s="1584"/>
      <c r="I38" s="1584"/>
      <c r="J38" s="1584"/>
      <c r="K38" s="1584"/>
      <c r="L38" s="1584"/>
      <c r="M38" s="1584"/>
      <c r="N38" s="1647"/>
      <c r="O38" s="1675"/>
      <c r="P38" s="1676"/>
      <c r="Q38" s="1676"/>
      <c r="R38" s="1676"/>
      <c r="S38" s="1676"/>
      <c r="T38" s="1676"/>
      <c r="U38" s="1676"/>
      <c r="V38" s="1676"/>
      <c r="W38" s="1676"/>
      <c r="X38" s="1676"/>
      <c r="Y38" s="1676"/>
      <c r="Z38" s="1676"/>
      <c r="AA38" s="1676"/>
      <c r="AB38" s="1676"/>
      <c r="AC38" s="1676"/>
      <c r="AD38" s="1676"/>
      <c r="AE38" s="1676"/>
      <c r="AF38" s="1676"/>
      <c r="AG38" s="1676"/>
      <c r="AH38" s="1676"/>
      <c r="AI38" s="1676"/>
      <c r="AJ38" s="1676"/>
      <c r="AK38" s="1676"/>
      <c r="AL38" s="1676"/>
      <c r="AM38" s="1676"/>
      <c r="AN38" s="1676"/>
      <c r="AO38" s="1676"/>
      <c r="AP38" s="1676"/>
      <c r="AQ38" s="1677"/>
    </row>
    <row r="39" spans="2:45" ht="15" customHeight="1">
      <c r="B39" s="1648"/>
      <c r="C39" s="1649"/>
      <c r="D39" s="1649"/>
      <c r="E39" s="1649"/>
      <c r="F39" s="1649"/>
      <c r="G39" s="1649"/>
      <c r="H39" s="1649"/>
      <c r="I39" s="1649"/>
      <c r="J39" s="1649"/>
      <c r="K39" s="1649"/>
      <c r="L39" s="1649"/>
      <c r="M39" s="1649"/>
      <c r="N39" s="1650"/>
      <c r="O39" s="1678"/>
      <c r="P39" s="1679"/>
      <c r="Q39" s="1679"/>
      <c r="R39" s="1679"/>
      <c r="S39" s="1679"/>
      <c r="T39" s="1679"/>
      <c r="U39" s="1679"/>
      <c r="V39" s="1679"/>
      <c r="W39" s="1679"/>
      <c r="X39" s="1679"/>
      <c r="Y39" s="1679"/>
      <c r="Z39" s="1679"/>
      <c r="AA39" s="1679"/>
      <c r="AB39" s="1679"/>
      <c r="AC39" s="1679"/>
      <c r="AD39" s="1679"/>
      <c r="AE39" s="1679"/>
      <c r="AF39" s="1679"/>
      <c r="AG39" s="1679"/>
      <c r="AH39" s="1679"/>
      <c r="AI39" s="1679"/>
      <c r="AJ39" s="1679"/>
      <c r="AK39" s="1679"/>
      <c r="AL39" s="1679"/>
      <c r="AM39" s="1679"/>
      <c r="AN39" s="1679"/>
      <c r="AO39" s="1679"/>
      <c r="AP39" s="1679"/>
      <c r="AQ39" s="1680"/>
    </row>
    <row r="40" spans="2:45" ht="20" customHeight="1">
      <c r="B40" s="1643" t="s">
        <v>2291</v>
      </c>
      <c r="C40" s="1644"/>
      <c r="D40" s="1644"/>
      <c r="E40" s="1644"/>
      <c r="F40" s="1644"/>
      <c r="G40" s="1644"/>
      <c r="H40" s="1644"/>
      <c r="I40" s="1644"/>
      <c r="J40" s="1644"/>
      <c r="K40" s="1644"/>
      <c r="L40" s="1644"/>
      <c r="M40" s="1644"/>
      <c r="N40" s="1645"/>
      <c r="O40" s="1671" t="s">
        <v>2281</v>
      </c>
      <c r="P40" s="1601"/>
      <c r="Q40" s="1601"/>
      <c r="R40" s="1601"/>
      <c r="S40" s="1601"/>
      <c r="T40" s="1105"/>
      <c r="U40" s="1105"/>
      <c r="V40" s="1105"/>
      <c r="W40" s="1105"/>
      <c r="X40" s="1105"/>
      <c r="Y40" s="1105"/>
      <c r="Z40" s="1105"/>
      <c r="AA40" s="1105"/>
      <c r="AB40" s="1105"/>
      <c r="AC40" s="1105"/>
      <c r="AD40" s="1105"/>
      <c r="AE40" s="1105"/>
      <c r="AF40" s="1105"/>
      <c r="AG40" s="1105"/>
      <c r="AH40" s="1105"/>
      <c r="AI40" s="1105"/>
      <c r="AJ40" s="1105"/>
      <c r="AK40" s="1105"/>
      <c r="AL40" s="1105"/>
      <c r="AM40" s="1105"/>
      <c r="AN40" s="1105"/>
      <c r="AO40" s="1105"/>
      <c r="AP40" s="1105"/>
      <c r="AQ40" s="675"/>
    </row>
    <row r="41" spans="2:45" ht="2" customHeight="1">
      <c r="B41" s="1646"/>
      <c r="C41" s="1584"/>
      <c r="D41" s="1584"/>
      <c r="E41" s="1584"/>
      <c r="F41" s="1584"/>
      <c r="G41" s="1584"/>
      <c r="H41" s="1584"/>
      <c r="I41" s="1584"/>
      <c r="J41" s="1584"/>
      <c r="K41" s="1584"/>
      <c r="L41" s="1584"/>
      <c r="M41" s="1584"/>
      <c r="N41" s="1647"/>
      <c r="O41" s="161"/>
      <c r="P41" s="121"/>
      <c r="Q41" s="121"/>
      <c r="R41" s="121"/>
      <c r="S41" s="121"/>
      <c r="Y41" s="130"/>
      <c r="Z41" s="130"/>
      <c r="AA41" s="130"/>
      <c r="AB41" s="130"/>
      <c r="AC41" s="130"/>
      <c r="AD41" s="130"/>
      <c r="AE41" s="130"/>
      <c r="AF41" s="130"/>
      <c r="AG41" s="130"/>
      <c r="AH41" s="130"/>
      <c r="AI41" s="130"/>
      <c r="AJ41" s="130"/>
      <c r="AK41" s="130"/>
      <c r="AL41" s="130"/>
      <c r="AM41" s="130"/>
      <c r="AN41" s="130"/>
      <c r="AO41" s="130"/>
      <c r="AP41" s="130"/>
      <c r="AQ41" s="281"/>
    </row>
    <row r="42" spans="2:45" ht="20" customHeight="1">
      <c r="B42" s="1646"/>
      <c r="C42" s="1584"/>
      <c r="D42" s="1584"/>
      <c r="E42" s="1584"/>
      <c r="F42" s="1584"/>
      <c r="G42" s="1584"/>
      <c r="H42" s="1584"/>
      <c r="I42" s="1584"/>
      <c r="J42" s="1584"/>
      <c r="K42" s="1584"/>
      <c r="L42" s="1584"/>
      <c r="M42" s="1584"/>
      <c r="N42" s="1647"/>
      <c r="O42" s="1670" t="s">
        <v>2282</v>
      </c>
      <c r="P42" s="1603"/>
      <c r="Q42" s="1603"/>
      <c r="R42" s="1603"/>
      <c r="S42" s="1603"/>
      <c r="T42" s="1652"/>
      <c r="U42" s="1652"/>
      <c r="V42" s="1652"/>
      <c r="W42" s="1652"/>
      <c r="X42" s="1652"/>
      <c r="Y42" s="1652"/>
      <c r="Z42" s="1652"/>
      <c r="AA42" s="1652"/>
      <c r="AB42" s="1652"/>
      <c r="AC42" s="1652"/>
      <c r="AD42" s="1652"/>
      <c r="AE42" s="1652"/>
      <c r="AF42" s="1652"/>
      <c r="AG42" s="1652"/>
      <c r="AH42" s="1652"/>
      <c r="AI42" s="1652"/>
      <c r="AJ42" s="1652"/>
      <c r="AK42" s="1652"/>
      <c r="AL42" s="1652"/>
      <c r="AM42" s="1652"/>
      <c r="AN42" s="1652"/>
      <c r="AO42" s="1652"/>
      <c r="AP42" s="1652"/>
      <c r="AQ42" s="281"/>
      <c r="AS42" s="123"/>
    </row>
    <row r="43" spans="2:45" ht="2" customHeight="1">
      <c r="B43" s="1646"/>
      <c r="C43" s="1584"/>
      <c r="D43" s="1584"/>
      <c r="E43" s="1584"/>
      <c r="F43" s="1584"/>
      <c r="G43" s="1584"/>
      <c r="H43" s="1584"/>
      <c r="I43" s="1584"/>
      <c r="J43" s="1584"/>
      <c r="K43" s="1584"/>
      <c r="L43" s="1584"/>
      <c r="M43" s="1584"/>
      <c r="N43" s="1647"/>
      <c r="O43" s="161"/>
      <c r="P43" s="121"/>
      <c r="Q43" s="121"/>
      <c r="R43" s="121"/>
      <c r="S43" s="121"/>
      <c r="Y43" s="130"/>
      <c r="Z43" s="130"/>
      <c r="AA43" s="130"/>
      <c r="AB43" s="130"/>
      <c r="AC43" s="130"/>
      <c r="AD43" s="130"/>
      <c r="AE43" s="130"/>
      <c r="AF43" s="130"/>
      <c r="AG43" s="130"/>
      <c r="AH43" s="130"/>
      <c r="AI43" s="130"/>
      <c r="AJ43" s="130"/>
      <c r="AK43" s="130"/>
      <c r="AL43" s="130"/>
      <c r="AM43" s="130"/>
      <c r="AN43" s="130"/>
      <c r="AO43" s="130"/>
      <c r="AP43" s="130"/>
      <c r="AQ43" s="281"/>
    </row>
    <row r="44" spans="2:45" ht="20" customHeight="1">
      <c r="B44" s="1646"/>
      <c r="C44" s="1584"/>
      <c r="D44" s="1584"/>
      <c r="E44" s="1584"/>
      <c r="F44" s="1584"/>
      <c r="G44" s="1584"/>
      <c r="H44" s="1584"/>
      <c r="I44" s="1584"/>
      <c r="J44" s="1584"/>
      <c r="K44" s="1584"/>
      <c r="L44" s="1584"/>
      <c r="M44" s="1584"/>
      <c r="N44" s="1647"/>
      <c r="O44" s="1670" t="s">
        <v>2283</v>
      </c>
      <c r="P44" s="1603"/>
      <c r="Q44" s="1603"/>
      <c r="R44" s="1603"/>
      <c r="S44" s="1603"/>
      <c r="T44" s="1652"/>
      <c r="U44" s="1652"/>
      <c r="V44" s="1652"/>
      <c r="W44" s="1652"/>
      <c r="X44" s="1652"/>
      <c r="Y44" s="1652"/>
      <c r="Z44" s="1652"/>
      <c r="AA44" s="1652"/>
      <c r="AB44" s="1652"/>
      <c r="AC44" s="1652"/>
      <c r="AD44" s="1652"/>
      <c r="AE44" s="1652"/>
      <c r="AF44" s="1652"/>
      <c r="AG44" s="1652"/>
      <c r="AH44" s="1652"/>
      <c r="AI44" s="1652"/>
      <c r="AJ44" s="1652"/>
      <c r="AK44" s="1652"/>
      <c r="AL44" s="1652"/>
      <c r="AM44" s="1652"/>
      <c r="AN44" s="1652"/>
      <c r="AO44" s="1652"/>
      <c r="AP44" s="1652"/>
      <c r="AQ44" s="281"/>
      <c r="AS44" s="123"/>
    </row>
    <row r="45" spans="2:45" ht="2" customHeight="1">
      <c r="B45" s="1646"/>
      <c r="C45" s="1584"/>
      <c r="D45" s="1584"/>
      <c r="E45" s="1584"/>
      <c r="F45" s="1584"/>
      <c r="G45" s="1584"/>
      <c r="H45" s="1584"/>
      <c r="I45" s="1584"/>
      <c r="J45" s="1584"/>
      <c r="K45" s="1584"/>
      <c r="L45" s="1584"/>
      <c r="M45" s="1584"/>
      <c r="N45" s="1647"/>
      <c r="O45" s="161"/>
      <c r="P45" s="121"/>
      <c r="Q45" s="121"/>
      <c r="R45" s="121"/>
      <c r="S45" s="121"/>
      <c r="Y45" s="130"/>
      <c r="Z45" s="130"/>
      <c r="AA45" s="130"/>
      <c r="AB45" s="130"/>
      <c r="AC45" s="130"/>
      <c r="AD45" s="130"/>
      <c r="AE45" s="130"/>
      <c r="AF45" s="130"/>
      <c r="AG45" s="130"/>
      <c r="AH45" s="130"/>
      <c r="AI45" s="130"/>
      <c r="AJ45" s="130"/>
      <c r="AK45" s="130"/>
      <c r="AL45" s="130"/>
      <c r="AM45" s="130"/>
      <c r="AN45" s="130"/>
      <c r="AO45" s="130"/>
      <c r="AP45" s="130"/>
      <c r="AQ45" s="281"/>
    </row>
    <row r="46" spans="2:45" ht="20" customHeight="1">
      <c r="B46" s="1646"/>
      <c r="C46" s="1584"/>
      <c r="D46" s="1584"/>
      <c r="E46" s="1584"/>
      <c r="F46" s="1584"/>
      <c r="G46" s="1584"/>
      <c r="H46" s="1584"/>
      <c r="I46" s="1584"/>
      <c r="J46" s="1584"/>
      <c r="K46" s="1584"/>
      <c r="L46" s="1584"/>
      <c r="M46" s="1584"/>
      <c r="N46" s="1647"/>
      <c r="O46" s="1670" t="s">
        <v>2656</v>
      </c>
      <c r="P46" s="1603"/>
      <c r="Q46" s="1603"/>
      <c r="R46" s="1603"/>
      <c r="S46" s="1603"/>
      <c r="T46" s="1652"/>
      <c r="U46" s="1652"/>
      <c r="V46" s="1652"/>
      <c r="W46" s="1652"/>
      <c r="X46" s="1652"/>
      <c r="Y46" s="1652"/>
      <c r="Z46" s="1652"/>
      <c r="AA46" s="1652"/>
      <c r="AB46" s="1652"/>
      <c r="AC46" s="1652"/>
      <c r="AD46" s="1652"/>
      <c r="AE46" s="1652"/>
      <c r="AF46" s="1652"/>
      <c r="AG46" s="1652"/>
      <c r="AH46" s="131" t="s">
        <v>2259</v>
      </c>
      <c r="AM46" s="123"/>
      <c r="AN46" s="123"/>
      <c r="AO46" s="123"/>
      <c r="AQ46" s="281"/>
      <c r="AS46" s="123"/>
    </row>
    <row r="47" spans="2:45" ht="2" customHeight="1">
      <c r="B47" s="1646"/>
      <c r="C47" s="1584"/>
      <c r="D47" s="1584"/>
      <c r="E47" s="1584"/>
      <c r="F47" s="1584"/>
      <c r="G47" s="1584"/>
      <c r="H47" s="1584"/>
      <c r="I47" s="1584"/>
      <c r="J47" s="1584"/>
      <c r="K47" s="1584"/>
      <c r="L47" s="1584"/>
      <c r="M47" s="1584"/>
      <c r="N47" s="1647"/>
      <c r="O47" s="161"/>
      <c r="P47" s="121"/>
      <c r="Q47" s="121"/>
      <c r="R47" s="121"/>
      <c r="S47" s="121"/>
      <c r="Y47" s="130"/>
      <c r="Z47" s="130"/>
      <c r="AA47" s="130"/>
      <c r="AB47" s="130"/>
      <c r="AC47" s="130"/>
      <c r="AD47" s="130"/>
      <c r="AE47" s="130"/>
      <c r="AF47" s="130"/>
      <c r="AG47" s="130"/>
      <c r="AH47" s="131"/>
      <c r="AI47" s="130"/>
      <c r="AJ47" s="130"/>
      <c r="AK47" s="130"/>
      <c r="AL47" s="130"/>
      <c r="AM47" s="130"/>
      <c r="AN47" s="130"/>
      <c r="AO47" s="130"/>
      <c r="AP47" s="123"/>
      <c r="AQ47" s="281"/>
    </row>
    <row r="48" spans="2:45" ht="20" customHeight="1">
      <c r="B48" s="1646"/>
      <c r="C48" s="1584"/>
      <c r="D48" s="1584"/>
      <c r="E48" s="1584"/>
      <c r="F48" s="1584"/>
      <c r="G48" s="1584"/>
      <c r="H48" s="1584"/>
      <c r="I48" s="1584"/>
      <c r="J48" s="1584"/>
      <c r="K48" s="1584"/>
      <c r="L48" s="1584"/>
      <c r="M48" s="1584"/>
      <c r="N48" s="1647"/>
      <c r="O48" s="1670" t="s">
        <v>2657</v>
      </c>
      <c r="P48" s="1603"/>
      <c r="Q48" s="1603"/>
      <c r="R48" s="1603"/>
      <c r="S48" s="1603"/>
      <c r="T48" s="1652"/>
      <c r="U48" s="1652"/>
      <c r="V48" s="1652"/>
      <c r="W48" s="1652"/>
      <c r="X48" s="1652"/>
      <c r="Y48" s="1652"/>
      <c r="Z48" s="1652"/>
      <c r="AA48" s="1652"/>
      <c r="AB48" s="1652"/>
      <c r="AC48" s="1652"/>
      <c r="AD48" s="1652"/>
      <c r="AE48" s="1652"/>
      <c r="AF48" s="1652"/>
      <c r="AG48" s="1652"/>
      <c r="AH48" s="131" t="s">
        <v>2259</v>
      </c>
      <c r="AM48" s="123"/>
      <c r="AN48" s="123"/>
      <c r="AO48" s="123"/>
      <c r="AP48" s="123"/>
      <c r="AQ48" s="281"/>
      <c r="AS48" s="123"/>
    </row>
    <row r="49" spans="2:45" ht="2" customHeight="1">
      <c r="B49" s="1646"/>
      <c r="C49" s="1584"/>
      <c r="D49" s="1584"/>
      <c r="E49" s="1584"/>
      <c r="F49" s="1584"/>
      <c r="G49" s="1584"/>
      <c r="H49" s="1584"/>
      <c r="I49" s="1584"/>
      <c r="J49" s="1584"/>
      <c r="K49" s="1584"/>
      <c r="L49" s="1584"/>
      <c r="M49" s="1584"/>
      <c r="N49" s="1647"/>
      <c r="O49" s="161"/>
      <c r="P49" s="121"/>
      <c r="Q49" s="121"/>
      <c r="R49" s="121"/>
      <c r="S49" s="121"/>
      <c r="Y49" s="130"/>
      <c r="Z49" s="130"/>
      <c r="AA49" s="130"/>
      <c r="AB49" s="130"/>
      <c r="AC49" s="130"/>
      <c r="AD49" s="130"/>
      <c r="AE49" s="130"/>
      <c r="AF49" s="130"/>
      <c r="AG49" s="130"/>
      <c r="AH49" s="131"/>
      <c r="AI49" s="130"/>
      <c r="AJ49" s="130"/>
      <c r="AK49" s="130"/>
      <c r="AL49" s="130"/>
      <c r="AM49" s="130"/>
      <c r="AN49" s="130"/>
      <c r="AO49" s="130"/>
      <c r="AP49" s="123"/>
      <c r="AQ49" s="281"/>
    </row>
    <row r="50" spans="2:45" ht="20" customHeight="1">
      <c r="B50" s="1648"/>
      <c r="C50" s="1649"/>
      <c r="D50" s="1649"/>
      <c r="E50" s="1649"/>
      <c r="F50" s="1649"/>
      <c r="G50" s="1649"/>
      <c r="H50" s="1649"/>
      <c r="I50" s="1649"/>
      <c r="J50" s="1649"/>
      <c r="K50" s="1649"/>
      <c r="L50" s="1649"/>
      <c r="M50" s="1649"/>
      <c r="N50" s="1650"/>
      <c r="O50" s="1669" t="s">
        <v>2658</v>
      </c>
      <c r="P50" s="1594"/>
      <c r="Q50" s="1594"/>
      <c r="R50" s="1594"/>
      <c r="S50" s="1594"/>
      <c r="T50" s="1107"/>
      <c r="U50" s="1107"/>
      <c r="V50" s="1107"/>
      <c r="W50" s="1107"/>
      <c r="X50" s="1107"/>
      <c r="Y50" s="1107"/>
      <c r="Z50" s="1107"/>
      <c r="AA50" s="1107"/>
      <c r="AB50" s="1107"/>
      <c r="AC50" s="1107"/>
      <c r="AD50" s="1107"/>
      <c r="AE50" s="1107"/>
      <c r="AF50" s="1107"/>
      <c r="AG50" s="1107"/>
      <c r="AH50" s="677" t="s">
        <v>2259</v>
      </c>
      <c r="AI50" s="536"/>
      <c r="AJ50" s="536"/>
      <c r="AK50" s="536"/>
      <c r="AL50" s="536"/>
      <c r="AM50" s="536"/>
      <c r="AN50" s="536"/>
      <c r="AO50" s="536"/>
      <c r="AP50" s="536"/>
      <c r="AQ50" s="457"/>
      <c r="AS50" s="123"/>
    </row>
    <row r="51" spans="2:45" ht="15" customHeight="1">
      <c r="C51" s="121" t="s">
        <v>2292</v>
      </c>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L51" s="121"/>
      <c r="AM51" s="123"/>
      <c r="AN51" s="130"/>
      <c r="AO51" s="130"/>
      <c r="AP51" s="130"/>
    </row>
    <row r="52" spans="2:45" ht="15" customHeight="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L52" s="121"/>
      <c r="AM52" s="123"/>
      <c r="AN52" s="130"/>
      <c r="AO52" s="130"/>
      <c r="AP52" s="130"/>
    </row>
    <row r="53" spans="2:45" ht="15" customHeight="1">
      <c r="AL53" s="125"/>
      <c r="AP53" s="175"/>
    </row>
  </sheetData>
  <sheetProtection algorithmName="SHA-512" hashValue="2rdONqZnty9ftmAdfSqJDHgtnxo0kID849uVHOpiwpeJDC+xeslugiYStiJLljEgjCypNdHJTZ+J0APPfEWAjw==" saltValue="CKqoUo62mradQoOyrhNaXA==" spinCount="100000" sheet="1" formatCells="0" selectLockedCells="1"/>
  <mergeCells count="86">
    <mergeCell ref="O32:AQ32"/>
    <mergeCell ref="B40:N50"/>
    <mergeCell ref="B36:N39"/>
    <mergeCell ref="B33:N35"/>
    <mergeCell ref="V25:AQ25"/>
    <mergeCell ref="I25:J25"/>
    <mergeCell ref="O36:AQ39"/>
    <mergeCell ref="S35:AQ35"/>
    <mergeCell ref="S34:AQ34"/>
    <mergeCell ref="S33:AQ33"/>
    <mergeCell ref="T44:AP44"/>
    <mergeCell ref="O35:R35"/>
    <mergeCell ref="O33:R33"/>
    <mergeCell ref="O34:R34"/>
    <mergeCell ref="T42:AP42"/>
    <mergeCell ref="T40:AP40"/>
    <mergeCell ref="O40:S40"/>
    <mergeCell ref="O42:S42"/>
    <mergeCell ref="S25:U25"/>
    <mergeCell ref="B23:AQ24"/>
    <mergeCell ref="K25:L25"/>
    <mergeCell ref="M25:R25"/>
    <mergeCell ref="C25:H25"/>
    <mergeCell ref="B26:AQ27"/>
    <mergeCell ref="B32:N32"/>
    <mergeCell ref="B29:N31"/>
    <mergeCell ref="O29:T29"/>
    <mergeCell ref="U29:AQ29"/>
    <mergeCell ref="O30:T30"/>
    <mergeCell ref="U30:AQ30"/>
    <mergeCell ref="O31:T31"/>
    <mergeCell ref="U31:AQ31"/>
    <mergeCell ref="O50:S50"/>
    <mergeCell ref="O48:S48"/>
    <mergeCell ref="O46:S46"/>
    <mergeCell ref="O44:S44"/>
    <mergeCell ref="T50:AG50"/>
    <mergeCell ref="T48:AG48"/>
    <mergeCell ref="T46:AG46"/>
    <mergeCell ref="V10:Y10"/>
    <mergeCell ref="V13:Y14"/>
    <mergeCell ref="V16:Y16"/>
    <mergeCell ref="AA19:AQ20"/>
    <mergeCell ref="AH2:AJ2"/>
    <mergeCell ref="AO2:AP2"/>
    <mergeCell ref="AL2:AM2"/>
    <mergeCell ref="AA6:AC7"/>
    <mergeCell ref="AD6:AQ7"/>
    <mergeCell ref="AA10:AG10"/>
    <mergeCell ref="AH10:AQ10"/>
    <mergeCell ref="V15:Y15"/>
    <mergeCell ref="AA15:AQ15"/>
    <mergeCell ref="V19:Y20"/>
    <mergeCell ref="BV6:BY7"/>
    <mergeCell ref="CA6:CC7"/>
    <mergeCell ref="CD6:CQ7"/>
    <mergeCell ref="V8:Y9"/>
    <mergeCell ref="AA8:AQ9"/>
    <mergeCell ref="BV8:BY9"/>
    <mergeCell ref="CA8:CQ9"/>
    <mergeCell ref="V6:Y7"/>
    <mergeCell ref="BV10:BY10"/>
    <mergeCell ref="CA10:CF10"/>
    <mergeCell ref="CH10:CQ10"/>
    <mergeCell ref="AA13:AQ14"/>
    <mergeCell ref="BV13:BY14"/>
    <mergeCell ref="CA13:CQ14"/>
    <mergeCell ref="BV15:BY15"/>
    <mergeCell ref="CA15:CQ15"/>
    <mergeCell ref="AA16:AG16"/>
    <mergeCell ref="AH16:AQ16"/>
    <mergeCell ref="BV16:BY16"/>
    <mergeCell ref="CA16:CF16"/>
    <mergeCell ref="CH16:CQ16"/>
    <mergeCell ref="BV19:BY20"/>
    <mergeCell ref="CA19:CQ20"/>
    <mergeCell ref="V21:Y21"/>
    <mergeCell ref="AA21:AQ21"/>
    <mergeCell ref="BV21:BY21"/>
    <mergeCell ref="CA21:CQ21"/>
    <mergeCell ref="CH22:CQ22"/>
    <mergeCell ref="V22:Y22"/>
    <mergeCell ref="AA22:AG22"/>
    <mergeCell ref="AH22:AQ22"/>
    <mergeCell ref="BV22:BY22"/>
    <mergeCell ref="CA22:CF22"/>
  </mergeCells>
  <phoneticPr fontId="57"/>
  <printOptions horizontalCentered="1"/>
  <pageMargins left="0.23622047244094491" right="0.23622047244094491" top="0.74803149606299213" bottom="0.74803149606299213" header="0.31496062992125984" footer="0.31496062992125984"/>
  <pageSetup paperSize="9" scale="99" orientation="portrait" blackAndWhite="1"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9" tint="0.59999389629810485"/>
  </sheetPr>
  <dimension ref="B1:AS52"/>
  <sheetViews>
    <sheetView showGridLines="0" view="pageBreakPreview" zoomScaleNormal="110" zoomScaleSheetLayoutView="100" workbookViewId="0">
      <selection activeCell="B22" sqref="B22:AQ24"/>
    </sheetView>
  </sheetViews>
  <sheetFormatPr defaultColWidth="2.1796875" defaultRowHeight="15" customHeight="1"/>
  <cols>
    <col min="1" max="16384" width="2.1796875" style="511"/>
  </cols>
  <sheetData>
    <row r="1" spans="2:45" ht="15" customHeight="1">
      <c r="B1" s="123" t="s">
        <v>2773</v>
      </c>
      <c r="D1" s="123"/>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row>
    <row r="2" spans="2:45" ht="15" customHeight="1">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c r="AK2" s="510"/>
      <c r="AL2" s="510"/>
      <c r="AM2" s="510"/>
      <c r="AN2" s="510"/>
      <c r="AO2" s="510"/>
      <c r="AP2" s="510"/>
      <c r="AQ2" s="510"/>
      <c r="AR2" s="510"/>
    </row>
    <row r="3" spans="2:45" s="519" customFormat="1" ht="15" customHeight="1">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1691"/>
      <c r="AH3" s="1691"/>
      <c r="AI3" s="1691"/>
      <c r="AJ3" s="1691"/>
      <c r="AK3" s="510" t="s">
        <v>2153</v>
      </c>
      <c r="AL3" s="1691"/>
      <c r="AM3" s="1691"/>
      <c r="AN3" s="510" t="s">
        <v>2263</v>
      </c>
      <c r="AO3" s="1691"/>
      <c r="AP3" s="1691"/>
      <c r="AQ3" s="510" t="s">
        <v>2264</v>
      </c>
    </row>
    <row r="4" spans="2:45" s="123" customFormat="1" ht="15" customHeight="1">
      <c r="B4" s="123" t="s">
        <v>2245</v>
      </c>
      <c r="AF4" s="451"/>
      <c r="AG4" s="451"/>
      <c r="AH4" s="451"/>
      <c r="AI4" s="451"/>
      <c r="AJ4" s="127"/>
      <c r="AK4" s="127"/>
      <c r="AO4" s="127"/>
      <c r="AP4" s="127"/>
      <c r="AQ4" s="124"/>
      <c r="AR4" s="124"/>
      <c r="AS4" s="124"/>
    </row>
    <row r="5" spans="2:45" s="123" customFormat="1" ht="15" customHeight="1">
      <c r="B5" s="123" t="s">
        <v>2287</v>
      </c>
      <c r="AL5" s="129"/>
      <c r="AM5" s="129"/>
      <c r="AN5" s="129"/>
      <c r="AO5" s="129"/>
      <c r="AP5" s="129"/>
      <c r="AQ5" s="124"/>
      <c r="AR5" s="124"/>
      <c r="AS5" s="124"/>
    </row>
    <row r="6" spans="2:45" ht="15" customHeight="1">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row>
    <row r="7" spans="2:45" ht="15" customHeight="1">
      <c r="B7" s="1711" t="s">
        <v>2771</v>
      </c>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510"/>
    </row>
    <row r="8" spans="2:45" ht="15" customHeight="1">
      <c r="B8" s="1711" t="s">
        <v>2748</v>
      </c>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1711"/>
      <c r="AN8" s="1711"/>
      <c r="AO8" s="1711"/>
      <c r="AP8" s="1711"/>
      <c r="AQ8" s="1711"/>
      <c r="AR8" s="510"/>
    </row>
    <row r="9" spans="2:45" ht="15" customHeight="1">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row>
    <row r="10" spans="2:45" ht="15" customHeight="1">
      <c r="B10" s="1712" t="s">
        <v>2772</v>
      </c>
      <c r="C10" s="1712"/>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c r="Z10" s="1712"/>
      <c r="AA10" s="1712"/>
      <c r="AB10" s="1712"/>
      <c r="AC10" s="1712"/>
      <c r="AD10" s="1712"/>
      <c r="AE10" s="1712"/>
      <c r="AF10" s="1712"/>
      <c r="AG10" s="1712"/>
      <c r="AH10" s="1712"/>
      <c r="AI10" s="1712"/>
      <c r="AJ10" s="1712"/>
      <c r="AK10" s="1712"/>
      <c r="AL10" s="1712"/>
      <c r="AM10" s="1712"/>
      <c r="AN10" s="1712"/>
      <c r="AO10" s="1712"/>
      <c r="AP10" s="1712"/>
      <c r="AQ10" s="1712"/>
      <c r="AR10" s="514"/>
    </row>
    <row r="11" spans="2:45" ht="15" customHeight="1">
      <c r="B11" s="1712"/>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514"/>
    </row>
    <row r="12" spans="2:45" ht="15" customHeight="1">
      <c r="B12" s="1711" t="s">
        <v>2749</v>
      </c>
      <c r="C12" s="1711"/>
      <c r="D12" s="1711"/>
      <c r="E12" s="1711"/>
      <c r="F12" s="1711"/>
      <c r="G12" s="1711"/>
      <c r="H12" s="1711"/>
      <c r="I12" s="1711"/>
      <c r="J12" s="1711"/>
      <c r="K12" s="1711"/>
      <c r="L12" s="1711"/>
      <c r="M12" s="1711"/>
      <c r="N12" s="1711"/>
      <c r="O12" s="1711"/>
      <c r="P12" s="1711"/>
      <c r="Q12" s="1711"/>
      <c r="R12" s="1711"/>
      <c r="S12" s="1711"/>
      <c r="T12" s="1711"/>
      <c r="U12" s="1711"/>
      <c r="V12" s="1711"/>
      <c r="W12" s="1711"/>
      <c r="X12" s="1711"/>
      <c r="Y12" s="1711"/>
      <c r="Z12" s="1711"/>
      <c r="AA12" s="1711"/>
      <c r="AB12" s="1711"/>
      <c r="AC12" s="1711"/>
      <c r="AD12" s="1711"/>
      <c r="AE12" s="1711"/>
      <c r="AF12" s="1711"/>
      <c r="AG12" s="1711"/>
      <c r="AH12" s="1711"/>
      <c r="AI12" s="1711"/>
      <c r="AJ12" s="1711"/>
      <c r="AK12" s="1711"/>
      <c r="AL12" s="1711"/>
      <c r="AM12" s="1711"/>
      <c r="AN12" s="1711"/>
      <c r="AO12" s="1711"/>
      <c r="AP12" s="1711"/>
      <c r="AQ12" s="1711"/>
      <c r="AR12" s="510"/>
    </row>
    <row r="13" spans="2:45" s="123" customFormat="1" ht="15" customHeight="1">
      <c r="B13" s="1643" t="s">
        <v>2256</v>
      </c>
      <c r="C13" s="1644"/>
      <c r="D13" s="1644"/>
      <c r="E13" s="1644"/>
      <c r="F13" s="1644"/>
      <c r="G13" s="1644"/>
      <c r="H13" s="1644"/>
      <c r="I13" s="1644"/>
      <c r="J13" s="1644"/>
      <c r="K13" s="1644"/>
      <c r="L13" s="1644"/>
      <c r="M13" s="1644"/>
      <c r="N13" s="1645"/>
      <c r="O13" s="1718" t="str">
        <f>'第1号（交付申請） '!O29</f>
        <v>施設名称</v>
      </c>
      <c r="P13" s="1719"/>
      <c r="Q13" s="1719"/>
      <c r="R13" s="1719"/>
      <c r="S13" s="1719"/>
      <c r="T13" s="1719"/>
      <c r="U13" s="1719"/>
      <c r="V13" s="1719"/>
      <c r="W13" s="1719"/>
      <c r="X13" s="1719"/>
      <c r="Y13" s="1719"/>
      <c r="Z13" s="1719"/>
      <c r="AA13" s="1598">
        <f>'第1号（交付申請） '!U29</f>
        <v>0</v>
      </c>
      <c r="AB13" s="1598"/>
      <c r="AC13" s="1598"/>
      <c r="AD13" s="1598"/>
      <c r="AE13" s="1598"/>
      <c r="AF13" s="1598"/>
      <c r="AG13" s="1598"/>
      <c r="AH13" s="1598"/>
      <c r="AI13" s="1598"/>
      <c r="AJ13" s="1598"/>
      <c r="AK13" s="1598">
        <f>'第1号（交付申請） '!AJ29</f>
        <v>0</v>
      </c>
      <c r="AL13" s="1598"/>
      <c r="AM13" s="1598"/>
      <c r="AN13" s="1598"/>
      <c r="AO13" s="1598"/>
      <c r="AP13" s="1598"/>
      <c r="AQ13" s="1732"/>
      <c r="AR13" s="124"/>
    </row>
    <row r="14" spans="2:45" s="123" customFormat="1" ht="15" customHeight="1">
      <c r="B14" s="1646"/>
      <c r="C14" s="1584"/>
      <c r="D14" s="1584"/>
      <c r="E14" s="1584"/>
      <c r="F14" s="1584"/>
      <c r="G14" s="1584"/>
      <c r="H14" s="1584"/>
      <c r="I14" s="1584"/>
      <c r="J14" s="1584"/>
      <c r="K14" s="1584"/>
      <c r="L14" s="1584"/>
      <c r="M14" s="1584"/>
      <c r="N14" s="1647"/>
      <c r="O14" s="1720"/>
      <c r="P14" s="1721"/>
      <c r="Q14" s="1721"/>
      <c r="R14" s="1721"/>
      <c r="S14" s="1721"/>
      <c r="T14" s="1721"/>
      <c r="U14" s="1721"/>
      <c r="V14" s="1721"/>
      <c r="W14" s="1721"/>
      <c r="X14" s="1721"/>
      <c r="Y14" s="1721"/>
      <c r="Z14" s="1721"/>
      <c r="AA14" s="1731"/>
      <c r="AB14" s="1731"/>
      <c r="AC14" s="1731"/>
      <c r="AD14" s="1731"/>
      <c r="AE14" s="1731"/>
      <c r="AF14" s="1731"/>
      <c r="AG14" s="1731"/>
      <c r="AH14" s="1731"/>
      <c r="AI14" s="1731"/>
      <c r="AJ14" s="1731"/>
      <c r="AK14" s="1731"/>
      <c r="AL14" s="1731"/>
      <c r="AM14" s="1731"/>
      <c r="AN14" s="1731"/>
      <c r="AO14" s="1731"/>
      <c r="AP14" s="1731"/>
      <c r="AQ14" s="1733"/>
      <c r="AR14" s="124"/>
    </row>
    <row r="15" spans="2:45" s="123" customFormat="1" ht="15" customHeight="1">
      <c r="B15" s="1648" t="s">
        <v>2257</v>
      </c>
      <c r="C15" s="1649"/>
      <c r="D15" s="1649"/>
      <c r="E15" s="1649"/>
      <c r="F15" s="1649"/>
      <c r="G15" s="1649"/>
      <c r="H15" s="1649"/>
      <c r="I15" s="1649"/>
      <c r="J15" s="1649"/>
      <c r="K15" s="1649"/>
      <c r="L15" s="1649"/>
      <c r="M15" s="1649"/>
      <c r="N15" s="1650"/>
      <c r="O15" s="466"/>
      <c r="P15" s="507"/>
      <c r="Q15" s="507" t="s">
        <v>2652</v>
      </c>
      <c r="R15" s="1651">
        <f>基本情報!E79</f>
        <v>0</v>
      </c>
      <c r="S15" s="1651"/>
      <c r="T15" s="1651"/>
      <c r="U15" s="1651"/>
      <c r="V15" s="1651"/>
      <c r="W15" s="1651"/>
      <c r="X15" s="1651"/>
      <c r="Y15" s="1651"/>
      <c r="Z15" s="1651"/>
      <c r="AA15" s="1651"/>
      <c r="AB15" s="1651"/>
      <c r="AC15" s="1651"/>
      <c r="AD15" s="1651"/>
      <c r="AE15" s="1651"/>
      <c r="AF15" s="507" t="s">
        <v>2653</v>
      </c>
      <c r="AG15" s="507"/>
      <c r="AH15" s="507"/>
      <c r="AI15" s="507"/>
      <c r="AJ15" s="507"/>
      <c r="AK15" s="507"/>
      <c r="AL15" s="507"/>
      <c r="AM15" s="507"/>
      <c r="AN15" s="507"/>
      <c r="AO15" s="507"/>
      <c r="AP15" s="507"/>
      <c r="AQ15" s="468"/>
      <c r="AR15" s="124"/>
    </row>
    <row r="16" spans="2:45" ht="15" customHeight="1">
      <c r="B16" s="1734" t="s">
        <v>2750</v>
      </c>
      <c r="C16" s="1734"/>
      <c r="D16" s="1734"/>
      <c r="E16" s="1734"/>
      <c r="F16" s="1734"/>
      <c r="G16" s="1734"/>
      <c r="H16" s="1734"/>
      <c r="I16" s="1734"/>
      <c r="J16" s="1734"/>
      <c r="K16" s="1734"/>
      <c r="L16" s="1734"/>
      <c r="M16" s="1734"/>
      <c r="N16" s="1734"/>
      <c r="O16" s="1742" t="s">
        <v>2751</v>
      </c>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c r="AP16" s="1716"/>
      <c r="AQ16" s="1717"/>
      <c r="AR16" s="510"/>
    </row>
    <row r="17" spans="2:44" ht="15" customHeight="1">
      <c r="B17" s="1734"/>
      <c r="C17" s="1734"/>
      <c r="D17" s="1734"/>
      <c r="E17" s="1734"/>
      <c r="F17" s="1734"/>
      <c r="G17" s="1734"/>
      <c r="H17" s="1734"/>
      <c r="I17" s="1734"/>
      <c r="J17" s="1734"/>
      <c r="K17" s="1734"/>
      <c r="L17" s="1734"/>
      <c r="M17" s="1734"/>
      <c r="N17" s="1734"/>
      <c r="O17" s="1736"/>
      <c r="P17" s="1737"/>
      <c r="Q17" s="1737"/>
      <c r="R17" s="1737"/>
      <c r="S17" s="1737"/>
      <c r="T17" s="1737"/>
      <c r="U17" s="1737"/>
      <c r="V17" s="1737"/>
      <c r="W17" s="1737"/>
      <c r="X17" s="1737"/>
      <c r="Y17" s="1737"/>
      <c r="Z17" s="1737"/>
      <c r="AA17" s="1737"/>
      <c r="AB17" s="1737"/>
      <c r="AC17" s="1737"/>
      <c r="AD17" s="1737"/>
      <c r="AE17" s="1737"/>
      <c r="AF17" s="1737"/>
      <c r="AG17" s="1737"/>
      <c r="AH17" s="1737"/>
      <c r="AI17" s="1737"/>
      <c r="AJ17" s="1737"/>
      <c r="AK17" s="1737"/>
      <c r="AL17" s="1737"/>
      <c r="AM17" s="1737"/>
      <c r="AN17" s="1737"/>
      <c r="AO17" s="1737"/>
      <c r="AP17" s="1737"/>
      <c r="AQ17" s="1738"/>
      <c r="AR17" s="510"/>
    </row>
    <row r="18" spans="2:44" ht="15" customHeight="1">
      <c r="B18" s="1734"/>
      <c r="C18" s="1734"/>
      <c r="D18" s="1734"/>
      <c r="E18" s="1734"/>
      <c r="F18" s="1734"/>
      <c r="G18" s="1734"/>
      <c r="H18" s="1734"/>
      <c r="I18" s="1734"/>
      <c r="J18" s="1734"/>
      <c r="K18" s="1734"/>
      <c r="L18" s="1734"/>
      <c r="M18" s="1734"/>
      <c r="N18" s="1734"/>
      <c r="O18" s="1739"/>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c r="AN18" s="1740"/>
      <c r="AO18" s="1740"/>
      <c r="AP18" s="1740"/>
      <c r="AQ18" s="1741"/>
      <c r="AR18" s="512"/>
    </row>
    <row r="19" spans="2:44" ht="15" customHeight="1">
      <c r="B19" s="1734" t="s">
        <v>2752</v>
      </c>
      <c r="C19" s="1734"/>
      <c r="D19" s="1734"/>
      <c r="E19" s="1734"/>
      <c r="F19" s="1734"/>
      <c r="G19" s="1734"/>
      <c r="H19" s="1734"/>
      <c r="I19" s="1734"/>
      <c r="J19" s="1734"/>
      <c r="K19" s="1734"/>
      <c r="L19" s="1734"/>
      <c r="M19" s="1734"/>
      <c r="N19" s="1734"/>
      <c r="O19" s="530" t="s">
        <v>19</v>
      </c>
      <c r="P19" s="1694"/>
      <c r="Q19" s="1694"/>
      <c r="R19" s="1694"/>
      <c r="S19" s="1694"/>
      <c r="T19" s="1694"/>
      <c r="U19" s="1694"/>
      <c r="V19" s="1694"/>
      <c r="W19" s="1694"/>
      <c r="X19" s="1694"/>
      <c r="Y19" s="1694"/>
      <c r="Z19" s="1694"/>
      <c r="AA19" s="1694"/>
      <c r="AB19" s="1694"/>
      <c r="AC19" s="1694"/>
      <c r="AD19" s="1694"/>
      <c r="AE19" s="1694"/>
      <c r="AF19" s="1694"/>
      <c r="AG19" s="1694"/>
      <c r="AH19" s="1694"/>
      <c r="AI19" s="1694"/>
      <c r="AJ19" s="1694"/>
      <c r="AK19" s="1694"/>
      <c r="AL19" s="1694"/>
      <c r="AM19" s="1694"/>
      <c r="AN19" s="1694"/>
      <c r="AO19" s="1694"/>
      <c r="AP19" s="1694"/>
      <c r="AQ19" s="1695"/>
      <c r="AR19" s="520"/>
    </row>
    <row r="20" spans="2:44" ht="15" customHeight="1">
      <c r="B20" s="1734"/>
      <c r="C20" s="1734"/>
      <c r="D20" s="1734"/>
      <c r="E20" s="1734"/>
      <c r="F20" s="1734"/>
      <c r="G20" s="1734"/>
      <c r="H20" s="1734"/>
      <c r="I20" s="1734"/>
      <c r="J20" s="1734"/>
      <c r="K20" s="1734"/>
      <c r="L20" s="1734"/>
      <c r="M20" s="1734"/>
      <c r="N20" s="1734"/>
      <c r="O20" s="1696"/>
      <c r="P20" s="1697"/>
      <c r="Q20" s="1697"/>
      <c r="R20" s="1697"/>
      <c r="S20" s="1697"/>
      <c r="T20" s="1697"/>
      <c r="U20" s="1697"/>
      <c r="V20" s="1697"/>
      <c r="W20" s="1697"/>
      <c r="X20" s="1697"/>
      <c r="Y20" s="1697"/>
      <c r="Z20" s="1697"/>
      <c r="AA20" s="1697"/>
      <c r="AB20" s="1697"/>
      <c r="AC20" s="1697"/>
      <c r="AD20" s="1697"/>
      <c r="AE20" s="1697"/>
      <c r="AF20" s="1697"/>
      <c r="AG20" s="1697"/>
      <c r="AH20" s="1697"/>
      <c r="AI20" s="1697"/>
      <c r="AJ20" s="1697"/>
      <c r="AK20" s="1697"/>
      <c r="AL20" s="1697"/>
      <c r="AM20" s="1697"/>
      <c r="AN20" s="1697"/>
      <c r="AO20" s="1697"/>
      <c r="AP20" s="1697"/>
      <c r="AQ20" s="1698"/>
      <c r="AR20" s="520"/>
    </row>
    <row r="21" spans="2:44" ht="15" customHeight="1">
      <c r="B21" s="1734"/>
      <c r="C21" s="1734"/>
      <c r="D21" s="1734"/>
      <c r="E21" s="1734"/>
      <c r="F21" s="1734"/>
      <c r="G21" s="1734"/>
      <c r="H21" s="1734"/>
      <c r="I21" s="1734"/>
      <c r="J21" s="1734"/>
      <c r="K21" s="1734"/>
      <c r="L21" s="1734"/>
      <c r="M21" s="1734"/>
      <c r="N21" s="1734"/>
      <c r="O21" s="1699"/>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1"/>
      <c r="AR21" s="520"/>
    </row>
    <row r="22" spans="2:44" ht="15" customHeight="1">
      <c r="B22" s="1734" t="s">
        <v>2753</v>
      </c>
      <c r="C22" s="1734"/>
      <c r="D22" s="1734"/>
      <c r="E22" s="1734"/>
      <c r="F22" s="1734"/>
      <c r="G22" s="1734"/>
      <c r="H22" s="1734"/>
      <c r="I22" s="1734"/>
      <c r="J22" s="1734"/>
      <c r="K22" s="1734"/>
      <c r="L22" s="1734"/>
      <c r="M22" s="1734"/>
      <c r="N22" s="1734"/>
      <c r="O22" s="530" t="s">
        <v>19</v>
      </c>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694"/>
      <c r="AM22" s="1694"/>
      <c r="AN22" s="1694"/>
      <c r="AO22" s="1694"/>
      <c r="AP22" s="1694"/>
      <c r="AQ22" s="1695"/>
      <c r="AR22" s="520"/>
    </row>
    <row r="23" spans="2:44" ht="15" customHeight="1">
      <c r="B23" s="1734"/>
      <c r="C23" s="1734"/>
      <c r="D23" s="1734"/>
      <c r="E23" s="1734"/>
      <c r="F23" s="1734"/>
      <c r="G23" s="1734"/>
      <c r="H23" s="1734"/>
      <c r="I23" s="1734"/>
      <c r="J23" s="1734"/>
      <c r="K23" s="1734"/>
      <c r="L23" s="1734"/>
      <c r="M23" s="1734"/>
      <c r="N23" s="1734"/>
      <c r="O23" s="1696"/>
      <c r="P23" s="1697"/>
      <c r="Q23" s="1697"/>
      <c r="R23" s="1697"/>
      <c r="S23" s="1697"/>
      <c r="T23" s="1697"/>
      <c r="U23" s="1697"/>
      <c r="V23" s="1697"/>
      <c r="W23" s="1697"/>
      <c r="X23" s="1697"/>
      <c r="Y23" s="1697"/>
      <c r="Z23" s="1697"/>
      <c r="AA23" s="1697"/>
      <c r="AB23" s="1697"/>
      <c r="AC23" s="1697"/>
      <c r="AD23" s="1697"/>
      <c r="AE23" s="1697"/>
      <c r="AF23" s="1697"/>
      <c r="AG23" s="1697"/>
      <c r="AH23" s="1697"/>
      <c r="AI23" s="1697"/>
      <c r="AJ23" s="1697"/>
      <c r="AK23" s="1697"/>
      <c r="AL23" s="1697"/>
      <c r="AM23" s="1697"/>
      <c r="AN23" s="1697"/>
      <c r="AO23" s="1697"/>
      <c r="AP23" s="1697"/>
      <c r="AQ23" s="1698"/>
      <c r="AR23" s="521"/>
    </row>
    <row r="24" spans="2:44" ht="15" customHeight="1">
      <c r="B24" s="1734"/>
      <c r="C24" s="1734"/>
      <c r="D24" s="1734"/>
      <c r="E24" s="1734"/>
      <c r="F24" s="1734"/>
      <c r="G24" s="1734"/>
      <c r="H24" s="1734"/>
      <c r="I24" s="1734"/>
      <c r="J24" s="1734"/>
      <c r="K24" s="1734"/>
      <c r="L24" s="1734"/>
      <c r="M24" s="1734"/>
      <c r="N24" s="1734"/>
      <c r="O24" s="1699"/>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700"/>
      <c r="AM24" s="1700"/>
      <c r="AN24" s="1700"/>
      <c r="AO24" s="1700"/>
      <c r="AP24" s="1700"/>
      <c r="AQ24" s="1701"/>
      <c r="AR24" s="510"/>
    </row>
    <row r="25" spans="2:44" ht="15" customHeight="1">
      <c r="B25" s="1735" t="s">
        <v>2754</v>
      </c>
      <c r="C25" s="1735"/>
      <c r="D25" s="1735"/>
      <c r="E25" s="1735"/>
      <c r="F25" s="1735"/>
      <c r="G25" s="1735"/>
      <c r="H25" s="1735"/>
      <c r="I25" s="1735"/>
      <c r="J25" s="1735"/>
      <c r="K25" s="1735"/>
      <c r="L25" s="1735"/>
      <c r="M25" s="1735"/>
      <c r="N25" s="1735"/>
      <c r="O25" s="1702"/>
      <c r="P25" s="1703"/>
      <c r="Q25" s="1703"/>
      <c r="R25" s="1703"/>
      <c r="S25" s="1703"/>
      <c r="T25" s="1703"/>
      <c r="U25" s="1703"/>
      <c r="V25" s="1703"/>
      <c r="W25" s="1703"/>
      <c r="X25" s="1703"/>
      <c r="Y25" s="1703"/>
      <c r="Z25" s="1703"/>
      <c r="AA25" s="1703"/>
      <c r="AB25" s="1703"/>
      <c r="AC25" s="1703"/>
      <c r="AD25" s="1703"/>
      <c r="AE25" s="1703"/>
      <c r="AF25" s="1703"/>
      <c r="AG25" s="1703"/>
      <c r="AH25" s="1703"/>
      <c r="AI25" s="1703"/>
      <c r="AJ25" s="1703"/>
      <c r="AK25" s="1703"/>
      <c r="AL25" s="1703"/>
      <c r="AM25" s="1703"/>
      <c r="AN25" s="1703"/>
      <c r="AO25" s="1703"/>
      <c r="AP25" s="1703"/>
      <c r="AQ25" s="1704"/>
      <c r="AR25" s="517"/>
    </row>
    <row r="26" spans="2:44" ht="15" customHeight="1">
      <c r="B26" s="1735"/>
      <c r="C26" s="1735"/>
      <c r="D26" s="1735"/>
      <c r="E26" s="1735"/>
      <c r="F26" s="1735"/>
      <c r="G26" s="1735"/>
      <c r="H26" s="1735"/>
      <c r="I26" s="1735"/>
      <c r="J26" s="1735"/>
      <c r="K26" s="1735"/>
      <c r="L26" s="1735"/>
      <c r="M26" s="1735"/>
      <c r="N26" s="1735"/>
      <c r="O26" s="1705"/>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706"/>
      <c r="AM26" s="1706"/>
      <c r="AN26" s="1706"/>
      <c r="AO26" s="1706"/>
      <c r="AP26" s="1706"/>
      <c r="AQ26" s="1707"/>
      <c r="AR26" s="517"/>
    </row>
    <row r="27" spans="2:44" ht="15" customHeight="1">
      <c r="B27" s="1735"/>
      <c r="C27" s="1735"/>
      <c r="D27" s="1735"/>
      <c r="E27" s="1735"/>
      <c r="F27" s="1735"/>
      <c r="G27" s="1735"/>
      <c r="H27" s="1735"/>
      <c r="I27" s="1735"/>
      <c r="J27" s="1735"/>
      <c r="K27" s="1735"/>
      <c r="L27" s="1735"/>
      <c r="M27" s="1735"/>
      <c r="N27" s="1735"/>
      <c r="O27" s="1708"/>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1709"/>
      <c r="AM27" s="1709"/>
      <c r="AN27" s="1709"/>
      <c r="AO27" s="1709"/>
      <c r="AP27" s="1709"/>
      <c r="AQ27" s="1710"/>
      <c r="AR27" s="517"/>
    </row>
    <row r="28" spans="2:44" ht="15" customHeight="1">
      <c r="C28" s="512" t="s">
        <v>2755</v>
      </c>
      <c r="D28" s="512"/>
      <c r="E28" s="515"/>
      <c r="F28" s="515"/>
      <c r="G28" s="515"/>
      <c r="H28" s="515"/>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row>
    <row r="29" spans="2:44" ht="15" customHeight="1">
      <c r="C29" s="512"/>
      <c r="D29" s="512"/>
      <c r="E29" s="515"/>
      <c r="F29" s="515"/>
      <c r="G29" s="515"/>
      <c r="H29" s="515"/>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row>
    <row r="30" spans="2:44" ht="15" customHeight="1">
      <c r="B30" s="1756" t="s">
        <v>2756</v>
      </c>
      <c r="C30" s="1757"/>
      <c r="D30" s="1757"/>
      <c r="E30" s="1757"/>
      <c r="F30" s="1757"/>
      <c r="G30" s="1757"/>
      <c r="H30" s="1757"/>
      <c r="I30" s="1757"/>
      <c r="J30" s="1757"/>
      <c r="K30" s="1757"/>
      <c r="L30" s="1757"/>
      <c r="M30" s="1757"/>
      <c r="N30" s="1757"/>
      <c r="O30" s="1757"/>
      <c r="P30" s="1757"/>
      <c r="Q30" s="1757"/>
      <c r="R30" s="1757"/>
      <c r="S30" s="1757"/>
      <c r="T30" s="1757"/>
      <c r="U30" s="1757"/>
      <c r="V30" s="1757"/>
      <c r="W30" s="1757"/>
      <c r="X30" s="1757"/>
      <c r="Y30" s="1757"/>
      <c r="Z30" s="1757"/>
      <c r="AA30" s="1757"/>
      <c r="AB30" s="1757"/>
      <c r="AC30" s="1757"/>
      <c r="AD30" s="1757"/>
      <c r="AE30" s="1757"/>
      <c r="AF30" s="1757"/>
      <c r="AG30" s="1757"/>
      <c r="AH30" s="1757"/>
      <c r="AI30" s="1757"/>
      <c r="AJ30" s="1757"/>
      <c r="AK30" s="1757"/>
      <c r="AL30" s="1757"/>
      <c r="AM30" s="1757"/>
      <c r="AN30" s="1757"/>
      <c r="AO30" s="1757"/>
      <c r="AP30" s="1757"/>
      <c r="AQ30" s="1758"/>
      <c r="AR30" s="517"/>
    </row>
    <row r="31" spans="2:44" ht="15" customHeight="1">
      <c r="B31" s="1728" t="s">
        <v>2757</v>
      </c>
      <c r="C31" s="1729"/>
      <c r="D31" s="1729"/>
      <c r="E31" s="1729"/>
      <c r="F31" s="1729"/>
      <c r="G31" s="1729"/>
      <c r="H31" s="1729"/>
      <c r="I31" s="1729"/>
      <c r="J31" s="1729"/>
      <c r="K31" s="1729"/>
      <c r="L31" s="1729"/>
      <c r="M31" s="1729"/>
      <c r="N31" s="1730"/>
      <c r="O31" s="528" t="s">
        <v>2758</v>
      </c>
      <c r="P31" s="529"/>
      <c r="Q31" s="529"/>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6"/>
      <c r="AN31" s="1716"/>
      <c r="AO31" s="1716"/>
      <c r="AP31" s="1716"/>
      <c r="AQ31" s="1717"/>
    </row>
    <row r="32" spans="2:44" ht="15" customHeight="1">
      <c r="B32" s="1722"/>
      <c r="C32" s="1723"/>
      <c r="D32" s="1723"/>
      <c r="E32" s="1723"/>
      <c r="F32" s="1723"/>
      <c r="G32" s="1723"/>
      <c r="H32" s="1723"/>
      <c r="I32" s="1723"/>
      <c r="J32" s="1723"/>
      <c r="K32" s="1723"/>
      <c r="L32" s="1723"/>
      <c r="M32" s="1723"/>
      <c r="N32" s="1724"/>
      <c r="O32" s="1713"/>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14"/>
      <c r="AO32" s="1714"/>
      <c r="AP32" s="1714"/>
      <c r="AQ32" s="1715"/>
      <c r="AR32" s="517"/>
    </row>
    <row r="33" spans="2:44" ht="15" customHeight="1">
      <c r="B33" s="1722"/>
      <c r="C33" s="1723"/>
      <c r="D33" s="1723"/>
      <c r="E33" s="1723"/>
      <c r="F33" s="1723"/>
      <c r="G33" s="1723"/>
      <c r="H33" s="1723"/>
      <c r="I33" s="1723"/>
      <c r="J33" s="1723"/>
      <c r="K33" s="1723"/>
      <c r="L33" s="1723"/>
      <c r="M33" s="1723"/>
      <c r="N33" s="1724"/>
      <c r="O33" s="1708"/>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1709"/>
      <c r="AL33" s="1709"/>
      <c r="AM33" s="1709"/>
      <c r="AN33" s="1709"/>
      <c r="AO33" s="1709"/>
      <c r="AP33" s="1709"/>
      <c r="AQ33" s="1710"/>
      <c r="AR33" s="517"/>
    </row>
    <row r="34" spans="2:44" ht="15" customHeight="1">
      <c r="B34" s="1722" t="s">
        <v>2759</v>
      </c>
      <c r="C34" s="1723"/>
      <c r="D34" s="1723"/>
      <c r="E34" s="1723"/>
      <c r="F34" s="1723"/>
      <c r="G34" s="1723"/>
      <c r="H34" s="1723"/>
      <c r="I34" s="1723"/>
      <c r="J34" s="1723"/>
      <c r="K34" s="1723"/>
      <c r="L34" s="1723"/>
      <c r="M34" s="1723"/>
      <c r="N34" s="1724"/>
      <c r="O34" s="530" t="s">
        <v>19</v>
      </c>
      <c r="P34" s="1694"/>
      <c r="Q34" s="1694"/>
      <c r="R34" s="1694"/>
      <c r="S34" s="1694"/>
      <c r="T34" s="1694"/>
      <c r="U34" s="1694"/>
      <c r="V34" s="1694"/>
      <c r="W34" s="1694"/>
      <c r="X34" s="1694"/>
      <c r="Y34" s="1694"/>
      <c r="Z34" s="1694"/>
      <c r="AA34" s="1694"/>
      <c r="AB34" s="1694"/>
      <c r="AC34" s="1694"/>
      <c r="AD34" s="1694"/>
      <c r="AE34" s="1694"/>
      <c r="AF34" s="1694"/>
      <c r="AG34" s="1694"/>
      <c r="AH34" s="1694"/>
      <c r="AI34" s="1694"/>
      <c r="AJ34" s="1694"/>
      <c r="AK34" s="1694"/>
      <c r="AL34" s="1694"/>
      <c r="AM34" s="1694"/>
      <c r="AN34" s="1694"/>
      <c r="AO34" s="1694"/>
      <c r="AP34" s="1694"/>
      <c r="AQ34" s="1695"/>
      <c r="AR34" s="522"/>
    </row>
    <row r="35" spans="2:44" ht="15" customHeight="1">
      <c r="B35" s="1722"/>
      <c r="C35" s="1723"/>
      <c r="D35" s="1723"/>
      <c r="E35" s="1723"/>
      <c r="F35" s="1723"/>
      <c r="G35" s="1723"/>
      <c r="H35" s="1723"/>
      <c r="I35" s="1723"/>
      <c r="J35" s="1723"/>
      <c r="K35" s="1723"/>
      <c r="L35" s="1723"/>
      <c r="M35" s="1723"/>
      <c r="N35" s="1724"/>
      <c r="O35" s="1705"/>
      <c r="P35" s="1706"/>
      <c r="Q35" s="1706"/>
      <c r="R35" s="1706"/>
      <c r="S35" s="1706"/>
      <c r="T35" s="1706"/>
      <c r="U35" s="1706"/>
      <c r="V35" s="1706"/>
      <c r="W35" s="1706"/>
      <c r="X35" s="1706"/>
      <c r="Y35" s="1706"/>
      <c r="Z35" s="1706"/>
      <c r="AA35" s="1706"/>
      <c r="AB35" s="1706"/>
      <c r="AC35" s="1706"/>
      <c r="AD35" s="1706"/>
      <c r="AE35" s="1706"/>
      <c r="AF35" s="1706"/>
      <c r="AG35" s="1706"/>
      <c r="AH35" s="1706"/>
      <c r="AI35" s="1706"/>
      <c r="AJ35" s="1706"/>
      <c r="AK35" s="1706"/>
      <c r="AL35" s="1706"/>
      <c r="AM35" s="1706"/>
      <c r="AN35" s="1706"/>
      <c r="AO35" s="1706"/>
      <c r="AP35" s="1706"/>
      <c r="AQ35" s="1707"/>
      <c r="AR35" s="517"/>
    </row>
    <row r="36" spans="2:44" ht="15" customHeight="1">
      <c r="B36" s="1725"/>
      <c r="C36" s="1726"/>
      <c r="D36" s="1726"/>
      <c r="E36" s="1726"/>
      <c r="F36" s="1726"/>
      <c r="G36" s="1726"/>
      <c r="H36" s="1726"/>
      <c r="I36" s="1726"/>
      <c r="J36" s="1726"/>
      <c r="K36" s="1726"/>
      <c r="L36" s="1726"/>
      <c r="M36" s="1726"/>
      <c r="N36" s="1727"/>
      <c r="O36" s="1708"/>
      <c r="P36" s="1709"/>
      <c r="Q36" s="1709"/>
      <c r="R36" s="1709"/>
      <c r="S36" s="1709"/>
      <c r="T36" s="1709"/>
      <c r="U36" s="1709"/>
      <c r="V36" s="1709"/>
      <c r="W36" s="1709"/>
      <c r="X36" s="1709"/>
      <c r="Y36" s="1709"/>
      <c r="Z36" s="1709"/>
      <c r="AA36" s="1709"/>
      <c r="AB36" s="1709"/>
      <c r="AC36" s="1709"/>
      <c r="AD36" s="1709"/>
      <c r="AE36" s="1709"/>
      <c r="AF36" s="1709"/>
      <c r="AG36" s="1709"/>
      <c r="AH36" s="1709"/>
      <c r="AI36" s="1709"/>
      <c r="AJ36" s="1709"/>
      <c r="AK36" s="1709"/>
      <c r="AL36" s="1709"/>
      <c r="AM36" s="1709"/>
      <c r="AN36" s="1709"/>
      <c r="AO36" s="1709"/>
      <c r="AP36" s="1709"/>
      <c r="AQ36" s="1710"/>
      <c r="AR36" s="517"/>
    </row>
    <row r="37" spans="2:44" ht="15" customHeight="1">
      <c r="B37" s="1754" t="s">
        <v>2760</v>
      </c>
      <c r="C37" s="1746"/>
      <c r="D37" s="1746"/>
      <c r="E37" s="1746"/>
      <c r="F37" s="1746"/>
      <c r="G37" s="1746"/>
      <c r="H37" s="1746"/>
      <c r="I37" s="1746"/>
      <c r="J37" s="1746"/>
      <c r="K37" s="1746"/>
      <c r="L37" s="1746"/>
      <c r="M37" s="1746"/>
      <c r="N37" s="1748"/>
      <c r="O37" s="1693"/>
      <c r="P37" s="1693"/>
      <c r="Q37" s="1693"/>
      <c r="R37" s="1693"/>
      <c r="S37" s="1693"/>
      <c r="T37" s="1693"/>
      <c r="U37" s="1693"/>
      <c r="V37" s="1693"/>
      <c r="W37" s="1693"/>
      <c r="X37" s="1693"/>
      <c r="Y37" s="1692" t="s">
        <v>2761</v>
      </c>
      <c r="Z37" s="1692"/>
      <c r="AA37" s="1692"/>
      <c r="AB37" s="1692"/>
      <c r="AC37" s="1692"/>
      <c r="AD37" s="1693"/>
      <c r="AE37" s="1693"/>
      <c r="AF37" s="1693"/>
      <c r="AG37" s="1693"/>
      <c r="AH37" s="1693"/>
      <c r="AI37" s="1693"/>
      <c r="AJ37" s="1693"/>
      <c r="AK37" s="1693"/>
      <c r="AL37" s="1693"/>
      <c r="AM37" s="1693"/>
      <c r="AN37" s="1693"/>
      <c r="AO37" s="1693"/>
      <c r="AP37" s="1693"/>
      <c r="AQ37" s="1693"/>
    </row>
    <row r="38" spans="2:44" ht="15" customHeight="1">
      <c r="B38" s="1755"/>
      <c r="C38" s="1747"/>
      <c r="D38" s="1747"/>
      <c r="E38" s="1747"/>
      <c r="F38" s="1747"/>
      <c r="G38" s="1747"/>
      <c r="H38" s="1747"/>
      <c r="I38" s="1747"/>
      <c r="J38" s="1747"/>
      <c r="K38" s="1747"/>
      <c r="L38" s="1747"/>
      <c r="M38" s="1747"/>
      <c r="N38" s="1749"/>
      <c r="O38" s="1693"/>
      <c r="P38" s="1693"/>
      <c r="Q38" s="1693"/>
      <c r="R38" s="1693"/>
      <c r="S38" s="1693"/>
      <c r="T38" s="1693"/>
      <c r="U38" s="1693"/>
      <c r="V38" s="1693"/>
      <c r="W38" s="1693"/>
      <c r="X38" s="1693"/>
      <c r="Y38" s="1692"/>
      <c r="Z38" s="1692"/>
      <c r="AA38" s="1692"/>
      <c r="AB38" s="1692"/>
      <c r="AC38" s="1692"/>
      <c r="AD38" s="1693"/>
      <c r="AE38" s="1693"/>
      <c r="AF38" s="1693"/>
      <c r="AG38" s="1693"/>
      <c r="AH38" s="1693"/>
      <c r="AI38" s="1693"/>
      <c r="AJ38" s="1693"/>
      <c r="AK38" s="1693"/>
      <c r="AL38" s="1693"/>
      <c r="AM38" s="1693"/>
      <c r="AN38" s="1693"/>
      <c r="AO38" s="1693"/>
      <c r="AP38" s="1693"/>
      <c r="AQ38" s="1693"/>
    </row>
    <row r="39" spans="2:44" ht="15" customHeight="1">
      <c r="C39" s="512" t="s">
        <v>2762</v>
      </c>
      <c r="D39" s="512"/>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23"/>
      <c r="AJ39" s="523"/>
      <c r="AK39" s="516"/>
      <c r="AL39" s="516"/>
      <c r="AM39" s="516"/>
      <c r="AN39" s="516"/>
      <c r="AO39" s="516"/>
      <c r="AP39" s="516"/>
      <c r="AQ39" s="516"/>
      <c r="AR39" s="516"/>
    </row>
    <row r="40" spans="2:44" ht="15" customHeight="1">
      <c r="C40" s="524"/>
      <c r="D40" s="524"/>
      <c r="E40" s="524"/>
      <c r="F40" s="524"/>
      <c r="G40" s="524"/>
      <c r="H40" s="524"/>
      <c r="I40" s="525"/>
      <c r="J40" s="525"/>
      <c r="K40" s="525"/>
      <c r="L40" s="525"/>
      <c r="M40" s="525"/>
      <c r="N40" s="525"/>
      <c r="O40" s="525"/>
      <c r="P40" s="525"/>
      <c r="Q40" s="525"/>
      <c r="R40" s="525"/>
      <c r="S40" s="525"/>
      <c r="T40" s="525"/>
    </row>
    <row r="41" spans="2:44" ht="15" customHeight="1">
      <c r="B41" s="1745" t="s">
        <v>2763</v>
      </c>
      <c r="C41" s="1745"/>
      <c r="D41" s="1745"/>
      <c r="E41" s="1745"/>
      <c r="F41" s="1745"/>
      <c r="G41" s="1745"/>
      <c r="H41" s="1746" t="s">
        <v>2764</v>
      </c>
      <c r="I41" s="1746"/>
      <c r="J41" s="1746"/>
      <c r="K41" s="1750"/>
      <c r="L41" s="1750"/>
      <c r="M41" s="1750"/>
      <c r="N41" s="1750"/>
      <c r="O41" s="1750"/>
      <c r="P41" s="1750"/>
      <c r="Q41" s="1746" t="s">
        <v>2153</v>
      </c>
      <c r="R41" s="1746"/>
      <c r="S41" s="1752"/>
      <c r="T41" s="1752"/>
      <c r="U41" s="1752"/>
      <c r="V41" s="1752"/>
      <c r="W41" s="1746" t="s">
        <v>2619</v>
      </c>
      <c r="X41" s="1746"/>
      <c r="Y41" s="526"/>
      <c r="Z41" s="1750"/>
      <c r="AA41" s="1750"/>
      <c r="AB41" s="1750"/>
      <c r="AC41" s="1746" t="s">
        <v>2264</v>
      </c>
      <c r="AD41" s="1748"/>
    </row>
    <row r="42" spans="2:44" ht="15" customHeight="1">
      <c r="B42" s="1745"/>
      <c r="C42" s="1745"/>
      <c r="D42" s="1745"/>
      <c r="E42" s="1745"/>
      <c r="F42" s="1745"/>
      <c r="G42" s="1745"/>
      <c r="H42" s="1747"/>
      <c r="I42" s="1747"/>
      <c r="J42" s="1747"/>
      <c r="K42" s="1751"/>
      <c r="L42" s="1751"/>
      <c r="M42" s="1751"/>
      <c r="N42" s="1751"/>
      <c r="O42" s="1751"/>
      <c r="P42" s="1751"/>
      <c r="Q42" s="1747"/>
      <c r="R42" s="1747"/>
      <c r="S42" s="1753"/>
      <c r="T42" s="1753"/>
      <c r="U42" s="1753"/>
      <c r="V42" s="1753"/>
      <c r="W42" s="1747"/>
      <c r="X42" s="1747"/>
      <c r="Y42" s="527"/>
      <c r="Z42" s="1751"/>
      <c r="AA42" s="1751"/>
      <c r="AB42" s="1751"/>
      <c r="AC42" s="1747"/>
      <c r="AD42" s="1749"/>
    </row>
    <row r="44" spans="2:44" ht="15" customHeight="1">
      <c r="C44" s="511" t="s">
        <v>2765</v>
      </c>
      <c r="G44" s="511" t="s">
        <v>2766</v>
      </c>
    </row>
    <row r="45" spans="2:44" ht="15" customHeight="1">
      <c r="B45" s="1744" t="s">
        <v>2767</v>
      </c>
      <c r="C45" s="1744"/>
      <c r="D45" s="1744"/>
      <c r="E45" s="1744"/>
      <c r="F45" s="1744"/>
      <c r="G45" s="1744"/>
      <c r="H45" s="1744"/>
      <c r="I45" s="1744"/>
      <c r="J45" s="1744"/>
      <c r="K45" s="1744"/>
      <c r="L45" s="1744"/>
      <c r="M45" s="1744"/>
      <c r="N45" s="1744"/>
      <c r="O45" s="1744"/>
      <c r="P45" s="1744"/>
      <c r="Q45" s="1744"/>
      <c r="R45" s="1744"/>
      <c r="S45" s="1744"/>
      <c r="T45" s="1744"/>
      <c r="U45" s="1744"/>
      <c r="V45" s="1744"/>
      <c r="W45" s="1744"/>
      <c r="X45" s="1744"/>
      <c r="Y45" s="1744"/>
      <c r="Z45" s="1744"/>
      <c r="AA45" s="1744"/>
      <c r="AB45" s="1744"/>
      <c r="AC45" s="1744"/>
      <c r="AD45" s="1744"/>
      <c r="AE45" s="1744"/>
      <c r="AF45" s="1744"/>
      <c r="AG45" s="1744"/>
      <c r="AH45" s="1744"/>
      <c r="AI45" s="1744"/>
      <c r="AJ45" s="1744"/>
      <c r="AK45" s="1744"/>
      <c r="AL45" s="1744"/>
      <c r="AM45" s="1744"/>
      <c r="AN45" s="1744"/>
      <c r="AO45" s="1744"/>
      <c r="AP45" s="1744"/>
      <c r="AQ45" s="1744"/>
      <c r="AR45" s="517"/>
    </row>
    <row r="46" spans="2:44" ht="15" customHeight="1">
      <c r="B46" s="1744"/>
      <c r="C46" s="1744"/>
      <c r="D46" s="1744"/>
      <c r="E46" s="1744"/>
      <c r="F46" s="1744"/>
      <c r="G46" s="1744"/>
      <c r="H46" s="1744"/>
      <c r="I46" s="1744"/>
      <c r="J46" s="1744"/>
      <c r="K46" s="1744"/>
      <c r="L46" s="1744"/>
      <c r="M46" s="1744"/>
      <c r="N46" s="1744"/>
      <c r="O46" s="1744"/>
      <c r="P46" s="1744"/>
      <c r="Q46" s="1744"/>
      <c r="R46" s="1744"/>
      <c r="S46" s="1744"/>
      <c r="T46" s="1744"/>
      <c r="U46" s="1744"/>
      <c r="V46" s="1744"/>
      <c r="W46" s="1744"/>
      <c r="X46" s="1744"/>
      <c r="Y46" s="1744"/>
      <c r="Z46" s="1744"/>
      <c r="AA46" s="1744"/>
      <c r="AB46" s="1744"/>
      <c r="AC46" s="1744"/>
      <c r="AD46" s="1744"/>
      <c r="AE46" s="1744"/>
      <c r="AF46" s="1744"/>
      <c r="AG46" s="1744"/>
      <c r="AH46" s="1744"/>
      <c r="AI46" s="1744"/>
      <c r="AJ46" s="1744"/>
      <c r="AK46" s="1744"/>
      <c r="AL46" s="1744"/>
      <c r="AM46" s="1744"/>
      <c r="AN46" s="1744"/>
      <c r="AO46" s="1744"/>
      <c r="AP46" s="1744"/>
      <c r="AQ46" s="1744"/>
      <c r="AR46" s="517"/>
    </row>
    <row r="47" spans="2:44" ht="15" customHeight="1">
      <c r="B47" s="1744" t="s">
        <v>2774</v>
      </c>
      <c r="C47" s="1744"/>
      <c r="D47" s="1744"/>
      <c r="E47" s="1744"/>
      <c r="F47" s="1744"/>
      <c r="G47" s="1744"/>
      <c r="H47" s="1744"/>
      <c r="I47" s="1744"/>
      <c r="J47" s="1744"/>
      <c r="K47" s="1744"/>
      <c r="L47" s="1744"/>
      <c r="M47" s="1744"/>
      <c r="N47" s="1744"/>
      <c r="O47" s="1744"/>
      <c r="P47" s="1744"/>
      <c r="Q47" s="1744"/>
      <c r="R47" s="1744"/>
      <c r="S47" s="1744"/>
      <c r="T47" s="1744"/>
      <c r="U47" s="1744"/>
      <c r="V47" s="1744"/>
      <c r="W47" s="1744"/>
      <c r="X47" s="1744"/>
      <c r="Y47" s="1744"/>
      <c r="Z47" s="1744"/>
      <c r="AA47" s="1744"/>
      <c r="AB47" s="1744"/>
      <c r="AC47" s="1744"/>
      <c r="AD47" s="1744"/>
      <c r="AE47" s="1744"/>
      <c r="AF47" s="1744"/>
      <c r="AG47" s="1744"/>
      <c r="AH47" s="1744"/>
      <c r="AI47" s="1744"/>
      <c r="AJ47" s="1744"/>
      <c r="AK47" s="1744"/>
      <c r="AL47" s="1744"/>
      <c r="AM47" s="1744"/>
      <c r="AN47" s="1744"/>
      <c r="AO47" s="1744"/>
      <c r="AP47" s="1744"/>
      <c r="AQ47" s="1744"/>
      <c r="AR47" s="518"/>
    </row>
    <row r="48" spans="2:44" ht="15" customHeight="1">
      <c r="B48" s="1744"/>
      <c r="C48" s="1744"/>
      <c r="D48" s="1744"/>
      <c r="E48" s="1744"/>
      <c r="F48" s="1744"/>
      <c r="G48" s="1744"/>
      <c r="H48" s="1744"/>
      <c r="I48" s="1744"/>
      <c r="J48" s="1744"/>
      <c r="K48" s="1744"/>
      <c r="L48" s="1744"/>
      <c r="M48" s="1744"/>
      <c r="N48" s="1744"/>
      <c r="O48" s="1744"/>
      <c r="P48" s="1744"/>
      <c r="Q48" s="1744"/>
      <c r="R48" s="1744"/>
      <c r="S48" s="1744"/>
      <c r="T48" s="1744"/>
      <c r="U48" s="1744"/>
      <c r="V48" s="1744"/>
      <c r="W48" s="1744"/>
      <c r="X48" s="1744"/>
      <c r="Y48" s="1744"/>
      <c r="Z48" s="1744"/>
      <c r="AA48" s="1744"/>
      <c r="AB48" s="1744"/>
      <c r="AC48" s="1744"/>
      <c r="AD48" s="1744"/>
      <c r="AE48" s="1744"/>
      <c r="AF48" s="1744"/>
      <c r="AG48" s="1744"/>
      <c r="AH48" s="1744"/>
      <c r="AI48" s="1744"/>
      <c r="AJ48" s="1744"/>
      <c r="AK48" s="1744"/>
      <c r="AL48" s="1744"/>
      <c r="AM48" s="1744"/>
      <c r="AN48" s="1744"/>
      <c r="AO48" s="1744"/>
      <c r="AP48" s="1744"/>
      <c r="AQ48" s="1744"/>
      <c r="AR48" s="518"/>
    </row>
    <row r="49" spans="2:44" ht="15" customHeight="1">
      <c r="B49" s="1744"/>
      <c r="C49" s="1744"/>
      <c r="D49" s="1744"/>
      <c r="E49" s="1744"/>
      <c r="F49" s="1744"/>
      <c r="G49" s="1744"/>
      <c r="H49" s="1744"/>
      <c r="I49" s="1744"/>
      <c r="J49" s="1744"/>
      <c r="K49" s="1744"/>
      <c r="L49" s="1744"/>
      <c r="M49" s="1744"/>
      <c r="N49" s="1744"/>
      <c r="O49" s="1744"/>
      <c r="P49" s="1744"/>
      <c r="Q49" s="1744"/>
      <c r="R49" s="1744"/>
      <c r="S49" s="1744"/>
      <c r="T49" s="1744"/>
      <c r="U49" s="1744"/>
      <c r="V49" s="1744"/>
      <c r="W49" s="1744"/>
      <c r="X49" s="1744"/>
      <c r="Y49" s="1744"/>
      <c r="Z49" s="1744"/>
      <c r="AA49" s="1744"/>
      <c r="AB49" s="1744"/>
      <c r="AC49" s="1744"/>
      <c r="AD49" s="1744"/>
      <c r="AE49" s="1744"/>
      <c r="AF49" s="1744"/>
      <c r="AG49" s="1744"/>
      <c r="AH49" s="1744"/>
      <c r="AI49" s="1744"/>
      <c r="AJ49" s="1744"/>
      <c r="AK49" s="1744"/>
      <c r="AL49" s="1744"/>
      <c r="AM49" s="1744"/>
      <c r="AN49" s="1744"/>
      <c r="AO49" s="1744"/>
      <c r="AP49" s="1744"/>
      <c r="AQ49" s="1744"/>
      <c r="AR49" s="513"/>
    </row>
    <row r="50" spans="2:44" ht="15" customHeight="1">
      <c r="C50" s="511" t="s">
        <v>2768</v>
      </c>
    </row>
    <row r="51" spans="2:44" ht="15" customHeight="1">
      <c r="C51" s="510" t="s">
        <v>2769</v>
      </c>
      <c r="D51" s="510"/>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row>
    <row r="52" spans="2:44" ht="15" customHeight="1">
      <c r="C52" s="1743" t="s">
        <v>2770</v>
      </c>
      <c r="D52" s="1743"/>
      <c r="E52" s="1743"/>
      <c r="F52" s="1743"/>
      <c r="G52" s="1743"/>
      <c r="H52" s="1743"/>
      <c r="I52" s="1743"/>
      <c r="J52" s="1743"/>
      <c r="K52" s="1743"/>
      <c r="L52" s="1743"/>
      <c r="M52" s="1743"/>
      <c r="N52" s="1743"/>
      <c r="O52" s="1743"/>
      <c r="P52" s="1743"/>
      <c r="Q52" s="1743"/>
      <c r="R52" s="1743"/>
      <c r="S52" s="1743"/>
      <c r="T52" s="1743"/>
      <c r="U52" s="1743"/>
      <c r="V52" s="1743"/>
      <c r="W52" s="1743"/>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row>
  </sheetData>
  <mergeCells count="47">
    <mergeCell ref="C52:AR52"/>
    <mergeCell ref="R16:AQ16"/>
    <mergeCell ref="B7:AQ7"/>
    <mergeCell ref="B45:AQ46"/>
    <mergeCell ref="B47:AQ49"/>
    <mergeCell ref="B41:G42"/>
    <mergeCell ref="H41:J42"/>
    <mergeCell ref="Q41:R42"/>
    <mergeCell ref="AC41:AD42"/>
    <mergeCell ref="Z41:AB42"/>
    <mergeCell ref="K41:P42"/>
    <mergeCell ref="S41:V42"/>
    <mergeCell ref="W41:X42"/>
    <mergeCell ref="B13:N14"/>
    <mergeCell ref="B37:N38"/>
    <mergeCell ref="B30:AQ30"/>
    <mergeCell ref="P34:AQ34"/>
    <mergeCell ref="O35:AQ36"/>
    <mergeCell ref="O13:Z14"/>
    <mergeCell ref="B34:N36"/>
    <mergeCell ref="B31:N33"/>
    <mergeCell ref="AA13:AJ14"/>
    <mergeCell ref="AK13:AQ14"/>
    <mergeCell ref="B15:N15"/>
    <mergeCell ref="R15:AE15"/>
    <mergeCell ref="B16:N18"/>
    <mergeCell ref="B25:N27"/>
    <mergeCell ref="B22:N24"/>
    <mergeCell ref="B19:N21"/>
    <mergeCell ref="O17:AQ18"/>
    <mergeCell ref="O16:Q16"/>
    <mergeCell ref="AG3:AJ3"/>
    <mergeCell ref="AO3:AP3"/>
    <mergeCell ref="AL3:AM3"/>
    <mergeCell ref="Y37:AC38"/>
    <mergeCell ref="AD37:AQ38"/>
    <mergeCell ref="P19:AQ19"/>
    <mergeCell ref="O20:AQ21"/>
    <mergeCell ref="P22:AQ22"/>
    <mergeCell ref="O23:AQ24"/>
    <mergeCell ref="O25:AQ27"/>
    <mergeCell ref="B8:AQ8"/>
    <mergeCell ref="B10:AQ11"/>
    <mergeCell ref="B12:AQ12"/>
    <mergeCell ref="O37:X38"/>
    <mergeCell ref="O32:AQ33"/>
    <mergeCell ref="R31:AQ31"/>
  </mergeCells>
  <phoneticPr fontId="57"/>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0</xdr:col>
                    <xdr:colOff>69850</xdr:colOff>
                    <xdr:row>43</xdr:row>
                    <xdr:rowOff>120650</xdr:rowOff>
                  </from>
                  <to>
                    <xdr:col>1</xdr:col>
                    <xdr:colOff>139700</xdr:colOff>
                    <xdr:row>45</xdr:row>
                    <xdr:rowOff>82550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0</xdr:col>
                    <xdr:colOff>63500</xdr:colOff>
                    <xdr:row>45</xdr:row>
                    <xdr:rowOff>139700</xdr:rowOff>
                  </from>
                  <to>
                    <xdr:col>1</xdr:col>
                    <xdr:colOff>120650</xdr:colOff>
                    <xdr:row>47</xdr:row>
                    <xdr:rowOff>101600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6"/>
  </sheetPr>
  <dimension ref="B1:AY46"/>
  <sheetViews>
    <sheetView showGridLines="0" view="pageBreakPreview" zoomScaleNormal="110" zoomScaleSheetLayoutView="100" workbookViewId="0">
      <selection activeCell="B22" sqref="B22:AQ24"/>
    </sheetView>
  </sheetViews>
  <sheetFormatPr defaultColWidth="2.1796875" defaultRowHeight="15" customHeight="1" outlineLevelRow="1"/>
  <cols>
    <col min="1" max="16384" width="2.1796875" style="405"/>
  </cols>
  <sheetData>
    <row r="1" spans="2:41" ht="12.5">
      <c r="B1" s="405" t="s">
        <v>2775</v>
      </c>
    </row>
    <row r="2" spans="2:41" ht="13.5" customHeight="1">
      <c r="AA2" s="406"/>
      <c r="AB2" s="1636" t="s">
        <v>2252</v>
      </c>
      <c r="AC2" s="1636"/>
      <c r="AD2" s="1636"/>
      <c r="AE2" s="1636"/>
      <c r="AF2" s="1636"/>
      <c r="AG2" s="1636"/>
      <c r="AH2" s="1642"/>
      <c r="AI2" s="1642"/>
      <c r="AJ2" s="1642"/>
      <c r="AK2" s="405" t="s">
        <v>2543</v>
      </c>
      <c r="AN2" s="407"/>
      <c r="AO2" s="408" t="s">
        <v>2241</v>
      </c>
    </row>
    <row r="3" spans="2:41" ht="2.25" customHeight="1">
      <c r="AB3" s="409"/>
      <c r="AC3" s="409"/>
      <c r="AD3" s="409"/>
      <c r="AE3" s="409"/>
      <c r="AF3" s="409"/>
      <c r="AG3" s="409"/>
      <c r="AH3" s="409"/>
      <c r="AI3" s="409"/>
      <c r="AJ3" s="409"/>
    </row>
    <row r="4" spans="2:41" ht="12.5">
      <c r="AA4" s="1787"/>
      <c r="AB4" s="1787"/>
      <c r="AC4" s="1642"/>
      <c r="AD4" s="1642"/>
      <c r="AE4" s="405" t="s">
        <v>2242</v>
      </c>
      <c r="AF4" s="1642"/>
      <c r="AG4" s="1642"/>
      <c r="AH4" s="405" t="s">
        <v>2243</v>
      </c>
      <c r="AI4" s="1642"/>
      <c r="AJ4" s="1642"/>
      <c r="AK4" s="405" t="s">
        <v>2244</v>
      </c>
    </row>
    <row r="5" spans="2:41" ht="18" customHeight="1"/>
    <row r="6" spans="2:41" ht="12.5">
      <c r="B6" s="405" t="s">
        <v>2573</v>
      </c>
    </row>
    <row r="7" spans="2:41" ht="15.75" customHeight="1">
      <c r="B7" s="1630" t="s">
        <v>2545</v>
      </c>
      <c r="C7" s="1630"/>
      <c r="D7" s="1630"/>
      <c r="E7" s="1630"/>
      <c r="G7" s="406"/>
    </row>
    <row r="8" spans="2:41" ht="15.75" customHeight="1">
      <c r="B8" s="1631" t="s">
        <v>2546</v>
      </c>
      <c r="C8" s="1631"/>
      <c r="D8" s="1631"/>
      <c r="E8" s="1631"/>
      <c r="G8" s="411"/>
    </row>
    <row r="10" spans="2:41" ht="12.5" outlineLevel="1">
      <c r="B10" s="405" t="s">
        <v>2547</v>
      </c>
    </row>
    <row r="11" spans="2:41" ht="15.75" customHeight="1" outlineLevel="1">
      <c r="B11" s="1630" t="s">
        <v>2545</v>
      </c>
      <c r="C11" s="1630"/>
      <c r="D11" s="1630"/>
      <c r="E11" s="1630"/>
      <c r="G11" s="406"/>
    </row>
    <row r="12" spans="2:41" ht="15.75" customHeight="1" outlineLevel="1">
      <c r="B12" s="1631" t="s">
        <v>2546</v>
      </c>
      <c r="C12" s="1631"/>
      <c r="D12" s="1631"/>
      <c r="E12" s="1631"/>
      <c r="G12" s="411"/>
    </row>
    <row r="13" spans="2:41" ht="18" customHeight="1"/>
    <row r="14" spans="2:41" ht="13.5" customHeight="1">
      <c r="Z14" s="1632" t="s">
        <v>2548</v>
      </c>
      <c r="AA14" s="1632"/>
      <c r="AB14" s="1632"/>
      <c r="AC14" s="1632"/>
      <c r="AD14" s="1632"/>
      <c r="AE14" s="1632"/>
      <c r="AF14" s="1632"/>
      <c r="AG14" s="1632"/>
      <c r="AH14" s="1632"/>
      <c r="AI14" s="1632"/>
      <c r="AJ14" s="1632"/>
      <c r="AK14" s="1632"/>
    </row>
    <row r="15" spans="2:41" ht="15" customHeight="1">
      <c r="AA15" s="1633" t="s">
        <v>2549</v>
      </c>
      <c r="AB15" s="1633"/>
      <c r="AC15" s="1633"/>
      <c r="AD15" s="1633"/>
      <c r="AE15" s="1634"/>
      <c r="AF15" s="1634"/>
      <c r="AG15" s="1634"/>
      <c r="AH15" s="1634"/>
      <c r="AI15" s="1634"/>
      <c r="AJ15" s="1634"/>
      <c r="AK15" s="1634"/>
      <c r="AN15" s="410" t="s">
        <v>2550</v>
      </c>
    </row>
    <row r="16" spans="2:41" ht="18" customHeight="1"/>
    <row r="17" spans="2:51" ht="18" customHeight="1"/>
    <row r="18" spans="2:51" ht="12.5">
      <c r="B18" s="1785" t="s">
        <v>2777</v>
      </c>
      <c r="C18" s="1786"/>
      <c r="D18" s="1786"/>
      <c r="E18" s="1786"/>
      <c r="F18" s="1786"/>
      <c r="G18" s="1786"/>
      <c r="H18" s="1786"/>
      <c r="I18" s="1786"/>
      <c r="J18" s="1786"/>
      <c r="K18" s="1786"/>
      <c r="L18" s="1786"/>
      <c r="M18" s="1786"/>
      <c r="N18" s="1786"/>
      <c r="O18" s="1786"/>
      <c r="P18" s="1786"/>
      <c r="Q18" s="1786"/>
      <c r="R18" s="1786"/>
      <c r="S18" s="1786"/>
      <c r="T18" s="1786"/>
      <c r="U18" s="1786"/>
      <c r="V18" s="1786"/>
      <c r="W18" s="1786"/>
      <c r="X18" s="1786"/>
      <c r="Y18" s="1786"/>
      <c r="Z18" s="1786"/>
      <c r="AA18" s="1786"/>
      <c r="AB18" s="1786"/>
      <c r="AC18" s="1786"/>
      <c r="AD18" s="1786"/>
      <c r="AE18" s="1786"/>
      <c r="AF18" s="1786"/>
      <c r="AG18" s="1786"/>
      <c r="AH18" s="1786"/>
      <c r="AI18" s="1786"/>
      <c r="AJ18" s="1786"/>
      <c r="AK18" s="1786"/>
    </row>
    <row r="19" spans="2:51" ht="12.5">
      <c r="B19" s="1786"/>
      <c r="C19" s="1786"/>
      <c r="D19" s="1786"/>
      <c r="E19" s="1786"/>
      <c r="F19" s="1786"/>
      <c r="G19" s="1786"/>
      <c r="H19" s="1786"/>
      <c r="I19" s="1786"/>
      <c r="J19" s="1786"/>
      <c r="K19" s="1786"/>
      <c r="L19" s="1786"/>
      <c r="M19" s="1786"/>
      <c r="N19" s="1786"/>
      <c r="O19" s="1786"/>
      <c r="P19" s="1786"/>
      <c r="Q19" s="1786"/>
      <c r="R19" s="1786"/>
      <c r="S19" s="1786"/>
      <c r="T19" s="1786"/>
      <c r="U19" s="1786"/>
      <c r="V19" s="1786"/>
      <c r="W19" s="1786"/>
      <c r="X19" s="1786"/>
      <c r="Y19" s="1786"/>
      <c r="Z19" s="1786"/>
      <c r="AA19" s="1786"/>
      <c r="AB19" s="1786"/>
      <c r="AC19" s="1786"/>
      <c r="AD19" s="1786"/>
      <c r="AE19" s="1786"/>
      <c r="AF19" s="1786"/>
      <c r="AG19" s="1786"/>
      <c r="AH19" s="1786"/>
      <c r="AI19" s="1786"/>
      <c r="AJ19" s="1786"/>
      <c r="AK19" s="1786"/>
    </row>
    <row r="20" spans="2:51" ht="13.5" customHeight="1">
      <c r="B20" s="409"/>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row>
    <row r="21" spans="2:51" ht="13.5" customHeight="1"/>
    <row r="22" spans="2:51" ht="12.75" customHeight="1">
      <c r="C22" s="1636"/>
      <c r="D22" s="1636"/>
      <c r="E22" s="1642"/>
      <c r="F22" s="1642"/>
      <c r="G22" s="405" t="s">
        <v>2242</v>
      </c>
      <c r="H22" s="412"/>
      <c r="I22" s="405" t="s">
        <v>2243</v>
      </c>
      <c r="J22" s="412"/>
      <c r="K22" s="405" t="s">
        <v>2244</v>
      </c>
      <c r="L22" s="1787" t="s">
        <v>2581</v>
      </c>
      <c r="M22" s="1787"/>
      <c r="N22" s="1787"/>
      <c r="O22" s="1787"/>
      <c r="P22" s="1787"/>
      <c r="Q22" s="1787"/>
      <c r="R22" s="1787"/>
      <c r="S22" s="1787"/>
      <c r="T22" s="1787"/>
      <c r="U22" s="1787"/>
      <c r="V22" s="1787"/>
      <c r="W22" s="1787"/>
      <c r="X22" s="1787"/>
      <c r="Y22" s="1787"/>
      <c r="Z22" s="1787"/>
      <c r="AA22" s="1787"/>
      <c r="AB22" s="1787"/>
      <c r="AC22" s="1787"/>
      <c r="AD22" s="1787"/>
      <c r="AE22" s="1787"/>
      <c r="AF22" s="1787"/>
      <c r="AG22" s="1787"/>
      <c r="AH22" s="1787"/>
      <c r="AI22" s="1787"/>
      <c r="AJ22" s="1787"/>
      <c r="AK22" s="1787"/>
    </row>
    <row r="23" spans="2:51" ht="36" customHeight="1">
      <c r="B23" s="1764" t="s">
        <v>2776</v>
      </c>
      <c r="C23" s="1764"/>
      <c r="D23" s="1764"/>
      <c r="E23" s="1764"/>
      <c r="F23" s="1764"/>
      <c r="G23" s="1764"/>
      <c r="H23" s="1764"/>
      <c r="I23" s="1764"/>
      <c r="J23" s="1764"/>
      <c r="K23" s="1764"/>
      <c r="L23" s="1764"/>
      <c r="M23" s="1764"/>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c r="AL23" s="413"/>
      <c r="AM23" s="413"/>
    </row>
    <row r="24" spans="2:51" ht="18" customHeight="1"/>
    <row r="25" spans="2:51" ht="12.5">
      <c r="B25" s="1636" t="s">
        <v>2255</v>
      </c>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row>
    <row r="26" spans="2:51" ht="18.75" customHeight="1">
      <c r="B26" s="409"/>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row>
    <row r="27" spans="2:51" ht="45" customHeight="1">
      <c r="B27" s="1765" t="s">
        <v>2574</v>
      </c>
      <c r="C27" s="1760"/>
      <c r="D27" s="1760"/>
      <c r="E27" s="1760"/>
      <c r="F27" s="1760"/>
      <c r="G27" s="1760"/>
      <c r="H27" s="1760"/>
      <c r="I27" s="1760"/>
      <c r="J27" s="1761"/>
      <c r="K27" s="417"/>
      <c r="L27" s="1766" t="s">
        <v>2575</v>
      </c>
      <c r="M27" s="1766"/>
      <c r="N27" s="1766"/>
      <c r="O27" s="1766"/>
      <c r="P27" s="1766"/>
      <c r="Q27" s="1766"/>
      <c r="R27" s="1766"/>
      <c r="S27" s="1766" t="s">
        <v>2338</v>
      </c>
      <c r="T27" s="1766"/>
      <c r="U27" s="1766" t="s">
        <v>2576</v>
      </c>
      <c r="V27" s="1766"/>
      <c r="W27" s="1766"/>
      <c r="X27" s="1766"/>
      <c r="Y27" s="1766"/>
      <c r="Z27" s="1766"/>
      <c r="AA27" s="1766"/>
      <c r="AB27" s="1766"/>
      <c r="AC27" s="1766"/>
      <c r="AD27" s="417"/>
      <c r="AE27" s="417"/>
      <c r="AF27" s="417"/>
      <c r="AG27" s="417"/>
      <c r="AH27" s="417"/>
      <c r="AI27" s="417"/>
      <c r="AJ27" s="417"/>
      <c r="AK27" s="418"/>
      <c r="AL27" s="409"/>
      <c r="AM27" s="409"/>
      <c r="AN27" s="409"/>
      <c r="AO27" s="409"/>
      <c r="AP27" s="409"/>
      <c r="AQ27" s="409"/>
      <c r="AR27" s="409"/>
      <c r="AS27" s="409"/>
      <c r="AT27" s="409"/>
      <c r="AU27" s="409"/>
      <c r="AV27" s="409"/>
      <c r="AW27" s="409"/>
      <c r="AX27" s="409"/>
      <c r="AY27" s="409"/>
    </row>
    <row r="28" spans="2:51" s="408" customFormat="1" ht="30" customHeight="1">
      <c r="B28" s="1788" t="s">
        <v>2256</v>
      </c>
      <c r="C28" s="1789"/>
      <c r="D28" s="1789"/>
      <c r="E28" s="1789"/>
      <c r="F28" s="1789"/>
      <c r="G28" s="1789"/>
      <c r="H28" s="1789"/>
      <c r="I28" s="1789"/>
      <c r="J28" s="1790"/>
      <c r="K28" s="419"/>
      <c r="L28" s="1791"/>
      <c r="M28" s="1791"/>
      <c r="N28" s="1791"/>
      <c r="O28" s="1791"/>
      <c r="P28" s="1791"/>
      <c r="Q28" s="1791"/>
      <c r="R28" s="1791"/>
      <c r="S28" s="1791"/>
      <c r="T28" s="1791"/>
      <c r="U28" s="1791"/>
      <c r="V28" s="1791"/>
      <c r="W28" s="1791"/>
      <c r="X28" s="1791"/>
      <c r="Y28" s="1791"/>
      <c r="Z28" s="1791"/>
      <c r="AA28" s="1791"/>
      <c r="AB28" s="1791"/>
      <c r="AC28" s="1791"/>
      <c r="AD28" s="1791"/>
      <c r="AE28" s="1791"/>
      <c r="AF28" s="1791"/>
      <c r="AG28" s="1791"/>
      <c r="AH28" s="1791"/>
      <c r="AI28" s="1791"/>
      <c r="AJ28" s="1791"/>
      <c r="AK28" s="1792"/>
      <c r="AL28" s="414"/>
      <c r="AM28" s="414"/>
    </row>
    <row r="29" spans="2:51" s="408" customFormat="1" ht="2.25" customHeight="1">
      <c r="B29" s="420"/>
      <c r="C29" s="508"/>
      <c r="D29" s="508"/>
      <c r="E29" s="508"/>
      <c r="F29" s="508"/>
      <c r="G29" s="508"/>
      <c r="H29" s="508"/>
      <c r="I29" s="508"/>
      <c r="J29" s="509"/>
      <c r="K29" s="421"/>
      <c r="L29" s="422"/>
      <c r="M29" s="422"/>
      <c r="N29" s="422"/>
      <c r="O29" s="422"/>
      <c r="P29" s="422"/>
      <c r="Q29" s="422"/>
      <c r="R29" s="409"/>
      <c r="S29" s="423"/>
      <c r="T29" s="424"/>
      <c r="U29" s="424"/>
      <c r="V29" s="424"/>
      <c r="W29" s="424"/>
      <c r="X29" s="424"/>
      <c r="Y29" s="424"/>
      <c r="Z29" s="424"/>
      <c r="AA29" s="424"/>
      <c r="AB29" s="424"/>
      <c r="AC29" s="425"/>
      <c r="AD29" s="425"/>
      <c r="AE29" s="425"/>
      <c r="AF29" s="424"/>
      <c r="AG29" s="409"/>
      <c r="AH29" s="424"/>
      <c r="AI29" s="425"/>
      <c r="AJ29" s="405"/>
      <c r="AK29" s="426"/>
      <c r="AL29" s="414"/>
      <c r="AM29" s="414"/>
    </row>
    <row r="30" spans="2:51" s="408" customFormat="1" ht="21" customHeight="1">
      <c r="B30" s="1773" t="s">
        <v>2257</v>
      </c>
      <c r="C30" s="1774"/>
      <c r="D30" s="1774"/>
      <c r="E30" s="1774"/>
      <c r="F30" s="1774"/>
      <c r="G30" s="1774"/>
      <c r="H30" s="1774"/>
      <c r="I30" s="1774"/>
      <c r="J30" s="1775"/>
      <c r="K30" s="405"/>
      <c r="L30" s="427" t="s">
        <v>2258</v>
      </c>
      <c r="M30" s="1793"/>
      <c r="N30" s="1793"/>
      <c r="O30" s="1793"/>
      <c r="P30" s="1793"/>
      <c r="Q30" s="1793"/>
      <c r="R30" s="1793"/>
      <c r="S30" s="428"/>
      <c r="T30" s="429" t="s">
        <v>2259</v>
      </c>
      <c r="U30" s="429"/>
      <c r="V30" s="429"/>
      <c r="W30" s="429"/>
      <c r="X30" s="429"/>
      <c r="Y30" s="429"/>
      <c r="Z30" s="429"/>
      <c r="AA30" s="429"/>
      <c r="AB30" s="429"/>
      <c r="AC30" s="429"/>
      <c r="AD30" s="429"/>
      <c r="AE30" s="429"/>
      <c r="AF30" s="429"/>
      <c r="AG30" s="429"/>
      <c r="AH30" s="429"/>
      <c r="AI30" s="429"/>
      <c r="AJ30" s="429"/>
      <c r="AK30" s="430"/>
      <c r="AL30" s="414"/>
      <c r="AM30" s="414"/>
    </row>
    <row r="31" spans="2:51" s="408" customFormat="1" ht="27" customHeight="1">
      <c r="B31" s="1767" t="s">
        <v>2288</v>
      </c>
      <c r="C31" s="1768"/>
      <c r="D31" s="1768"/>
      <c r="E31" s="1768"/>
      <c r="F31" s="1768"/>
      <c r="G31" s="1768"/>
      <c r="H31" s="1768"/>
      <c r="I31" s="1768"/>
      <c r="J31" s="1769"/>
      <c r="K31" s="431"/>
      <c r="L31" s="1776" t="s">
        <v>2289</v>
      </c>
      <c r="M31" s="1776"/>
      <c r="N31" s="1776"/>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8"/>
      <c r="AL31" s="414"/>
      <c r="AM31" s="414"/>
      <c r="AN31" s="414"/>
    </row>
    <row r="32" spans="2:51" s="408" customFormat="1" ht="2.25" customHeight="1">
      <c r="B32" s="1770"/>
      <c r="C32" s="1771"/>
      <c r="D32" s="1771"/>
      <c r="E32" s="1771"/>
      <c r="F32" s="1771"/>
      <c r="G32" s="1771"/>
      <c r="H32" s="1771"/>
      <c r="I32" s="1771"/>
      <c r="J32" s="1772"/>
      <c r="K32" s="421"/>
      <c r="L32" s="409"/>
      <c r="M32" s="409"/>
      <c r="N32" s="422"/>
      <c r="O32" s="422"/>
      <c r="P32" s="422"/>
      <c r="Q32" s="422"/>
      <c r="R32" s="409"/>
      <c r="S32" s="423"/>
      <c r="T32" s="424"/>
      <c r="U32" s="424"/>
      <c r="V32" s="424"/>
      <c r="W32" s="424"/>
      <c r="X32" s="424"/>
      <c r="Y32" s="424"/>
      <c r="Z32" s="424"/>
      <c r="AA32" s="424"/>
      <c r="AB32" s="424"/>
      <c r="AC32" s="425"/>
      <c r="AD32" s="425"/>
      <c r="AE32" s="425"/>
      <c r="AF32" s="424"/>
      <c r="AG32" s="409"/>
      <c r="AH32" s="424"/>
      <c r="AI32" s="425"/>
      <c r="AJ32" s="405"/>
      <c r="AK32" s="426"/>
      <c r="AL32" s="414"/>
      <c r="AM32" s="414"/>
    </row>
    <row r="33" spans="2:40" s="408" customFormat="1" ht="27" customHeight="1">
      <c r="B33" s="1770"/>
      <c r="C33" s="1771"/>
      <c r="D33" s="1771"/>
      <c r="E33" s="1771"/>
      <c r="F33" s="1771"/>
      <c r="G33" s="1771"/>
      <c r="H33" s="1771"/>
      <c r="I33" s="1771"/>
      <c r="J33" s="1772"/>
      <c r="K33" s="421"/>
      <c r="L33" s="1779" t="s">
        <v>2249</v>
      </c>
      <c r="M33" s="1779"/>
      <c r="N33" s="1779"/>
      <c r="O33" s="1780"/>
      <c r="P33" s="1780"/>
      <c r="Q33" s="1780"/>
      <c r="R33" s="1780"/>
      <c r="S33" s="1780"/>
      <c r="T33" s="1780"/>
      <c r="U33" s="1780"/>
      <c r="V33" s="1780"/>
      <c r="W33" s="1780"/>
      <c r="X33" s="1780"/>
      <c r="Y33" s="1780"/>
      <c r="Z33" s="1780"/>
      <c r="AA33" s="1780"/>
      <c r="AB33" s="1780"/>
      <c r="AC33" s="1780"/>
      <c r="AD33" s="1780"/>
      <c r="AE33" s="1780"/>
      <c r="AF33" s="1780"/>
      <c r="AG33" s="1780"/>
      <c r="AH33" s="1780"/>
      <c r="AI33" s="1780"/>
      <c r="AJ33" s="1780"/>
      <c r="AK33" s="1781"/>
      <c r="AL33" s="414"/>
      <c r="AM33" s="414"/>
      <c r="AN33" s="414"/>
    </row>
    <row r="34" spans="2:40" s="408" customFormat="1" ht="2.25" customHeight="1">
      <c r="B34" s="1770"/>
      <c r="C34" s="1771"/>
      <c r="D34" s="1771"/>
      <c r="E34" s="1771"/>
      <c r="F34" s="1771"/>
      <c r="G34" s="1771"/>
      <c r="H34" s="1771"/>
      <c r="I34" s="1771"/>
      <c r="J34" s="1772"/>
      <c r="K34" s="421"/>
      <c r="L34" s="422"/>
      <c r="M34" s="422"/>
      <c r="N34" s="422"/>
      <c r="O34" s="422"/>
      <c r="P34" s="422"/>
      <c r="Q34" s="422"/>
      <c r="R34" s="409"/>
      <c r="S34" s="423"/>
      <c r="T34" s="424"/>
      <c r="U34" s="424"/>
      <c r="V34" s="424"/>
      <c r="W34" s="424"/>
      <c r="X34" s="424"/>
      <c r="Y34" s="424"/>
      <c r="Z34" s="424"/>
      <c r="AA34" s="424"/>
      <c r="AB34" s="424"/>
      <c r="AC34" s="425"/>
      <c r="AD34" s="425"/>
      <c r="AE34" s="425"/>
      <c r="AF34" s="424"/>
      <c r="AG34" s="409"/>
      <c r="AH34" s="424"/>
      <c r="AI34" s="425"/>
      <c r="AJ34" s="405"/>
      <c r="AK34" s="426"/>
      <c r="AL34" s="414"/>
      <c r="AM34" s="414"/>
    </row>
    <row r="35" spans="2:40" s="408" customFormat="1" ht="27" customHeight="1">
      <c r="B35" s="1773"/>
      <c r="C35" s="1774"/>
      <c r="D35" s="1774"/>
      <c r="E35" s="1774"/>
      <c r="F35" s="1774"/>
      <c r="G35" s="1774"/>
      <c r="H35" s="1774"/>
      <c r="I35" s="1774"/>
      <c r="J35" s="1775"/>
      <c r="K35" s="432"/>
      <c r="L35" s="1782" t="s">
        <v>2157</v>
      </c>
      <c r="M35" s="1782"/>
      <c r="N35" s="1782"/>
      <c r="O35" s="1783"/>
      <c r="P35" s="1783"/>
      <c r="Q35" s="1783"/>
      <c r="R35" s="1783"/>
      <c r="S35" s="1783"/>
      <c r="T35" s="1783"/>
      <c r="U35" s="1783"/>
      <c r="V35" s="1783"/>
      <c r="W35" s="1783"/>
      <c r="X35" s="1783"/>
      <c r="Y35" s="1783"/>
      <c r="Z35" s="1783"/>
      <c r="AA35" s="1783"/>
      <c r="AB35" s="1783"/>
      <c r="AC35" s="1783"/>
      <c r="AD35" s="1783"/>
      <c r="AE35" s="1783"/>
      <c r="AF35" s="1783"/>
      <c r="AG35" s="1783"/>
      <c r="AH35" s="1783"/>
      <c r="AI35" s="1783"/>
      <c r="AJ35" s="1783"/>
      <c r="AK35" s="1784"/>
      <c r="AL35" s="414"/>
      <c r="AM35" s="414"/>
    </row>
    <row r="36" spans="2:40" s="408" customFormat="1" ht="60" customHeight="1">
      <c r="B36" s="1759" t="s">
        <v>2577</v>
      </c>
      <c r="C36" s="1760"/>
      <c r="D36" s="1760"/>
      <c r="E36" s="1760"/>
      <c r="F36" s="1760"/>
      <c r="G36" s="1760"/>
      <c r="H36" s="1760"/>
      <c r="I36" s="1760"/>
      <c r="J36" s="1761"/>
      <c r="K36" s="433"/>
      <c r="L36" s="1762"/>
      <c r="M36" s="1762"/>
      <c r="N36" s="1762"/>
      <c r="O36" s="1762"/>
      <c r="P36" s="1762"/>
      <c r="Q36" s="1762"/>
      <c r="R36" s="1762"/>
      <c r="S36" s="1762"/>
      <c r="T36" s="1762"/>
      <c r="U36" s="1762"/>
      <c r="V36" s="1762"/>
      <c r="W36" s="1762"/>
      <c r="X36" s="1762"/>
      <c r="Y36" s="1762"/>
      <c r="Z36" s="1762"/>
      <c r="AA36" s="1762"/>
      <c r="AB36" s="1762"/>
      <c r="AC36" s="1762"/>
      <c r="AD36" s="1762"/>
      <c r="AE36" s="1762"/>
      <c r="AF36" s="1762"/>
      <c r="AG36" s="1762"/>
      <c r="AH36" s="1762"/>
      <c r="AI36" s="1762"/>
      <c r="AJ36" s="1762"/>
      <c r="AK36" s="1763"/>
      <c r="AL36" s="414"/>
      <c r="AM36" s="414"/>
      <c r="AN36" s="414"/>
    </row>
    <row r="37" spans="2:40" s="408" customFormat="1" ht="60" customHeight="1">
      <c r="B37" s="1759" t="s">
        <v>2578</v>
      </c>
      <c r="C37" s="1760"/>
      <c r="D37" s="1760"/>
      <c r="E37" s="1760"/>
      <c r="F37" s="1760"/>
      <c r="G37" s="1760"/>
      <c r="H37" s="1760"/>
      <c r="I37" s="1760"/>
      <c r="J37" s="1761"/>
      <c r="K37" s="433"/>
      <c r="L37" s="1762"/>
      <c r="M37" s="1762"/>
      <c r="N37" s="1762"/>
      <c r="O37" s="1762"/>
      <c r="P37" s="1762"/>
      <c r="Q37" s="1762"/>
      <c r="R37" s="1762"/>
      <c r="S37" s="1762"/>
      <c r="T37" s="1762"/>
      <c r="U37" s="1762"/>
      <c r="V37" s="1762"/>
      <c r="W37" s="1762"/>
      <c r="X37" s="1762"/>
      <c r="Y37" s="1762"/>
      <c r="Z37" s="1762"/>
      <c r="AA37" s="1762"/>
      <c r="AB37" s="1762"/>
      <c r="AC37" s="1762"/>
      <c r="AD37" s="1762"/>
      <c r="AE37" s="1762"/>
      <c r="AF37" s="1762"/>
      <c r="AG37" s="1762"/>
      <c r="AH37" s="1762"/>
      <c r="AI37" s="1762"/>
      <c r="AJ37" s="1762"/>
      <c r="AK37" s="1763"/>
      <c r="AL37" s="414"/>
      <c r="AM37" s="414"/>
      <c r="AN37" s="414"/>
    </row>
    <row r="45" spans="2:40" ht="15.75" customHeight="1"/>
    <row r="46" spans="2:40" ht="15.75" customHeight="1"/>
  </sheetData>
  <mergeCells count="38">
    <mergeCell ref="U27:AC27"/>
    <mergeCell ref="B28:J28"/>
    <mergeCell ref="L28:AK28"/>
    <mergeCell ref="B30:J30"/>
    <mergeCell ref="M30:R30"/>
    <mergeCell ref="AB2:AG2"/>
    <mergeCell ref="AH2:AJ2"/>
    <mergeCell ref="AA4:AB4"/>
    <mergeCell ref="AC4:AD4"/>
    <mergeCell ref="AF4:AG4"/>
    <mergeCell ref="AI4:AJ4"/>
    <mergeCell ref="B7:E7"/>
    <mergeCell ref="B8:E8"/>
    <mergeCell ref="B11:E11"/>
    <mergeCell ref="B12:E12"/>
    <mergeCell ref="Z14:AK14"/>
    <mergeCell ref="AA15:AD15"/>
    <mergeCell ref="AE15:AK15"/>
    <mergeCell ref="B18:AK19"/>
    <mergeCell ref="C22:D22"/>
    <mergeCell ref="E22:F22"/>
    <mergeCell ref="L22:AK22"/>
    <mergeCell ref="B36:J36"/>
    <mergeCell ref="L36:AK36"/>
    <mergeCell ref="B37:J37"/>
    <mergeCell ref="L37:AK37"/>
    <mergeCell ref="B23:AK23"/>
    <mergeCell ref="B25:AK25"/>
    <mergeCell ref="B27:J27"/>
    <mergeCell ref="L27:R27"/>
    <mergeCell ref="B31:J35"/>
    <mergeCell ref="L31:N31"/>
    <mergeCell ref="O31:AK31"/>
    <mergeCell ref="L33:N33"/>
    <mergeCell ref="O33:AK33"/>
    <mergeCell ref="L35:N35"/>
    <mergeCell ref="O35:AK35"/>
    <mergeCell ref="S27:T27"/>
  </mergeCells>
  <phoneticPr fontId="57"/>
  <pageMargins left="0.74803149606299213" right="0.74803149606299213" top="0.59055118110236227" bottom="0.59055118110236227" header="0.51181102362204722" footer="0.51181102362204722"/>
  <pageSetup paperSize="9" fitToWidth="0"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FFFF00"/>
  </sheetPr>
  <dimension ref="B1:BC200"/>
  <sheetViews>
    <sheetView showZeros="0" view="pageBreakPreview" topLeftCell="A158" zoomScale="85" zoomScaleNormal="100" zoomScaleSheetLayoutView="85" workbookViewId="0">
      <selection activeCell="O40" sqref="O40:AQ41"/>
    </sheetView>
  </sheetViews>
  <sheetFormatPr defaultColWidth="2.1796875" defaultRowHeight="15" customHeight="1" outlineLevelRow="1"/>
  <cols>
    <col min="1" max="38" width="2.1796875" style="123"/>
    <col min="39" max="44" width="2.1796875" style="124"/>
    <col min="45" max="45" width="10.453125" style="124" bestFit="1" customWidth="1"/>
    <col min="46" max="16384" width="2.1796875" style="123"/>
  </cols>
  <sheetData>
    <row r="1" spans="2:54" ht="15" customHeight="1">
      <c r="B1" s="121" t="s">
        <v>2781</v>
      </c>
      <c r="C1" s="121"/>
      <c r="AR1" s="451" t="s">
        <v>3019</v>
      </c>
    </row>
    <row r="2" spans="2:54" ht="15" customHeight="1">
      <c r="AI2" s="125"/>
      <c r="AJ2" s="125"/>
      <c r="AK2" s="125"/>
      <c r="AL2" s="125"/>
      <c r="AP2" s="125"/>
      <c r="AT2" s="126"/>
      <c r="AU2" s="123" t="s">
        <v>2241</v>
      </c>
    </row>
    <row r="3" spans="2:54" ht="15" customHeight="1">
      <c r="AG3" s="1652"/>
      <c r="AH3" s="1652"/>
      <c r="AI3" s="1652"/>
      <c r="AJ3" s="1652"/>
      <c r="AK3" s="127" t="s">
        <v>2242</v>
      </c>
      <c r="AL3" s="1825"/>
      <c r="AM3" s="1825"/>
      <c r="AN3" s="127" t="s">
        <v>2243</v>
      </c>
      <c r="AO3" s="1653"/>
      <c r="AP3" s="1653"/>
      <c r="AQ3" s="127" t="s">
        <v>2244</v>
      </c>
    </row>
    <row r="4" spans="2:54" ht="15" customHeight="1">
      <c r="B4" s="123" t="s">
        <v>2245</v>
      </c>
      <c r="AE4" s="451"/>
      <c r="AF4" s="451"/>
      <c r="AG4" s="451"/>
      <c r="AH4" s="451"/>
      <c r="AI4" s="127"/>
      <c r="AJ4" s="127"/>
      <c r="AK4" s="127"/>
      <c r="AL4" s="127"/>
      <c r="AM4" s="127"/>
      <c r="AN4" s="127"/>
      <c r="AO4" s="127"/>
      <c r="AP4" s="127"/>
    </row>
    <row r="5" spans="2:54"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B5" s="2"/>
    </row>
    <row r="6" spans="2:54"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c r="BB6" s="2"/>
    </row>
    <row r="7" spans="2:54"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c r="BB7" s="2"/>
    </row>
    <row r="8" spans="2:54"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c r="BB8" s="2"/>
    </row>
    <row r="9" spans="2:54"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c r="BB9" s="2"/>
    </row>
    <row r="10" spans="2:54"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c r="BB10" s="2"/>
    </row>
    <row r="11" spans="2:54"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B11" s="2"/>
    </row>
    <row r="12" spans="2:54" s="1" customFormat="1" ht="15" customHeight="1" outlineLevel="1">
      <c r="V12" s="1" t="s">
        <v>2834</v>
      </c>
      <c r="AD12" s="2"/>
      <c r="AE12" s="2"/>
      <c r="AF12" s="2"/>
      <c r="AG12" s="2"/>
      <c r="AH12" s="2"/>
      <c r="AI12" s="2"/>
      <c r="AJ12" s="2"/>
      <c r="AK12" s="2"/>
      <c r="AL12" s="2"/>
      <c r="AM12" s="2"/>
      <c r="AN12" s="2"/>
      <c r="AO12" s="2"/>
      <c r="AP12" s="2"/>
      <c r="AQ12" s="2"/>
      <c r="AR12" s="2"/>
      <c r="BB12" s="2"/>
    </row>
    <row r="13" spans="2:54"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c r="BB13" s="2"/>
    </row>
    <row r="14" spans="2:54"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c r="BB14" s="2"/>
    </row>
    <row r="15" spans="2:54"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c r="BB15" s="2"/>
    </row>
    <row r="16" spans="2:54"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c r="BB16" s="2"/>
    </row>
    <row r="17" spans="2:54"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B17" s="2"/>
    </row>
    <row r="18" spans="2:54" s="1" customFormat="1" ht="15" customHeight="1" outlineLevel="1">
      <c r="V18" s="1" t="s">
        <v>2835</v>
      </c>
      <c r="AD18" s="2"/>
      <c r="AE18" s="2"/>
      <c r="AF18" s="2"/>
      <c r="AG18" s="2"/>
      <c r="AH18" s="2"/>
      <c r="AI18" s="2"/>
      <c r="AJ18" s="2"/>
      <c r="AK18" s="2"/>
      <c r="AL18" s="2"/>
      <c r="AM18" s="2"/>
      <c r="AN18" s="2"/>
      <c r="AO18" s="2"/>
      <c r="AP18" s="2"/>
      <c r="AQ18" s="2"/>
      <c r="AR18" s="2"/>
      <c r="BB18" s="2"/>
    </row>
    <row r="19" spans="2:54"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c r="BB19" s="2"/>
    </row>
    <row r="20" spans="2:54"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c r="BB20" s="2"/>
    </row>
    <row r="21" spans="2:54"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c r="BB21" s="2"/>
    </row>
    <row r="22" spans="2:54"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c r="BB22" s="2"/>
    </row>
    <row r="23" spans="2:54" ht="15" customHeight="1">
      <c r="V23" s="134"/>
      <c r="W23" s="134"/>
      <c r="X23" s="134"/>
      <c r="Y23" s="134"/>
      <c r="Z23" s="133"/>
      <c r="AA23" s="133"/>
      <c r="AB23" s="133"/>
      <c r="AC23" s="133"/>
      <c r="AD23" s="133"/>
      <c r="AE23" s="133"/>
      <c r="AF23" s="133"/>
      <c r="AG23" s="133"/>
      <c r="AH23" s="133"/>
      <c r="AI23" s="133"/>
      <c r="AJ23" s="133"/>
      <c r="AK23" s="133"/>
      <c r="AL23" s="133"/>
      <c r="AM23" s="133"/>
      <c r="AN23" s="133"/>
      <c r="AO23" s="133"/>
      <c r="AP23" s="133"/>
      <c r="AQ23" s="133"/>
    </row>
    <row r="24" spans="2:54" ht="15" customHeight="1">
      <c r="B24" s="1585" t="s">
        <v>2963</v>
      </c>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row>
    <row r="25" spans="2:54" ht="15" customHeight="1">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row>
    <row r="27" spans="2:54" ht="15" customHeight="1">
      <c r="C27" s="1663" t="str">
        <f>IF(第7号様式!C28=0,"",第7号様式!C28)</f>
        <v/>
      </c>
      <c r="D27" s="1663"/>
      <c r="E27" s="1663"/>
      <c r="F27" s="1663"/>
      <c r="G27" s="1663"/>
      <c r="H27" s="1663"/>
      <c r="I27" s="1588" t="s">
        <v>2651</v>
      </c>
      <c r="J27" s="1588"/>
      <c r="K27" s="1672">
        <f>第7号様式!K28</f>
        <v>0</v>
      </c>
      <c r="L27" s="1672"/>
      <c r="M27" s="1826" t="s">
        <v>2252</v>
      </c>
      <c r="N27" s="1826"/>
      <c r="O27" s="1826"/>
      <c r="P27" s="1826"/>
      <c r="Q27" s="1672">
        <f>第7号様式!R28</f>
        <v>0</v>
      </c>
      <c r="R27" s="1672"/>
      <c r="S27" s="1672"/>
      <c r="T27" s="1827" t="s">
        <v>2816</v>
      </c>
      <c r="U27" s="1827"/>
      <c r="V27" s="1827"/>
      <c r="W27" s="1827"/>
      <c r="X27" s="1827"/>
      <c r="Y27" s="1827"/>
      <c r="Z27" s="1827"/>
      <c r="AA27" s="1827"/>
      <c r="AB27" s="1827"/>
      <c r="AC27" s="1827"/>
      <c r="AD27" s="1827"/>
      <c r="AE27" s="1827"/>
      <c r="AF27" s="1827"/>
      <c r="AG27" s="1827"/>
      <c r="AH27" s="1827"/>
      <c r="AI27" s="1827"/>
      <c r="AJ27" s="1827"/>
      <c r="AK27" s="1827"/>
      <c r="AL27" s="1827"/>
      <c r="AM27" s="1827"/>
      <c r="AN27" s="1827"/>
      <c r="AO27" s="1827"/>
      <c r="AP27" s="1827"/>
      <c r="AQ27" s="1827"/>
      <c r="AS27" s="132" t="s">
        <v>2654</v>
      </c>
    </row>
    <row r="28" spans="2:54" ht="15" customHeight="1">
      <c r="B28" s="1590" t="s">
        <v>2964</v>
      </c>
      <c r="C28" s="1590"/>
      <c r="D28" s="1590"/>
      <c r="E28" s="1590"/>
      <c r="F28" s="1590"/>
      <c r="G28" s="1590"/>
      <c r="H28" s="1590"/>
      <c r="I28" s="1590"/>
      <c r="J28" s="1590"/>
      <c r="K28" s="1590"/>
      <c r="L28" s="1590"/>
      <c r="M28" s="1590"/>
      <c r="N28" s="1590"/>
      <c r="O28" s="1590"/>
      <c r="P28" s="1590"/>
      <c r="Q28" s="1590"/>
      <c r="R28" s="1590"/>
      <c r="S28" s="1590"/>
      <c r="T28" s="1590"/>
      <c r="U28" s="1590"/>
      <c r="V28" s="1590"/>
      <c r="W28" s="1590"/>
      <c r="X28" s="1590"/>
      <c r="Y28" s="1590"/>
      <c r="Z28" s="1590"/>
      <c r="AA28" s="1590"/>
      <c r="AB28" s="1590"/>
      <c r="AC28" s="1590"/>
      <c r="AD28" s="1590"/>
      <c r="AE28" s="1590"/>
      <c r="AF28" s="1590"/>
      <c r="AG28" s="1590"/>
      <c r="AH28" s="1590"/>
      <c r="AI28" s="1590"/>
      <c r="AJ28" s="1590"/>
      <c r="AK28" s="1590"/>
      <c r="AL28" s="1590"/>
      <c r="AM28" s="1590"/>
      <c r="AN28" s="1590"/>
      <c r="AO28" s="1590"/>
      <c r="AP28" s="1590"/>
      <c r="AQ28" s="1590"/>
    </row>
    <row r="29" spans="2:54" ht="15" customHeight="1">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1590"/>
      <c r="AM29" s="1590"/>
      <c r="AN29" s="1590"/>
      <c r="AO29" s="1590"/>
      <c r="AP29" s="1590"/>
      <c r="AQ29" s="1590"/>
    </row>
    <row r="30" spans="2:54" ht="15" customHeight="1">
      <c r="D30" s="1035" t="s">
        <v>2255</v>
      </c>
      <c r="E30" s="1035"/>
      <c r="F30" s="1035"/>
      <c r="G30" s="1035"/>
      <c r="H30" s="1035"/>
      <c r="I30" s="1035"/>
      <c r="J30" s="1035"/>
      <c r="K30" s="1035"/>
      <c r="L30" s="1035"/>
      <c r="M30" s="1035"/>
      <c r="N30" s="1035"/>
      <c r="O30" s="1035"/>
      <c r="P30" s="1035"/>
      <c r="Q30" s="1035"/>
      <c r="R30" s="1035"/>
      <c r="S30" s="1035"/>
      <c r="T30" s="1035"/>
      <c r="U30" s="1035"/>
      <c r="V30" s="1035"/>
      <c r="W30" s="1035"/>
      <c r="X30" s="1035"/>
      <c r="Y30" s="1035"/>
      <c r="Z30" s="1035"/>
      <c r="AA30" s="1035"/>
      <c r="AB30" s="1035"/>
      <c r="AC30" s="1035"/>
      <c r="AD30" s="1035"/>
      <c r="AE30" s="1035"/>
      <c r="AF30" s="1035"/>
      <c r="AG30" s="1035"/>
      <c r="AH30" s="1035"/>
      <c r="AI30" s="1035"/>
      <c r="AJ30" s="1035"/>
      <c r="AK30" s="1035"/>
      <c r="AL30" s="1035"/>
      <c r="AM30" s="1035"/>
      <c r="AN30" s="1035"/>
      <c r="AO30" s="1035"/>
      <c r="AP30" s="1035"/>
    </row>
    <row r="31" spans="2:54" ht="20" customHeight="1">
      <c r="B31" s="1037" t="s">
        <v>2878</v>
      </c>
      <c r="C31" s="1037"/>
      <c r="D31" s="1037"/>
      <c r="E31" s="1037"/>
      <c r="F31" s="1037"/>
      <c r="G31" s="1037"/>
      <c r="H31" s="1037"/>
      <c r="I31" s="1037"/>
      <c r="J31" s="1037"/>
      <c r="K31" s="1037"/>
      <c r="L31" s="1037"/>
      <c r="M31" s="1037"/>
      <c r="N31" s="1037"/>
      <c r="O31" s="1041" t="s">
        <v>2836</v>
      </c>
      <c r="P31" s="1042"/>
      <c r="Q31" s="1042"/>
      <c r="R31" s="1042"/>
      <c r="S31" s="1042"/>
      <c r="T31" s="1042"/>
      <c r="U31" s="972">
        <f>基本情報!$E$73</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row>
    <row r="32" spans="2:54" ht="20" customHeight="1">
      <c r="B32" s="1037"/>
      <c r="C32" s="1037"/>
      <c r="D32" s="1037"/>
      <c r="E32" s="1037"/>
      <c r="F32" s="1037"/>
      <c r="G32" s="1037"/>
      <c r="H32" s="1037"/>
      <c r="I32" s="1037"/>
      <c r="J32" s="1037"/>
      <c r="K32" s="1037"/>
      <c r="L32" s="1037"/>
      <c r="M32" s="1037"/>
      <c r="N32" s="1037"/>
      <c r="O32" s="1041" t="s">
        <v>2896</v>
      </c>
      <c r="P32" s="1042"/>
      <c r="Q32" s="1042"/>
      <c r="R32" s="1042"/>
      <c r="S32" s="1042"/>
      <c r="T32" s="1042"/>
      <c r="U32" s="972">
        <f>基本情報!$E$74</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S32" s="123"/>
    </row>
    <row r="33" spans="2:54" ht="20" customHeight="1">
      <c r="B33" s="1037"/>
      <c r="C33" s="1037"/>
      <c r="D33" s="1037"/>
      <c r="E33" s="1037"/>
      <c r="F33" s="1037"/>
      <c r="G33" s="1037"/>
      <c r="H33" s="1037"/>
      <c r="I33" s="1037"/>
      <c r="J33" s="1037"/>
      <c r="K33" s="1037"/>
      <c r="L33" s="1037"/>
      <c r="M33" s="1037"/>
      <c r="N33" s="1037"/>
      <c r="O33" s="1041" t="s">
        <v>2883</v>
      </c>
      <c r="P33" s="1042"/>
      <c r="Q33" s="1042"/>
      <c r="R33" s="1042"/>
      <c r="S33" s="1042"/>
      <c r="T33" s="1042"/>
      <c r="U33" s="972">
        <f>IF(基本情報!$E$60="",基本情報!$E$65,基本情報!$E$60&amp;" "&amp;基本情報!$E$63&amp;" "&amp;基本情報!$E$65)</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S33" s="123"/>
    </row>
    <row r="34" spans="2:54" s="178" customFormat="1" ht="20" customHeight="1">
      <c r="B34" s="1811" t="s">
        <v>2316</v>
      </c>
      <c r="C34" s="1812"/>
      <c r="D34" s="1812"/>
      <c r="E34" s="1812"/>
      <c r="F34" s="1812"/>
      <c r="G34" s="1812"/>
      <c r="H34" s="1812"/>
      <c r="I34" s="1812"/>
      <c r="J34" s="1812"/>
      <c r="K34" s="1812"/>
      <c r="L34" s="1812"/>
      <c r="M34" s="1812"/>
      <c r="N34" s="1813"/>
      <c r="O34" s="1799" t="str">
        <f>基本情報!$E$3</f>
        <v>選択してください</v>
      </c>
      <c r="P34" s="1800"/>
      <c r="Q34" s="1800"/>
      <c r="R34" s="1800"/>
      <c r="S34" s="1800"/>
      <c r="T34" s="1800"/>
      <c r="U34" s="1800"/>
      <c r="V34" s="1800"/>
      <c r="W34" s="1800"/>
      <c r="X34" s="1800"/>
      <c r="Y34" s="1800"/>
      <c r="Z34" s="1800"/>
      <c r="AA34" s="1800"/>
      <c r="AB34" s="1800"/>
      <c r="AC34" s="1800"/>
      <c r="AD34" s="1800"/>
      <c r="AE34" s="1800"/>
      <c r="AF34" s="1800"/>
      <c r="AG34" s="1800"/>
      <c r="AH34" s="1800"/>
      <c r="AI34" s="1800"/>
      <c r="AJ34" s="1800"/>
      <c r="AK34" s="1800"/>
      <c r="AL34" s="1800"/>
      <c r="AM34" s="1800"/>
      <c r="AN34" s="1800"/>
      <c r="AO34" s="1800"/>
      <c r="AP34" s="1800"/>
      <c r="AQ34" s="1801"/>
      <c r="AR34" s="268"/>
      <c r="AS34" s="578" t="s">
        <v>2897</v>
      </c>
      <c r="AT34" s="579"/>
    </row>
    <row r="35" spans="2:54" ht="20" customHeight="1">
      <c r="B35" s="1648" t="s">
        <v>2678</v>
      </c>
      <c r="C35" s="1649"/>
      <c r="D35" s="1649"/>
      <c r="E35" s="1649"/>
      <c r="F35" s="1649"/>
      <c r="G35" s="1649"/>
      <c r="H35" s="1649"/>
      <c r="I35" s="1649"/>
      <c r="J35" s="1649"/>
      <c r="K35" s="1649"/>
      <c r="L35" s="1649"/>
      <c r="M35" s="1649"/>
      <c r="N35" s="1649"/>
      <c r="O35" s="1808">
        <f>基本情報!$E$79</f>
        <v>0</v>
      </c>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c r="AL35" s="1809"/>
      <c r="AM35" s="1809"/>
      <c r="AN35" s="1809"/>
      <c r="AO35" s="1809"/>
      <c r="AP35" s="1809"/>
      <c r="AQ35" s="1810"/>
      <c r="AS35" s="123"/>
    </row>
    <row r="36" spans="2:54" ht="15" customHeight="1">
      <c r="B36" s="1643" t="s">
        <v>2296</v>
      </c>
      <c r="C36" s="1644"/>
      <c r="D36" s="1644"/>
      <c r="E36" s="1644"/>
      <c r="F36" s="1644"/>
      <c r="G36" s="1644"/>
      <c r="H36" s="1644"/>
      <c r="I36" s="1644"/>
      <c r="J36" s="1644"/>
      <c r="K36" s="1644"/>
      <c r="L36" s="1644"/>
      <c r="M36" s="1644"/>
      <c r="N36" s="1645"/>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1807"/>
      <c r="AO36" s="1807"/>
      <c r="AP36" s="1807"/>
      <c r="AQ36" s="1807"/>
    </row>
    <row r="37" spans="2:54" ht="15" customHeight="1">
      <c r="B37" s="1648"/>
      <c r="C37" s="1649"/>
      <c r="D37" s="1649"/>
      <c r="E37" s="1649"/>
      <c r="F37" s="1649"/>
      <c r="G37" s="1649"/>
      <c r="H37" s="1649"/>
      <c r="I37" s="1649"/>
      <c r="J37" s="1649"/>
      <c r="K37" s="1649"/>
      <c r="L37" s="1649"/>
      <c r="M37" s="1649"/>
      <c r="N37" s="1650"/>
      <c r="O37" s="1807"/>
      <c r="P37" s="1807"/>
      <c r="Q37" s="1807"/>
      <c r="R37" s="1807"/>
      <c r="S37" s="1807"/>
      <c r="T37" s="1807"/>
      <c r="U37" s="1807"/>
      <c r="V37" s="1807"/>
      <c r="W37" s="1807"/>
      <c r="X37" s="1807"/>
      <c r="Y37" s="1807"/>
      <c r="Z37" s="1807"/>
      <c r="AA37" s="1807"/>
      <c r="AB37" s="1807"/>
      <c r="AC37" s="1807"/>
      <c r="AD37" s="1807"/>
      <c r="AE37" s="1807"/>
      <c r="AF37" s="1807"/>
      <c r="AG37" s="1807"/>
      <c r="AH37" s="1807"/>
      <c r="AI37" s="1807"/>
      <c r="AJ37" s="1807"/>
      <c r="AK37" s="1807"/>
      <c r="AL37" s="1807"/>
      <c r="AM37" s="1807"/>
      <c r="AN37" s="1807"/>
      <c r="AO37" s="1807"/>
      <c r="AP37" s="1807"/>
      <c r="AQ37" s="1807"/>
    </row>
    <row r="38" spans="2:54" ht="15" customHeight="1">
      <c r="B38" s="1643" t="s">
        <v>2297</v>
      </c>
      <c r="C38" s="1644"/>
      <c r="D38" s="1644"/>
      <c r="E38" s="1644"/>
      <c r="F38" s="1644"/>
      <c r="G38" s="1644"/>
      <c r="H38" s="1644"/>
      <c r="I38" s="1644"/>
      <c r="J38" s="1644"/>
      <c r="K38" s="1644"/>
      <c r="L38" s="1644"/>
      <c r="M38" s="1644"/>
      <c r="N38" s="1645"/>
      <c r="O38" s="1807"/>
      <c r="P38" s="1807"/>
      <c r="Q38" s="1807"/>
      <c r="R38" s="1807"/>
      <c r="S38" s="1807"/>
      <c r="T38" s="1807"/>
      <c r="U38" s="1807"/>
      <c r="V38" s="1807"/>
      <c r="W38" s="1807"/>
      <c r="X38" s="1807"/>
      <c r="Y38" s="1807"/>
      <c r="Z38" s="1807"/>
      <c r="AA38" s="1807"/>
      <c r="AB38" s="1807"/>
      <c r="AC38" s="1807"/>
      <c r="AD38" s="1807"/>
      <c r="AE38" s="1807"/>
      <c r="AF38" s="1807"/>
      <c r="AG38" s="1807"/>
      <c r="AH38" s="1807"/>
      <c r="AI38" s="1807"/>
      <c r="AJ38" s="1807"/>
      <c r="AK38" s="1807"/>
      <c r="AL38" s="1807"/>
      <c r="AM38" s="1807"/>
      <c r="AN38" s="1807"/>
      <c r="AO38" s="1807"/>
      <c r="AP38" s="1807"/>
      <c r="AQ38" s="1807"/>
    </row>
    <row r="39" spans="2:54" ht="15" customHeight="1">
      <c r="B39" s="1648"/>
      <c r="C39" s="1649"/>
      <c r="D39" s="1649"/>
      <c r="E39" s="1649"/>
      <c r="F39" s="1649"/>
      <c r="G39" s="1649"/>
      <c r="H39" s="1649"/>
      <c r="I39" s="1649"/>
      <c r="J39" s="1649"/>
      <c r="K39" s="1649"/>
      <c r="L39" s="1649"/>
      <c r="M39" s="1649"/>
      <c r="N39" s="1650"/>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807"/>
      <c r="AM39" s="1807"/>
      <c r="AN39" s="1807"/>
      <c r="AO39" s="1807"/>
      <c r="AP39" s="1807"/>
      <c r="AQ39" s="1807"/>
    </row>
    <row r="40" spans="2:54" ht="15" customHeight="1">
      <c r="B40" s="1643" t="s">
        <v>2298</v>
      </c>
      <c r="C40" s="1644"/>
      <c r="D40" s="1644"/>
      <c r="E40" s="1644"/>
      <c r="F40" s="1644"/>
      <c r="G40" s="1644"/>
      <c r="H40" s="1644"/>
      <c r="I40" s="1644"/>
      <c r="J40" s="1644"/>
      <c r="K40" s="1644"/>
      <c r="L40" s="1644"/>
      <c r="M40" s="1644"/>
      <c r="N40" s="1645"/>
      <c r="O40" s="1807"/>
      <c r="P40" s="1807"/>
      <c r="Q40" s="1807"/>
      <c r="R40" s="1807"/>
      <c r="S40" s="1807"/>
      <c r="T40" s="1807"/>
      <c r="U40" s="1807"/>
      <c r="V40" s="1807"/>
      <c r="W40" s="1807"/>
      <c r="X40" s="1807"/>
      <c r="Y40" s="1807"/>
      <c r="Z40" s="1807"/>
      <c r="AA40" s="1807"/>
      <c r="AB40" s="1807"/>
      <c r="AC40" s="1807"/>
      <c r="AD40" s="1807"/>
      <c r="AE40" s="1807"/>
      <c r="AF40" s="1807"/>
      <c r="AG40" s="1807"/>
      <c r="AH40" s="1807"/>
      <c r="AI40" s="1807"/>
      <c r="AJ40" s="1807"/>
      <c r="AK40" s="1807"/>
      <c r="AL40" s="1807"/>
      <c r="AM40" s="1807"/>
      <c r="AN40" s="1807"/>
      <c r="AO40" s="1807"/>
      <c r="AP40" s="1807"/>
      <c r="AQ40" s="1807"/>
    </row>
    <row r="41" spans="2:54" ht="15" customHeight="1">
      <c r="B41" s="1648"/>
      <c r="C41" s="1649"/>
      <c r="D41" s="1649"/>
      <c r="E41" s="1649"/>
      <c r="F41" s="1649"/>
      <c r="G41" s="1649"/>
      <c r="H41" s="1649"/>
      <c r="I41" s="1649"/>
      <c r="J41" s="1649"/>
      <c r="K41" s="1649"/>
      <c r="L41" s="1649"/>
      <c r="M41" s="1649"/>
      <c r="N41" s="1650"/>
      <c r="O41" s="1807"/>
      <c r="P41" s="1807"/>
      <c r="Q41" s="1807"/>
      <c r="R41" s="1807"/>
      <c r="S41" s="1807"/>
      <c r="T41" s="1807"/>
      <c r="U41" s="1807"/>
      <c r="V41" s="1807"/>
      <c r="W41" s="1807"/>
      <c r="X41" s="1807"/>
      <c r="Y41" s="1807"/>
      <c r="Z41" s="1807"/>
      <c r="AA41" s="1807"/>
      <c r="AB41" s="1807"/>
      <c r="AC41" s="1807"/>
      <c r="AD41" s="1807"/>
      <c r="AE41" s="1807"/>
      <c r="AF41" s="1807"/>
      <c r="AG41" s="1807"/>
      <c r="AH41" s="1807"/>
      <c r="AI41" s="1807"/>
      <c r="AJ41" s="1807"/>
      <c r="AK41" s="1807"/>
      <c r="AL41" s="1807"/>
      <c r="AM41" s="1807"/>
      <c r="AN41" s="1807"/>
      <c r="AO41" s="1807"/>
      <c r="AP41" s="1807"/>
      <c r="AQ41" s="1807"/>
    </row>
    <row r="42" spans="2:54" ht="15" customHeight="1">
      <c r="B42" s="1819" t="s">
        <v>2299</v>
      </c>
      <c r="C42" s="1820"/>
      <c r="D42" s="1820"/>
      <c r="E42" s="1820"/>
      <c r="F42" s="1820"/>
      <c r="G42" s="1820"/>
      <c r="H42" s="1820"/>
      <c r="I42" s="1820"/>
      <c r="J42" s="1820"/>
      <c r="K42" s="1820"/>
      <c r="L42" s="1820"/>
      <c r="M42" s="1820"/>
      <c r="N42" s="1821"/>
      <c r="O42" s="1818" t="s">
        <v>2637</v>
      </c>
      <c r="P42" s="1818"/>
      <c r="Q42" s="1818"/>
      <c r="R42" s="1818"/>
      <c r="S42" s="1818"/>
      <c r="T42" s="1818"/>
      <c r="U42" s="1818"/>
      <c r="V42" s="1818"/>
      <c r="W42" s="1818"/>
      <c r="X42" s="1818"/>
      <c r="Y42" s="1818"/>
      <c r="Z42" s="1818"/>
      <c r="AA42" s="1818"/>
      <c r="AB42" s="1818"/>
      <c r="AC42" s="1818"/>
      <c r="AD42" s="1818"/>
      <c r="AE42" s="1818"/>
      <c r="AF42" s="1818"/>
      <c r="AG42" s="1818"/>
      <c r="AH42" s="1818"/>
      <c r="AI42" s="1818"/>
      <c r="AJ42" s="1818"/>
      <c r="AK42" s="1818"/>
      <c r="AL42" s="1818"/>
      <c r="AM42" s="1818"/>
      <c r="AN42" s="1818"/>
      <c r="AO42" s="1818"/>
      <c r="AP42" s="1818"/>
      <c r="AQ42" s="1818"/>
    </row>
    <row r="43" spans="2:54" ht="15" customHeight="1">
      <c r="B43" s="1822"/>
      <c r="C43" s="1823"/>
      <c r="D43" s="1823"/>
      <c r="E43" s="1823"/>
      <c r="F43" s="1823"/>
      <c r="G43" s="1823"/>
      <c r="H43" s="1823"/>
      <c r="I43" s="1823"/>
      <c r="J43" s="1823"/>
      <c r="K43" s="1823"/>
      <c r="L43" s="1823"/>
      <c r="M43" s="1823"/>
      <c r="N43" s="1824"/>
      <c r="O43" s="1818"/>
      <c r="P43" s="1818"/>
      <c r="Q43" s="1818"/>
      <c r="R43" s="1818"/>
      <c r="S43" s="1818"/>
      <c r="T43" s="1818"/>
      <c r="U43" s="1818"/>
      <c r="V43" s="1818"/>
      <c r="W43" s="1818"/>
      <c r="X43" s="1818"/>
      <c r="Y43" s="1818"/>
      <c r="Z43" s="1818"/>
      <c r="AA43" s="1818"/>
      <c r="AB43" s="1818"/>
      <c r="AC43" s="1818"/>
      <c r="AD43" s="1818"/>
      <c r="AE43" s="1818"/>
      <c r="AF43" s="1818"/>
      <c r="AG43" s="1818"/>
      <c r="AH43" s="1818"/>
      <c r="AI43" s="1818"/>
      <c r="AJ43" s="1818"/>
      <c r="AK43" s="1818"/>
      <c r="AL43" s="1818"/>
      <c r="AM43" s="1818"/>
      <c r="AN43" s="1818"/>
      <c r="AO43" s="1818"/>
      <c r="AP43" s="1818"/>
      <c r="AQ43" s="1818"/>
    </row>
    <row r="44" spans="2:54" ht="15" customHeight="1">
      <c r="C44" s="574" t="s">
        <v>2300</v>
      </c>
      <c r="G44" s="574"/>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K44" s="121"/>
      <c r="AL44" s="121"/>
      <c r="AM44" s="123"/>
      <c r="AN44" s="130"/>
      <c r="AO44" s="130"/>
      <c r="AP44" s="130"/>
    </row>
    <row r="45" spans="2:54" s="198" customFormat="1" ht="15" customHeight="1">
      <c r="B45" s="199" t="s">
        <v>2529</v>
      </c>
      <c r="D45" s="199"/>
      <c r="E45" s="199"/>
      <c r="F45" s="199"/>
      <c r="G45" s="199"/>
      <c r="AR45" s="3" t="s">
        <v>3018</v>
      </c>
    </row>
    <row r="46" spans="2:54" s="198" customFormat="1" ht="15" customHeight="1">
      <c r="B46" s="498" t="s">
        <v>2799</v>
      </c>
      <c r="C46" s="199"/>
      <c r="D46" s="199"/>
      <c r="E46" s="199"/>
      <c r="F46" s="199"/>
      <c r="G46" s="199"/>
      <c r="AR46" s="3"/>
      <c r="BB46" s="3"/>
    </row>
    <row r="47" spans="2:54" s="198" customFormat="1" ht="15" customHeight="1">
      <c r="B47" s="1817" t="s">
        <v>2900</v>
      </c>
      <c r="C47" s="1817"/>
      <c r="D47" s="1817"/>
      <c r="E47" s="1817"/>
      <c r="F47" s="1817"/>
      <c r="G47" s="1817"/>
      <c r="H47" s="1817"/>
      <c r="I47" s="1817"/>
      <c r="J47" s="1817"/>
      <c r="K47" s="1817"/>
      <c r="L47" s="1817"/>
      <c r="M47" s="1817"/>
      <c r="N47" s="1817"/>
      <c r="O47" s="1798"/>
      <c r="P47" s="1798"/>
      <c r="Q47" s="1798"/>
      <c r="R47" s="1798"/>
      <c r="S47" s="1798"/>
      <c r="T47" s="1798"/>
      <c r="U47" s="1798"/>
      <c r="V47" s="1798"/>
      <c r="W47" s="1798"/>
      <c r="X47" s="1798"/>
      <c r="Y47" s="1798"/>
      <c r="Z47" s="1798"/>
      <c r="AA47" s="1798"/>
      <c r="AB47" s="1798"/>
      <c r="AC47" s="1798"/>
      <c r="AD47" s="1798"/>
      <c r="AE47" s="1798"/>
      <c r="AF47" s="1798"/>
      <c r="AG47" s="1798"/>
      <c r="AH47" s="1798"/>
      <c r="AI47" s="1798"/>
      <c r="AJ47" s="1798"/>
      <c r="AK47" s="1798"/>
      <c r="AL47" s="1798"/>
      <c r="AM47" s="1798"/>
      <c r="AN47" s="1798"/>
      <c r="AO47" s="1798"/>
      <c r="AP47" s="1798"/>
      <c r="AQ47" s="1798"/>
      <c r="AR47" s="3"/>
      <c r="BB47" s="3"/>
    </row>
    <row r="48" spans="2:54" s="198" customFormat="1" ht="15" customHeight="1">
      <c r="B48" s="1817"/>
      <c r="C48" s="1817"/>
      <c r="D48" s="1817"/>
      <c r="E48" s="1817"/>
      <c r="F48" s="1817"/>
      <c r="G48" s="1817"/>
      <c r="H48" s="1817"/>
      <c r="I48" s="1817"/>
      <c r="J48" s="1817"/>
      <c r="K48" s="1817"/>
      <c r="L48" s="1817"/>
      <c r="M48" s="1817"/>
      <c r="N48" s="1817"/>
      <c r="O48" s="1802"/>
      <c r="P48" s="1803"/>
      <c r="Q48" s="1803"/>
      <c r="R48" s="1803"/>
      <c r="S48" s="1803"/>
      <c r="T48" s="1803"/>
      <c r="U48" s="1803"/>
      <c r="V48" s="1803"/>
      <c r="W48" s="1803"/>
      <c r="X48" s="1803"/>
      <c r="Y48" s="1803"/>
      <c r="Z48" s="1803"/>
      <c r="AA48" s="1803"/>
      <c r="AB48" s="1803"/>
      <c r="AC48" s="1803"/>
      <c r="AD48" s="1803"/>
      <c r="AE48" s="1803"/>
      <c r="AF48" s="1803"/>
      <c r="AG48" s="1803"/>
      <c r="AH48" s="1803"/>
      <c r="AI48" s="1803"/>
      <c r="AJ48" s="1803"/>
      <c r="AK48" s="1803"/>
      <c r="AL48" s="1803"/>
      <c r="AM48" s="1803"/>
      <c r="AN48" s="1803"/>
      <c r="AO48" s="1803"/>
      <c r="AP48" s="1803"/>
      <c r="AQ48" s="1804"/>
      <c r="AR48" s="3"/>
      <c r="BB48" s="3"/>
    </row>
    <row r="49" spans="2:54" s="198" customFormat="1" ht="15" customHeight="1">
      <c r="B49" s="1817"/>
      <c r="C49" s="1817"/>
      <c r="D49" s="1817"/>
      <c r="E49" s="1817"/>
      <c r="F49" s="1817"/>
      <c r="G49" s="1817"/>
      <c r="H49" s="1817"/>
      <c r="I49" s="1817"/>
      <c r="J49" s="1817"/>
      <c r="K49" s="1817"/>
      <c r="L49" s="1817"/>
      <c r="M49" s="1817"/>
      <c r="N49" s="1817"/>
      <c r="O49" s="1802"/>
      <c r="P49" s="1803"/>
      <c r="Q49" s="1803"/>
      <c r="R49" s="1803"/>
      <c r="S49" s="1803"/>
      <c r="T49" s="1803"/>
      <c r="U49" s="1803"/>
      <c r="V49" s="1803"/>
      <c r="W49" s="1803"/>
      <c r="X49" s="1803"/>
      <c r="Y49" s="1803"/>
      <c r="Z49" s="1803"/>
      <c r="AA49" s="1803"/>
      <c r="AB49" s="1803"/>
      <c r="AC49" s="1803"/>
      <c r="AD49" s="1803"/>
      <c r="AE49" s="1803"/>
      <c r="AF49" s="1803"/>
      <c r="AG49" s="1803"/>
      <c r="AH49" s="1803"/>
      <c r="AI49" s="1803"/>
      <c r="AJ49" s="1803"/>
      <c r="AK49" s="1803"/>
      <c r="AL49" s="1803"/>
      <c r="AM49" s="1803"/>
      <c r="AN49" s="1803"/>
      <c r="AO49" s="1803"/>
      <c r="AP49" s="1803"/>
      <c r="AQ49" s="1804"/>
      <c r="AR49" s="3"/>
      <c r="BB49" s="3"/>
    </row>
    <row r="50" spans="2:54" s="198" customFormat="1" ht="15" customHeight="1">
      <c r="B50" s="1817"/>
      <c r="C50" s="1817"/>
      <c r="D50" s="1817"/>
      <c r="E50" s="1817"/>
      <c r="F50" s="1817"/>
      <c r="G50" s="1817"/>
      <c r="H50" s="1817"/>
      <c r="I50" s="1817"/>
      <c r="J50" s="1817"/>
      <c r="K50" s="1817"/>
      <c r="L50" s="1817"/>
      <c r="M50" s="1817"/>
      <c r="N50" s="1817"/>
      <c r="O50" s="1798"/>
      <c r="P50" s="1798"/>
      <c r="Q50" s="1798"/>
      <c r="R50" s="1798"/>
      <c r="S50" s="1798"/>
      <c r="T50" s="1798"/>
      <c r="U50" s="1798"/>
      <c r="V50" s="1798"/>
      <c r="W50" s="1798"/>
      <c r="X50" s="1798"/>
      <c r="Y50" s="1798"/>
      <c r="Z50" s="1798"/>
      <c r="AA50" s="1798"/>
      <c r="AB50" s="1798"/>
      <c r="AC50" s="1798"/>
      <c r="AD50" s="1798"/>
      <c r="AE50" s="1798"/>
      <c r="AF50" s="1798"/>
      <c r="AG50" s="1798"/>
      <c r="AH50" s="1798"/>
      <c r="AI50" s="1798"/>
      <c r="AJ50" s="1798"/>
      <c r="AK50" s="1798"/>
      <c r="AL50" s="1798"/>
      <c r="AM50" s="1798"/>
      <c r="AN50" s="1798"/>
      <c r="AO50" s="1798"/>
      <c r="AP50" s="1798"/>
      <c r="AQ50" s="1798"/>
      <c r="AR50" s="3"/>
      <c r="BB50" s="3"/>
    </row>
    <row r="51" spans="2:54" s="198" customFormat="1" ht="15" customHeight="1">
      <c r="B51" s="541"/>
      <c r="C51" s="541"/>
      <c r="D51" s="541"/>
      <c r="E51" s="541"/>
      <c r="F51" s="541"/>
      <c r="G51" s="541"/>
      <c r="H51" s="541"/>
      <c r="I51" s="541"/>
      <c r="J51" s="541"/>
      <c r="K51" s="541"/>
      <c r="L51" s="541"/>
      <c r="M51" s="541"/>
      <c r="N51" s="541"/>
      <c r="O51" s="361"/>
      <c r="P51" s="361"/>
      <c r="Q51" s="361"/>
      <c r="R51" s="361"/>
      <c r="S51" s="361"/>
      <c r="T51" s="361"/>
      <c r="U51" s="361"/>
      <c r="V51" s="361"/>
      <c r="W51" s="361"/>
      <c r="X51" s="361"/>
      <c r="Y51" s="361"/>
      <c r="Z51" s="361"/>
      <c r="AA51" s="361"/>
      <c r="AB51" s="361"/>
      <c r="AC51" s="672"/>
      <c r="AD51" s="672"/>
      <c r="AE51" s="672"/>
      <c r="AF51" s="672"/>
      <c r="AG51" s="672"/>
      <c r="AH51" s="672"/>
      <c r="AI51" s="672"/>
      <c r="AJ51" s="672"/>
      <c r="AK51" s="672"/>
      <c r="AL51" s="672"/>
      <c r="AM51" s="672"/>
      <c r="AN51" s="672"/>
      <c r="AO51" s="361"/>
      <c r="AP51" s="361"/>
      <c r="AQ51" s="361"/>
      <c r="AR51" s="3"/>
      <c r="BB51" s="3"/>
    </row>
    <row r="52" spans="2:54" s="198" customFormat="1" ht="15" customHeight="1">
      <c r="B52" s="199" t="s">
        <v>2870</v>
      </c>
      <c r="C52" s="199"/>
      <c r="D52" s="199"/>
      <c r="E52" s="199"/>
      <c r="F52" s="199"/>
      <c r="G52" s="199"/>
      <c r="AC52" s="496"/>
      <c r="AD52" s="496"/>
      <c r="AE52" s="496"/>
      <c r="AF52" s="496"/>
      <c r="AG52" s="496"/>
      <c r="AH52" s="496"/>
      <c r="AI52" s="496"/>
      <c r="AJ52" s="495" t="s">
        <v>2703</v>
      </c>
      <c r="AK52" s="497">
        <v>1</v>
      </c>
      <c r="AR52" s="3"/>
    </row>
    <row r="53" spans="2:54" s="198" customFormat="1" ht="15" customHeight="1">
      <c r="B53" s="1011" t="s">
        <v>2689</v>
      </c>
      <c r="C53" s="1012"/>
      <c r="D53" s="1012"/>
      <c r="E53" s="1012"/>
      <c r="F53" s="1012"/>
      <c r="G53" s="1012"/>
      <c r="H53" s="1013"/>
      <c r="I53" s="953" t="s">
        <v>2690</v>
      </c>
      <c r="J53" s="953"/>
      <c r="K53" s="953" t="s">
        <v>2695</v>
      </c>
      <c r="L53" s="953"/>
      <c r="M53" s="953"/>
      <c r="N53" s="953"/>
      <c r="O53" s="953"/>
      <c r="P53" s="953"/>
      <c r="Q53" s="953"/>
      <c r="R53" s="953"/>
      <c r="S53" s="953"/>
      <c r="T53" s="953" t="s">
        <v>2691</v>
      </c>
      <c r="U53" s="953"/>
      <c r="V53" s="953"/>
      <c r="W53" s="953"/>
      <c r="X53" s="953"/>
      <c r="Y53" s="953"/>
      <c r="Z53" s="953"/>
      <c r="AA53" s="953"/>
      <c r="AB53" s="953"/>
      <c r="AC53" s="953" t="s">
        <v>2739</v>
      </c>
      <c r="AD53" s="953"/>
      <c r="AE53" s="953"/>
      <c r="AF53" s="953"/>
      <c r="AG53" s="953"/>
      <c r="AH53" s="953"/>
      <c r="AI53" s="953"/>
      <c r="AJ53" s="953"/>
      <c r="AK53" s="953"/>
      <c r="AR53" s="3"/>
    </row>
    <row r="54" spans="2:54" s="198" customFormat="1" ht="15" customHeight="1">
      <c r="B54" s="1034"/>
      <c r="C54" s="1035"/>
      <c r="D54" s="1035"/>
      <c r="E54" s="1035"/>
      <c r="F54" s="1035"/>
      <c r="G54" s="1035"/>
      <c r="H54" s="1036"/>
      <c r="I54" s="953"/>
      <c r="J54" s="953"/>
      <c r="K54" s="953"/>
      <c r="L54" s="953"/>
      <c r="M54" s="953"/>
      <c r="N54" s="953"/>
      <c r="O54" s="953"/>
      <c r="P54" s="953"/>
      <c r="Q54" s="953"/>
      <c r="R54" s="953"/>
      <c r="S54" s="953"/>
      <c r="T54" s="953"/>
      <c r="U54" s="953"/>
      <c r="V54" s="953"/>
      <c r="W54" s="953"/>
      <c r="X54" s="953"/>
      <c r="Y54" s="953"/>
      <c r="Z54" s="953"/>
      <c r="AA54" s="953"/>
      <c r="AB54" s="953"/>
      <c r="AC54" s="953"/>
      <c r="AD54" s="953"/>
      <c r="AE54" s="953"/>
      <c r="AF54" s="953"/>
      <c r="AG54" s="953"/>
      <c r="AH54" s="953"/>
      <c r="AI54" s="953"/>
      <c r="AJ54" s="953"/>
      <c r="AK54" s="953"/>
      <c r="AR54" s="3"/>
    </row>
    <row r="55" spans="2:54" s="1" customFormat="1" ht="15" customHeight="1">
      <c r="B55" s="1034"/>
      <c r="C55" s="1035"/>
      <c r="D55" s="1035"/>
      <c r="E55" s="1035"/>
      <c r="F55" s="1035"/>
      <c r="G55" s="1035"/>
      <c r="H55" s="1036"/>
      <c r="I55" s="953">
        <v>1</v>
      </c>
      <c r="J55" s="953"/>
      <c r="K55" s="1009"/>
      <c r="L55" s="1009"/>
      <c r="M55" s="1009"/>
      <c r="N55" s="1009"/>
      <c r="O55" s="1009"/>
      <c r="P55" s="1009"/>
      <c r="Q55" s="1009"/>
      <c r="R55" s="1048" t="s">
        <v>2694</v>
      </c>
      <c r="S55" s="1047" t="s">
        <v>2692</v>
      </c>
      <c r="T55" s="1009"/>
      <c r="U55" s="1009"/>
      <c r="V55" s="1009"/>
      <c r="W55" s="1009"/>
      <c r="X55" s="1009"/>
      <c r="Y55" s="1009"/>
      <c r="Z55" s="1009"/>
      <c r="AA55" s="893" t="s">
        <v>2693</v>
      </c>
      <c r="AB55" s="893"/>
      <c r="AC55" s="1816">
        <f>K55*T55</f>
        <v>0</v>
      </c>
      <c r="AD55" s="1816"/>
      <c r="AE55" s="1816"/>
      <c r="AF55" s="1816"/>
      <c r="AG55" s="1816"/>
      <c r="AH55" s="1816"/>
      <c r="AI55" s="1816"/>
      <c r="AJ55" s="893" t="s">
        <v>2694</v>
      </c>
      <c r="AK55" s="893"/>
      <c r="AL55" s="2"/>
      <c r="AM55" s="2"/>
      <c r="AN55" s="2"/>
      <c r="AO55" s="2"/>
      <c r="AP55" s="2"/>
      <c r="AQ55" s="2"/>
      <c r="AR55" s="2"/>
    </row>
    <row r="56" spans="2:54" s="198" customFormat="1" ht="15" customHeight="1">
      <c r="B56" s="1034"/>
      <c r="C56" s="1035"/>
      <c r="D56" s="1035"/>
      <c r="E56" s="1035"/>
      <c r="F56" s="1035"/>
      <c r="G56" s="1035"/>
      <c r="H56" s="1036"/>
      <c r="I56" s="953"/>
      <c r="J56" s="953"/>
      <c r="K56" s="1009"/>
      <c r="L56" s="1009"/>
      <c r="M56" s="1009"/>
      <c r="N56" s="1009"/>
      <c r="O56" s="1009"/>
      <c r="P56" s="1009"/>
      <c r="Q56" s="1009"/>
      <c r="R56" s="1048"/>
      <c r="S56" s="1047"/>
      <c r="T56" s="1009"/>
      <c r="U56" s="1009"/>
      <c r="V56" s="1009"/>
      <c r="W56" s="1009"/>
      <c r="X56" s="1009"/>
      <c r="Y56" s="1009"/>
      <c r="Z56" s="1009"/>
      <c r="AA56" s="893"/>
      <c r="AB56" s="893"/>
      <c r="AC56" s="1816"/>
      <c r="AD56" s="1816"/>
      <c r="AE56" s="1816"/>
      <c r="AF56" s="1816"/>
      <c r="AG56" s="1816"/>
      <c r="AH56" s="1816"/>
      <c r="AI56" s="1816"/>
      <c r="AJ56" s="893"/>
      <c r="AK56" s="893"/>
    </row>
    <row r="57" spans="2:54" s="1" customFormat="1" ht="15" customHeight="1">
      <c r="B57" s="1034"/>
      <c r="C57" s="1035"/>
      <c r="D57" s="1035"/>
      <c r="E57" s="1035"/>
      <c r="F57" s="1035"/>
      <c r="G57" s="1035"/>
      <c r="H57" s="1036"/>
      <c r="I57" s="953">
        <v>2</v>
      </c>
      <c r="J57" s="953"/>
      <c r="K57" s="1009"/>
      <c r="L57" s="1009"/>
      <c r="M57" s="1009"/>
      <c r="N57" s="1009"/>
      <c r="O57" s="1009"/>
      <c r="P57" s="1009"/>
      <c r="Q57" s="1009"/>
      <c r="R57" s="1048" t="s">
        <v>2694</v>
      </c>
      <c r="S57" s="1047" t="s">
        <v>2692</v>
      </c>
      <c r="T57" s="1009"/>
      <c r="U57" s="1009"/>
      <c r="V57" s="1009"/>
      <c r="W57" s="1009"/>
      <c r="X57" s="1009"/>
      <c r="Y57" s="1009"/>
      <c r="Z57" s="1009"/>
      <c r="AA57" s="893" t="s">
        <v>2693</v>
      </c>
      <c r="AB57" s="893"/>
      <c r="AC57" s="1816">
        <f t="shared" ref="AC57" si="0">K57*T57</f>
        <v>0</v>
      </c>
      <c r="AD57" s="1816"/>
      <c r="AE57" s="1816"/>
      <c r="AF57" s="1816"/>
      <c r="AG57" s="1816"/>
      <c r="AH57" s="1816"/>
      <c r="AI57" s="1816"/>
      <c r="AJ57" s="893" t="s">
        <v>2694</v>
      </c>
      <c r="AK57" s="893"/>
      <c r="AM57" s="2"/>
      <c r="AN57" s="2"/>
      <c r="AO57" s="2"/>
      <c r="AP57" s="2"/>
      <c r="AQ57" s="2"/>
      <c r="AR57" s="2"/>
    </row>
    <row r="58" spans="2:54" s="198" customFormat="1" ht="15" customHeight="1">
      <c r="B58" s="1034"/>
      <c r="C58" s="1035"/>
      <c r="D58" s="1035"/>
      <c r="E58" s="1035"/>
      <c r="F58" s="1035"/>
      <c r="G58" s="1035"/>
      <c r="H58" s="1036"/>
      <c r="I58" s="953"/>
      <c r="J58" s="953"/>
      <c r="K58" s="1009"/>
      <c r="L58" s="1009"/>
      <c r="M58" s="1009"/>
      <c r="N58" s="1009"/>
      <c r="O58" s="1009"/>
      <c r="P58" s="1009"/>
      <c r="Q58" s="1009"/>
      <c r="R58" s="1048"/>
      <c r="S58" s="1047"/>
      <c r="T58" s="1009"/>
      <c r="U58" s="1009"/>
      <c r="V58" s="1009"/>
      <c r="W58" s="1009"/>
      <c r="X58" s="1009"/>
      <c r="Y58" s="1009"/>
      <c r="Z58" s="1009"/>
      <c r="AA58" s="893"/>
      <c r="AB58" s="893"/>
      <c r="AC58" s="1816"/>
      <c r="AD58" s="1816"/>
      <c r="AE58" s="1816"/>
      <c r="AF58" s="1816"/>
      <c r="AG58" s="1816"/>
      <c r="AH58" s="1816"/>
      <c r="AI58" s="1816"/>
      <c r="AJ58" s="893"/>
      <c r="AK58" s="893"/>
    </row>
    <row r="59" spans="2:54" s="198" customFormat="1" ht="15" customHeight="1">
      <c r="B59" s="1034"/>
      <c r="C59" s="1035"/>
      <c r="D59" s="1035"/>
      <c r="E59" s="1035"/>
      <c r="F59" s="1035"/>
      <c r="G59" s="1035"/>
      <c r="H59" s="1036"/>
      <c r="I59" s="953">
        <v>3</v>
      </c>
      <c r="J59" s="953"/>
      <c r="K59" s="1009"/>
      <c r="L59" s="1009"/>
      <c r="M59" s="1009"/>
      <c r="N59" s="1009"/>
      <c r="O59" s="1009"/>
      <c r="P59" s="1009"/>
      <c r="Q59" s="1009"/>
      <c r="R59" s="1048" t="s">
        <v>2694</v>
      </c>
      <c r="S59" s="1047" t="s">
        <v>2692</v>
      </c>
      <c r="T59" s="1009"/>
      <c r="U59" s="1009"/>
      <c r="V59" s="1009"/>
      <c r="W59" s="1009"/>
      <c r="X59" s="1009"/>
      <c r="Y59" s="1009"/>
      <c r="Z59" s="1009"/>
      <c r="AA59" s="893" t="s">
        <v>2693</v>
      </c>
      <c r="AB59" s="893"/>
      <c r="AC59" s="1816">
        <f t="shared" ref="AC59" si="1">K59*T59</f>
        <v>0</v>
      </c>
      <c r="AD59" s="1816"/>
      <c r="AE59" s="1816"/>
      <c r="AF59" s="1816"/>
      <c r="AG59" s="1816"/>
      <c r="AH59" s="1816"/>
      <c r="AI59" s="1816"/>
      <c r="AJ59" s="893" t="s">
        <v>2694</v>
      </c>
      <c r="AK59" s="893"/>
      <c r="AM59" s="209"/>
      <c r="AN59" s="209"/>
      <c r="AO59" s="209"/>
      <c r="AP59" s="209"/>
      <c r="AQ59" s="209"/>
    </row>
    <row r="60" spans="2:54" s="198" customFormat="1" ht="15" customHeight="1">
      <c r="B60" s="1034"/>
      <c r="C60" s="1035"/>
      <c r="D60" s="1035"/>
      <c r="E60" s="1035"/>
      <c r="F60" s="1035"/>
      <c r="G60" s="1035"/>
      <c r="H60" s="1036"/>
      <c r="I60" s="953"/>
      <c r="J60" s="953"/>
      <c r="K60" s="1009"/>
      <c r="L60" s="1009"/>
      <c r="M60" s="1009"/>
      <c r="N60" s="1009"/>
      <c r="O60" s="1009"/>
      <c r="P60" s="1009"/>
      <c r="Q60" s="1009"/>
      <c r="R60" s="1048"/>
      <c r="S60" s="1047"/>
      <c r="T60" s="1009"/>
      <c r="U60" s="1009"/>
      <c r="V60" s="1009"/>
      <c r="W60" s="1009"/>
      <c r="X60" s="1009"/>
      <c r="Y60" s="1009"/>
      <c r="Z60" s="1009"/>
      <c r="AA60" s="893"/>
      <c r="AB60" s="893"/>
      <c r="AC60" s="1816"/>
      <c r="AD60" s="1816"/>
      <c r="AE60" s="1816"/>
      <c r="AF60" s="1816"/>
      <c r="AG60" s="1816"/>
      <c r="AH60" s="1816"/>
      <c r="AI60" s="1816"/>
      <c r="AJ60" s="893"/>
      <c r="AK60" s="893"/>
      <c r="AM60" s="209"/>
      <c r="AN60" s="209"/>
      <c r="AO60" s="209"/>
      <c r="AP60" s="209"/>
      <c r="AQ60" s="209"/>
    </row>
    <row r="61" spans="2:54" s="198" customFormat="1" ht="15" customHeight="1">
      <c r="B61" s="1034"/>
      <c r="C61" s="1035"/>
      <c r="D61" s="1035"/>
      <c r="E61" s="1035"/>
      <c r="F61" s="1035"/>
      <c r="G61" s="1035"/>
      <c r="H61" s="1036"/>
      <c r="I61" s="1057">
        <v>4</v>
      </c>
      <c r="J61" s="1057"/>
      <c r="K61" s="1009"/>
      <c r="L61" s="1009"/>
      <c r="M61" s="1009"/>
      <c r="N61" s="1009"/>
      <c r="O61" s="1009"/>
      <c r="P61" s="1009"/>
      <c r="Q61" s="1009"/>
      <c r="R61" s="1048" t="s">
        <v>2694</v>
      </c>
      <c r="S61" s="1047" t="s">
        <v>2692</v>
      </c>
      <c r="T61" s="1009"/>
      <c r="U61" s="1009"/>
      <c r="V61" s="1009"/>
      <c r="W61" s="1009"/>
      <c r="X61" s="1009"/>
      <c r="Y61" s="1009"/>
      <c r="Z61" s="1009"/>
      <c r="AA61" s="893" t="s">
        <v>2693</v>
      </c>
      <c r="AB61" s="893"/>
      <c r="AC61" s="1816">
        <f t="shared" ref="AC61" si="2">K61*T61</f>
        <v>0</v>
      </c>
      <c r="AD61" s="1816"/>
      <c r="AE61" s="1816"/>
      <c r="AF61" s="1816"/>
      <c r="AG61" s="1816"/>
      <c r="AH61" s="1816"/>
      <c r="AI61" s="1816"/>
      <c r="AJ61" s="893" t="s">
        <v>2694</v>
      </c>
      <c r="AK61" s="893"/>
      <c r="AM61" s="209"/>
      <c r="AN61" s="209"/>
      <c r="AO61" s="209"/>
      <c r="AP61" s="209"/>
      <c r="AQ61" s="209"/>
    </row>
    <row r="62" spans="2:54" s="198" customFormat="1" ht="15" customHeight="1">
      <c r="B62" s="1034"/>
      <c r="C62" s="1035"/>
      <c r="D62" s="1035"/>
      <c r="E62" s="1035"/>
      <c r="F62" s="1035"/>
      <c r="G62" s="1035"/>
      <c r="H62" s="1036"/>
      <c r="I62" s="1057"/>
      <c r="J62" s="1057"/>
      <c r="K62" s="1009"/>
      <c r="L62" s="1009"/>
      <c r="M62" s="1009"/>
      <c r="N62" s="1009"/>
      <c r="O62" s="1009"/>
      <c r="P62" s="1009"/>
      <c r="Q62" s="1009"/>
      <c r="R62" s="1048"/>
      <c r="S62" s="1047"/>
      <c r="T62" s="1009"/>
      <c r="U62" s="1009"/>
      <c r="V62" s="1009"/>
      <c r="W62" s="1009"/>
      <c r="X62" s="1009"/>
      <c r="Y62" s="1009"/>
      <c r="Z62" s="1009"/>
      <c r="AA62" s="893"/>
      <c r="AB62" s="893"/>
      <c r="AC62" s="1816"/>
      <c r="AD62" s="1816"/>
      <c r="AE62" s="1816"/>
      <c r="AF62" s="1816"/>
      <c r="AG62" s="1816"/>
      <c r="AH62" s="1816"/>
      <c r="AI62" s="1816"/>
      <c r="AJ62" s="893"/>
      <c r="AK62" s="893"/>
      <c r="AM62" s="209"/>
      <c r="AN62" s="209"/>
      <c r="AO62" s="209"/>
      <c r="AP62" s="209"/>
      <c r="AQ62" s="209"/>
    </row>
    <row r="63" spans="2:54" s="198" customFormat="1" ht="15" customHeight="1">
      <c r="B63" s="1034"/>
      <c r="C63" s="1035"/>
      <c r="D63" s="1035"/>
      <c r="E63" s="1035"/>
      <c r="F63" s="1035"/>
      <c r="G63" s="1035"/>
      <c r="H63" s="1036"/>
      <c r="I63" s="1057">
        <v>5</v>
      </c>
      <c r="J63" s="1057"/>
      <c r="K63" s="1009"/>
      <c r="L63" s="1009"/>
      <c r="M63" s="1009"/>
      <c r="N63" s="1009"/>
      <c r="O63" s="1009"/>
      <c r="P63" s="1009"/>
      <c r="Q63" s="1009"/>
      <c r="R63" s="1048" t="s">
        <v>2694</v>
      </c>
      <c r="S63" s="1047" t="s">
        <v>2692</v>
      </c>
      <c r="T63" s="1009"/>
      <c r="U63" s="1009"/>
      <c r="V63" s="1009"/>
      <c r="W63" s="1009"/>
      <c r="X63" s="1009"/>
      <c r="Y63" s="1009"/>
      <c r="Z63" s="1009"/>
      <c r="AA63" s="893" t="s">
        <v>2693</v>
      </c>
      <c r="AB63" s="893"/>
      <c r="AC63" s="1816">
        <f t="shared" ref="AC63" si="3">K63*T63</f>
        <v>0</v>
      </c>
      <c r="AD63" s="1816"/>
      <c r="AE63" s="1816"/>
      <c r="AF63" s="1816"/>
      <c r="AG63" s="1816"/>
      <c r="AH63" s="1816"/>
      <c r="AI63" s="1816"/>
      <c r="AJ63" s="893" t="s">
        <v>2694</v>
      </c>
      <c r="AK63" s="893"/>
    </row>
    <row r="64" spans="2:54" s="198" customFormat="1" ht="15" customHeight="1">
      <c r="B64" s="1034"/>
      <c r="C64" s="1035"/>
      <c r="D64" s="1035"/>
      <c r="E64" s="1035"/>
      <c r="F64" s="1035"/>
      <c r="G64" s="1035"/>
      <c r="H64" s="1036"/>
      <c r="I64" s="1057"/>
      <c r="J64" s="1057"/>
      <c r="K64" s="1009"/>
      <c r="L64" s="1009"/>
      <c r="M64" s="1009"/>
      <c r="N64" s="1009"/>
      <c r="O64" s="1009"/>
      <c r="P64" s="1009"/>
      <c r="Q64" s="1009"/>
      <c r="R64" s="1048"/>
      <c r="S64" s="1047"/>
      <c r="T64" s="1009"/>
      <c r="U64" s="1009"/>
      <c r="V64" s="1009"/>
      <c r="W64" s="1009"/>
      <c r="X64" s="1009"/>
      <c r="Y64" s="1009"/>
      <c r="Z64" s="1009"/>
      <c r="AA64" s="893"/>
      <c r="AB64" s="893"/>
      <c r="AC64" s="1816"/>
      <c r="AD64" s="1816"/>
      <c r="AE64" s="1816"/>
      <c r="AF64" s="1816"/>
      <c r="AG64" s="1816"/>
      <c r="AH64" s="1816"/>
      <c r="AI64" s="1816"/>
      <c r="AJ64" s="893"/>
      <c r="AK64" s="893"/>
    </row>
    <row r="65" spans="2:50" s="198" customFormat="1" ht="15" customHeight="1">
      <c r="B65" s="1034"/>
      <c r="C65" s="1035"/>
      <c r="D65" s="1035"/>
      <c r="E65" s="1035"/>
      <c r="F65" s="1035"/>
      <c r="G65" s="1035"/>
      <c r="H65" s="1036"/>
      <c r="I65" s="1050" t="s">
        <v>2696</v>
      </c>
      <c r="J65" s="1050"/>
      <c r="K65" s="1050"/>
      <c r="L65" s="1050"/>
      <c r="M65" s="1050"/>
      <c r="N65" s="1050"/>
      <c r="O65" s="1050"/>
      <c r="P65" s="1050"/>
      <c r="Q65" s="1050"/>
      <c r="R65" s="1050"/>
      <c r="S65" s="1050"/>
      <c r="T65" s="1050"/>
      <c r="U65" s="1050"/>
      <c r="V65" s="1050"/>
      <c r="W65" s="1050"/>
      <c r="X65" s="1050"/>
      <c r="Y65" s="1050"/>
      <c r="Z65" s="1050"/>
      <c r="AA65" s="1050"/>
      <c r="AB65" s="1050"/>
      <c r="AC65" s="1816">
        <f>SUM(AC55:AI64)</f>
        <v>0</v>
      </c>
      <c r="AD65" s="1816"/>
      <c r="AE65" s="1816"/>
      <c r="AF65" s="1816"/>
      <c r="AG65" s="1816"/>
      <c r="AH65" s="1816"/>
      <c r="AI65" s="1816"/>
      <c r="AJ65" s="893" t="s">
        <v>2694</v>
      </c>
      <c r="AK65" s="893"/>
    </row>
    <row r="66" spans="2:50" s="198" customFormat="1" ht="15" customHeight="1">
      <c r="B66" s="1034"/>
      <c r="C66" s="1035"/>
      <c r="D66" s="1035"/>
      <c r="E66" s="1035"/>
      <c r="F66" s="1035"/>
      <c r="G66" s="1035"/>
      <c r="H66" s="1036"/>
      <c r="I66" s="1050"/>
      <c r="J66" s="1050"/>
      <c r="K66" s="1050"/>
      <c r="L66" s="1050"/>
      <c r="M66" s="1050"/>
      <c r="N66" s="1050"/>
      <c r="O66" s="1050"/>
      <c r="P66" s="1050"/>
      <c r="Q66" s="1050"/>
      <c r="R66" s="1050"/>
      <c r="S66" s="1050"/>
      <c r="T66" s="1050"/>
      <c r="U66" s="1050"/>
      <c r="V66" s="1050"/>
      <c r="W66" s="1050"/>
      <c r="X66" s="1050"/>
      <c r="Y66" s="1050"/>
      <c r="Z66" s="1050"/>
      <c r="AA66" s="1050"/>
      <c r="AB66" s="1050"/>
      <c r="AC66" s="1816"/>
      <c r="AD66" s="1816"/>
      <c r="AE66" s="1816"/>
      <c r="AF66" s="1816"/>
      <c r="AG66" s="1816"/>
      <c r="AH66" s="1816"/>
      <c r="AI66" s="1816"/>
      <c r="AJ66" s="893"/>
      <c r="AK66" s="893"/>
    </row>
    <row r="67" spans="2:50" s="198" customFormat="1" ht="15" customHeight="1">
      <c r="B67" s="1034"/>
      <c r="C67" s="1035"/>
      <c r="D67" s="1035"/>
      <c r="E67" s="1035"/>
      <c r="F67" s="1035"/>
      <c r="G67" s="1035"/>
      <c r="H67" s="1036"/>
      <c r="I67" s="1011" t="s">
        <v>2700</v>
      </c>
      <c r="J67" s="1012"/>
      <c r="K67" s="1012"/>
      <c r="L67" s="1012"/>
      <c r="M67" s="1012"/>
      <c r="N67" s="1012"/>
      <c r="O67" s="1012"/>
      <c r="P67" s="1013"/>
      <c r="Q67" s="1051">
        <f>AC65/1000</f>
        <v>0</v>
      </c>
      <c r="R67" s="1051"/>
      <c r="S67" s="1051"/>
      <c r="T67" s="1051"/>
      <c r="U67" s="1051"/>
      <c r="V67" s="1051"/>
      <c r="W67" s="1051"/>
      <c r="X67" s="1019" t="s">
        <v>2699</v>
      </c>
      <c r="Y67" s="1019"/>
      <c r="Z67" s="1053"/>
      <c r="AA67" s="1053"/>
      <c r="AB67" s="1053"/>
      <c r="AC67" s="1053"/>
      <c r="AD67" s="1053"/>
      <c r="AE67" s="1053"/>
      <c r="AF67" s="1053"/>
      <c r="AG67" s="1053"/>
      <c r="AH67" s="1053"/>
      <c r="AI67" s="1053"/>
      <c r="AJ67" s="1053"/>
      <c r="AK67" s="1054"/>
    </row>
    <row r="68" spans="2:50" s="198" customFormat="1" ht="15" customHeight="1">
      <c r="B68" s="1014"/>
      <c r="C68" s="1015"/>
      <c r="D68" s="1015"/>
      <c r="E68" s="1015"/>
      <c r="F68" s="1015"/>
      <c r="G68" s="1015"/>
      <c r="H68" s="1016"/>
      <c r="I68" s="1014"/>
      <c r="J68" s="1015"/>
      <c r="K68" s="1015"/>
      <c r="L68" s="1015"/>
      <c r="M68" s="1015"/>
      <c r="N68" s="1015"/>
      <c r="O68" s="1015"/>
      <c r="P68" s="1016"/>
      <c r="Q68" s="1052"/>
      <c r="R68" s="1052"/>
      <c r="S68" s="1052"/>
      <c r="T68" s="1052"/>
      <c r="U68" s="1052"/>
      <c r="V68" s="1052"/>
      <c r="W68" s="1052"/>
      <c r="X68" s="1020"/>
      <c r="Y68" s="1020"/>
      <c r="Z68" s="1055"/>
      <c r="AA68" s="1055"/>
      <c r="AB68" s="1055"/>
      <c r="AC68" s="1055"/>
      <c r="AD68" s="1055"/>
      <c r="AE68" s="1055"/>
      <c r="AF68" s="1055"/>
      <c r="AG68" s="1055"/>
      <c r="AH68" s="1055"/>
      <c r="AI68" s="1055"/>
      <c r="AJ68" s="1055"/>
      <c r="AK68" s="1056"/>
    </row>
    <row r="69" spans="2:50" s="198" customFormat="1" ht="15" customHeight="1">
      <c r="B69" s="1057" t="s">
        <v>2697</v>
      </c>
      <c r="C69" s="1057"/>
      <c r="D69" s="1057"/>
      <c r="E69" s="1057"/>
      <c r="F69" s="1057"/>
      <c r="G69" s="1057"/>
      <c r="H69" s="1057"/>
      <c r="I69" s="1057" t="s">
        <v>2701</v>
      </c>
      <c r="J69" s="1057"/>
      <c r="K69" s="1057"/>
      <c r="L69" s="1057"/>
      <c r="M69" s="1057"/>
      <c r="N69" s="1057"/>
      <c r="O69" s="1057"/>
      <c r="P69" s="1057"/>
      <c r="Q69" s="1058"/>
      <c r="R69" s="1059"/>
      <c r="S69" s="1059"/>
      <c r="T69" s="1059"/>
      <c r="U69" s="1059"/>
      <c r="V69" s="1059"/>
      <c r="W69" s="1060"/>
      <c r="X69" s="1069" t="s">
        <v>2699</v>
      </c>
      <c r="Y69" s="1069"/>
      <c r="Z69" s="1072"/>
      <c r="AA69" s="1072"/>
      <c r="AB69" s="1072"/>
      <c r="AC69" s="1072"/>
      <c r="AD69" s="1072"/>
      <c r="AE69" s="1072"/>
      <c r="AF69" s="1072"/>
      <c r="AG69" s="1072"/>
      <c r="AH69" s="1072"/>
      <c r="AI69" s="1072"/>
      <c r="AJ69" s="1072"/>
      <c r="AK69" s="1073"/>
      <c r="AU69" s="361"/>
      <c r="AV69" s="361"/>
      <c r="AW69" s="361"/>
      <c r="AX69" s="362"/>
    </row>
    <row r="70" spans="2:50" s="198" customFormat="1" ht="15" customHeight="1">
      <c r="B70" s="1057"/>
      <c r="C70" s="1057"/>
      <c r="D70" s="1057"/>
      <c r="E70" s="1057"/>
      <c r="F70" s="1057"/>
      <c r="G70" s="1057"/>
      <c r="H70" s="1057"/>
      <c r="I70" s="1057"/>
      <c r="J70" s="1057"/>
      <c r="K70" s="1057"/>
      <c r="L70" s="1057"/>
      <c r="M70" s="1057"/>
      <c r="N70" s="1057"/>
      <c r="O70" s="1057"/>
      <c r="P70" s="1057"/>
      <c r="Q70" s="1058"/>
      <c r="R70" s="1059"/>
      <c r="S70" s="1059"/>
      <c r="T70" s="1059"/>
      <c r="U70" s="1059"/>
      <c r="V70" s="1059"/>
      <c r="W70" s="1060"/>
      <c r="X70" s="1070"/>
      <c r="Y70" s="1070"/>
      <c r="Z70" s="1074"/>
      <c r="AA70" s="1074"/>
      <c r="AB70" s="1074"/>
      <c r="AC70" s="1074"/>
      <c r="AD70" s="1074"/>
      <c r="AE70" s="1074"/>
      <c r="AF70" s="1074"/>
      <c r="AG70" s="1074"/>
      <c r="AH70" s="1074"/>
      <c r="AI70" s="1074"/>
      <c r="AJ70" s="1074"/>
      <c r="AK70" s="1075"/>
      <c r="AU70" s="361"/>
      <c r="AV70" s="361"/>
      <c r="AW70" s="361"/>
      <c r="AX70" s="362"/>
    </row>
    <row r="71" spans="2:50" s="198" customFormat="1" ht="15" customHeight="1">
      <c r="B71" s="1061" t="s">
        <v>2802</v>
      </c>
      <c r="C71" s="1062"/>
      <c r="D71" s="1062"/>
      <c r="E71" s="1062"/>
      <c r="F71" s="1062"/>
      <c r="G71" s="1062"/>
      <c r="H71" s="1062"/>
      <c r="I71" s="1062"/>
      <c r="J71" s="1062"/>
      <c r="K71" s="1062"/>
      <c r="L71" s="1062"/>
      <c r="M71" s="1062"/>
      <c r="N71" s="1062"/>
      <c r="O71" s="1062"/>
      <c r="P71" s="1063"/>
      <c r="Q71" s="1076">
        <f>ROUNDDOWN(MIN(Q67,Q69),2)</f>
        <v>0</v>
      </c>
      <c r="R71" s="1076"/>
      <c r="S71" s="1076"/>
      <c r="T71" s="1076"/>
      <c r="U71" s="1076"/>
      <c r="V71" s="1076"/>
      <c r="W71" s="1076"/>
      <c r="X71" s="1069" t="s">
        <v>2699</v>
      </c>
      <c r="Y71" s="1069"/>
      <c r="Z71" s="1071" t="s">
        <v>2702</v>
      </c>
      <c r="AA71" s="1053"/>
      <c r="AB71" s="1053"/>
      <c r="AC71" s="1053"/>
      <c r="AD71" s="1053"/>
      <c r="AE71" s="1053"/>
      <c r="AF71" s="1053"/>
      <c r="AG71" s="1053"/>
      <c r="AH71" s="1053"/>
      <c r="AI71" s="1053"/>
      <c r="AJ71" s="1053"/>
      <c r="AK71" s="1054"/>
      <c r="AL71" s="1078" t="s">
        <v>2943</v>
      </c>
      <c r="AM71" s="1079"/>
      <c r="AN71" s="1079"/>
      <c r="AO71" s="1079"/>
      <c r="AP71" s="1079"/>
      <c r="AQ71" s="1079"/>
      <c r="AR71" s="1079"/>
      <c r="AU71" s="361"/>
      <c r="AV71" s="361"/>
      <c r="AW71" s="361"/>
      <c r="AX71" s="362"/>
    </row>
    <row r="72" spans="2:50" s="198" customFormat="1" ht="15" customHeight="1">
      <c r="B72" s="1064"/>
      <c r="C72" s="1065"/>
      <c r="D72" s="1065"/>
      <c r="E72" s="1065"/>
      <c r="F72" s="1065"/>
      <c r="G72" s="1065"/>
      <c r="H72" s="1065"/>
      <c r="I72" s="1065"/>
      <c r="J72" s="1065"/>
      <c r="K72" s="1065"/>
      <c r="L72" s="1065"/>
      <c r="M72" s="1065"/>
      <c r="N72" s="1065"/>
      <c r="O72" s="1065"/>
      <c r="P72" s="1066"/>
      <c r="Q72" s="1077"/>
      <c r="R72" s="1077"/>
      <c r="S72" s="1077"/>
      <c r="T72" s="1077"/>
      <c r="U72" s="1077"/>
      <c r="V72" s="1077"/>
      <c r="W72" s="1077"/>
      <c r="X72" s="1070"/>
      <c r="Y72" s="1070"/>
      <c r="Z72" s="1055"/>
      <c r="AA72" s="1055"/>
      <c r="AB72" s="1055"/>
      <c r="AC72" s="1055"/>
      <c r="AD72" s="1055"/>
      <c r="AE72" s="1055"/>
      <c r="AF72" s="1055"/>
      <c r="AG72" s="1055"/>
      <c r="AH72" s="1055"/>
      <c r="AI72" s="1055"/>
      <c r="AJ72" s="1055"/>
      <c r="AK72" s="1056"/>
      <c r="AL72" s="1078"/>
      <c r="AM72" s="1079"/>
      <c r="AN72" s="1079"/>
      <c r="AO72" s="1079"/>
      <c r="AP72" s="1079"/>
      <c r="AQ72" s="1079"/>
      <c r="AR72" s="1079"/>
      <c r="AU72" s="361"/>
      <c r="AV72" s="361"/>
      <c r="AW72" s="361"/>
      <c r="AX72" s="362"/>
    </row>
    <row r="73" spans="2:50" s="198" customFormat="1" ht="15" customHeight="1">
      <c r="C73" s="199"/>
      <c r="D73" s="199"/>
      <c r="E73" s="199"/>
      <c r="F73" s="199"/>
      <c r="G73" s="199"/>
      <c r="AC73" s="496"/>
      <c r="AD73" s="496"/>
      <c r="AE73" s="496"/>
      <c r="AF73" s="496"/>
      <c r="AG73" s="496"/>
      <c r="AH73" s="496"/>
      <c r="AI73" s="496"/>
      <c r="AJ73" s="495" t="s">
        <v>2703</v>
      </c>
      <c r="AK73" s="497">
        <f>AK52+1</f>
        <v>2</v>
      </c>
      <c r="AR73" s="3"/>
    </row>
    <row r="74" spans="2:50" s="198" customFormat="1" ht="15" customHeight="1">
      <c r="B74" s="1011" t="s">
        <v>2689</v>
      </c>
      <c r="C74" s="1012"/>
      <c r="D74" s="1012"/>
      <c r="E74" s="1012"/>
      <c r="F74" s="1012"/>
      <c r="G74" s="1012"/>
      <c r="H74" s="1013"/>
      <c r="I74" s="953" t="s">
        <v>2690</v>
      </c>
      <c r="J74" s="953"/>
      <c r="K74" s="953" t="s">
        <v>2695</v>
      </c>
      <c r="L74" s="953"/>
      <c r="M74" s="953"/>
      <c r="N74" s="953"/>
      <c r="O74" s="953"/>
      <c r="P74" s="953"/>
      <c r="Q74" s="953"/>
      <c r="R74" s="953"/>
      <c r="S74" s="953"/>
      <c r="T74" s="953" t="s">
        <v>2691</v>
      </c>
      <c r="U74" s="953"/>
      <c r="V74" s="953"/>
      <c r="W74" s="953"/>
      <c r="X74" s="953"/>
      <c r="Y74" s="953"/>
      <c r="Z74" s="953"/>
      <c r="AA74" s="953"/>
      <c r="AB74" s="953"/>
      <c r="AC74" s="953" t="s">
        <v>2739</v>
      </c>
      <c r="AD74" s="953"/>
      <c r="AE74" s="953"/>
      <c r="AF74" s="953"/>
      <c r="AG74" s="953"/>
      <c r="AH74" s="953"/>
      <c r="AI74" s="953"/>
      <c r="AJ74" s="953"/>
      <c r="AK74" s="953"/>
      <c r="AR74" s="3"/>
    </row>
    <row r="75" spans="2:50" s="198" customFormat="1" ht="15" customHeight="1">
      <c r="B75" s="1034"/>
      <c r="C75" s="1035"/>
      <c r="D75" s="1035"/>
      <c r="E75" s="1035"/>
      <c r="F75" s="1035"/>
      <c r="G75" s="1035"/>
      <c r="H75" s="1036"/>
      <c r="I75" s="953"/>
      <c r="J75" s="953"/>
      <c r="K75" s="953"/>
      <c r="L75" s="953"/>
      <c r="M75" s="953"/>
      <c r="N75" s="953"/>
      <c r="O75" s="953"/>
      <c r="P75" s="953"/>
      <c r="Q75" s="953"/>
      <c r="R75" s="953"/>
      <c r="S75" s="953"/>
      <c r="T75" s="953"/>
      <c r="U75" s="953"/>
      <c r="V75" s="953"/>
      <c r="W75" s="953"/>
      <c r="X75" s="953"/>
      <c r="Y75" s="953"/>
      <c r="Z75" s="953"/>
      <c r="AA75" s="953"/>
      <c r="AB75" s="953"/>
      <c r="AC75" s="953"/>
      <c r="AD75" s="953"/>
      <c r="AE75" s="953"/>
      <c r="AF75" s="953"/>
      <c r="AG75" s="953"/>
      <c r="AH75" s="953"/>
      <c r="AI75" s="953"/>
      <c r="AJ75" s="953"/>
      <c r="AK75" s="953"/>
      <c r="AR75" s="3"/>
    </row>
    <row r="76" spans="2:50" s="1" customFormat="1" ht="15" customHeight="1">
      <c r="B76" s="1034"/>
      <c r="C76" s="1035"/>
      <c r="D76" s="1035"/>
      <c r="E76" s="1035"/>
      <c r="F76" s="1035"/>
      <c r="G76" s="1035"/>
      <c r="H76" s="1036"/>
      <c r="I76" s="953">
        <v>1</v>
      </c>
      <c r="J76" s="953"/>
      <c r="K76" s="1009"/>
      <c r="L76" s="1009"/>
      <c r="M76" s="1009"/>
      <c r="N76" s="1009"/>
      <c r="O76" s="1009"/>
      <c r="P76" s="1009"/>
      <c r="Q76" s="1009"/>
      <c r="R76" s="1048" t="s">
        <v>2694</v>
      </c>
      <c r="S76" s="1047" t="s">
        <v>2692</v>
      </c>
      <c r="T76" s="1009"/>
      <c r="U76" s="1009"/>
      <c r="V76" s="1009"/>
      <c r="W76" s="1009"/>
      <c r="X76" s="1009"/>
      <c r="Y76" s="1009"/>
      <c r="Z76" s="1009"/>
      <c r="AA76" s="893" t="s">
        <v>2693</v>
      </c>
      <c r="AB76" s="893"/>
      <c r="AC76" s="1816">
        <f>K76*T76</f>
        <v>0</v>
      </c>
      <c r="AD76" s="1816"/>
      <c r="AE76" s="1816"/>
      <c r="AF76" s="1816"/>
      <c r="AG76" s="1816"/>
      <c r="AH76" s="1816"/>
      <c r="AI76" s="1816"/>
      <c r="AJ76" s="893" t="s">
        <v>2694</v>
      </c>
      <c r="AK76" s="893"/>
      <c r="AL76" s="2"/>
      <c r="AM76" s="2"/>
      <c r="AN76" s="2"/>
      <c r="AO76" s="2"/>
      <c r="AP76" s="2"/>
      <c r="AQ76" s="2"/>
      <c r="AR76" s="2"/>
    </row>
    <row r="77" spans="2:50" s="198" customFormat="1" ht="15" customHeight="1">
      <c r="B77" s="1034"/>
      <c r="C77" s="1035"/>
      <c r="D77" s="1035"/>
      <c r="E77" s="1035"/>
      <c r="F77" s="1035"/>
      <c r="G77" s="1035"/>
      <c r="H77" s="1036"/>
      <c r="I77" s="953"/>
      <c r="J77" s="953"/>
      <c r="K77" s="1009"/>
      <c r="L77" s="1009"/>
      <c r="M77" s="1009"/>
      <c r="N77" s="1009"/>
      <c r="O77" s="1009"/>
      <c r="P77" s="1009"/>
      <c r="Q77" s="1009"/>
      <c r="R77" s="1048"/>
      <c r="S77" s="1047"/>
      <c r="T77" s="1009"/>
      <c r="U77" s="1009"/>
      <c r="V77" s="1009"/>
      <c r="W77" s="1009"/>
      <c r="X77" s="1009"/>
      <c r="Y77" s="1009"/>
      <c r="Z77" s="1009"/>
      <c r="AA77" s="893"/>
      <c r="AB77" s="893"/>
      <c r="AC77" s="1816"/>
      <c r="AD77" s="1816"/>
      <c r="AE77" s="1816"/>
      <c r="AF77" s="1816"/>
      <c r="AG77" s="1816"/>
      <c r="AH77" s="1816"/>
      <c r="AI77" s="1816"/>
      <c r="AJ77" s="893"/>
      <c r="AK77" s="893"/>
    </row>
    <row r="78" spans="2:50" s="1" customFormat="1" ht="15" customHeight="1">
      <c r="B78" s="1034"/>
      <c r="C78" s="1035"/>
      <c r="D78" s="1035"/>
      <c r="E78" s="1035"/>
      <c r="F78" s="1035"/>
      <c r="G78" s="1035"/>
      <c r="H78" s="1036"/>
      <c r="I78" s="953">
        <v>2</v>
      </c>
      <c r="J78" s="953"/>
      <c r="K78" s="1009"/>
      <c r="L78" s="1009"/>
      <c r="M78" s="1009"/>
      <c r="N78" s="1009"/>
      <c r="O78" s="1009"/>
      <c r="P78" s="1009"/>
      <c r="Q78" s="1009"/>
      <c r="R78" s="1048" t="s">
        <v>2694</v>
      </c>
      <c r="S78" s="1047" t="s">
        <v>2692</v>
      </c>
      <c r="T78" s="1009"/>
      <c r="U78" s="1009"/>
      <c r="V78" s="1009"/>
      <c r="W78" s="1009"/>
      <c r="X78" s="1009"/>
      <c r="Y78" s="1009"/>
      <c r="Z78" s="1009"/>
      <c r="AA78" s="893" t="s">
        <v>2693</v>
      </c>
      <c r="AB78" s="893"/>
      <c r="AC78" s="1816">
        <f t="shared" ref="AC78" si="4">K78*T78</f>
        <v>0</v>
      </c>
      <c r="AD78" s="1816"/>
      <c r="AE78" s="1816"/>
      <c r="AF78" s="1816"/>
      <c r="AG78" s="1816"/>
      <c r="AH78" s="1816"/>
      <c r="AI78" s="1816"/>
      <c r="AJ78" s="893" t="s">
        <v>2694</v>
      </c>
      <c r="AK78" s="893"/>
      <c r="AM78" s="2"/>
      <c r="AN78" s="2"/>
      <c r="AO78" s="2"/>
      <c r="AP78" s="2"/>
      <c r="AQ78" s="2"/>
      <c r="AR78" s="2"/>
    </row>
    <row r="79" spans="2:50" s="198" customFormat="1" ht="15" customHeight="1">
      <c r="B79" s="1034"/>
      <c r="C79" s="1035"/>
      <c r="D79" s="1035"/>
      <c r="E79" s="1035"/>
      <c r="F79" s="1035"/>
      <c r="G79" s="1035"/>
      <c r="H79" s="1036"/>
      <c r="I79" s="953"/>
      <c r="J79" s="953"/>
      <c r="K79" s="1009"/>
      <c r="L79" s="1009"/>
      <c r="M79" s="1009"/>
      <c r="N79" s="1009"/>
      <c r="O79" s="1009"/>
      <c r="P79" s="1009"/>
      <c r="Q79" s="1009"/>
      <c r="R79" s="1048"/>
      <c r="S79" s="1047"/>
      <c r="T79" s="1009"/>
      <c r="U79" s="1009"/>
      <c r="V79" s="1009"/>
      <c r="W79" s="1009"/>
      <c r="X79" s="1009"/>
      <c r="Y79" s="1009"/>
      <c r="Z79" s="1009"/>
      <c r="AA79" s="893"/>
      <c r="AB79" s="893"/>
      <c r="AC79" s="1816"/>
      <c r="AD79" s="1816"/>
      <c r="AE79" s="1816"/>
      <c r="AF79" s="1816"/>
      <c r="AG79" s="1816"/>
      <c r="AH79" s="1816"/>
      <c r="AI79" s="1816"/>
      <c r="AJ79" s="893"/>
      <c r="AK79" s="893"/>
    </row>
    <row r="80" spans="2:50" s="198" customFormat="1" ht="15" customHeight="1">
      <c r="B80" s="1034"/>
      <c r="C80" s="1035"/>
      <c r="D80" s="1035"/>
      <c r="E80" s="1035"/>
      <c r="F80" s="1035"/>
      <c r="G80" s="1035"/>
      <c r="H80" s="1036"/>
      <c r="I80" s="953">
        <v>3</v>
      </c>
      <c r="J80" s="953"/>
      <c r="K80" s="1009"/>
      <c r="L80" s="1009"/>
      <c r="M80" s="1009"/>
      <c r="N80" s="1009"/>
      <c r="O80" s="1009"/>
      <c r="P80" s="1009"/>
      <c r="Q80" s="1009"/>
      <c r="R80" s="1048" t="s">
        <v>2694</v>
      </c>
      <c r="S80" s="1047" t="s">
        <v>2692</v>
      </c>
      <c r="T80" s="1009"/>
      <c r="U80" s="1009"/>
      <c r="V80" s="1009"/>
      <c r="W80" s="1009"/>
      <c r="X80" s="1009"/>
      <c r="Y80" s="1009"/>
      <c r="Z80" s="1009"/>
      <c r="AA80" s="893" t="s">
        <v>2693</v>
      </c>
      <c r="AB80" s="893"/>
      <c r="AC80" s="1816">
        <f t="shared" ref="AC80" si="5">K80*T80</f>
        <v>0</v>
      </c>
      <c r="AD80" s="1816"/>
      <c r="AE80" s="1816"/>
      <c r="AF80" s="1816"/>
      <c r="AG80" s="1816"/>
      <c r="AH80" s="1816"/>
      <c r="AI80" s="1816"/>
      <c r="AJ80" s="893" t="s">
        <v>2694</v>
      </c>
      <c r="AK80" s="893"/>
      <c r="AM80" s="209"/>
      <c r="AN80" s="209"/>
      <c r="AO80" s="209"/>
      <c r="AP80" s="209"/>
      <c r="AQ80" s="209"/>
    </row>
    <row r="81" spans="2:50" s="198" customFormat="1" ht="15" customHeight="1">
      <c r="B81" s="1034"/>
      <c r="C81" s="1035"/>
      <c r="D81" s="1035"/>
      <c r="E81" s="1035"/>
      <c r="F81" s="1035"/>
      <c r="G81" s="1035"/>
      <c r="H81" s="1036"/>
      <c r="I81" s="953"/>
      <c r="J81" s="953"/>
      <c r="K81" s="1009"/>
      <c r="L81" s="1009"/>
      <c r="M81" s="1009"/>
      <c r="N81" s="1009"/>
      <c r="O81" s="1009"/>
      <c r="P81" s="1009"/>
      <c r="Q81" s="1009"/>
      <c r="R81" s="1048"/>
      <c r="S81" s="1047"/>
      <c r="T81" s="1009"/>
      <c r="U81" s="1009"/>
      <c r="V81" s="1009"/>
      <c r="W81" s="1009"/>
      <c r="X81" s="1009"/>
      <c r="Y81" s="1009"/>
      <c r="Z81" s="1009"/>
      <c r="AA81" s="893"/>
      <c r="AB81" s="893"/>
      <c r="AC81" s="1816"/>
      <c r="AD81" s="1816"/>
      <c r="AE81" s="1816"/>
      <c r="AF81" s="1816"/>
      <c r="AG81" s="1816"/>
      <c r="AH81" s="1816"/>
      <c r="AI81" s="1816"/>
      <c r="AJ81" s="893"/>
      <c r="AK81" s="893"/>
      <c r="AM81" s="209"/>
      <c r="AN81" s="209"/>
      <c r="AO81" s="209"/>
      <c r="AP81" s="209"/>
      <c r="AQ81" s="209"/>
    </row>
    <row r="82" spans="2:50" s="198" customFormat="1" ht="15" customHeight="1">
      <c r="B82" s="1034"/>
      <c r="C82" s="1035"/>
      <c r="D82" s="1035"/>
      <c r="E82" s="1035"/>
      <c r="F82" s="1035"/>
      <c r="G82" s="1035"/>
      <c r="H82" s="1036"/>
      <c r="I82" s="1057">
        <v>4</v>
      </c>
      <c r="J82" s="1057"/>
      <c r="K82" s="1009"/>
      <c r="L82" s="1009"/>
      <c r="M82" s="1009"/>
      <c r="N82" s="1009"/>
      <c r="O82" s="1009"/>
      <c r="P82" s="1009"/>
      <c r="Q82" s="1009"/>
      <c r="R82" s="1048" t="s">
        <v>2694</v>
      </c>
      <c r="S82" s="1047" t="s">
        <v>2692</v>
      </c>
      <c r="T82" s="1009"/>
      <c r="U82" s="1009"/>
      <c r="V82" s="1009"/>
      <c r="W82" s="1009"/>
      <c r="X82" s="1009"/>
      <c r="Y82" s="1009"/>
      <c r="Z82" s="1009"/>
      <c r="AA82" s="893" t="s">
        <v>2693</v>
      </c>
      <c r="AB82" s="893"/>
      <c r="AC82" s="1816">
        <f t="shared" ref="AC82" si="6">K82*T82</f>
        <v>0</v>
      </c>
      <c r="AD82" s="1816"/>
      <c r="AE82" s="1816"/>
      <c r="AF82" s="1816"/>
      <c r="AG82" s="1816"/>
      <c r="AH82" s="1816"/>
      <c r="AI82" s="1816"/>
      <c r="AJ82" s="893" t="s">
        <v>2694</v>
      </c>
      <c r="AK82" s="893"/>
      <c r="AM82" s="209"/>
      <c r="AN82" s="209"/>
      <c r="AO82" s="209"/>
      <c r="AP82" s="209"/>
      <c r="AQ82" s="209"/>
    </row>
    <row r="83" spans="2:50" s="198" customFormat="1" ht="15" customHeight="1">
      <c r="B83" s="1034"/>
      <c r="C83" s="1035"/>
      <c r="D83" s="1035"/>
      <c r="E83" s="1035"/>
      <c r="F83" s="1035"/>
      <c r="G83" s="1035"/>
      <c r="H83" s="1036"/>
      <c r="I83" s="1057"/>
      <c r="J83" s="1057"/>
      <c r="K83" s="1009"/>
      <c r="L83" s="1009"/>
      <c r="M83" s="1009"/>
      <c r="N83" s="1009"/>
      <c r="O83" s="1009"/>
      <c r="P83" s="1009"/>
      <c r="Q83" s="1009"/>
      <c r="R83" s="1048"/>
      <c r="S83" s="1047"/>
      <c r="T83" s="1009"/>
      <c r="U83" s="1009"/>
      <c r="V83" s="1009"/>
      <c r="W83" s="1009"/>
      <c r="X83" s="1009"/>
      <c r="Y83" s="1009"/>
      <c r="Z83" s="1009"/>
      <c r="AA83" s="893"/>
      <c r="AB83" s="893"/>
      <c r="AC83" s="1816"/>
      <c r="AD83" s="1816"/>
      <c r="AE83" s="1816"/>
      <c r="AF83" s="1816"/>
      <c r="AG83" s="1816"/>
      <c r="AH83" s="1816"/>
      <c r="AI83" s="1816"/>
      <c r="AJ83" s="893"/>
      <c r="AK83" s="893"/>
      <c r="AM83" s="209"/>
      <c r="AN83" s="209"/>
      <c r="AO83" s="209"/>
      <c r="AP83" s="209"/>
      <c r="AQ83" s="209"/>
    </row>
    <row r="84" spans="2:50" s="198" customFormat="1" ht="15" customHeight="1">
      <c r="B84" s="1034"/>
      <c r="C84" s="1035"/>
      <c r="D84" s="1035"/>
      <c r="E84" s="1035"/>
      <c r="F84" s="1035"/>
      <c r="G84" s="1035"/>
      <c r="H84" s="1036"/>
      <c r="I84" s="1057">
        <v>5</v>
      </c>
      <c r="J84" s="1057"/>
      <c r="K84" s="1009"/>
      <c r="L84" s="1009"/>
      <c r="M84" s="1009"/>
      <c r="N84" s="1009"/>
      <c r="O84" s="1009"/>
      <c r="P84" s="1009"/>
      <c r="Q84" s="1009"/>
      <c r="R84" s="1048" t="s">
        <v>2694</v>
      </c>
      <c r="S84" s="1047" t="s">
        <v>2692</v>
      </c>
      <c r="T84" s="1009"/>
      <c r="U84" s="1009"/>
      <c r="V84" s="1009"/>
      <c r="W84" s="1009"/>
      <c r="X84" s="1009"/>
      <c r="Y84" s="1009"/>
      <c r="Z84" s="1009"/>
      <c r="AA84" s="893" t="s">
        <v>2693</v>
      </c>
      <c r="AB84" s="893"/>
      <c r="AC84" s="1816">
        <f t="shared" ref="AC84" si="7">K84*T84</f>
        <v>0</v>
      </c>
      <c r="AD84" s="1816"/>
      <c r="AE84" s="1816"/>
      <c r="AF84" s="1816"/>
      <c r="AG84" s="1816"/>
      <c r="AH84" s="1816"/>
      <c r="AI84" s="1816"/>
      <c r="AJ84" s="893" t="s">
        <v>2694</v>
      </c>
      <c r="AK84" s="893"/>
    </row>
    <row r="85" spans="2:50" s="198" customFormat="1" ht="15" customHeight="1">
      <c r="B85" s="1034"/>
      <c r="C85" s="1035"/>
      <c r="D85" s="1035"/>
      <c r="E85" s="1035"/>
      <c r="F85" s="1035"/>
      <c r="G85" s="1035"/>
      <c r="H85" s="1036"/>
      <c r="I85" s="1057"/>
      <c r="J85" s="1057"/>
      <c r="K85" s="1009"/>
      <c r="L85" s="1009"/>
      <c r="M85" s="1009"/>
      <c r="N85" s="1009"/>
      <c r="O85" s="1009"/>
      <c r="P85" s="1009"/>
      <c r="Q85" s="1009"/>
      <c r="R85" s="1048"/>
      <c r="S85" s="1047"/>
      <c r="T85" s="1009"/>
      <c r="U85" s="1009"/>
      <c r="V85" s="1009"/>
      <c r="W85" s="1009"/>
      <c r="X85" s="1009"/>
      <c r="Y85" s="1009"/>
      <c r="Z85" s="1009"/>
      <c r="AA85" s="893"/>
      <c r="AB85" s="893"/>
      <c r="AC85" s="1816"/>
      <c r="AD85" s="1816"/>
      <c r="AE85" s="1816"/>
      <c r="AF85" s="1816"/>
      <c r="AG85" s="1816"/>
      <c r="AH85" s="1816"/>
      <c r="AI85" s="1816"/>
      <c r="AJ85" s="893"/>
      <c r="AK85" s="893"/>
    </row>
    <row r="86" spans="2:50" s="198" customFormat="1" ht="15" customHeight="1">
      <c r="B86" s="1034"/>
      <c r="C86" s="1035"/>
      <c r="D86" s="1035"/>
      <c r="E86" s="1035"/>
      <c r="F86" s="1035"/>
      <c r="G86" s="1035"/>
      <c r="H86" s="1036"/>
      <c r="I86" s="1050" t="s">
        <v>2696</v>
      </c>
      <c r="J86" s="1050"/>
      <c r="K86" s="1050"/>
      <c r="L86" s="1050"/>
      <c r="M86" s="1050"/>
      <c r="N86" s="1050"/>
      <c r="O86" s="1050"/>
      <c r="P86" s="1050"/>
      <c r="Q86" s="1050"/>
      <c r="R86" s="1050"/>
      <c r="S86" s="1050"/>
      <c r="T86" s="1050"/>
      <c r="U86" s="1050"/>
      <c r="V86" s="1050"/>
      <c r="W86" s="1050"/>
      <c r="X86" s="1050"/>
      <c r="Y86" s="1050"/>
      <c r="Z86" s="1050"/>
      <c r="AA86" s="1050"/>
      <c r="AB86" s="1050"/>
      <c r="AC86" s="1816">
        <f>SUM(AC76:AI85)</f>
        <v>0</v>
      </c>
      <c r="AD86" s="1816"/>
      <c r="AE86" s="1816"/>
      <c r="AF86" s="1816"/>
      <c r="AG86" s="1816"/>
      <c r="AH86" s="1816"/>
      <c r="AI86" s="1816"/>
      <c r="AJ86" s="893" t="s">
        <v>2694</v>
      </c>
      <c r="AK86" s="893"/>
    </row>
    <row r="87" spans="2:50" s="198" customFormat="1" ht="15" customHeight="1">
      <c r="B87" s="1034"/>
      <c r="C87" s="1035"/>
      <c r="D87" s="1035"/>
      <c r="E87" s="1035"/>
      <c r="F87" s="1035"/>
      <c r="G87" s="1035"/>
      <c r="H87" s="1036"/>
      <c r="I87" s="1050"/>
      <c r="J87" s="1050"/>
      <c r="K87" s="1050"/>
      <c r="L87" s="1050"/>
      <c r="M87" s="1050"/>
      <c r="N87" s="1050"/>
      <c r="O87" s="1050"/>
      <c r="P87" s="1050"/>
      <c r="Q87" s="1050"/>
      <c r="R87" s="1050"/>
      <c r="S87" s="1050"/>
      <c r="T87" s="1050"/>
      <c r="U87" s="1050"/>
      <c r="V87" s="1050"/>
      <c r="W87" s="1050"/>
      <c r="X87" s="1050"/>
      <c r="Y87" s="1050"/>
      <c r="Z87" s="1050"/>
      <c r="AA87" s="1050"/>
      <c r="AB87" s="1050"/>
      <c r="AC87" s="1816"/>
      <c r="AD87" s="1816"/>
      <c r="AE87" s="1816"/>
      <c r="AF87" s="1816"/>
      <c r="AG87" s="1816"/>
      <c r="AH87" s="1816"/>
      <c r="AI87" s="1816"/>
      <c r="AJ87" s="893"/>
      <c r="AK87" s="893"/>
    </row>
    <row r="88" spans="2:50" s="198" customFormat="1" ht="15" customHeight="1">
      <c r="B88" s="1034"/>
      <c r="C88" s="1035"/>
      <c r="D88" s="1035"/>
      <c r="E88" s="1035"/>
      <c r="F88" s="1035"/>
      <c r="G88" s="1035"/>
      <c r="H88" s="1036"/>
      <c r="I88" s="1011" t="s">
        <v>2700</v>
      </c>
      <c r="J88" s="1012"/>
      <c r="K88" s="1012"/>
      <c r="L88" s="1012"/>
      <c r="M88" s="1012"/>
      <c r="N88" s="1012"/>
      <c r="O88" s="1012"/>
      <c r="P88" s="1013"/>
      <c r="Q88" s="1051">
        <f>AC86/1000</f>
        <v>0</v>
      </c>
      <c r="R88" s="1051"/>
      <c r="S88" s="1051"/>
      <c r="T88" s="1051"/>
      <c r="U88" s="1051"/>
      <c r="V88" s="1051"/>
      <c r="W88" s="1051"/>
      <c r="X88" s="1019" t="s">
        <v>2699</v>
      </c>
      <c r="Y88" s="1019"/>
      <c r="Z88" s="1053"/>
      <c r="AA88" s="1053"/>
      <c r="AB88" s="1053"/>
      <c r="AC88" s="1053"/>
      <c r="AD88" s="1053"/>
      <c r="AE88" s="1053"/>
      <c r="AF88" s="1053"/>
      <c r="AG88" s="1053"/>
      <c r="AH88" s="1053"/>
      <c r="AI88" s="1053"/>
      <c r="AJ88" s="1053"/>
      <c r="AK88" s="1054"/>
    </row>
    <row r="89" spans="2:50" s="198" customFormat="1" ht="15" customHeight="1">
      <c r="B89" s="1014"/>
      <c r="C89" s="1015"/>
      <c r="D89" s="1015"/>
      <c r="E89" s="1015"/>
      <c r="F89" s="1015"/>
      <c r="G89" s="1015"/>
      <c r="H89" s="1016"/>
      <c r="I89" s="1014"/>
      <c r="J89" s="1015"/>
      <c r="K89" s="1015"/>
      <c r="L89" s="1015"/>
      <c r="M89" s="1015"/>
      <c r="N89" s="1015"/>
      <c r="O89" s="1015"/>
      <c r="P89" s="1016"/>
      <c r="Q89" s="1052"/>
      <c r="R89" s="1052"/>
      <c r="S89" s="1052"/>
      <c r="T89" s="1052"/>
      <c r="U89" s="1052"/>
      <c r="V89" s="1052"/>
      <c r="W89" s="1052"/>
      <c r="X89" s="1020"/>
      <c r="Y89" s="1020"/>
      <c r="Z89" s="1055"/>
      <c r="AA89" s="1055"/>
      <c r="AB89" s="1055"/>
      <c r="AC89" s="1055"/>
      <c r="AD89" s="1055"/>
      <c r="AE89" s="1055"/>
      <c r="AF89" s="1055"/>
      <c r="AG89" s="1055"/>
      <c r="AH89" s="1055"/>
      <c r="AI89" s="1055"/>
      <c r="AJ89" s="1055"/>
      <c r="AK89" s="1056"/>
    </row>
    <row r="90" spans="2:50" s="198" customFormat="1" ht="15" customHeight="1">
      <c r="B90" s="1057" t="s">
        <v>2697</v>
      </c>
      <c r="C90" s="1057"/>
      <c r="D90" s="1057"/>
      <c r="E90" s="1057"/>
      <c r="F90" s="1057"/>
      <c r="G90" s="1057"/>
      <c r="H90" s="1057"/>
      <c r="I90" s="1057" t="s">
        <v>2701</v>
      </c>
      <c r="J90" s="1057"/>
      <c r="K90" s="1057"/>
      <c r="L90" s="1057"/>
      <c r="M90" s="1057"/>
      <c r="N90" s="1057"/>
      <c r="O90" s="1057"/>
      <c r="P90" s="1057"/>
      <c r="Q90" s="1058"/>
      <c r="R90" s="1059"/>
      <c r="S90" s="1059"/>
      <c r="T90" s="1059"/>
      <c r="U90" s="1059"/>
      <c r="V90" s="1059"/>
      <c r="W90" s="1060"/>
      <c r="X90" s="1069" t="s">
        <v>2699</v>
      </c>
      <c r="Y90" s="1069"/>
      <c r="Z90" s="1072"/>
      <c r="AA90" s="1072"/>
      <c r="AB90" s="1072"/>
      <c r="AC90" s="1072"/>
      <c r="AD90" s="1072"/>
      <c r="AE90" s="1072"/>
      <c r="AF90" s="1072"/>
      <c r="AG90" s="1072"/>
      <c r="AH90" s="1072"/>
      <c r="AI90" s="1072"/>
      <c r="AJ90" s="1072"/>
      <c r="AK90" s="1073"/>
      <c r="AU90" s="361"/>
      <c r="AV90" s="361"/>
      <c r="AW90" s="361"/>
      <c r="AX90" s="362"/>
    </row>
    <row r="91" spans="2:50" s="198" customFormat="1" ht="15" customHeight="1">
      <c r="B91" s="1057"/>
      <c r="C91" s="1057"/>
      <c r="D91" s="1057"/>
      <c r="E91" s="1057"/>
      <c r="F91" s="1057"/>
      <c r="G91" s="1057"/>
      <c r="H91" s="1057"/>
      <c r="I91" s="1057"/>
      <c r="J91" s="1057"/>
      <c r="K91" s="1057"/>
      <c r="L91" s="1057"/>
      <c r="M91" s="1057"/>
      <c r="N91" s="1057"/>
      <c r="O91" s="1057"/>
      <c r="P91" s="1057"/>
      <c r="Q91" s="1058"/>
      <c r="R91" s="1059"/>
      <c r="S91" s="1059"/>
      <c r="T91" s="1059"/>
      <c r="U91" s="1059"/>
      <c r="V91" s="1059"/>
      <c r="W91" s="1060"/>
      <c r="X91" s="1070"/>
      <c r="Y91" s="1070"/>
      <c r="Z91" s="1074"/>
      <c r="AA91" s="1074"/>
      <c r="AB91" s="1074"/>
      <c r="AC91" s="1074"/>
      <c r="AD91" s="1074"/>
      <c r="AE91" s="1074"/>
      <c r="AF91" s="1074"/>
      <c r="AG91" s="1074"/>
      <c r="AH91" s="1074"/>
      <c r="AI91" s="1074"/>
      <c r="AJ91" s="1074"/>
      <c r="AK91" s="1075"/>
      <c r="AU91" s="361"/>
      <c r="AV91" s="361"/>
      <c r="AW91" s="361"/>
      <c r="AX91" s="362"/>
    </row>
    <row r="92" spans="2:50" s="198" customFormat="1" ht="15" customHeight="1">
      <c r="B92" s="1061" t="s">
        <v>2801</v>
      </c>
      <c r="C92" s="1062"/>
      <c r="D92" s="1062"/>
      <c r="E92" s="1062"/>
      <c r="F92" s="1062"/>
      <c r="G92" s="1062"/>
      <c r="H92" s="1062"/>
      <c r="I92" s="1062"/>
      <c r="J92" s="1062"/>
      <c r="K92" s="1062"/>
      <c r="L92" s="1062"/>
      <c r="M92" s="1062"/>
      <c r="N92" s="1062"/>
      <c r="O92" s="1062"/>
      <c r="P92" s="1063"/>
      <c r="Q92" s="1076">
        <f>ROUNDDOWN(MIN(Q88,Q90),2)</f>
        <v>0</v>
      </c>
      <c r="R92" s="1076"/>
      <c r="S92" s="1076"/>
      <c r="T92" s="1076"/>
      <c r="U92" s="1076"/>
      <c r="V92" s="1076"/>
      <c r="W92" s="1076"/>
      <c r="X92" s="1069" t="s">
        <v>2699</v>
      </c>
      <c r="Y92" s="1069"/>
      <c r="Z92" s="1071" t="s">
        <v>2702</v>
      </c>
      <c r="AA92" s="1053"/>
      <c r="AB92" s="1053"/>
      <c r="AC92" s="1053"/>
      <c r="AD92" s="1053"/>
      <c r="AE92" s="1053"/>
      <c r="AF92" s="1053"/>
      <c r="AG92" s="1053"/>
      <c r="AH92" s="1053"/>
      <c r="AI92" s="1053"/>
      <c r="AJ92" s="1053"/>
      <c r="AK92" s="1054"/>
      <c r="AL92" s="1078" t="s">
        <v>2943</v>
      </c>
      <c r="AM92" s="1079"/>
      <c r="AN92" s="1079"/>
      <c r="AO92" s="1079"/>
      <c r="AP92" s="1079"/>
      <c r="AQ92" s="1079"/>
      <c r="AR92" s="1079"/>
      <c r="AU92" s="361"/>
      <c r="AV92" s="361"/>
      <c r="AW92" s="361"/>
      <c r="AX92" s="362"/>
    </row>
    <row r="93" spans="2:50" s="198" customFormat="1" ht="15" customHeight="1">
      <c r="B93" s="1064"/>
      <c r="C93" s="1065"/>
      <c r="D93" s="1065"/>
      <c r="E93" s="1065"/>
      <c r="F93" s="1065"/>
      <c r="G93" s="1065"/>
      <c r="H93" s="1065"/>
      <c r="I93" s="1065"/>
      <c r="J93" s="1065"/>
      <c r="K93" s="1065"/>
      <c r="L93" s="1065"/>
      <c r="M93" s="1065"/>
      <c r="N93" s="1065"/>
      <c r="O93" s="1065"/>
      <c r="P93" s="1066"/>
      <c r="Q93" s="1077"/>
      <c r="R93" s="1077"/>
      <c r="S93" s="1077"/>
      <c r="T93" s="1077"/>
      <c r="U93" s="1077"/>
      <c r="V93" s="1077"/>
      <c r="W93" s="1077"/>
      <c r="X93" s="1070"/>
      <c r="Y93" s="1070"/>
      <c r="Z93" s="1055"/>
      <c r="AA93" s="1055"/>
      <c r="AB93" s="1055"/>
      <c r="AC93" s="1055"/>
      <c r="AD93" s="1055"/>
      <c r="AE93" s="1055"/>
      <c r="AF93" s="1055"/>
      <c r="AG93" s="1055"/>
      <c r="AH93" s="1055"/>
      <c r="AI93" s="1055"/>
      <c r="AJ93" s="1055"/>
      <c r="AK93" s="1056"/>
      <c r="AL93" s="1078"/>
      <c r="AM93" s="1079"/>
      <c r="AN93" s="1079"/>
      <c r="AO93" s="1079"/>
      <c r="AP93" s="1079"/>
      <c r="AQ93" s="1079"/>
      <c r="AR93" s="1079"/>
      <c r="AU93" s="361"/>
      <c r="AV93" s="361"/>
      <c r="AW93" s="361"/>
      <c r="AX93" s="362"/>
    </row>
    <row r="94" spans="2:50" s="198" customFormat="1" ht="15" customHeight="1">
      <c r="C94" s="199"/>
      <c r="D94" s="199"/>
      <c r="E94" s="199"/>
      <c r="F94" s="199"/>
      <c r="G94" s="199"/>
      <c r="AC94" s="496"/>
      <c r="AD94" s="496"/>
      <c r="AE94" s="496"/>
      <c r="AF94" s="496"/>
      <c r="AG94" s="496"/>
      <c r="AH94" s="496"/>
      <c r="AI94" s="496"/>
      <c r="AJ94" s="495" t="s">
        <v>2703</v>
      </c>
      <c r="AK94" s="497">
        <f>AK73+1</f>
        <v>3</v>
      </c>
      <c r="AR94" s="504" t="s">
        <v>3017</v>
      </c>
    </row>
    <row r="95" spans="2:50" s="198" customFormat="1" ht="15" customHeight="1">
      <c r="B95" s="1011" t="s">
        <v>2689</v>
      </c>
      <c r="C95" s="1012"/>
      <c r="D95" s="1012"/>
      <c r="E95" s="1012"/>
      <c r="F95" s="1012"/>
      <c r="G95" s="1012"/>
      <c r="H95" s="1013"/>
      <c r="I95" s="953" t="s">
        <v>2690</v>
      </c>
      <c r="J95" s="953"/>
      <c r="K95" s="953" t="s">
        <v>2695</v>
      </c>
      <c r="L95" s="953"/>
      <c r="M95" s="953"/>
      <c r="N95" s="953"/>
      <c r="O95" s="953"/>
      <c r="P95" s="953"/>
      <c r="Q95" s="953"/>
      <c r="R95" s="953"/>
      <c r="S95" s="953"/>
      <c r="T95" s="953" t="s">
        <v>2691</v>
      </c>
      <c r="U95" s="953"/>
      <c r="V95" s="953"/>
      <c r="W95" s="953"/>
      <c r="X95" s="953"/>
      <c r="Y95" s="953"/>
      <c r="Z95" s="953"/>
      <c r="AA95" s="953"/>
      <c r="AB95" s="953"/>
      <c r="AC95" s="953" t="s">
        <v>2739</v>
      </c>
      <c r="AD95" s="953"/>
      <c r="AE95" s="953"/>
      <c r="AF95" s="953"/>
      <c r="AG95" s="953"/>
      <c r="AH95" s="953"/>
      <c r="AI95" s="953"/>
      <c r="AJ95" s="953"/>
      <c r="AK95" s="953"/>
      <c r="AR95" s="3"/>
    </row>
    <row r="96" spans="2:50" s="198" customFormat="1" ht="15" customHeight="1">
      <c r="B96" s="1034"/>
      <c r="C96" s="1035"/>
      <c r="D96" s="1035"/>
      <c r="E96" s="1035"/>
      <c r="F96" s="1035"/>
      <c r="G96" s="1035"/>
      <c r="H96" s="1036"/>
      <c r="I96" s="953"/>
      <c r="J96" s="953"/>
      <c r="K96" s="953"/>
      <c r="L96" s="953"/>
      <c r="M96" s="953"/>
      <c r="N96" s="953"/>
      <c r="O96" s="953"/>
      <c r="P96" s="953"/>
      <c r="Q96" s="953"/>
      <c r="R96" s="953"/>
      <c r="S96" s="953"/>
      <c r="T96" s="953"/>
      <c r="U96" s="953"/>
      <c r="V96" s="953"/>
      <c r="W96" s="953"/>
      <c r="X96" s="953"/>
      <c r="Y96" s="953"/>
      <c r="Z96" s="953"/>
      <c r="AA96" s="953"/>
      <c r="AB96" s="953"/>
      <c r="AC96" s="953"/>
      <c r="AD96" s="953"/>
      <c r="AE96" s="953"/>
      <c r="AF96" s="953"/>
      <c r="AG96" s="953"/>
      <c r="AH96" s="953"/>
      <c r="AI96" s="953"/>
      <c r="AJ96" s="953"/>
      <c r="AK96" s="953"/>
      <c r="AR96" s="3"/>
    </row>
    <row r="97" spans="2:50" s="1" customFormat="1" ht="15" customHeight="1">
      <c r="B97" s="1034"/>
      <c r="C97" s="1035"/>
      <c r="D97" s="1035"/>
      <c r="E97" s="1035"/>
      <c r="F97" s="1035"/>
      <c r="G97" s="1035"/>
      <c r="H97" s="1036"/>
      <c r="I97" s="953">
        <v>1</v>
      </c>
      <c r="J97" s="953"/>
      <c r="K97" s="1009"/>
      <c r="L97" s="1009"/>
      <c r="M97" s="1009"/>
      <c r="N97" s="1009"/>
      <c r="O97" s="1009"/>
      <c r="P97" s="1009"/>
      <c r="Q97" s="1009"/>
      <c r="R97" s="1048" t="s">
        <v>2694</v>
      </c>
      <c r="S97" s="1047" t="s">
        <v>2692</v>
      </c>
      <c r="T97" s="1009"/>
      <c r="U97" s="1009"/>
      <c r="V97" s="1009"/>
      <c r="W97" s="1009"/>
      <c r="X97" s="1009"/>
      <c r="Y97" s="1009"/>
      <c r="Z97" s="1009"/>
      <c r="AA97" s="893" t="s">
        <v>2693</v>
      </c>
      <c r="AB97" s="893"/>
      <c r="AC97" s="1816">
        <f>K97*T97</f>
        <v>0</v>
      </c>
      <c r="AD97" s="1816"/>
      <c r="AE97" s="1816"/>
      <c r="AF97" s="1816"/>
      <c r="AG97" s="1816"/>
      <c r="AH97" s="1816"/>
      <c r="AI97" s="1816"/>
      <c r="AJ97" s="893" t="s">
        <v>2694</v>
      </c>
      <c r="AK97" s="893"/>
      <c r="AL97" s="2"/>
      <c r="AM97" s="2"/>
      <c r="AN97" s="2"/>
      <c r="AO97" s="2"/>
      <c r="AP97" s="2"/>
      <c r="AQ97" s="2"/>
      <c r="AR97" s="2"/>
    </row>
    <row r="98" spans="2:50" s="198" customFormat="1" ht="15" customHeight="1">
      <c r="B98" s="1034"/>
      <c r="C98" s="1035"/>
      <c r="D98" s="1035"/>
      <c r="E98" s="1035"/>
      <c r="F98" s="1035"/>
      <c r="G98" s="1035"/>
      <c r="H98" s="1036"/>
      <c r="I98" s="953"/>
      <c r="J98" s="953"/>
      <c r="K98" s="1009"/>
      <c r="L98" s="1009"/>
      <c r="M98" s="1009"/>
      <c r="N98" s="1009"/>
      <c r="O98" s="1009"/>
      <c r="P98" s="1009"/>
      <c r="Q98" s="1009"/>
      <c r="R98" s="1048"/>
      <c r="S98" s="1047"/>
      <c r="T98" s="1009"/>
      <c r="U98" s="1009"/>
      <c r="V98" s="1009"/>
      <c r="W98" s="1009"/>
      <c r="X98" s="1009"/>
      <c r="Y98" s="1009"/>
      <c r="Z98" s="1009"/>
      <c r="AA98" s="893"/>
      <c r="AB98" s="893"/>
      <c r="AC98" s="1816"/>
      <c r="AD98" s="1816"/>
      <c r="AE98" s="1816"/>
      <c r="AF98" s="1816"/>
      <c r="AG98" s="1816"/>
      <c r="AH98" s="1816"/>
      <c r="AI98" s="1816"/>
      <c r="AJ98" s="893"/>
      <c r="AK98" s="893"/>
    </row>
    <row r="99" spans="2:50" s="1" customFormat="1" ht="15" customHeight="1">
      <c r="B99" s="1034"/>
      <c r="C99" s="1035"/>
      <c r="D99" s="1035"/>
      <c r="E99" s="1035"/>
      <c r="F99" s="1035"/>
      <c r="G99" s="1035"/>
      <c r="H99" s="1036"/>
      <c r="I99" s="953">
        <v>2</v>
      </c>
      <c r="J99" s="953"/>
      <c r="K99" s="1009"/>
      <c r="L99" s="1009"/>
      <c r="M99" s="1009"/>
      <c r="N99" s="1009"/>
      <c r="O99" s="1009"/>
      <c r="P99" s="1009"/>
      <c r="Q99" s="1009"/>
      <c r="R99" s="1048" t="s">
        <v>2694</v>
      </c>
      <c r="S99" s="1047" t="s">
        <v>2692</v>
      </c>
      <c r="T99" s="1009"/>
      <c r="U99" s="1009"/>
      <c r="V99" s="1009"/>
      <c r="W99" s="1009"/>
      <c r="X99" s="1009"/>
      <c r="Y99" s="1009"/>
      <c r="Z99" s="1009"/>
      <c r="AA99" s="893" t="s">
        <v>2693</v>
      </c>
      <c r="AB99" s="893"/>
      <c r="AC99" s="1816">
        <f t="shared" ref="AC99" si="8">K99*T99</f>
        <v>0</v>
      </c>
      <c r="AD99" s="1816"/>
      <c r="AE99" s="1816"/>
      <c r="AF99" s="1816"/>
      <c r="AG99" s="1816"/>
      <c r="AH99" s="1816"/>
      <c r="AI99" s="1816"/>
      <c r="AJ99" s="893" t="s">
        <v>2694</v>
      </c>
      <c r="AK99" s="893"/>
      <c r="AM99" s="2"/>
      <c r="AN99" s="2"/>
      <c r="AO99" s="2"/>
      <c r="AP99" s="2"/>
      <c r="AQ99" s="2"/>
      <c r="AR99" s="2"/>
    </row>
    <row r="100" spans="2:50" s="198" customFormat="1" ht="15" customHeight="1">
      <c r="B100" s="1034"/>
      <c r="C100" s="1035"/>
      <c r="D100" s="1035"/>
      <c r="E100" s="1035"/>
      <c r="F100" s="1035"/>
      <c r="G100" s="1035"/>
      <c r="H100" s="1036"/>
      <c r="I100" s="953"/>
      <c r="J100" s="953"/>
      <c r="K100" s="1009"/>
      <c r="L100" s="1009"/>
      <c r="M100" s="1009"/>
      <c r="N100" s="1009"/>
      <c r="O100" s="1009"/>
      <c r="P100" s="1009"/>
      <c r="Q100" s="1009"/>
      <c r="R100" s="1048"/>
      <c r="S100" s="1047"/>
      <c r="T100" s="1009"/>
      <c r="U100" s="1009"/>
      <c r="V100" s="1009"/>
      <c r="W100" s="1009"/>
      <c r="X100" s="1009"/>
      <c r="Y100" s="1009"/>
      <c r="Z100" s="1009"/>
      <c r="AA100" s="893"/>
      <c r="AB100" s="893"/>
      <c r="AC100" s="1816"/>
      <c r="AD100" s="1816"/>
      <c r="AE100" s="1816"/>
      <c r="AF100" s="1816"/>
      <c r="AG100" s="1816"/>
      <c r="AH100" s="1816"/>
      <c r="AI100" s="1816"/>
      <c r="AJ100" s="893"/>
      <c r="AK100" s="893"/>
    </row>
    <row r="101" spans="2:50" s="198" customFormat="1" ht="15" customHeight="1">
      <c r="B101" s="1034"/>
      <c r="C101" s="1035"/>
      <c r="D101" s="1035"/>
      <c r="E101" s="1035"/>
      <c r="F101" s="1035"/>
      <c r="G101" s="1035"/>
      <c r="H101" s="1036"/>
      <c r="I101" s="953">
        <v>3</v>
      </c>
      <c r="J101" s="953"/>
      <c r="K101" s="1009"/>
      <c r="L101" s="1009"/>
      <c r="M101" s="1009"/>
      <c r="N101" s="1009"/>
      <c r="O101" s="1009"/>
      <c r="P101" s="1009"/>
      <c r="Q101" s="1009"/>
      <c r="R101" s="1048" t="s">
        <v>2694</v>
      </c>
      <c r="S101" s="1047" t="s">
        <v>2692</v>
      </c>
      <c r="T101" s="1009"/>
      <c r="U101" s="1009"/>
      <c r="V101" s="1009"/>
      <c r="W101" s="1009"/>
      <c r="X101" s="1009"/>
      <c r="Y101" s="1009"/>
      <c r="Z101" s="1009"/>
      <c r="AA101" s="893" t="s">
        <v>2693</v>
      </c>
      <c r="AB101" s="893"/>
      <c r="AC101" s="1816">
        <f t="shared" ref="AC101" si="9">K101*T101</f>
        <v>0</v>
      </c>
      <c r="AD101" s="1816"/>
      <c r="AE101" s="1816"/>
      <c r="AF101" s="1816"/>
      <c r="AG101" s="1816"/>
      <c r="AH101" s="1816"/>
      <c r="AI101" s="1816"/>
      <c r="AJ101" s="893" t="s">
        <v>2694</v>
      </c>
      <c r="AK101" s="893"/>
      <c r="AM101" s="209"/>
      <c r="AN101" s="209"/>
      <c r="AO101" s="209"/>
      <c r="AP101" s="209"/>
      <c r="AQ101" s="209"/>
    </row>
    <row r="102" spans="2:50" s="198" customFormat="1" ht="15" customHeight="1">
      <c r="B102" s="1034"/>
      <c r="C102" s="1035"/>
      <c r="D102" s="1035"/>
      <c r="E102" s="1035"/>
      <c r="F102" s="1035"/>
      <c r="G102" s="1035"/>
      <c r="H102" s="1036"/>
      <c r="I102" s="953"/>
      <c r="J102" s="953"/>
      <c r="K102" s="1009"/>
      <c r="L102" s="1009"/>
      <c r="M102" s="1009"/>
      <c r="N102" s="1009"/>
      <c r="O102" s="1009"/>
      <c r="P102" s="1009"/>
      <c r="Q102" s="1009"/>
      <c r="R102" s="1048"/>
      <c r="S102" s="1047"/>
      <c r="T102" s="1009"/>
      <c r="U102" s="1009"/>
      <c r="V102" s="1009"/>
      <c r="W102" s="1009"/>
      <c r="X102" s="1009"/>
      <c r="Y102" s="1009"/>
      <c r="Z102" s="1009"/>
      <c r="AA102" s="893"/>
      <c r="AB102" s="893"/>
      <c r="AC102" s="1816"/>
      <c r="AD102" s="1816"/>
      <c r="AE102" s="1816"/>
      <c r="AF102" s="1816"/>
      <c r="AG102" s="1816"/>
      <c r="AH102" s="1816"/>
      <c r="AI102" s="1816"/>
      <c r="AJ102" s="893"/>
      <c r="AK102" s="893"/>
      <c r="AM102" s="209"/>
      <c r="AN102" s="209"/>
      <c r="AO102" s="209"/>
      <c r="AP102" s="209"/>
      <c r="AQ102" s="209"/>
    </row>
    <row r="103" spans="2:50" s="198" customFormat="1" ht="15" customHeight="1">
      <c r="B103" s="1034"/>
      <c r="C103" s="1035"/>
      <c r="D103" s="1035"/>
      <c r="E103" s="1035"/>
      <c r="F103" s="1035"/>
      <c r="G103" s="1035"/>
      <c r="H103" s="1036"/>
      <c r="I103" s="1057">
        <v>4</v>
      </c>
      <c r="J103" s="1057"/>
      <c r="K103" s="1009"/>
      <c r="L103" s="1009"/>
      <c r="M103" s="1009"/>
      <c r="N103" s="1009"/>
      <c r="O103" s="1009"/>
      <c r="P103" s="1009"/>
      <c r="Q103" s="1009"/>
      <c r="R103" s="1048" t="s">
        <v>2694</v>
      </c>
      <c r="S103" s="1047" t="s">
        <v>2692</v>
      </c>
      <c r="T103" s="1009"/>
      <c r="U103" s="1009"/>
      <c r="V103" s="1009"/>
      <c r="W103" s="1009"/>
      <c r="X103" s="1009"/>
      <c r="Y103" s="1009"/>
      <c r="Z103" s="1009"/>
      <c r="AA103" s="893" t="s">
        <v>2693</v>
      </c>
      <c r="AB103" s="893"/>
      <c r="AC103" s="1816">
        <f t="shared" ref="AC103" si="10">K103*T103</f>
        <v>0</v>
      </c>
      <c r="AD103" s="1816"/>
      <c r="AE103" s="1816"/>
      <c r="AF103" s="1816"/>
      <c r="AG103" s="1816"/>
      <c r="AH103" s="1816"/>
      <c r="AI103" s="1816"/>
      <c r="AJ103" s="893" t="s">
        <v>2694</v>
      </c>
      <c r="AK103" s="893"/>
      <c r="AM103" s="209"/>
      <c r="AN103" s="209"/>
      <c r="AO103" s="209"/>
      <c r="AP103" s="209"/>
      <c r="AQ103" s="209"/>
    </row>
    <row r="104" spans="2:50" s="198" customFormat="1" ht="15" customHeight="1">
      <c r="B104" s="1034"/>
      <c r="C104" s="1035"/>
      <c r="D104" s="1035"/>
      <c r="E104" s="1035"/>
      <c r="F104" s="1035"/>
      <c r="G104" s="1035"/>
      <c r="H104" s="1036"/>
      <c r="I104" s="1057"/>
      <c r="J104" s="1057"/>
      <c r="K104" s="1009"/>
      <c r="L104" s="1009"/>
      <c r="M104" s="1009"/>
      <c r="N104" s="1009"/>
      <c r="O104" s="1009"/>
      <c r="P104" s="1009"/>
      <c r="Q104" s="1009"/>
      <c r="R104" s="1048"/>
      <c r="S104" s="1047"/>
      <c r="T104" s="1009"/>
      <c r="U104" s="1009"/>
      <c r="V104" s="1009"/>
      <c r="W104" s="1009"/>
      <c r="X104" s="1009"/>
      <c r="Y104" s="1009"/>
      <c r="Z104" s="1009"/>
      <c r="AA104" s="893"/>
      <c r="AB104" s="893"/>
      <c r="AC104" s="1816"/>
      <c r="AD104" s="1816"/>
      <c r="AE104" s="1816"/>
      <c r="AF104" s="1816"/>
      <c r="AG104" s="1816"/>
      <c r="AH104" s="1816"/>
      <c r="AI104" s="1816"/>
      <c r="AJ104" s="893"/>
      <c r="AK104" s="893"/>
      <c r="AM104" s="209"/>
      <c r="AN104" s="209"/>
      <c r="AO104" s="209"/>
      <c r="AP104" s="209"/>
      <c r="AQ104" s="209"/>
    </row>
    <row r="105" spans="2:50" s="198" customFormat="1" ht="15" customHeight="1">
      <c r="B105" s="1034"/>
      <c r="C105" s="1035"/>
      <c r="D105" s="1035"/>
      <c r="E105" s="1035"/>
      <c r="F105" s="1035"/>
      <c r="G105" s="1035"/>
      <c r="H105" s="1036"/>
      <c r="I105" s="1057">
        <v>5</v>
      </c>
      <c r="J105" s="1057"/>
      <c r="K105" s="1009"/>
      <c r="L105" s="1009"/>
      <c r="M105" s="1009"/>
      <c r="N105" s="1009"/>
      <c r="O105" s="1009"/>
      <c r="P105" s="1009"/>
      <c r="Q105" s="1009"/>
      <c r="R105" s="1048" t="s">
        <v>2694</v>
      </c>
      <c r="S105" s="1047" t="s">
        <v>2692</v>
      </c>
      <c r="T105" s="1009"/>
      <c r="U105" s="1009"/>
      <c r="V105" s="1009"/>
      <c r="W105" s="1009"/>
      <c r="X105" s="1009"/>
      <c r="Y105" s="1009"/>
      <c r="Z105" s="1009"/>
      <c r="AA105" s="893" t="s">
        <v>2693</v>
      </c>
      <c r="AB105" s="893"/>
      <c r="AC105" s="1816">
        <f t="shared" ref="AC105" si="11">K105*T105</f>
        <v>0</v>
      </c>
      <c r="AD105" s="1816"/>
      <c r="AE105" s="1816"/>
      <c r="AF105" s="1816"/>
      <c r="AG105" s="1816"/>
      <c r="AH105" s="1816"/>
      <c r="AI105" s="1816"/>
      <c r="AJ105" s="893" t="s">
        <v>2694</v>
      </c>
      <c r="AK105" s="893"/>
    </row>
    <row r="106" spans="2:50" s="198" customFormat="1" ht="15" customHeight="1">
      <c r="B106" s="1034"/>
      <c r="C106" s="1035"/>
      <c r="D106" s="1035"/>
      <c r="E106" s="1035"/>
      <c r="F106" s="1035"/>
      <c r="G106" s="1035"/>
      <c r="H106" s="1036"/>
      <c r="I106" s="1057"/>
      <c r="J106" s="1057"/>
      <c r="K106" s="1009"/>
      <c r="L106" s="1009"/>
      <c r="M106" s="1009"/>
      <c r="N106" s="1009"/>
      <c r="O106" s="1009"/>
      <c r="P106" s="1009"/>
      <c r="Q106" s="1009"/>
      <c r="R106" s="1048"/>
      <c r="S106" s="1047"/>
      <c r="T106" s="1009"/>
      <c r="U106" s="1009"/>
      <c r="V106" s="1009"/>
      <c r="W106" s="1009"/>
      <c r="X106" s="1009"/>
      <c r="Y106" s="1009"/>
      <c r="Z106" s="1009"/>
      <c r="AA106" s="893"/>
      <c r="AB106" s="893"/>
      <c r="AC106" s="1816"/>
      <c r="AD106" s="1816"/>
      <c r="AE106" s="1816"/>
      <c r="AF106" s="1816"/>
      <c r="AG106" s="1816"/>
      <c r="AH106" s="1816"/>
      <c r="AI106" s="1816"/>
      <c r="AJ106" s="893"/>
      <c r="AK106" s="893"/>
    </row>
    <row r="107" spans="2:50" s="198" customFormat="1" ht="15" customHeight="1">
      <c r="B107" s="1034"/>
      <c r="C107" s="1035"/>
      <c r="D107" s="1035"/>
      <c r="E107" s="1035"/>
      <c r="F107" s="1035"/>
      <c r="G107" s="1035"/>
      <c r="H107" s="1036"/>
      <c r="I107" s="1050" t="s">
        <v>2696</v>
      </c>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816">
        <f>SUM(AC97:AI106)</f>
        <v>0</v>
      </c>
      <c r="AD107" s="1816"/>
      <c r="AE107" s="1816"/>
      <c r="AF107" s="1816"/>
      <c r="AG107" s="1816"/>
      <c r="AH107" s="1816"/>
      <c r="AI107" s="1816"/>
      <c r="AJ107" s="893" t="s">
        <v>2694</v>
      </c>
      <c r="AK107" s="893"/>
    </row>
    <row r="108" spans="2:50" s="198" customFormat="1" ht="15" customHeight="1">
      <c r="B108" s="1034"/>
      <c r="C108" s="1035"/>
      <c r="D108" s="1035"/>
      <c r="E108" s="1035"/>
      <c r="F108" s="1035"/>
      <c r="G108" s="1035"/>
      <c r="H108" s="1036"/>
      <c r="I108" s="1050"/>
      <c r="J108" s="1050"/>
      <c r="K108" s="1050"/>
      <c r="L108" s="1050"/>
      <c r="M108" s="1050"/>
      <c r="N108" s="1050"/>
      <c r="O108" s="1050"/>
      <c r="P108" s="1050"/>
      <c r="Q108" s="1050"/>
      <c r="R108" s="1050"/>
      <c r="S108" s="1050"/>
      <c r="T108" s="1050"/>
      <c r="U108" s="1050"/>
      <c r="V108" s="1050"/>
      <c r="W108" s="1050"/>
      <c r="X108" s="1050"/>
      <c r="Y108" s="1050"/>
      <c r="Z108" s="1050"/>
      <c r="AA108" s="1050"/>
      <c r="AB108" s="1050"/>
      <c r="AC108" s="1816"/>
      <c r="AD108" s="1816"/>
      <c r="AE108" s="1816"/>
      <c r="AF108" s="1816"/>
      <c r="AG108" s="1816"/>
      <c r="AH108" s="1816"/>
      <c r="AI108" s="1816"/>
      <c r="AJ108" s="893"/>
      <c r="AK108" s="893"/>
    </row>
    <row r="109" spans="2:50" s="198" customFormat="1" ht="15" customHeight="1">
      <c r="B109" s="1034"/>
      <c r="C109" s="1035"/>
      <c r="D109" s="1035"/>
      <c r="E109" s="1035"/>
      <c r="F109" s="1035"/>
      <c r="G109" s="1035"/>
      <c r="H109" s="1036"/>
      <c r="I109" s="1011" t="s">
        <v>2700</v>
      </c>
      <c r="J109" s="1012"/>
      <c r="K109" s="1012"/>
      <c r="L109" s="1012"/>
      <c r="M109" s="1012"/>
      <c r="N109" s="1012"/>
      <c r="O109" s="1012"/>
      <c r="P109" s="1013"/>
      <c r="Q109" s="1051">
        <f>AC107/1000</f>
        <v>0</v>
      </c>
      <c r="R109" s="1051"/>
      <c r="S109" s="1051"/>
      <c r="T109" s="1051"/>
      <c r="U109" s="1051"/>
      <c r="V109" s="1051"/>
      <c r="W109" s="1051"/>
      <c r="X109" s="1019" t="s">
        <v>2699</v>
      </c>
      <c r="Y109" s="1019"/>
      <c r="Z109" s="1053"/>
      <c r="AA109" s="1053"/>
      <c r="AB109" s="1053"/>
      <c r="AC109" s="1053"/>
      <c r="AD109" s="1053"/>
      <c r="AE109" s="1053"/>
      <c r="AF109" s="1053"/>
      <c r="AG109" s="1053"/>
      <c r="AH109" s="1053"/>
      <c r="AI109" s="1053"/>
      <c r="AJ109" s="1053"/>
      <c r="AK109" s="1054"/>
    </row>
    <row r="110" spans="2:50" s="198" customFormat="1" ht="15" customHeight="1">
      <c r="B110" s="1014"/>
      <c r="C110" s="1015"/>
      <c r="D110" s="1015"/>
      <c r="E110" s="1015"/>
      <c r="F110" s="1015"/>
      <c r="G110" s="1015"/>
      <c r="H110" s="1016"/>
      <c r="I110" s="1014"/>
      <c r="J110" s="1015"/>
      <c r="K110" s="1015"/>
      <c r="L110" s="1015"/>
      <c r="M110" s="1015"/>
      <c r="N110" s="1015"/>
      <c r="O110" s="1015"/>
      <c r="P110" s="1016"/>
      <c r="Q110" s="1052"/>
      <c r="R110" s="1052"/>
      <c r="S110" s="1052"/>
      <c r="T110" s="1052"/>
      <c r="U110" s="1052"/>
      <c r="V110" s="1052"/>
      <c r="W110" s="1052"/>
      <c r="X110" s="1020"/>
      <c r="Y110" s="1020"/>
      <c r="Z110" s="1055"/>
      <c r="AA110" s="1055"/>
      <c r="AB110" s="1055"/>
      <c r="AC110" s="1055"/>
      <c r="AD110" s="1055"/>
      <c r="AE110" s="1055"/>
      <c r="AF110" s="1055"/>
      <c r="AG110" s="1055"/>
      <c r="AH110" s="1055"/>
      <c r="AI110" s="1055"/>
      <c r="AJ110" s="1055"/>
      <c r="AK110" s="1056"/>
    </row>
    <row r="111" spans="2:50" s="198" customFormat="1" ht="15" customHeight="1">
      <c r="B111" s="1057" t="s">
        <v>2697</v>
      </c>
      <c r="C111" s="1057"/>
      <c r="D111" s="1057"/>
      <c r="E111" s="1057"/>
      <c r="F111" s="1057"/>
      <c r="G111" s="1057"/>
      <c r="H111" s="1057"/>
      <c r="I111" s="1057" t="s">
        <v>2701</v>
      </c>
      <c r="J111" s="1057"/>
      <c r="K111" s="1057"/>
      <c r="L111" s="1057"/>
      <c r="M111" s="1057"/>
      <c r="N111" s="1057"/>
      <c r="O111" s="1057"/>
      <c r="P111" s="1057"/>
      <c r="Q111" s="1058"/>
      <c r="R111" s="1059"/>
      <c r="S111" s="1059"/>
      <c r="T111" s="1059"/>
      <c r="U111" s="1059"/>
      <c r="V111" s="1059"/>
      <c r="W111" s="1060"/>
      <c r="X111" s="1069" t="s">
        <v>2699</v>
      </c>
      <c r="Y111" s="1069"/>
      <c r="Z111" s="1072"/>
      <c r="AA111" s="1072"/>
      <c r="AB111" s="1072"/>
      <c r="AC111" s="1072"/>
      <c r="AD111" s="1072"/>
      <c r="AE111" s="1072"/>
      <c r="AF111" s="1072"/>
      <c r="AG111" s="1072"/>
      <c r="AH111" s="1072"/>
      <c r="AI111" s="1072"/>
      <c r="AJ111" s="1072"/>
      <c r="AK111" s="1073"/>
      <c r="AU111" s="361"/>
      <c r="AV111" s="361"/>
      <c r="AW111" s="361"/>
      <c r="AX111" s="362"/>
    </row>
    <row r="112" spans="2:50" s="198" customFormat="1" ht="15" customHeight="1">
      <c r="B112" s="1057"/>
      <c r="C112" s="1057"/>
      <c r="D112" s="1057"/>
      <c r="E112" s="1057"/>
      <c r="F112" s="1057"/>
      <c r="G112" s="1057"/>
      <c r="H112" s="1057"/>
      <c r="I112" s="1057"/>
      <c r="J112" s="1057"/>
      <c r="K112" s="1057"/>
      <c r="L112" s="1057"/>
      <c r="M112" s="1057"/>
      <c r="N112" s="1057"/>
      <c r="O112" s="1057"/>
      <c r="P112" s="1057"/>
      <c r="Q112" s="1058"/>
      <c r="R112" s="1059"/>
      <c r="S112" s="1059"/>
      <c r="T112" s="1059"/>
      <c r="U112" s="1059"/>
      <c r="V112" s="1059"/>
      <c r="W112" s="1060"/>
      <c r="X112" s="1070"/>
      <c r="Y112" s="1070"/>
      <c r="Z112" s="1074"/>
      <c r="AA112" s="1074"/>
      <c r="AB112" s="1074"/>
      <c r="AC112" s="1074"/>
      <c r="AD112" s="1074"/>
      <c r="AE112" s="1074"/>
      <c r="AF112" s="1074"/>
      <c r="AG112" s="1074"/>
      <c r="AH112" s="1074"/>
      <c r="AI112" s="1074"/>
      <c r="AJ112" s="1074"/>
      <c r="AK112" s="1075"/>
      <c r="AU112" s="361"/>
      <c r="AV112" s="361"/>
      <c r="AW112" s="361"/>
      <c r="AX112" s="362"/>
    </row>
    <row r="113" spans="2:54" s="198" customFormat="1" ht="15" customHeight="1">
      <c r="B113" s="1061" t="s">
        <v>2801</v>
      </c>
      <c r="C113" s="1062"/>
      <c r="D113" s="1062"/>
      <c r="E113" s="1062"/>
      <c r="F113" s="1062"/>
      <c r="G113" s="1062"/>
      <c r="H113" s="1062"/>
      <c r="I113" s="1062"/>
      <c r="J113" s="1062"/>
      <c r="K113" s="1062"/>
      <c r="L113" s="1062"/>
      <c r="M113" s="1062"/>
      <c r="N113" s="1062"/>
      <c r="O113" s="1062"/>
      <c r="P113" s="1063"/>
      <c r="Q113" s="1076">
        <f>ROUNDDOWN(MIN(Q109,Q111),2)</f>
        <v>0</v>
      </c>
      <c r="R113" s="1076"/>
      <c r="S113" s="1076"/>
      <c r="T113" s="1076"/>
      <c r="U113" s="1076"/>
      <c r="V113" s="1076"/>
      <c r="W113" s="1076"/>
      <c r="X113" s="1069" t="s">
        <v>2699</v>
      </c>
      <c r="Y113" s="1069"/>
      <c r="Z113" s="1071" t="s">
        <v>2702</v>
      </c>
      <c r="AA113" s="1053"/>
      <c r="AB113" s="1053"/>
      <c r="AC113" s="1053"/>
      <c r="AD113" s="1053"/>
      <c r="AE113" s="1053"/>
      <c r="AF113" s="1053"/>
      <c r="AG113" s="1053"/>
      <c r="AH113" s="1053"/>
      <c r="AI113" s="1053"/>
      <c r="AJ113" s="1053"/>
      <c r="AK113" s="1054"/>
      <c r="AL113" s="1078" t="s">
        <v>2943</v>
      </c>
      <c r="AM113" s="1079"/>
      <c r="AN113" s="1079"/>
      <c r="AO113" s="1079"/>
      <c r="AP113" s="1079"/>
      <c r="AQ113" s="1079"/>
      <c r="AR113" s="1079"/>
      <c r="AU113" s="361"/>
      <c r="AV113" s="361"/>
      <c r="AW113" s="361"/>
      <c r="AX113" s="362"/>
    </row>
    <row r="114" spans="2:54" s="198" customFormat="1" ht="15" customHeight="1" thickBot="1">
      <c r="B114" s="1064"/>
      <c r="C114" s="1065"/>
      <c r="D114" s="1065"/>
      <c r="E114" s="1065"/>
      <c r="F114" s="1065"/>
      <c r="G114" s="1065"/>
      <c r="H114" s="1065"/>
      <c r="I114" s="1065"/>
      <c r="J114" s="1065"/>
      <c r="K114" s="1065"/>
      <c r="L114" s="1065"/>
      <c r="M114" s="1065"/>
      <c r="N114" s="1065"/>
      <c r="O114" s="1065"/>
      <c r="P114" s="1066"/>
      <c r="Q114" s="1077"/>
      <c r="R114" s="1077"/>
      <c r="S114" s="1077"/>
      <c r="T114" s="1077"/>
      <c r="U114" s="1077"/>
      <c r="V114" s="1077"/>
      <c r="W114" s="1077"/>
      <c r="X114" s="1070"/>
      <c r="Y114" s="1070"/>
      <c r="Z114" s="1055"/>
      <c r="AA114" s="1055"/>
      <c r="AB114" s="1055"/>
      <c r="AC114" s="1055"/>
      <c r="AD114" s="1055"/>
      <c r="AE114" s="1055"/>
      <c r="AF114" s="1055"/>
      <c r="AG114" s="1055"/>
      <c r="AH114" s="1055"/>
      <c r="AI114" s="1055"/>
      <c r="AJ114" s="1055"/>
      <c r="AK114" s="1056"/>
      <c r="AL114" s="1078"/>
      <c r="AM114" s="1079"/>
      <c r="AN114" s="1079"/>
      <c r="AO114" s="1079"/>
      <c r="AP114" s="1079"/>
      <c r="AQ114" s="1079"/>
      <c r="AR114" s="1079"/>
      <c r="AU114" s="361"/>
      <c r="AV114" s="361"/>
      <c r="AW114" s="361"/>
      <c r="AX114" s="362"/>
    </row>
    <row r="115" spans="2:54" s="198" customFormat="1" ht="15" customHeight="1">
      <c r="B115" s="917" t="s">
        <v>2929</v>
      </c>
      <c r="C115" s="918"/>
      <c r="D115" s="918"/>
      <c r="E115" s="918"/>
      <c r="F115" s="918"/>
      <c r="G115" s="918"/>
      <c r="H115" s="918"/>
      <c r="I115" s="918"/>
      <c r="J115" s="918"/>
      <c r="K115" s="918"/>
      <c r="L115" s="918"/>
      <c r="M115" s="918"/>
      <c r="N115" s="918"/>
      <c r="O115" s="918"/>
      <c r="P115" s="918"/>
      <c r="Q115" s="1805">
        <f>Q71+Q92+Q113</f>
        <v>0</v>
      </c>
      <c r="R115" s="1794"/>
      <c r="S115" s="1794"/>
      <c r="T115" s="1794"/>
      <c r="U115" s="1794"/>
      <c r="V115" s="1794"/>
      <c r="W115" s="1794"/>
      <c r="X115" s="1084" t="s">
        <v>2699</v>
      </c>
      <c r="Y115" s="1084"/>
      <c r="Z115" s="1161" t="s">
        <v>2872</v>
      </c>
      <c r="AA115" s="1161"/>
      <c r="AB115" s="1161"/>
      <c r="AC115" s="1161"/>
      <c r="AD115" s="1161"/>
      <c r="AE115" s="1161"/>
      <c r="AF115" s="1161"/>
      <c r="AG115" s="1161"/>
      <c r="AH115" s="1161"/>
      <c r="AI115" s="1161"/>
      <c r="AJ115" s="1161"/>
      <c r="AK115" s="1162"/>
      <c r="AL115" s="494"/>
      <c r="AM115" s="494"/>
      <c r="AN115" s="494"/>
      <c r="AO115" s="494"/>
      <c r="AP115" s="494"/>
      <c r="AQ115" s="494"/>
      <c r="AU115" s="361"/>
      <c r="AV115" s="361"/>
      <c r="AW115" s="361"/>
      <c r="AX115" s="362"/>
    </row>
    <row r="116" spans="2:54" s="198" customFormat="1" ht="15" customHeight="1" thickBot="1">
      <c r="B116" s="920"/>
      <c r="C116" s="921"/>
      <c r="D116" s="921"/>
      <c r="E116" s="921"/>
      <c r="F116" s="921"/>
      <c r="G116" s="921"/>
      <c r="H116" s="921"/>
      <c r="I116" s="921"/>
      <c r="J116" s="921"/>
      <c r="K116" s="921"/>
      <c r="L116" s="921"/>
      <c r="M116" s="921"/>
      <c r="N116" s="921"/>
      <c r="O116" s="921"/>
      <c r="P116" s="921"/>
      <c r="Q116" s="1806"/>
      <c r="R116" s="1795"/>
      <c r="S116" s="1795"/>
      <c r="T116" s="1795"/>
      <c r="U116" s="1795"/>
      <c r="V116" s="1795"/>
      <c r="W116" s="1795"/>
      <c r="X116" s="1085"/>
      <c r="Y116" s="1085"/>
      <c r="Z116" s="1163"/>
      <c r="AA116" s="1163"/>
      <c r="AB116" s="1163"/>
      <c r="AC116" s="1163"/>
      <c r="AD116" s="1163"/>
      <c r="AE116" s="1163"/>
      <c r="AF116" s="1163"/>
      <c r="AG116" s="1163"/>
      <c r="AH116" s="1163"/>
      <c r="AI116" s="1163"/>
      <c r="AJ116" s="1163"/>
      <c r="AK116" s="1164"/>
      <c r="AL116" s="494"/>
      <c r="AM116" s="494"/>
      <c r="AN116" s="494"/>
      <c r="AO116" s="494"/>
      <c r="AP116" s="494"/>
      <c r="AQ116" s="494"/>
      <c r="AU116" s="361"/>
      <c r="AV116" s="361"/>
      <c r="AW116" s="361"/>
      <c r="AX116" s="362"/>
    </row>
    <row r="117" spans="2:54" s="198" customFormat="1" ht="15" customHeight="1">
      <c r="B117" s="123" t="s">
        <v>2719</v>
      </c>
      <c r="C117" s="209"/>
      <c r="D117" s="209"/>
      <c r="E117" s="209"/>
      <c r="F117" s="209"/>
      <c r="G117" s="209"/>
      <c r="H117" s="209"/>
      <c r="I117" s="243"/>
      <c r="J117" s="243"/>
      <c r="K117" s="243"/>
      <c r="L117" s="243"/>
      <c r="M117" s="243"/>
      <c r="N117" s="243"/>
      <c r="O117" s="243"/>
      <c r="P117" s="243"/>
      <c r="Q117" s="243"/>
      <c r="R117" s="243"/>
      <c r="S117" s="243"/>
      <c r="T117" s="243"/>
      <c r="U117" s="243"/>
      <c r="V117" s="243"/>
      <c r="W117" s="243"/>
      <c r="X117" s="243"/>
      <c r="Y117" s="243"/>
      <c r="Z117" s="243"/>
      <c r="AA117" s="243"/>
      <c r="AB117" s="243"/>
      <c r="AC117" s="243"/>
    </row>
    <row r="118" spans="2:54" s="198" customFormat="1" ht="15" customHeight="1">
      <c r="B118" s="123" t="s">
        <v>2746</v>
      </c>
      <c r="C118" s="209"/>
      <c r="D118" s="209"/>
      <c r="E118" s="209"/>
      <c r="F118" s="209"/>
      <c r="G118" s="209"/>
      <c r="H118" s="209"/>
      <c r="I118" s="243"/>
      <c r="J118" s="243"/>
      <c r="K118" s="243"/>
      <c r="L118" s="243"/>
      <c r="M118" s="243"/>
      <c r="N118" s="243"/>
      <c r="O118" s="243"/>
      <c r="P118" s="243"/>
      <c r="Q118" s="243"/>
      <c r="R118" s="243"/>
      <c r="S118" s="243"/>
      <c r="T118" s="243"/>
      <c r="U118" s="243"/>
      <c r="V118" s="243"/>
      <c r="W118" s="243"/>
      <c r="X118" s="243"/>
      <c r="Y118" s="243"/>
      <c r="Z118" s="243"/>
      <c r="AA118" s="243"/>
      <c r="AB118" s="243"/>
      <c r="AC118" s="243"/>
    </row>
    <row r="119" spans="2:54" s="198" customFormat="1" ht="15" customHeight="1">
      <c r="B119" s="123"/>
      <c r="C119" s="209"/>
      <c r="D119" s="209"/>
      <c r="E119" s="209"/>
      <c r="F119" s="209"/>
      <c r="G119" s="209"/>
      <c r="H119" s="209"/>
      <c r="I119" s="243"/>
      <c r="J119" s="243"/>
      <c r="K119" s="243"/>
      <c r="L119" s="243"/>
      <c r="M119" s="243"/>
      <c r="N119" s="243"/>
      <c r="O119" s="243"/>
      <c r="P119" s="243"/>
      <c r="Q119" s="243"/>
      <c r="R119" s="243"/>
      <c r="S119" s="243"/>
      <c r="T119" s="243"/>
      <c r="U119" s="243"/>
      <c r="V119" s="243"/>
      <c r="W119" s="243"/>
      <c r="X119" s="243"/>
      <c r="Y119" s="243"/>
      <c r="Z119" s="243"/>
      <c r="AA119" s="243"/>
      <c r="AB119" s="243"/>
      <c r="AC119" s="243"/>
    </row>
    <row r="120" spans="2:54" s="198" customFormat="1" ht="15" customHeight="1">
      <c r="B120" s="199" t="s">
        <v>2871</v>
      </c>
      <c r="C120" s="499"/>
      <c r="D120" s="499"/>
      <c r="E120" s="499"/>
      <c r="F120" s="499"/>
      <c r="G120" s="499"/>
      <c r="H120" s="499"/>
      <c r="I120" s="499"/>
      <c r="J120" s="499"/>
      <c r="K120" s="499"/>
      <c r="L120" s="499"/>
      <c r="M120" s="499"/>
      <c r="N120" s="499"/>
      <c r="O120" s="499"/>
      <c r="P120" s="499"/>
      <c r="Q120" s="671"/>
      <c r="R120" s="671"/>
      <c r="S120" s="671"/>
      <c r="T120" s="671"/>
      <c r="U120" s="671"/>
      <c r="V120" s="671"/>
      <c r="W120" s="671"/>
      <c r="X120" s="501"/>
      <c r="Y120" s="501"/>
      <c r="Z120" s="537"/>
      <c r="AA120" s="537"/>
      <c r="AB120" s="537"/>
      <c r="AC120" s="537"/>
      <c r="AD120" s="537"/>
      <c r="AE120" s="537"/>
      <c r="AF120" s="537"/>
      <c r="AG120" s="537"/>
      <c r="AH120" s="537"/>
      <c r="AI120" s="537"/>
      <c r="AJ120" s="537"/>
      <c r="AK120" s="537"/>
      <c r="AL120" s="494"/>
      <c r="AM120" s="494"/>
      <c r="AN120" s="494"/>
      <c r="AO120" s="494"/>
      <c r="AP120" s="494"/>
      <c r="AQ120" s="494"/>
      <c r="AU120" s="361"/>
      <c r="AV120" s="361"/>
      <c r="AW120" s="361"/>
      <c r="AX120" s="362"/>
    </row>
    <row r="121" spans="2:54" s="198" customFormat="1" ht="15" customHeight="1">
      <c r="B121" s="1061" t="s">
        <v>2939</v>
      </c>
      <c r="C121" s="1062"/>
      <c r="D121" s="1062"/>
      <c r="E121" s="1062"/>
      <c r="F121" s="1062"/>
      <c r="G121" s="1062"/>
      <c r="H121" s="1062"/>
      <c r="I121" s="1062"/>
      <c r="J121" s="1062"/>
      <c r="K121" s="1062"/>
      <c r="L121" s="1062"/>
      <c r="M121" s="1062"/>
      <c r="N121" s="1062"/>
      <c r="O121" s="1062"/>
      <c r="P121" s="1063"/>
      <c r="Q121" s="1104"/>
      <c r="R121" s="1105"/>
      <c r="S121" s="1105"/>
      <c r="T121" s="1105"/>
      <c r="U121" s="1105"/>
      <c r="V121" s="1105"/>
      <c r="W121" s="1105"/>
      <c r="X121" s="1069" t="s">
        <v>2699</v>
      </c>
      <c r="Y121" s="1069"/>
      <c r="Z121" s="1100"/>
      <c r="AA121" s="1100"/>
      <c r="AB121" s="1100"/>
      <c r="AC121" s="1100"/>
      <c r="AD121" s="1100"/>
      <c r="AE121" s="1100"/>
      <c r="AF121" s="1100"/>
      <c r="AG121" s="1100"/>
      <c r="AH121" s="1100"/>
      <c r="AI121" s="1100"/>
      <c r="AJ121" s="1100"/>
      <c r="AK121" s="1101"/>
      <c r="AL121" s="243"/>
      <c r="AM121" s="243"/>
      <c r="AN121" s="243"/>
      <c r="AO121" s="243"/>
      <c r="AP121" s="243"/>
      <c r="AQ121" s="243"/>
      <c r="AU121" s="361"/>
      <c r="AV121" s="361"/>
      <c r="AW121" s="361"/>
      <c r="AX121" s="362"/>
    </row>
    <row r="122" spans="2:54" s="198" customFormat="1" ht="15" customHeight="1">
      <c r="B122" s="1064"/>
      <c r="C122" s="1065"/>
      <c r="D122" s="1065"/>
      <c r="E122" s="1065"/>
      <c r="F122" s="1065"/>
      <c r="G122" s="1065"/>
      <c r="H122" s="1065"/>
      <c r="I122" s="1065"/>
      <c r="J122" s="1065"/>
      <c r="K122" s="1065"/>
      <c r="L122" s="1065"/>
      <c r="M122" s="1065"/>
      <c r="N122" s="1065"/>
      <c r="O122" s="1065"/>
      <c r="P122" s="1066"/>
      <c r="Q122" s="1106"/>
      <c r="R122" s="1107"/>
      <c r="S122" s="1107"/>
      <c r="T122" s="1107"/>
      <c r="U122" s="1107"/>
      <c r="V122" s="1107"/>
      <c r="W122" s="1107"/>
      <c r="X122" s="1070"/>
      <c r="Y122" s="1070"/>
      <c r="Z122" s="1102"/>
      <c r="AA122" s="1102"/>
      <c r="AB122" s="1102"/>
      <c r="AC122" s="1102"/>
      <c r="AD122" s="1102"/>
      <c r="AE122" s="1102"/>
      <c r="AF122" s="1102"/>
      <c r="AG122" s="1102"/>
      <c r="AH122" s="1102"/>
      <c r="AI122" s="1102"/>
      <c r="AJ122" s="1102"/>
      <c r="AK122" s="1103"/>
      <c r="AL122" s="243"/>
      <c r="AM122" s="243"/>
      <c r="AN122" s="243"/>
      <c r="AO122" s="243"/>
      <c r="AP122" s="243"/>
      <c r="AQ122" s="243"/>
      <c r="AU122" s="361"/>
      <c r="AV122" s="361"/>
      <c r="AW122" s="361"/>
      <c r="AX122" s="362"/>
    </row>
    <row r="123" spans="2:54" s="198" customFormat="1" ht="15" customHeight="1">
      <c r="B123" s="1061" t="s">
        <v>2937</v>
      </c>
      <c r="C123" s="1062"/>
      <c r="D123" s="1062"/>
      <c r="E123" s="1062"/>
      <c r="F123" s="1062"/>
      <c r="G123" s="1062"/>
      <c r="H123" s="1062"/>
      <c r="I123" s="1062"/>
      <c r="J123" s="1062"/>
      <c r="K123" s="1062"/>
      <c r="L123" s="1062"/>
      <c r="M123" s="1062"/>
      <c r="N123" s="1062"/>
      <c r="O123" s="1062"/>
      <c r="P123" s="1063"/>
      <c r="Q123" s="1067">
        <f>ROUNDDOWN(Q121,2)</f>
        <v>0</v>
      </c>
      <c r="R123" s="1067"/>
      <c r="S123" s="1067"/>
      <c r="T123" s="1067"/>
      <c r="U123" s="1067"/>
      <c r="V123" s="1067"/>
      <c r="W123" s="1067"/>
      <c r="X123" s="1069" t="s">
        <v>2699</v>
      </c>
      <c r="Y123" s="1069"/>
      <c r="Z123" s="1071"/>
      <c r="AA123" s="1053"/>
      <c r="AB123" s="1053"/>
      <c r="AC123" s="1053"/>
      <c r="AD123" s="1053"/>
      <c r="AE123" s="1053"/>
      <c r="AF123" s="1053"/>
      <c r="AG123" s="1053"/>
      <c r="AH123" s="1053"/>
      <c r="AI123" s="1053"/>
      <c r="AJ123" s="1053"/>
      <c r="AK123" s="1054"/>
      <c r="AL123" s="1078" t="s">
        <v>2943</v>
      </c>
      <c r="AM123" s="1079"/>
      <c r="AN123" s="1079"/>
      <c r="AO123" s="1079"/>
      <c r="AP123" s="1079"/>
      <c r="AQ123" s="1079"/>
      <c r="AR123" s="1079"/>
      <c r="AU123" s="361"/>
      <c r="AV123" s="361"/>
      <c r="AW123" s="361"/>
      <c r="AX123" s="362"/>
      <c r="BB123" s="916"/>
    </row>
    <row r="124" spans="2:54" s="198" customFormat="1" ht="15" customHeight="1">
      <c r="B124" s="1064"/>
      <c r="C124" s="1065"/>
      <c r="D124" s="1065"/>
      <c r="E124" s="1065"/>
      <c r="F124" s="1065"/>
      <c r="G124" s="1065"/>
      <c r="H124" s="1065"/>
      <c r="I124" s="1065"/>
      <c r="J124" s="1065"/>
      <c r="K124" s="1065"/>
      <c r="L124" s="1065"/>
      <c r="M124" s="1065"/>
      <c r="N124" s="1065"/>
      <c r="O124" s="1065"/>
      <c r="P124" s="1066"/>
      <c r="Q124" s="1068"/>
      <c r="R124" s="1068"/>
      <c r="S124" s="1068"/>
      <c r="T124" s="1068"/>
      <c r="U124" s="1068"/>
      <c r="V124" s="1068"/>
      <c r="W124" s="1068"/>
      <c r="X124" s="1070"/>
      <c r="Y124" s="1070"/>
      <c r="Z124" s="1055"/>
      <c r="AA124" s="1055"/>
      <c r="AB124" s="1055"/>
      <c r="AC124" s="1055"/>
      <c r="AD124" s="1055"/>
      <c r="AE124" s="1055"/>
      <c r="AF124" s="1055"/>
      <c r="AG124" s="1055"/>
      <c r="AH124" s="1055"/>
      <c r="AI124" s="1055"/>
      <c r="AJ124" s="1055"/>
      <c r="AK124" s="1056"/>
      <c r="AL124" s="1078"/>
      <c r="AM124" s="1079"/>
      <c r="AN124" s="1079"/>
      <c r="AO124" s="1079"/>
      <c r="AP124" s="1079"/>
      <c r="AQ124" s="1079"/>
      <c r="AR124" s="1079"/>
      <c r="AU124" s="361"/>
      <c r="AV124" s="361"/>
      <c r="AW124" s="361"/>
      <c r="AX124" s="362"/>
      <c r="BB124" s="916"/>
    </row>
    <row r="125" spans="2:54" s="198" customFormat="1" ht="15" customHeight="1" thickBot="1">
      <c r="B125" s="499"/>
      <c r="C125" s="499"/>
      <c r="D125" s="499"/>
      <c r="E125" s="499"/>
      <c r="F125" s="499"/>
      <c r="G125" s="499"/>
      <c r="H125" s="499"/>
      <c r="I125" s="499"/>
      <c r="J125" s="499"/>
      <c r="K125" s="499"/>
      <c r="L125" s="499"/>
      <c r="M125" s="499"/>
      <c r="N125" s="499"/>
      <c r="O125" s="499"/>
      <c r="P125" s="752"/>
      <c r="Q125" s="500"/>
      <c r="R125" s="500"/>
      <c r="S125" s="500"/>
      <c r="T125" s="500"/>
      <c r="U125" s="500"/>
      <c r="V125" s="500"/>
      <c r="W125" s="500"/>
      <c r="X125" s="501"/>
      <c r="Y125" s="501"/>
      <c r="Z125" s="502"/>
      <c r="AA125" s="502"/>
      <c r="AB125" s="502"/>
      <c r="AC125" s="502"/>
      <c r="AD125" s="502"/>
      <c r="AE125" s="502"/>
      <c r="AF125" s="502"/>
      <c r="AG125" s="502"/>
      <c r="AH125" s="502"/>
      <c r="AI125" s="502"/>
      <c r="AJ125" s="502"/>
      <c r="AK125" s="502"/>
      <c r="AL125" s="688"/>
      <c r="AM125" s="688"/>
      <c r="AN125" s="688"/>
      <c r="AO125" s="688"/>
      <c r="AP125" s="688"/>
      <c r="AQ125" s="688"/>
      <c r="AR125" s="688"/>
      <c r="AU125" s="361"/>
      <c r="AV125" s="361"/>
      <c r="AW125" s="361"/>
      <c r="AX125" s="362"/>
      <c r="BB125" s="361"/>
    </row>
    <row r="126" spans="2:54" s="198" customFormat="1" ht="15" customHeight="1">
      <c r="B126" s="917" t="s">
        <v>2938</v>
      </c>
      <c r="C126" s="918"/>
      <c r="D126" s="918"/>
      <c r="E126" s="918"/>
      <c r="F126" s="918"/>
      <c r="G126" s="918"/>
      <c r="H126" s="918"/>
      <c r="I126" s="918"/>
      <c r="J126" s="918"/>
      <c r="K126" s="918"/>
      <c r="L126" s="918"/>
      <c r="M126" s="918"/>
      <c r="N126" s="918"/>
      <c r="O126" s="918"/>
      <c r="P126" s="919"/>
      <c r="Q126" s="1086">
        <f>Q115+Q123</f>
        <v>0</v>
      </c>
      <c r="R126" s="960"/>
      <c r="S126" s="960"/>
      <c r="T126" s="960"/>
      <c r="U126" s="960"/>
      <c r="V126" s="960"/>
      <c r="W126" s="960"/>
      <c r="X126" s="1084" t="s">
        <v>2699</v>
      </c>
      <c r="Y126" s="1084"/>
      <c r="Z126" s="1080" t="s">
        <v>2941</v>
      </c>
      <c r="AA126" s="1080"/>
      <c r="AB126" s="1080"/>
      <c r="AC126" s="1080"/>
      <c r="AD126" s="1080"/>
      <c r="AE126" s="1080"/>
      <c r="AF126" s="1080"/>
      <c r="AG126" s="1080"/>
      <c r="AH126" s="1080"/>
      <c r="AI126" s="1080"/>
      <c r="AJ126" s="1080"/>
      <c r="AK126" s="1081"/>
      <c r="AL126" s="912"/>
      <c r="AM126" s="913"/>
      <c r="AN126" s="913"/>
      <c r="AO126" s="913"/>
      <c r="AP126" s="913"/>
      <c r="AQ126" s="913"/>
      <c r="AR126" s="913"/>
      <c r="AU126" s="361"/>
      <c r="AV126" s="361"/>
      <c r="AW126" s="361"/>
      <c r="AX126" s="362"/>
      <c r="BB126" s="913"/>
    </row>
    <row r="127" spans="2:54" s="198" customFormat="1" ht="15" customHeight="1" thickBot="1">
      <c r="B127" s="920"/>
      <c r="C127" s="921"/>
      <c r="D127" s="921"/>
      <c r="E127" s="921"/>
      <c r="F127" s="921"/>
      <c r="G127" s="921"/>
      <c r="H127" s="921"/>
      <c r="I127" s="921"/>
      <c r="J127" s="921"/>
      <c r="K127" s="921"/>
      <c r="L127" s="921"/>
      <c r="M127" s="921"/>
      <c r="N127" s="921"/>
      <c r="O127" s="921"/>
      <c r="P127" s="922"/>
      <c r="Q127" s="1087"/>
      <c r="R127" s="961"/>
      <c r="S127" s="961"/>
      <c r="T127" s="961"/>
      <c r="U127" s="961"/>
      <c r="V127" s="961"/>
      <c r="W127" s="961"/>
      <c r="X127" s="1085"/>
      <c r="Y127" s="1085"/>
      <c r="Z127" s="1082"/>
      <c r="AA127" s="1082"/>
      <c r="AB127" s="1082"/>
      <c r="AC127" s="1082"/>
      <c r="AD127" s="1082"/>
      <c r="AE127" s="1082"/>
      <c r="AF127" s="1082"/>
      <c r="AG127" s="1082"/>
      <c r="AH127" s="1082"/>
      <c r="AI127" s="1082"/>
      <c r="AJ127" s="1082"/>
      <c r="AK127" s="1083"/>
      <c r="AL127" s="912"/>
      <c r="AM127" s="913"/>
      <c r="AN127" s="913"/>
      <c r="AO127" s="913"/>
      <c r="AP127" s="913"/>
      <c r="AQ127" s="913"/>
      <c r="AR127" s="913"/>
      <c r="AU127" s="361"/>
      <c r="AV127" s="361"/>
      <c r="AW127" s="361"/>
      <c r="AX127" s="362"/>
      <c r="BB127" s="913"/>
    </row>
    <row r="128" spans="2:54" s="198" customFormat="1" ht="15" customHeight="1"/>
    <row r="129" spans="2:54" s="198" customFormat="1" ht="15" customHeight="1">
      <c r="B129" s="498" t="s">
        <v>2715</v>
      </c>
      <c r="C129" s="199"/>
      <c r="D129" s="199"/>
      <c r="E129" s="199"/>
      <c r="F129" s="199"/>
      <c r="G129" s="199"/>
      <c r="AR129" s="3"/>
    </row>
    <row r="130" spans="2:54" s="198" customFormat="1" ht="15" customHeight="1">
      <c r="B130" s="1817" t="s">
        <v>2899</v>
      </c>
      <c r="C130" s="1817"/>
      <c r="D130" s="1817"/>
      <c r="E130" s="1817"/>
      <c r="F130" s="1817"/>
      <c r="G130" s="1817"/>
      <c r="H130" s="1817"/>
      <c r="I130" s="1817"/>
      <c r="J130" s="1817"/>
      <c r="K130" s="1817"/>
      <c r="L130" s="1817"/>
      <c r="M130" s="1817"/>
      <c r="N130" s="1817"/>
      <c r="O130" s="1798"/>
      <c r="P130" s="1798"/>
      <c r="Q130" s="1798"/>
      <c r="R130" s="1798"/>
      <c r="S130" s="1798"/>
      <c r="T130" s="1798"/>
      <c r="U130" s="1798"/>
      <c r="V130" s="1798"/>
      <c r="W130" s="1798"/>
      <c r="X130" s="1798"/>
      <c r="Y130" s="1798"/>
      <c r="Z130" s="1798"/>
      <c r="AA130" s="1798"/>
      <c r="AB130" s="1798"/>
      <c r="AC130" s="1798"/>
      <c r="AD130" s="1798"/>
      <c r="AE130" s="1798"/>
      <c r="AF130" s="1798"/>
      <c r="AG130" s="1798"/>
      <c r="AH130" s="1798"/>
      <c r="AI130" s="1798"/>
      <c r="AJ130" s="1798"/>
      <c r="AK130" s="1798"/>
      <c r="AL130" s="1798"/>
      <c r="AM130" s="1798"/>
      <c r="AN130" s="1798"/>
      <c r="AO130" s="1798"/>
      <c r="AP130" s="1798"/>
      <c r="AQ130" s="1798"/>
      <c r="AR130" s="3"/>
      <c r="BB130" s="3"/>
    </row>
    <row r="131" spans="2:54" s="198" customFormat="1" ht="15" customHeight="1">
      <c r="B131" s="1817"/>
      <c r="C131" s="1817"/>
      <c r="D131" s="1817"/>
      <c r="E131" s="1817"/>
      <c r="F131" s="1817"/>
      <c r="G131" s="1817"/>
      <c r="H131" s="1817"/>
      <c r="I131" s="1817"/>
      <c r="J131" s="1817"/>
      <c r="K131" s="1817"/>
      <c r="L131" s="1817"/>
      <c r="M131" s="1817"/>
      <c r="N131" s="1817"/>
      <c r="O131" s="1802"/>
      <c r="P131" s="1803"/>
      <c r="Q131" s="1803"/>
      <c r="R131" s="1803"/>
      <c r="S131" s="1803"/>
      <c r="T131" s="1803"/>
      <c r="U131" s="1803"/>
      <c r="V131" s="1803"/>
      <c r="W131" s="1803"/>
      <c r="X131" s="1803"/>
      <c r="Y131" s="1803"/>
      <c r="Z131" s="1803"/>
      <c r="AA131" s="1803"/>
      <c r="AB131" s="1803"/>
      <c r="AC131" s="1803"/>
      <c r="AD131" s="1803"/>
      <c r="AE131" s="1803"/>
      <c r="AF131" s="1803"/>
      <c r="AG131" s="1803"/>
      <c r="AH131" s="1803"/>
      <c r="AI131" s="1803"/>
      <c r="AJ131" s="1803"/>
      <c r="AK131" s="1803"/>
      <c r="AL131" s="1803"/>
      <c r="AM131" s="1803"/>
      <c r="AN131" s="1803"/>
      <c r="AO131" s="1803"/>
      <c r="AP131" s="1803"/>
      <c r="AQ131" s="1804"/>
      <c r="AR131" s="3"/>
      <c r="BB131" s="3"/>
    </row>
    <row r="132" spans="2:54" s="198" customFormat="1" ht="15" customHeight="1">
      <c r="B132" s="1817"/>
      <c r="C132" s="1817"/>
      <c r="D132" s="1817"/>
      <c r="E132" s="1817"/>
      <c r="F132" s="1817"/>
      <c r="G132" s="1817"/>
      <c r="H132" s="1817"/>
      <c r="I132" s="1817"/>
      <c r="J132" s="1817"/>
      <c r="K132" s="1817"/>
      <c r="L132" s="1817"/>
      <c r="M132" s="1817"/>
      <c r="N132" s="1817"/>
      <c r="O132" s="1798"/>
      <c r="P132" s="1798"/>
      <c r="Q132" s="1798"/>
      <c r="R132" s="1798"/>
      <c r="S132" s="1798"/>
      <c r="T132" s="1798"/>
      <c r="U132" s="1798"/>
      <c r="V132" s="1798"/>
      <c r="W132" s="1798"/>
      <c r="X132" s="1798"/>
      <c r="Y132" s="1798"/>
      <c r="Z132" s="1798"/>
      <c r="AA132" s="1798"/>
      <c r="AB132" s="1798"/>
      <c r="AC132" s="1798"/>
      <c r="AD132" s="1798"/>
      <c r="AE132" s="1798"/>
      <c r="AF132" s="1798"/>
      <c r="AG132" s="1798"/>
      <c r="AH132" s="1798"/>
      <c r="AI132" s="1798"/>
      <c r="AJ132" s="1798"/>
      <c r="AK132" s="1798"/>
      <c r="AL132" s="1798"/>
      <c r="AM132" s="1798"/>
      <c r="AN132" s="1798"/>
      <c r="AO132" s="1798"/>
      <c r="AP132" s="1798"/>
      <c r="AQ132" s="1798"/>
      <c r="AR132" s="3"/>
      <c r="BB132" s="3"/>
    </row>
    <row r="133" spans="2:54" s="198" customFormat="1" ht="15" customHeight="1">
      <c r="B133" s="1817"/>
      <c r="C133" s="1817"/>
      <c r="D133" s="1817"/>
      <c r="E133" s="1817"/>
      <c r="F133" s="1817"/>
      <c r="G133" s="1817"/>
      <c r="H133" s="1817"/>
      <c r="I133" s="1817"/>
      <c r="J133" s="1817"/>
      <c r="K133" s="1817"/>
      <c r="L133" s="1817"/>
      <c r="M133" s="1817"/>
      <c r="N133" s="1817"/>
      <c r="O133" s="1798"/>
      <c r="P133" s="1798"/>
      <c r="Q133" s="1798"/>
      <c r="R133" s="1798"/>
      <c r="S133" s="1798"/>
      <c r="T133" s="1798"/>
      <c r="U133" s="1798"/>
      <c r="V133" s="1798"/>
      <c r="W133" s="1798"/>
      <c r="X133" s="1798"/>
      <c r="Y133" s="1798"/>
      <c r="Z133" s="1798"/>
      <c r="AA133" s="1798"/>
      <c r="AB133" s="1798"/>
      <c r="AC133" s="1798"/>
      <c r="AD133" s="1798"/>
      <c r="AE133" s="1798"/>
      <c r="AF133" s="1798"/>
      <c r="AG133" s="1798"/>
      <c r="AH133" s="1798"/>
      <c r="AI133" s="1798"/>
      <c r="AJ133" s="1798"/>
      <c r="AK133" s="1798"/>
      <c r="AL133" s="1798"/>
      <c r="AM133" s="1798"/>
      <c r="AN133" s="1798"/>
      <c r="AO133" s="1798"/>
      <c r="AP133" s="1798"/>
      <c r="AQ133" s="1798"/>
      <c r="AR133" s="3"/>
      <c r="BB133" s="3"/>
    </row>
    <row r="134" spans="2:54" s="198" customFormat="1" ht="15" customHeight="1">
      <c r="B134" s="684"/>
      <c r="C134" s="684"/>
      <c r="D134" s="684"/>
      <c r="E134" s="684"/>
      <c r="F134" s="684"/>
      <c r="G134" s="684"/>
      <c r="H134" s="684"/>
      <c r="I134" s="684"/>
      <c r="J134" s="684"/>
      <c r="K134" s="684"/>
      <c r="L134" s="684"/>
      <c r="M134" s="684"/>
      <c r="N134" s="684"/>
      <c r="O134" s="672"/>
      <c r="P134" s="672"/>
      <c r="Q134" s="672"/>
      <c r="R134" s="672"/>
      <c r="S134" s="672"/>
      <c r="T134" s="672"/>
      <c r="U134" s="672"/>
      <c r="V134" s="672"/>
      <c r="W134" s="672"/>
      <c r="X134" s="672"/>
      <c r="Y134" s="672"/>
      <c r="Z134" s="672"/>
      <c r="AA134" s="672"/>
      <c r="AB134" s="672"/>
      <c r="AC134" s="672"/>
      <c r="AD134" s="672"/>
      <c r="AE134" s="672"/>
      <c r="AF134" s="672"/>
      <c r="AG134" s="672"/>
      <c r="AH134" s="672"/>
      <c r="AI134" s="672"/>
      <c r="AJ134" s="672"/>
      <c r="AK134" s="672"/>
      <c r="AL134" s="672"/>
      <c r="AM134" s="672"/>
      <c r="AN134" s="361"/>
      <c r="AO134" s="361"/>
      <c r="AP134" s="361"/>
      <c r="AQ134" s="361"/>
      <c r="AR134" s="3"/>
      <c r="BB134" s="3"/>
    </row>
    <row r="135" spans="2:54" s="198" customFormat="1" ht="15" customHeight="1">
      <c r="B135" s="1011" t="s">
        <v>2716</v>
      </c>
      <c r="C135" s="1012"/>
      <c r="D135" s="1012"/>
      <c r="E135" s="1012"/>
      <c r="F135" s="1012"/>
      <c r="G135" s="1012"/>
      <c r="H135" s="1013"/>
      <c r="I135" s="953" t="s">
        <v>2690</v>
      </c>
      <c r="J135" s="953"/>
      <c r="K135" s="953" t="s">
        <v>2747</v>
      </c>
      <c r="L135" s="953"/>
      <c r="M135" s="953"/>
      <c r="N135" s="953"/>
      <c r="O135" s="953"/>
      <c r="P135" s="953"/>
      <c r="Q135" s="953"/>
      <c r="R135" s="953"/>
      <c r="S135" s="953"/>
      <c r="T135" s="953" t="s">
        <v>2717</v>
      </c>
      <c r="U135" s="953"/>
      <c r="V135" s="953"/>
      <c r="W135" s="953"/>
      <c r="X135" s="953"/>
      <c r="Y135" s="953"/>
      <c r="Z135" s="953"/>
      <c r="AA135" s="953"/>
      <c r="AB135" s="953"/>
      <c r="AC135" s="953" t="s">
        <v>2696</v>
      </c>
      <c r="AD135" s="953"/>
      <c r="AE135" s="953"/>
      <c r="AF135" s="953"/>
      <c r="AG135" s="953"/>
      <c r="AH135" s="953"/>
      <c r="AI135" s="953"/>
      <c r="AJ135" s="953"/>
      <c r="AK135" s="953"/>
      <c r="AR135" s="3"/>
    </row>
    <row r="136" spans="2:54" s="198" customFormat="1" ht="15" customHeight="1">
      <c r="B136" s="1034"/>
      <c r="C136" s="1035"/>
      <c r="D136" s="1035"/>
      <c r="E136" s="1035"/>
      <c r="F136" s="1035"/>
      <c r="G136" s="1035"/>
      <c r="H136" s="1036"/>
      <c r="I136" s="953"/>
      <c r="J136" s="953"/>
      <c r="K136" s="953"/>
      <c r="L136" s="953"/>
      <c r="M136" s="953"/>
      <c r="N136" s="953"/>
      <c r="O136" s="953"/>
      <c r="P136" s="953"/>
      <c r="Q136" s="953"/>
      <c r="R136" s="953"/>
      <c r="S136" s="953"/>
      <c r="T136" s="953"/>
      <c r="U136" s="953"/>
      <c r="V136" s="953"/>
      <c r="W136" s="953"/>
      <c r="X136" s="953"/>
      <c r="Y136" s="953"/>
      <c r="Z136" s="953"/>
      <c r="AA136" s="953"/>
      <c r="AB136" s="953"/>
      <c r="AC136" s="953"/>
      <c r="AD136" s="953"/>
      <c r="AE136" s="953"/>
      <c r="AF136" s="953"/>
      <c r="AG136" s="953"/>
      <c r="AH136" s="953"/>
      <c r="AI136" s="953"/>
      <c r="AJ136" s="953"/>
      <c r="AK136" s="953"/>
      <c r="AR136" s="3"/>
    </row>
    <row r="137" spans="2:54" s="1" customFormat="1" ht="15" customHeight="1">
      <c r="B137" s="1034"/>
      <c r="C137" s="1035"/>
      <c r="D137" s="1035"/>
      <c r="E137" s="1035"/>
      <c r="F137" s="1035"/>
      <c r="G137" s="1035"/>
      <c r="H137" s="1036"/>
      <c r="I137" s="953">
        <v>1</v>
      </c>
      <c r="J137" s="953"/>
      <c r="K137" s="1094"/>
      <c r="L137" s="1095"/>
      <c r="M137" s="1095"/>
      <c r="N137" s="1095"/>
      <c r="O137" s="1095"/>
      <c r="P137" s="1096"/>
      <c r="Q137" s="1125" t="s">
        <v>2698</v>
      </c>
      <c r="R137" s="1126"/>
      <c r="S137" s="1047" t="s">
        <v>2692</v>
      </c>
      <c r="T137" s="1009"/>
      <c r="U137" s="1009"/>
      <c r="V137" s="1009"/>
      <c r="W137" s="1009"/>
      <c r="X137" s="1009"/>
      <c r="Y137" s="1009"/>
      <c r="Z137" s="1009"/>
      <c r="AA137" s="893" t="s">
        <v>2718</v>
      </c>
      <c r="AB137" s="893"/>
      <c r="AC137" s="1088">
        <f>K137*T137</f>
        <v>0</v>
      </c>
      <c r="AD137" s="1089"/>
      <c r="AE137" s="1089"/>
      <c r="AF137" s="1089"/>
      <c r="AG137" s="1089"/>
      <c r="AH137" s="1090"/>
      <c r="AI137" s="941" t="s">
        <v>2698</v>
      </c>
      <c r="AJ137" s="997"/>
      <c r="AK137" s="998"/>
      <c r="AL137" s="2"/>
      <c r="AM137" s="2"/>
      <c r="AN137" s="2"/>
      <c r="AO137" s="2"/>
      <c r="AP137" s="2"/>
      <c r="AQ137" s="2"/>
      <c r="AR137" s="2"/>
    </row>
    <row r="138" spans="2:54" s="198" customFormat="1" ht="15" customHeight="1">
      <c r="B138" s="1034"/>
      <c r="C138" s="1035"/>
      <c r="D138" s="1035"/>
      <c r="E138" s="1035"/>
      <c r="F138" s="1035"/>
      <c r="G138" s="1035"/>
      <c r="H138" s="1036"/>
      <c r="I138" s="953"/>
      <c r="J138" s="953"/>
      <c r="K138" s="1097"/>
      <c r="L138" s="1098"/>
      <c r="M138" s="1098"/>
      <c r="N138" s="1098"/>
      <c r="O138" s="1098"/>
      <c r="P138" s="1099"/>
      <c r="Q138" s="1127"/>
      <c r="R138" s="1128"/>
      <c r="S138" s="1047"/>
      <c r="T138" s="1009"/>
      <c r="U138" s="1009"/>
      <c r="V138" s="1009"/>
      <c r="W138" s="1009"/>
      <c r="X138" s="1009"/>
      <c r="Y138" s="1009"/>
      <c r="Z138" s="1009"/>
      <c r="AA138" s="893"/>
      <c r="AB138" s="893"/>
      <c r="AC138" s="1091"/>
      <c r="AD138" s="1092"/>
      <c r="AE138" s="1092"/>
      <c r="AF138" s="1092"/>
      <c r="AG138" s="1092"/>
      <c r="AH138" s="1093"/>
      <c r="AI138" s="943"/>
      <c r="AJ138" s="999"/>
      <c r="AK138" s="1000"/>
    </row>
    <row r="139" spans="2:54" s="1" customFormat="1" ht="15" customHeight="1">
      <c r="B139" s="1034"/>
      <c r="C139" s="1035"/>
      <c r="D139" s="1035"/>
      <c r="E139" s="1035"/>
      <c r="F139" s="1035"/>
      <c r="G139" s="1035"/>
      <c r="H139" s="1036"/>
      <c r="I139" s="953">
        <v>2</v>
      </c>
      <c r="J139" s="953"/>
      <c r="K139" s="1094"/>
      <c r="L139" s="1095"/>
      <c r="M139" s="1095"/>
      <c r="N139" s="1095"/>
      <c r="O139" s="1095"/>
      <c r="P139" s="1096"/>
      <c r="Q139" s="1125" t="s">
        <v>2698</v>
      </c>
      <c r="R139" s="1126"/>
      <c r="S139" s="1047" t="s">
        <v>2692</v>
      </c>
      <c r="T139" s="1009"/>
      <c r="U139" s="1009"/>
      <c r="V139" s="1009"/>
      <c r="W139" s="1009"/>
      <c r="X139" s="1009"/>
      <c r="Y139" s="1009"/>
      <c r="Z139" s="1009"/>
      <c r="AA139" s="893" t="s">
        <v>2718</v>
      </c>
      <c r="AB139" s="893"/>
      <c r="AC139" s="1088">
        <f t="shared" ref="AC139" si="12">K139*T139</f>
        <v>0</v>
      </c>
      <c r="AD139" s="1089"/>
      <c r="AE139" s="1089"/>
      <c r="AF139" s="1089"/>
      <c r="AG139" s="1089"/>
      <c r="AH139" s="1090"/>
      <c r="AI139" s="941" t="s">
        <v>2698</v>
      </c>
      <c r="AJ139" s="997"/>
      <c r="AK139" s="998"/>
      <c r="AM139" s="2"/>
      <c r="AN139" s="2"/>
      <c r="AO139" s="2"/>
      <c r="AP139" s="2"/>
      <c r="AQ139" s="2"/>
      <c r="AR139" s="2"/>
    </row>
    <row r="140" spans="2:54" s="198" customFormat="1" ht="15" customHeight="1">
      <c r="B140" s="1034"/>
      <c r="C140" s="1035"/>
      <c r="D140" s="1035"/>
      <c r="E140" s="1035"/>
      <c r="F140" s="1035"/>
      <c r="G140" s="1035"/>
      <c r="H140" s="1036"/>
      <c r="I140" s="953"/>
      <c r="J140" s="953"/>
      <c r="K140" s="1097"/>
      <c r="L140" s="1098"/>
      <c r="M140" s="1098"/>
      <c r="N140" s="1098"/>
      <c r="O140" s="1098"/>
      <c r="P140" s="1099"/>
      <c r="Q140" s="1127"/>
      <c r="R140" s="1128"/>
      <c r="S140" s="1047"/>
      <c r="T140" s="1009"/>
      <c r="U140" s="1009"/>
      <c r="V140" s="1009"/>
      <c r="W140" s="1009"/>
      <c r="X140" s="1009"/>
      <c r="Y140" s="1009"/>
      <c r="Z140" s="1009"/>
      <c r="AA140" s="893"/>
      <c r="AB140" s="893"/>
      <c r="AC140" s="1091"/>
      <c r="AD140" s="1092"/>
      <c r="AE140" s="1092"/>
      <c r="AF140" s="1092"/>
      <c r="AG140" s="1092"/>
      <c r="AH140" s="1093"/>
      <c r="AI140" s="943"/>
      <c r="AJ140" s="999"/>
      <c r="AK140" s="1000"/>
    </row>
    <row r="141" spans="2:54" s="198" customFormat="1" ht="15" customHeight="1">
      <c r="B141" s="1034"/>
      <c r="C141" s="1035"/>
      <c r="D141" s="1035"/>
      <c r="E141" s="1035"/>
      <c r="F141" s="1035"/>
      <c r="G141" s="1035"/>
      <c r="H141" s="1036"/>
      <c r="I141" s="953">
        <v>3</v>
      </c>
      <c r="J141" s="953"/>
      <c r="K141" s="1094"/>
      <c r="L141" s="1095"/>
      <c r="M141" s="1095"/>
      <c r="N141" s="1095"/>
      <c r="O141" s="1095"/>
      <c r="P141" s="1096"/>
      <c r="Q141" s="1125" t="s">
        <v>2698</v>
      </c>
      <c r="R141" s="1126"/>
      <c r="S141" s="1047" t="s">
        <v>2692</v>
      </c>
      <c r="T141" s="1009"/>
      <c r="U141" s="1009"/>
      <c r="V141" s="1009"/>
      <c r="W141" s="1009"/>
      <c r="X141" s="1009"/>
      <c r="Y141" s="1009"/>
      <c r="Z141" s="1009"/>
      <c r="AA141" s="893" t="s">
        <v>2718</v>
      </c>
      <c r="AB141" s="893"/>
      <c r="AC141" s="1088">
        <f t="shared" ref="AC141" si="13">K141*T141</f>
        <v>0</v>
      </c>
      <c r="AD141" s="1089"/>
      <c r="AE141" s="1089"/>
      <c r="AF141" s="1089"/>
      <c r="AG141" s="1089"/>
      <c r="AH141" s="1090"/>
      <c r="AI141" s="941" t="s">
        <v>2698</v>
      </c>
      <c r="AJ141" s="997"/>
      <c r="AK141" s="998"/>
      <c r="AM141" s="209"/>
      <c r="AN141" s="209"/>
      <c r="AO141" s="209"/>
      <c r="AP141" s="209"/>
      <c r="AQ141" s="209"/>
    </row>
    <row r="142" spans="2:54" s="198" customFormat="1" ht="15" customHeight="1">
      <c r="B142" s="1034"/>
      <c r="C142" s="1035"/>
      <c r="D142" s="1035"/>
      <c r="E142" s="1035"/>
      <c r="F142" s="1035"/>
      <c r="G142" s="1035"/>
      <c r="H142" s="1036"/>
      <c r="I142" s="953"/>
      <c r="J142" s="953"/>
      <c r="K142" s="1097"/>
      <c r="L142" s="1098"/>
      <c r="M142" s="1098"/>
      <c r="N142" s="1098"/>
      <c r="O142" s="1098"/>
      <c r="P142" s="1099"/>
      <c r="Q142" s="1127"/>
      <c r="R142" s="1128"/>
      <c r="S142" s="1047"/>
      <c r="T142" s="1009"/>
      <c r="U142" s="1009"/>
      <c r="V142" s="1009"/>
      <c r="W142" s="1009"/>
      <c r="X142" s="1009"/>
      <c r="Y142" s="1009"/>
      <c r="Z142" s="1009"/>
      <c r="AA142" s="893"/>
      <c r="AB142" s="893"/>
      <c r="AC142" s="1091"/>
      <c r="AD142" s="1092"/>
      <c r="AE142" s="1092"/>
      <c r="AF142" s="1092"/>
      <c r="AG142" s="1092"/>
      <c r="AH142" s="1093"/>
      <c r="AI142" s="943"/>
      <c r="AJ142" s="999"/>
      <c r="AK142" s="1000"/>
      <c r="AM142" s="209"/>
      <c r="AN142" s="209"/>
      <c r="AO142" s="209"/>
      <c r="AP142" s="209"/>
      <c r="AQ142" s="209"/>
    </row>
    <row r="143" spans="2:54" s="198" customFormat="1" ht="15" customHeight="1">
      <c r="B143" s="1034"/>
      <c r="C143" s="1035"/>
      <c r="D143" s="1035"/>
      <c r="E143" s="1035"/>
      <c r="F143" s="1035"/>
      <c r="G143" s="1035"/>
      <c r="H143" s="1036"/>
      <c r="I143" s="1057">
        <v>4</v>
      </c>
      <c r="J143" s="1057"/>
      <c r="K143" s="1094"/>
      <c r="L143" s="1095"/>
      <c r="M143" s="1095"/>
      <c r="N143" s="1095"/>
      <c r="O143" s="1095"/>
      <c r="P143" s="1096"/>
      <c r="Q143" s="1125" t="s">
        <v>2698</v>
      </c>
      <c r="R143" s="1126"/>
      <c r="S143" s="1047" t="s">
        <v>2692</v>
      </c>
      <c r="T143" s="1009"/>
      <c r="U143" s="1009"/>
      <c r="V143" s="1009"/>
      <c r="W143" s="1009"/>
      <c r="X143" s="1009"/>
      <c r="Y143" s="1009"/>
      <c r="Z143" s="1009"/>
      <c r="AA143" s="893" t="s">
        <v>2718</v>
      </c>
      <c r="AB143" s="893"/>
      <c r="AC143" s="1088">
        <f t="shared" ref="AC143" si="14">K143*T143</f>
        <v>0</v>
      </c>
      <c r="AD143" s="1089"/>
      <c r="AE143" s="1089"/>
      <c r="AF143" s="1089"/>
      <c r="AG143" s="1089"/>
      <c r="AH143" s="1090"/>
      <c r="AI143" s="941" t="s">
        <v>2698</v>
      </c>
      <c r="AJ143" s="997"/>
      <c r="AK143" s="998"/>
      <c r="AM143" s="209"/>
      <c r="AN143" s="209"/>
      <c r="AO143" s="209"/>
      <c r="AP143" s="209"/>
      <c r="AQ143" s="209"/>
    </row>
    <row r="144" spans="2:54" s="198" customFormat="1" ht="15" customHeight="1">
      <c r="B144" s="1034"/>
      <c r="C144" s="1035"/>
      <c r="D144" s="1035"/>
      <c r="E144" s="1035"/>
      <c r="F144" s="1035"/>
      <c r="G144" s="1035"/>
      <c r="H144" s="1036"/>
      <c r="I144" s="1057"/>
      <c r="J144" s="1057"/>
      <c r="K144" s="1097"/>
      <c r="L144" s="1098"/>
      <c r="M144" s="1098"/>
      <c r="N144" s="1098"/>
      <c r="O144" s="1098"/>
      <c r="P144" s="1099"/>
      <c r="Q144" s="1127"/>
      <c r="R144" s="1128"/>
      <c r="S144" s="1047"/>
      <c r="T144" s="1009"/>
      <c r="U144" s="1009"/>
      <c r="V144" s="1009"/>
      <c r="W144" s="1009"/>
      <c r="X144" s="1009"/>
      <c r="Y144" s="1009"/>
      <c r="Z144" s="1009"/>
      <c r="AA144" s="893"/>
      <c r="AB144" s="893"/>
      <c r="AC144" s="1091"/>
      <c r="AD144" s="1092"/>
      <c r="AE144" s="1092"/>
      <c r="AF144" s="1092"/>
      <c r="AG144" s="1092"/>
      <c r="AH144" s="1093"/>
      <c r="AI144" s="943"/>
      <c r="AJ144" s="999"/>
      <c r="AK144" s="1000"/>
      <c r="AM144" s="209"/>
      <c r="AN144" s="209"/>
      <c r="AO144" s="209"/>
      <c r="AP144" s="209"/>
      <c r="AQ144" s="209"/>
    </row>
    <row r="145" spans="2:54" s="198" customFormat="1" ht="15" customHeight="1">
      <c r="B145" s="1034"/>
      <c r="C145" s="1035"/>
      <c r="D145" s="1035"/>
      <c r="E145" s="1035"/>
      <c r="F145" s="1035"/>
      <c r="G145" s="1035"/>
      <c r="H145" s="1036"/>
      <c r="I145" s="1057">
        <v>5</v>
      </c>
      <c r="J145" s="1057"/>
      <c r="K145" s="1094"/>
      <c r="L145" s="1095"/>
      <c r="M145" s="1095"/>
      <c r="N145" s="1095"/>
      <c r="O145" s="1095"/>
      <c r="P145" s="1096"/>
      <c r="Q145" s="1125" t="s">
        <v>2698</v>
      </c>
      <c r="R145" s="1126"/>
      <c r="S145" s="1047" t="s">
        <v>2692</v>
      </c>
      <c r="T145" s="1009"/>
      <c r="U145" s="1009"/>
      <c r="V145" s="1009"/>
      <c r="W145" s="1009"/>
      <c r="X145" s="1009"/>
      <c r="Y145" s="1009"/>
      <c r="Z145" s="1009"/>
      <c r="AA145" s="893" t="s">
        <v>2718</v>
      </c>
      <c r="AB145" s="893"/>
      <c r="AC145" s="1088">
        <f t="shared" ref="AC145" si="15">K145*T145</f>
        <v>0</v>
      </c>
      <c r="AD145" s="1089"/>
      <c r="AE145" s="1089"/>
      <c r="AF145" s="1089"/>
      <c r="AG145" s="1089"/>
      <c r="AH145" s="1090"/>
      <c r="AI145" s="941" t="s">
        <v>2698</v>
      </c>
      <c r="AJ145" s="997"/>
      <c r="AK145" s="998"/>
    </row>
    <row r="146" spans="2:54" s="198" customFormat="1" ht="15" customHeight="1">
      <c r="B146" s="1034"/>
      <c r="C146" s="1035"/>
      <c r="D146" s="1035"/>
      <c r="E146" s="1035"/>
      <c r="F146" s="1035"/>
      <c r="G146" s="1035"/>
      <c r="H146" s="1036"/>
      <c r="I146" s="1057"/>
      <c r="J146" s="1057"/>
      <c r="K146" s="1097"/>
      <c r="L146" s="1098"/>
      <c r="M146" s="1098"/>
      <c r="N146" s="1098"/>
      <c r="O146" s="1098"/>
      <c r="P146" s="1099"/>
      <c r="Q146" s="1127"/>
      <c r="R146" s="1128"/>
      <c r="S146" s="1047"/>
      <c r="T146" s="1009"/>
      <c r="U146" s="1009"/>
      <c r="V146" s="1009"/>
      <c r="W146" s="1009"/>
      <c r="X146" s="1009"/>
      <c r="Y146" s="1009"/>
      <c r="Z146" s="1009"/>
      <c r="AA146" s="893"/>
      <c r="AB146" s="893"/>
      <c r="AC146" s="1091"/>
      <c r="AD146" s="1092"/>
      <c r="AE146" s="1092"/>
      <c r="AF146" s="1092"/>
      <c r="AG146" s="1092"/>
      <c r="AH146" s="1093"/>
      <c r="AI146" s="943"/>
      <c r="AJ146" s="999"/>
      <c r="AK146" s="1000"/>
    </row>
    <row r="147" spans="2:54" s="198" customFormat="1" ht="15" customHeight="1">
      <c r="B147" s="1034"/>
      <c r="C147" s="1035"/>
      <c r="D147" s="1035"/>
      <c r="E147" s="1035"/>
      <c r="F147" s="1035"/>
      <c r="G147" s="1035"/>
      <c r="H147" s="1036"/>
      <c r="I147" s="1050" t="s">
        <v>2696</v>
      </c>
      <c r="J147" s="1050"/>
      <c r="K147" s="1050"/>
      <c r="L147" s="1050"/>
      <c r="M147" s="1050"/>
      <c r="N147" s="1050"/>
      <c r="O147" s="1050"/>
      <c r="P147" s="1050"/>
      <c r="Q147" s="1050"/>
      <c r="R147" s="1050"/>
      <c r="S147" s="1050"/>
      <c r="T147" s="1050"/>
      <c r="U147" s="1050"/>
      <c r="V147" s="1050"/>
      <c r="W147" s="1050"/>
      <c r="X147" s="1050"/>
      <c r="Y147" s="1050"/>
      <c r="Z147" s="1050"/>
      <c r="AA147" s="1050"/>
      <c r="AB147" s="1050"/>
      <c r="AC147" s="1088">
        <f>SUM(AC137:AH146)</f>
        <v>0</v>
      </c>
      <c r="AD147" s="1089"/>
      <c r="AE147" s="1089"/>
      <c r="AF147" s="1089"/>
      <c r="AG147" s="1089"/>
      <c r="AH147" s="1090"/>
      <c r="AI147" s="941" t="s">
        <v>2698</v>
      </c>
      <c r="AJ147" s="997"/>
      <c r="AK147" s="998"/>
    </row>
    <row r="148" spans="2:54" s="198" customFormat="1" ht="15" customHeight="1">
      <c r="B148" s="1034"/>
      <c r="C148" s="1035"/>
      <c r="D148" s="1035"/>
      <c r="E148" s="1035"/>
      <c r="F148" s="1035"/>
      <c r="G148" s="1035"/>
      <c r="H148" s="1036"/>
      <c r="I148" s="1050"/>
      <c r="J148" s="1050"/>
      <c r="K148" s="1050"/>
      <c r="L148" s="1050"/>
      <c r="M148" s="1050"/>
      <c r="N148" s="1050"/>
      <c r="O148" s="1050"/>
      <c r="P148" s="1050"/>
      <c r="Q148" s="1050"/>
      <c r="R148" s="1050"/>
      <c r="S148" s="1050"/>
      <c r="T148" s="1050"/>
      <c r="U148" s="1050"/>
      <c r="V148" s="1050"/>
      <c r="W148" s="1050"/>
      <c r="X148" s="1050"/>
      <c r="Y148" s="1050"/>
      <c r="Z148" s="1050"/>
      <c r="AA148" s="1050"/>
      <c r="AB148" s="1050"/>
      <c r="AC148" s="1091"/>
      <c r="AD148" s="1092"/>
      <c r="AE148" s="1092"/>
      <c r="AF148" s="1092"/>
      <c r="AG148" s="1092"/>
      <c r="AH148" s="1093"/>
      <c r="AI148" s="943"/>
      <c r="AJ148" s="999"/>
      <c r="AK148" s="1000"/>
    </row>
    <row r="149" spans="2:54" s="198" customFormat="1" ht="15" customHeight="1">
      <c r="B149" s="1034"/>
      <c r="C149" s="1035"/>
      <c r="D149" s="1035"/>
      <c r="E149" s="1035"/>
      <c r="F149" s="1035"/>
      <c r="G149" s="1035"/>
      <c r="H149" s="1036"/>
      <c r="I149" s="1011" t="s">
        <v>2910</v>
      </c>
      <c r="J149" s="1012"/>
      <c r="K149" s="1012"/>
      <c r="L149" s="1012"/>
      <c r="M149" s="1012"/>
      <c r="N149" s="1012"/>
      <c r="O149" s="1012"/>
      <c r="P149" s="1013"/>
      <c r="Q149" s="1814">
        <f>ROUNDDOWN(AC147,2)</f>
        <v>0</v>
      </c>
      <c r="R149" s="1814"/>
      <c r="S149" s="1814"/>
      <c r="T149" s="1814"/>
      <c r="U149" s="1814"/>
      <c r="V149" s="1814"/>
      <c r="W149" s="1814"/>
      <c r="X149" s="1019" t="s">
        <v>2698</v>
      </c>
      <c r="Y149" s="1019"/>
      <c r="Z149" s="1021"/>
      <c r="AA149" s="1022"/>
      <c r="AB149" s="1022"/>
      <c r="AC149" s="1022"/>
      <c r="AD149" s="1022"/>
      <c r="AE149" s="1022"/>
      <c r="AF149" s="1022"/>
      <c r="AG149" s="1022"/>
      <c r="AH149" s="1022"/>
      <c r="AI149" s="1022"/>
      <c r="AJ149" s="1022"/>
      <c r="AK149" s="1023"/>
      <c r="AL149" s="1078" t="s">
        <v>2943</v>
      </c>
      <c r="AM149" s="1079"/>
      <c r="AN149" s="1079"/>
      <c r="AO149" s="1079"/>
      <c r="AP149" s="1079"/>
      <c r="AQ149" s="1079"/>
      <c r="AR149" s="1079"/>
    </row>
    <row r="150" spans="2:54" s="198" customFormat="1" ht="15" customHeight="1" thickBot="1">
      <c r="B150" s="1014"/>
      <c r="C150" s="1015"/>
      <c r="D150" s="1015"/>
      <c r="E150" s="1015"/>
      <c r="F150" s="1015"/>
      <c r="G150" s="1015"/>
      <c r="H150" s="1016"/>
      <c r="I150" s="1014"/>
      <c r="J150" s="1015"/>
      <c r="K150" s="1015"/>
      <c r="L150" s="1015"/>
      <c r="M150" s="1015"/>
      <c r="N150" s="1015"/>
      <c r="O150" s="1015"/>
      <c r="P150" s="1016"/>
      <c r="Q150" s="1815"/>
      <c r="R150" s="1815"/>
      <c r="S150" s="1815"/>
      <c r="T150" s="1815"/>
      <c r="U150" s="1815"/>
      <c r="V150" s="1815"/>
      <c r="W150" s="1815"/>
      <c r="X150" s="1020"/>
      <c r="Y150" s="1020"/>
      <c r="Z150" s="1024"/>
      <c r="AA150" s="1024"/>
      <c r="AB150" s="1024"/>
      <c r="AC150" s="1024"/>
      <c r="AD150" s="1024"/>
      <c r="AE150" s="1024"/>
      <c r="AF150" s="1024"/>
      <c r="AG150" s="1024"/>
      <c r="AH150" s="1024"/>
      <c r="AI150" s="1024"/>
      <c r="AJ150" s="1024"/>
      <c r="AK150" s="1025"/>
      <c r="AL150" s="1078"/>
      <c r="AM150" s="1079"/>
      <c r="AN150" s="1079"/>
      <c r="AO150" s="1079"/>
      <c r="AP150" s="1079"/>
      <c r="AQ150" s="1079"/>
      <c r="AR150" s="1079"/>
    </row>
    <row r="151" spans="2:54" s="198" customFormat="1" ht="15" customHeight="1">
      <c r="B151" s="929" t="s">
        <v>2968</v>
      </c>
      <c r="C151" s="930"/>
      <c r="D151" s="930"/>
      <c r="E151" s="930"/>
      <c r="F151" s="930"/>
      <c r="G151" s="930"/>
      <c r="H151" s="930"/>
      <c r="I151" s="930"/>
      <c r="J151" s="930"/>
      <c r="K151" s="930"/>
      <c r="L151" s="930"/>
      <c r="M151" s="930"/>
      <c r="N151" s="930"/>
      <c r="O151" s="930"/>
      <c r="P151" s="930"/>
      <c r="Q151" s="1794">
        <f>ROUNDDOWN(MIN(Q149),2)</f>
        <v>0</v>
      </c>
      <c r="R151" s="1794"/>
      <c r="S151" s="1794"/>
      <c r="T151" s="1794"/>
      <c r="U151" s="1794"/>
      <c r="V151" s="1794"/>
      <c r="W151" s="1794"/>
      <c r="X151" s="1026" t="s">
        <v>2698</v>
      </c>
      <c r="Y151" s="1026"/>
      <c r="Z151" s="933"/>
      <c r="AA151" s="933"/>
      <c r="AB151" s="933"/>
      <c r="AC151" s="933"/>
      <c r="AD151" s="933"/>
      <c r="AE151" s="933"/>
      <c r="AF151" s="933"/>
      <c r="AG151" s="933"/>
      <c r="AH151" s="935"/>
      <c r="AI151" s="935"/>
      <c r="AJ151" s="935"/>
      <c r="AK151" s="936"/>
      <c r="AL151" s="1796"/>
      <c r="AM151" s="1797"/>
      <c r="AN151" s="1797"/>
      <c r="AO151" s="1797"/>
      <c r="AP151" s="1797"/>
      <c r="AQ151" s="1797"/>
      <c r="AR151" s="1797"/>
      <c r="BB151" s="913"/>
    </row>
    <row r="152" spans="2:54" s="198" customFormat="1" ht="15" customHeight="1" thickBot="1">
      <c r="B152" s="931"/>
      <c r="C152" s="932"/>
      <c r="D152" s="932"/>
      <c r="E152" s="932"/>
      <c r="F152" s="932"/>
      <c r="G152" s="932"/>
      <c r="H152" s="932"/>
      <c r="I152" s="932"/>
      <c r="J152" s="932"/>
      <c r="K152" s="932"/>
      <c r="L152" s="932"/>
      <c r="M152" s="932"/>
      <c r="N152" s="932"/>
      <c r="O152" s="932"/>
      <c r="P152" s="932"/>
      <c r="Q152" s="1795"/>
      <c r="R152" s="1795"/>
      <c r="S152" s="1795"/>
      <c r="T152" s="1795"/>
      <c r="U152" s="1795"/>
      <c r="V152" s="1795"/>
      <c r="W152" s="1795"/>
      <c r="X152" s="1027"/>
      <c r="Y152" s="1027"/>
      <c r="Z152" s="934"/>
      <c r="AA152" s="934"/>
      <c r="AB152" s="934"/>
      <c r="AC152" s="934"/>
      <c r="AD152" s="934"/>
      <c r="AE152" s="934"/>
      <c r="AF152" s="934"/>
      <c r="AG152" s="934"/>
      <c r="AH152" s="937"/>
      <c r="AI152" s="937"/>
      <c r="AJ152" s="937"/>
      <c r="AK152" s="938"/>
      <c r="AL152" s="1796"/>
      <c r="AM152" s="1797"/>
      <c r="AN152" s="1797"/>
      <c r="AO152" s="1797"/>
      <c r="AP152" s="1797"/>
      <c r="AQ152" s="1797"/>
      <c r="AR152" s="1797"/>
      <c r="BB152" s="913"/>
    </row>
    <row r="153" spans="2:54" s="198" customFormat="1" ht="15" customHeight="1">
      <c r="B153" s="124"/>
      <c r="C153" s="124"/>
      <c r="D153" s="124"/>
      <c r="E153" s="124"/>
      <c r="F153" s="124"/>
      <c r="G153" s="124"/>
      <c r="H153" s="124"/>
      <c r="I153" s="124"/>
      <c r="J153" s="124"/>
      <c r="K153" s="124"/>
      <c r="L153" s="124"/>
      <c r="M153" s="124"/>
      <c r="N153" s="124"/>
      <c r="O153" s="124"/>
      <c r="P153" s="124"/>
      <c r="Q153" s="685"/>
      <c r="R153" s="685"/>
      <c r="S153" s="685"/>
      <c r="T153" s="685"/>
      <c r="U153" s="685"/>
      <c r="V153" s="685"/>
      <c r="W153" s="685"/>
      <c r="X153" s="32"/>
      <c r="Y153" s="32"/>
      <c r="Z153" s="686"/>
      <c r="AA153" s="686"/>
      <c r="AB153" s="686"/>
      <c r="AC153" s="686"/>
      <c r="AD153" s="686"/>
      <c r="AE153" s="686"/>
      <c r="AF153" s="686"/>
      <c r="AG153" s="686"/>
      <c r="AH153" s="687"/>
      <c r="AI153" s="687"/>
      <c r="AJ153" s="687"/>
      <c r="AK153" s="687"/>
      <c r="AL153" s="212"/>
      <c r="AM153" s="212"/>
      <c r="AN153" s="212"/>
      <c r="AO153" s="212"/>
      <c r="AP153" s="212"/>
      <c r="AQ153" s="212"/>
      <c r="AR153" s="212"/>
      <c r="BB153" s="673"/>
    </row>
    <row r="154" spans="2:54" s="198" customFormat="1" ht="15" customHeight="1">
      <c r="D154" s="199"/>
      <c r="E154" s="199"/>
      <c r="F154" s="199"/>
      <c r="G154" s="199"/>
      <c r="AR154" s="3" t="s">
        <v>3016</v>
      </c>
    </row>
    <row r="155" spans="2:54" s="198" customFormat="1" ht="15" customHeight="1">
      <c r="B155" s="199" t="s">
        <v>2163</v>
      </c>
      <c r="D155" s="199"/>
      <c r="E155" s="199"/>
      <c r="F155" s="199"/>
      <c r="G155" s="199"/>
      <c r="AV155" s="361"/>
      <c r="AW155" s="361"/>
      <c r="AX155" s="362"/>
    </row>
    <row r="156" spans="2:54" s="198" customFormat="1" ht="15" customHeight="1">
      <c r="B156" s="1011" t="s">
        <v>3002</v>
      </c>
      <c r="C156" s="1012"/>
      <c r="D156" s="1012"/>
      <c r="E156" s="1012"/>
      <c r="F156" s="1012"/>
      <c r="G156" s="1012"/>
      <c r="H156" s="1012"/>
      <c r="I156" s="1012"/>
      <c r="J156" s="1012"/>
      <c r="K156" s="1012"/>
      <c r="L156" s="1012"/>
      <c r="M156" s="1012"/>
      <c r="N156" s="1012"/>
      <c r="O156" s="1012"/>
      <c r="P156" s="1013"/>
      <c r="Q156" s="1121"/>
      <c r="R156" s="1121"/>
      <c r="S156" s="1121"/>
      <c r="T156" s="1121"/>
      <c r="U156" s="1121"/>
      <c r="V156" s="1121"/>
      <c r="W156" s="1121"/>
      <c r="X156" s="1121"/>
      <c r="Y156" s="1121"/>
      <c r="Z156" s="1121"/>
      <c r="AA156" s="1121"/>
      <c r="AB156" s="1121"/>
      <c r="AC156" s="1121"/>
      <c r="AD156" s="1121"/>
      <c r="AE156" s="1121"/>
      <c r="AF156" s="1121"/>
      <c r="AG156" s="1121"/>
      <c r="AH156" s="1121"/>
      <c r="AI156" s="1121"/>
      <c r="AJ156" s="1012" t="s">
        <v>2318</v>
      </c>
      <c r="AK156" s="1012"/>
      <c r="AL156" s="1012"/>
      <c r="AM156" s="1012"/>
      <c r="AN156" s="1012"/>
      <c r="AO156" s="1012"/>
      <c r="AP156" s="1012"/>
      <c r="AQ156" s="1013"/>
      <c r="AV156" s="361"/>
      <c r="AW156" s="361"/>
      <c r="AX156" s="362"/>
    </row>
    <row r="157" spans="2:54" s="198" customFormat="1" ht="15" customHeight="1">
      <c r="B157" s="1014"/>
      <c r="C157" s="1015"/>
      <c r="D157" s="1015"/>
      <c r="E157" s="1015"/>
      <c r="F157" s="1015"/>
      <c r="G157" s="1015"/>
      <c r="H157" s="1015"/>
      <c r="I157" s="1015"/>
      <c r="J157" s="1015"/>
      <c r="K157" s="1015"/>
      <c r="L157" s="1015"/>
      <c r="M157" s="1015"/>
      <c r="N157" s="1015"/>
      <c r="O157" s="1015"/>
      <c r="P157" s="1016"/>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015"/>
      <c r="AK157" s="1015"/>
      <c r="AL157" s="1015"/>
      <c r="AM157" s="1015"/>
      <c r="AN157" s="1015"/>
      <c r="AO157" s="1015"/>
      <c r="AP157" s="1015"/>
      <c r="AQ157" s="1016"/>
      <c r="AV157" s="361"/>
      <c r="AW157" s="361"/>
      <c r="AX157" s="362"/>
    </row>
    <row r="158" spans="2:54" s="198" customFormat="1" ht="15" customHeight="1">
      <c r="B158" s="847"/>
      <c r="C158" s="847"/>
      <c r="D158" s="847"/>
      <c r="E158" s="847"/>
      <c r="F158" s="847"/>
      <c r="G158" s="847"/>
      <c r="H158" s="847"/>
      <c r="I158" s="847"/>
      <c r="J158" s="847"/>
      <c r="K158" s="847"/>
      <c r="L158" s="847"/>
      <c r="M158" s="847"/>
      <c r="N158" s="847"/>
      <c r="O158" s="847"/>
      <c r="P158" s="847"/>
      <c r="Q158" s="851"/>
      <c r="R158" s="851"/>
      <c r="S158" s="851"/>
      <c r="T158" s="851"/>
      <c r="U158" s="851"/>
      <c r="V158" s="851"/>
      <c r="W158" s="851"/>
      <c r="X158" s="851"/>
      <c r="Y158" s="851"/>
      <c r="Z158" s="851"/>
      <c r="AA158" s="851"/>
      <c r="AB158" s="851"/>
      <c r="AC158" s="851"/>
      <c r="AD158" s="851"/>
      <c r="AE158" s="851"/>
      <c r="AF158" s="851"/>
      <c r="AG158" s="851"/>
      <c r="AH158" s="851"/>
      <c r="AI158" s="851"/>
      <c r="AJ158" s="847"/>
      <c r="AK158" s="847"/>
      <c r="AL158" s="847"/>
      <c r="AM158" s="847"/>
      <c r="AN158" s="847"/>
      <c r="AO158" s="847"/>
      <c r="AP158" s="847"/>
      <c r="AQ158" s="847"/>
      <c r="AV158" s="361"/>
      <c r="AW158" s="361"/>
      <c r="AX158" s="362"/>
    </row>
    <row r="159" spans="2:54" s="198" customFormat="1" ht="15" customHeight="1">
      <c r="B159" s="854" t="s">
        <v>2524</v>
      </c>
      <c r="C159" s="845"/>
      <c r="D159" s="845"/>
      <c r="E159" s="845"/>
      <c r="F159" s="845"/>
      <c r="G159" s="845"/>
      <c r="H159" s="845"/>
      <c r="I159" s="845"/>
      <c r="J159" s="845"/>
      <c r="K159" s="845"/>
      <c r="L159" s="845"/>
      <c r="M159" s="845"/>
      <c r="N159" s="845"/>
      <c r="O159" s="845"/>
      <c r="P159" s="845"/>
      <c r="Q159" s="850"/>
      <c r="R159" s="850"/>
      <c r="S159" s="850"/>
      <c r="T159" s="850"/>
      <c r="U159" s="850"/>
      <c r="V159" s="850"/>
      <c r="W159" s="850"/>
      <c r="X159" s="850"/>
      <c r="Y159" s="850"/>
      <c r="Z159" s="850"/>
      <c r="AA159" s="850"/>
      <c r="AB159" s="850"/>
      <c r="AC159" s="850"/>
      <c r="AD159" s="850"/>
      <c r="AE159" s="850"/>
      <c r="AF159" s="850"/>
      <c r="AG159" s="850"/>
      <c r="AH159" s="850"/>
      <c r="AI159" s="850"/>
      <c r="AJ159" s="845"/>
      <c r="AK159" s="845"/>
      <c r="AL159" s="845"/>
      <c r="AM159" s="845"/>
      <c r="AN159" s="845"/>
      <c r="AO159" s="845"/>
      <c r="AP159" s="845"/>
      <c r="AQ159" s="845"/>
      <c r="AV159" s="361"/>
      <c r="AW159" s="361"/>
      <c r="AX159" s="362"/>
    </row>
    <row r="160" spans="2:54" s="198" customFormat="1" ht="15" customHeight="1">
      <c r="B160" s="1011" t="s">
        <v>2704</v>
      </c>
      <c r="C160" s="1012"/>
      <c r="D160" s="1012"/>
      <c r="E160" s="1012"/>
      <c r="F160" s="1012"/>
      <c r="G160" s="1012"/>
      <c r="H160" s="1012"/>
      <c r="I160" s="1012"/>
      <c r="J160" s="1012"/>
      <c r="K160" s="1012"/>
      <c r="L160" s="1012"/>
      <c r="M160" s="1012"/>
      <c r="N160" s="1012"/>
      <c r="O160" s="1012"/>
      <c r="P160" s="1013"/>
      <c r="Q160" s="1121"/>
      <c r="R160" s="1121"/>
      <c r="S160" s="1121"/>
      <c r="T160" s="1121"/>
      <c r="U160" s="1121"/>
      <c r="V160" s="1121"/>
      <c r="W160" s="1121"/>
      <c r="X160" s="1121"/>
      <c r="Y160" s="1121"/>
      <c r="Z160" s="1121"/>
      <c r="AA160" s="1121"/>
      <c r="AB160" s="1121"/>
      <c r="AC160" s="1121"/>
      <c r="AD160" s="1121"/>
      <c r="AE160" s="1121"/>
      <c r="AF160" s="1121"/>
      <c r="AG160" s="1121"/>
      <c r="AH160" s="1121"/>
      <c r="AI160" s="1121"/>
      <c r="AJ160" s="1012" t="s">
        <v>2318</v>
      </c>
      <c r="AK160" s="1012" t="s">
        <v>2721</v>
      </c>
      <c r="AL160" s="1012"/>
      <c r="AM160" s="1012"/>
      <c r="AN160" s="1012"/>
      <c r="AO160" s="1012"/>
      <c r="AP160" s="1012"/>
      <c r="AQ160" s="1013"/>
      <c r="AV160" s="361"/>
      <c r="AW160" s="361"/>
      <c r="AX160" s="362"/>
    </row>
    <row r="161" spans="2:50" s="198" customFormat="1" ht="15" customHeight="1">
      <c r="B161" s="1014"/>
      <c r="C161" s="1015"/>
      <c r="D161" s="1015"/>
      <c r="E161" s="1015"/>
      <c r="F161" s="1015"/>
      <c r="G161" s="1015"/>
      <c r="H161" s="1015"/>
      <c r="I161" s="1015"/>
      <c r="J161" s="1015"/>
      <c r="K161" s="1015"/>
      <c r="L161" s="1015"/>
      <c r="M161" s="1015"/>
      <c r="N161" s="1015"/>
      <c r="O161" s="1015"/>
      <c r="P161" s="1016"/>
      <c r="Q161" s="1122"/>
      <c r="R161" s="1122"/>
      <c r="S161" s="1122"/>
      <c r="T161" s="1122"/>
      <c r="U161" s="1122"/>
      <c r="V161" s="1122"/>
      <c r="W161" s="1122"/>
      <c r="X161" s="1122"/>
      <c r="Y161" s="1122"/>
      <c r="Z161" s="1122"/>
      <c r="AA161" s="1122"/>
      <c r="AB161" s="1122"/>
      <c r="AC161" s="1122"/>
      <c r="AD161" s="1122"/>
      <c r="AE161" s="1122"/>
      <c r="AF161" s="1122"/>
      <c r="AG161" s="1122"/>
      <c r="AH161" s="1122"/>
      <c r="AI161" s="1122"/>
      <c r="AJ161" s="1015"/>
      <c r="AK161" s="1015"/>
      <c r="AL161" s="1015"/>
      <c r="AM161" s="1015"/>
      <c r="AN161" s="1015"/>
      <c r="AO161" s="1015"/>
      <c r="AP161" s="1015"/>
      <c r="AQ161" s="1016"/>
      <c r="AV161" s="361"/>
      <c r="AW161" s="361"/>
      <c r="AX161" s="362"/>
    </row>
    <row r="162" spans="2:50" s="198" customFormat="1" ht="15" customHeight="1">
      <c r="B162" s="1061" t="s">
        <v>3003</v>
      </c>
      <c r="C162" s="1012"/>
      <c r="D162" s="1012"/>
      <c r="E162" s="1012"/>
      <c r="F162" s="1012"/>
      <c r="G162" s="1012"/>
      <c r="H162" s="1012"/>
      <c r="I162" s="1012"/>
      <c r="J162" s="1012"/>
      <c r="K162" s="1012"/>
      <c r="L162" s="1012"/>
      <c r="M162" s="1012"/>
      <c r="N162" s="1012"/>
      <c r="O162" s="1012"/>
      <c r="P162" s="1013"/>
      <c r="Q162" s="1121"/>
      <c r="R162" s="1121"/>
      <c r="S162" s="1121"/>
      <c r="T162" s="1121"/>
      <c r="U162" s="1121"/>
      <c r="V162" s="1121"/>
      <c r="W162" s="1121"/>
      <c r="X162" s="1121"/>
      <c r="Y162" s="1121"/>
      <c r="Z162" s="1121"/>
      <c r="AA162" s="1121"/>
      <c r="AB162" s="1121"/>
      <c r="AC162" s="1121"/>
      <c r="AD162" s="1121"/>
      <c r="AE162" s="1121"/>
      <c r="AF162" s="1121"/>
      <c r="AG162" s="1121"/>
      <c r="AH162" s="1121"/>
      <c r="AI162" s="1121"/>
      <c r="AJ162" s="1012" t="s">
        <v>2318</v>
      </c>
      <c r="AK162" s="1012" t="s">
        <v>2722</v>
      </c>
      <c r="AL162" s="1012"/>
      <c r="AM162" s="1012"/>
      <c r="AN162" s="1012"/>
      <c r="AO162" s="1012"/>
      <c r="AP162" s="1012"/>
      <c r="AQ162" s="1013"/>
      <c r="AV162" s="361"/>
      <c r="AW162" s="361"/>
      <c r="AX162" s="362"/>
    </row>
    <row r="163" spans="2:50" s="198" customFormat="1" ht="15" customHeight="1">
      <c r="B163" s="1014"/>
      <c r="C163" s="1015"/>
      <c r="D163" s="1015"/>
      <c r="E163" s="1015"/>
      <c r="F163" s="1015"/>
      <c r="G163" s="1015"/>
      <c r="H163" s="1015"/>
      <c r="I163" s="1015"/>
      <c r="J163" s="1015"/>
      <c r="K163" s="1015"/>
      <c r="L163" s="1015"/>
      <c r="M163" s="1015"/>
      <c r="N163" s="1015"/>
      <c r="O163" s="1015"/>
      <c r="P163" s="1016"/>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015"/>
      <c r="AK163" s="1015"/>
      <c r="AL163" s="1015"/>
      <c r="AM163" s="1015"/>
      <c r="AN163" s="1015"/>
      <c r="AO163" s="1015"/>
      <c r="AP163" s="1015"/>
      <c r="AQ163" s="1016"/>
      <c r="AV163" s="361"/>
      <c r="AW163" s="361"/>
      <c r="AX163" s="362"/>
    </row>
    <row r="164" spans="2:50" s="198" customFormat="1" ht="15" customHeight="1">
      <c r="B164" s="1011" t="s">
        <v>2705</v>
      </c>
      <c r="C164" s="1012"/>
      <c r="D164" s="1012"/>
      <c r="E164" s="1012"/>
      <c r="F164" s="1012"/>
      <c r="G164" s="1012"/>
      <c r="H164" s="1012"/>
      <c r="I164" s="1012"/>
      <c r="J164" s="1012"/>
      <c r="K164" s="1012"/>
      <c r="L164" s="1012"/>
      <c r="M164" s="1012"/>
      <c r="N164" s="1012"/>
      <c r="O164" s="1012"/>
      <c r="P164" s="1013"/>
      <c r="Q164" s="1108">
        <f>Q160-Q162</f>
        <v>0</v>
      </c>
      <c r="R164" s="1108"/>
      <c r="S164" s="1108"/>
      <c r="T164" s="1108"/>
      <c r="U164" s="1108"/>
      <c r="V164" s="1108"/>
      <c r="W164" s="1108"/>
      <c r="X164" s="1108"/>
      <c r="Y164" s="1108"/>
      <c r="Z164" s="1108"/>
      <c r="AA164" s="1108"/>
      <c r="AB164" s="1108"/>
      <c r="AC164" s="1108"/>
      <c r="AD164" s="1108"/>
      <c r="AE164" s="1108"/>
      <c r="AF164" s="1108"/>
      <c r="AG164" s="1108"/>
      <c r="AH164" s="1108"/>
      <c r="AI164" s="1108"/>
      <c r="AJ164" s="1012" t="s">
        <v>2318</v>
      </c>
      <c r="AK164" s="1012" t="s">
        <v>2723</v>
      </c>
      <c r="AL164" s="1012"/>
      <c r="AM164" s="1012"/>
      <c r="AN164" s="1012"/>
      <c r="AO164" s="1012"/>
      <c r="AP164" s="1012"/>
      <c r="AQ164" s="1013"/>
      <c r="AV164" s="361"/>
      <c r="AW164" s="361"/>
      <c r="AX164" s="362"/>
    </row>
    <row r="165" spans="2:50" s="198" customFormat="1" ht="15" customHeight="1">
      <c r="B165" s="1014"/>
      <c r="C165" s="1015"/>
      <c r="D165" s="1015"/>
      <c r="E165" s="1015"/>
      <c r="F165" s="1015"/>
      <c r="G165" s="1015"/>
      <c r="H165" s="1015"/>
      <c r="I165" s="1015"/>
      <c r="J165" s="1015"/>
      <c r="K165" s="1015"/>
      <c r="L165" s="1015"/>
      <c r="M165" s="1015"/>
      <c r="N165" s="1015"/>
      <c r="O165" s="1015"/>
      <c r="P165" s="1016"/>
      <c r="Q165" s="1109"/>
      <c r="R165" s="1109"/>
      <c r="S165" s="1109"/>
      <c r="T165" s="1109"/>
      <c r="U165" s="1109"/>
      <c r="V165" s="1109"/>
      <c r="W165" s="1109"/>
      <c r="X165" s="1109"/>
      <c r="Y165" s="1109"/>
      <c r="Z165" s="1109"/>
      <c r="AA165" s="1109"/>
      <c r="AB165" s="1109"/>
      <c r="AC165" s="1109"/>
      <c r="AD165" s="1109"/>
      <c r="AE165" s="1109"/>
      <c r="AF165" s="1109"/>
      <c r="AG165" s="1109"/>
      <c r="AH165" s="1109"/>
      <c r="AI165" s="1109"/>
      <c r="AJ165" s="1015"/>
      <c r="AK165" s="1015"/>
      <c r="AL165" s="1015"/>
      <c r="AM165" s="1015"/>
      <c r="AN165" s="1015"/>
      <c r="AO165" s="1015"/>
      <c r="AP165" s="1015"/>
      <c r="AQ165" s="1016"/>
      <c r="AV165" s="361"/>
      <c r="AW165" s="361"/>
      <c r="AX165" s="362"/>
    </row>
    <row r="166" spans="2:50" s="198" customFormat="1" ht="15" customHeight="1">
      <c r="B166" s="1011" t="s">
        <v>2706</v>
      </c>
      <c r="C166" s="1012"/>
      <c r="D166" s="1012"/>
      <c r="E166" s="1012"/>
      <c r="F166" s="1012"/>
      <c r="G166" s="1012"/>
      <c r="H166" s="1012"/>
      <c r="I166" s="1012"/>
      <c r="J166" s="1012"/>
      <c r="K166" s="1012"/>
      <c r="L166" s="1012"/>
      <c r="M166" s="1012"/>
      <c r="N166" s="1012"/>
      <c r="O166" s="1012"/>
      <c r="P166" s="1013"/>
      <c r="Q166" s="1153">
        <v>0.75</v>
      </c>
      <c r="R166" s="1153"/>
      <c r="S166" s="1153"/>
      <c r="T166" s="1153"/>
      <c r="U166" s="1153"/>
      <c r="V166" s="1153"/>
      <c r="W166" s="1153"/>
      <c r="X166" s="1153"/>
      <c r="Y166" s="1153"/>
      <c r="Z166" s="1153"/>
      <c r="AA166" s="1153"/>
      <c r="AB166" s="1153"/>
      <c r="AC166" s="1153"/>
      <c r="AD166" s="1153"/>
      <c r="AE166" s="1153"/>
      <c r="AF166" s="1153"/>
      <c r="AG166" s="1153"/>
      <c r="AH166" s="1153"/>
      <c r="AI166" s="1153"/>
      <c r="AJ166" s="174"/>
      <c r="AK166" s="1012" t="s">
        <v>2724</v>
      </c>
      <c r="AL166" s="1012"/>
      <c r="AM166" s="1012"/>
      <c r="AN166" s="1012"/>
      <c r="AO166" s="1012"/>
      <c r="AP166" s="1012"/>
      <c r="AQ166" s="1013"/>
      <c r="AV166" s="361"/>
      <c r="AW166" s="361"/>
      <c r="AX166" s="362"/>
    </row>
    <row r="167" spans="2:50" s="198" customFormat="1" ht="15" customHeight="1">
      <c r="B167" s="1014"/>
      <c r="C167" s="1015"/>
      <c r="D167" s="1015"/>
      <c r="E167" s="1015"/>
      <c r="F167" s="1015"/>
      <c r="G167" s="1015"/>
      <c r="H167" s="1015"/>
      <c r="I167" s="1015"/>
      <c r="J167" s="1015"/>
      <c r="K167" s="1015"/>
      <c r="L167" s="1015"/>
      <c r="M167" s="1015"/>
      <c r="N167" s="1015"/>
      <c r="O167" s="1015"/>
      <c r="P167" s="1016"/>
      <c r="Q167" s="1154"/>
      <c r="R167" s="1154"/>
      <c r="S167" s="1154"/>
      <c r="T167" s="1154"/>
      <c r="U167" s="1154"/>
      <c r="V167" s="1154"/>
      <c r="W167" s="1154"/>
      <c r="X167" s="1154"/>
      <c r="Y167" s="1154"/>
      <c r="Z167" s="1154"/>
      <c r="AA167" s="1154"/>
      <c r="AB167" s="1154"/>
      <c r="AC167" s="1154"/>
      <c r="AD167" s="1154"/>
      <c r="AE167" s="1154"/>
      <c r="AF167" s="1154"/>
      <c r="AG167" s="1154"/>
      <c r="AH167" s="1154"/>
      <c r="AI167" s="1154"/>
      <c r="AJ167" s="536"/>
      <c r="AK167" s="1015"/>
      <c r="AL167" s="1015"/>
      <c r="AM167" s="1015"/>
      <c r="AN167" s="1015"/>
      <c r="AO167" s="1015"/>
      <c r="AP167" s="1015"/>
      <c r="AQ167" s="1016"/>
      <c r="AV167" s="361"/>
      <c r="AW167" s="361"/>
      <c r="AX167" s="362"/>
    </row>
    <row r="168" spans="2:50" s="198" customFormat="1" ht="15" customHeight="1">
      <c r="B168" s="1011" t="s">
        <v>2707</v>
      </c>
      <c r="C168" s="1012"/>
      <c r="D168" s="1012"/>
      <c r="E168" s="1012"/>
      <c r="F168" s="1012"/>
      <c r="G168" s="1012"/>
      <c r="H168" s="1012"/>
      <c r="I168" s="1012"/>
      <c r="J168" s="1012"/>
      <c r="K168" s="1012"/>
      <c r="L168" s="1012"/>
      <c r="M168" s="1012"/>
      <c r="N168" s="1012"/>
      <c r="O168" s="1012"/>
      <c r="P168" s="1013"/>
      <c r="Q168" s="1108">
        <f>ROUNDDOWN(Q164*Q166,0)</f>
        <v>0</v>
      </c>
      <c r="R168" s="1108"/>
      <c r="S168" s="1108"/>
      <c r="T168" s="1108"/>
      <c r="U168" s="1108"/>
      <c r="V168" s="1108"/>
      <c r="W168" s="1108"/>
      <c r="X168" s="1108"/>
      <c r="Y168" s="1108"/>
      <c r="Z168" s="1108"/>
      <c r="AA168" s="1108"/>
      <c r="AB168" s="1108"/>
      <c r="AC168" s="1108"/>
      <c r="AD168" s="1108"/>
      <c r="AE168" s="1108"/>
      <c r="AF168" s="1108"/>
      <c r="AG168" s="1108"/>
      <c r="AH168" s="1108"/>
      <c r="AI168" s="1108"/>
      <c r="AJ168" s="1012" t="s">
        <v>2318</v>
      </c>
      <c r="AK168" s="1012" t="s">
        <v>2725</v>
      </c>
      <c r="AL168" s="1012"/>
      <c r="AM168" s="1012"/>
      <c r="AN168" s="1012"/>
      <c r="AO168" s="1012"/>
      <c r="AP168" s="1012"/>
      <c r="AQ168" s="1013"/>
      <c r="AV168" s="361"/>
      <c r="AW168" s="361"/>
      <c r="AX168" s="362"/>
    </row>
    <row r="169" spans="2:50" s="198" customFormat="1" ht="15" customHeight="1">
      <c r="B169" s="1014"/>
      <c r="C169" s="1015"/>
      <c r="D169" s="1015"/>
      <c r="E169" s="1015"/>
      <c r="F169" s="1015"/>
      <c r="G169" s="1015"/>
      <c r="H169" s="1015"/>
      <c r="I169" s="1015"/>
      <c r="J169" s="1015"/>
      <c r="K169" s="1015"/>
      <c r="L169" s="1015"/>
      <c r="M169" s="1015"/>
      <c r="N169" s="1015"/>
      <c r="O169" s="1015"/>
      <c r="P169" s="1016"/>
      <c r="Q169" s="1109"/>
      <c r="R169" s="1109"/>
      <c r="S169" s="1109"/>
      <c r="T169" s="1109"/>
      <c r="U169" s="1109"/>
      <c r="V169" s="1109"/>
      <c r="W169" s="1109"/>
      <c r="X169" s="1109"/>
      <c r="Y169" s="1109"/>
      <c r="Z169" s="1109"/>
      <c r="AA169" s="1109"/>
      <c r="AB169" s="1109"/>
      <c r="AC169" s="1109"/>
      <c r="AD169" s="1109"/>
      <c r="AE169" s="1109"/>
      <c r="AF169" s="1109"/>
      <c r="AG169" s="1109"/>
      <c r="AH169" s="1109"/>
      <c r="AI169" s="1109"/>
      <c r="AJ169" s="1015"/>
      <c r="AK169" s="1015"/>
      <c r="AL169" s="1015"/>
      <c r="AM169" s="1015"/>
      <c r="AN169" s="1015"/>
      <c r="AO169" s="1015"/>
      <c r="AP169" s="1015"/>
      <c r="AQ169" s="1016"/>
      <c r="AV169" s="361"/>
      <c r="AW169" s="361"/>
      <c r="AX169" s="362"/>
    </row>
    <row r="170" spans="2:50" s="198" customFormat="1" ht="15" customHeight="1">
      <c r="B170" s="1011" t="s">
        <v>2708</v>
      </c>
      <c r="C170" s="1012"/>
      <c r="D170" s="1012"/>
      <c r="E170" s="1012"/>
      <c r="F170" s="1012"/>
      <c r="G170" s="1012"/>
      <c r="H170" s="1012"/>
      <c r="I170" s="1012"/>
      <c r="J170" s="1012"/>
      <c r="K170" s="1012"/>
      <c r="L170" s="1012"/>
      <c r="M170" s="1012"/>
      <c r="N170" s="1012"/>
      <c r="O170" s="1012"/>
      <c r="P170" s="1013"/>
      <c r="Q170" s="1067">
        <f>Q115</f>
        <v>0</v>
      </c>
      <c r="R170" s="1110"/>
      <c r="S170" s="1110"/>
      <c r="T170" s="1110"/>
      <c r="U170" s="1110"/>
      <c r="V170" s="1110"/>
      <c r="W170" s="1110"/>
      <c r="X170" s="1110"/>
      <c r="Y170" s="1110"/>
      <c r="Z170" s="1110"/>
      <c r="AA170" s="1110"/>
      <c r="AB170" s="1110"/>
      <c r="AC170" s="1110"/>
      <c r="AD170" s="1110"/>
      <c r="AE170" s="1110"/>
      <c r="AF170" s="1110"/>
      <c r="AG170" s="1110"/>
      <c r="AH170" s="1110"/>
      <c r="AI170" s="1110"/>
      <c r="AJ170" s="1114" t="s">
        <v>2699</v>
      </c>
      <c r="AK170" s="1114"/>
      <c r="AL170" s="1012" t="s">
        <v>2726</v>
      </c>
      <c r="AM170" s="1012"/>
      <c r="AN170" s="1012"/>
      <c r="AO170" s="1012"/>
      <c r="AP170" s="1012"/>
      <c r="AQ170" s="1013"/>
      <c r="AV170" s="361"/>
      <c r="AW170" s="361"/>
      <c r="AX170" s="362"/>
    </row>
    <row r="171" spans="2:50" s="198" customFormat="1" ht="15" customHeight="1">
      <c r="B171" s="1014"/>
      <c r="C171" s="1015"/>
      <c r="D171" s="1015"/>
      <c r="E171" s="1015"/>
      <c r="F171" s="1015"/>
      <c r="G171" s="1015"/>
      <c r="H171" s="1015"/>
      <c r="I171" s="1015"/>
      <c r="J171" s="1015"/>
      <c r="K171" s="1015"/>
      <c r="L171" s="1015"/>
      <c r="M171" s="1015"/>
      <c r="N171" s="1015"/>
      <c r="O171" s="1015"/>
      <c r="P171" s="1016"/>
      <c r="Q171" s="1111"/>
      <c r="R171" s="1111"/>
      <c r="S171" s="1111"/>
      <c r="T171" s="1111"/>
      <c r="U171" s="1111"/>
      <c r="V171" s="1111"/>
      <c r="W171" s="1111"/>
      <c r="X171" s="1111"/>
      <c r="Y171" s="1111"/>
      <c r="Z171" s="1111"/>
      <c r="AA171" s="1111"/>
      <c r="AB171" s="1111"/>
      <c r="AC171" s="1111"/>
      <c r="AD171" s="1111"/>
      <c r="AE171" s="1111"/>
      <c r="AF171" s="1111"/>
      <c r="AG171" s="1111"/>
      <c r="AH171" s="1111"/>
      <c r="AI171" s="1111"/>
      <c r="AJ171" s="1115"/>
      <c r="AK171" s="1115"/>
      <c r="AL171" s="1015"/>
      <c r="AM171" s="1015"/>
      <c r="AN171" s="1015"/>
      <c r="AO171" s="1015"/>
      <c r="AP171" s="1015"/>
      <c r="AQ171" s="1016"/>
      <c r="AV171" s="361"/>
      <c r="AW171" s="361"/>
      <c r="AX171" s="362"/>
    </row>
    <row r="172" spans="2:50" s="198" customFormat="1" ht="15" customHeight="1">
      <c r="B172" s="1011" t="s">
        <v>2709</v>
      </c>
      <c r="C172" s="1012"/>
      <c r="D172" s="1012"/>
      <c r="E172" s="1012"/>
      <c r="F172" s="1012"/>
      <c r="G172" s="1012"/>
      <c r="H172" s="1012"/>
      <c r="I172" s="1012"/>
      <c r="J172" s="1012"/>
      <c r="K172" s="1012"/>
      <c r="L172" s="1012"/>
      <c r="M172" s="1012"/>
      <c r="N172" s="1012"/>
      <c r="O172" s="1012"/>
      <c r="P172" s="1013"/>
      <c r="Q172" s="1108">
        <f>IFERROR(ROUNDDOWN(Q164/Q160*300000,0),0)</f>
        <v>0</v>
      </c>
      <c r="R172" s="1108"/>
      <c r="S172" s="1108"/>
      <c r="T172" s="1108"/>
      <c r="U172" s="1108"/>
      <c r="V172" s="1108"/>
      <c r="W172" s="1108"/>
      <c r="X172" s="1108"/>
      <c r="Y172" s="1108"/>
      <c r="Z172" s="1108"/>
      <c r="AA172" s="1108"/>
      <c r="AB172" s="1108"/>
      <c r="AC172" s="1108"/>
      <c r="AD172" s="1108"/>
      <c r="AE172" s="1108"/>
      <c r="AF172" s="1108"/>
      <c r="AG172" s="1108"/>
      <c r="AH172" s="1108"/>
      <c r="AI172" s="1108"/>
      <c r="AJ172" s="1129" t="s">
        <v>2713</v>
      </c>
      <c r="AK172" s="1129"/>
      <c r="AL172" s="1129"/>
      <c r="AM172" s="1131" t="s">
        <v>2873</v>
      </c>
      <c r="AN172" s="1131"/>
      <c r="AO172" s="1131"/>
      <c r="AP172" s="1131"/>
      <c r="AQ172" s="1132"/>
      <c r="AV172" s="361"/>
      <c r="AW172" s="361"/>
      <c r="AX172" s="362"/>
    </row>
    <row r="173" spans="2:50" s="198" customFormat="1" ht="15" customHeight="1">
      <c r="B173" s="1014"/>
      <c r="C173" s="1015"/>
      <c r="D173" s="1015"/>
      <c r="E173" s="1015"/>
      <c r="F173" s="1015"/>
      <c r="G173" s="1015"/>
      <c r="H173" s="1015"/>
      <c r="I173" s="1015"/>
      <c r="J173" s="1015"/>
      <c r="K173" s="1015"/>
      <c r="L173" s="1015"/>
      <c r="M173" s="1015"/>
      <c r="N173" s="1015"/>
      <c r="O173" s="1015"/>
      <c r="P173" s="1016"/>
      <c r="Q173" s="1109"/>
      <c r="R173" s="1109"/>
      <c r="S173" s="1109"/>
      <c r="T173" s="1109"/>
      <c r="U173" s="1109"/>
      <c r="V173" s="1109"/>
      <c r="W173" s="1109"/>
      <c r="X173" s="1109"/>
      <c r="Y173" s="1109"/>
      <c r="Z173" s="1109"/>
      <c r="AA173" s="1109"/>
      <c r="AB173" s="1109"/>
      <c r="AC173" s="1109"/>
      <c r="AD173" s="1109"/>
      <c r="AE173" s="1109"/>
      <c r="AF173" s="1109"/>
      <c r="AG173" s="1109"/>
      <c r="AH173" s="1109"/>
      <c r="AI173" s="1109"/>
      <c r="AJ173" s="1130"/>
      <c r="AK173" s="1130"/>
      <c r="AL173" s="1130"/>
      <c r="AM173" s="1133"/>
      <c r="AN173" s="1133"/>
      <c r="AO173" s="1133"/>
      <c r="AP173" s="1133"/>
      <c r="AQ173" s="1134"/>
      <c r="AV173" s="361"/>
      <c r="AW173" s="361"/>
      <c r="AX173" s="362"/>
    </row>
    <row r="174" spans="2:50" s="198" customFormat="1" ht="15" customHeight="1">
      <c r="B174" s="1011" t="s">
        <v>2710</v>
      </c>
      <c r="C174" s="1012"/>
      <c r="D174" s="1012"/>
      <c r="E174" s="1012"/>
      <c r="F174" s="1012"/>
      <c r="G174" s="1012"/>
      <c r="H174" s="1012"/>
      <c r="I174" s="1012"/>
      <c r="J174" s="1012"/>
      <c r="K174" s="1012"/>
      <c r="L174" s="1012"/>
      <c r="M174" s="1012"/>
      <c r="N174" s="1012"/>
      <c r="O174" s="1012"/>
      <c r="P174" s="1013"/>
      <c r="Q174" s="1108">
        <f>ROUNDDOWN(Q170*Q172,0)</f>
        <v>0</v>
      </c>
      <c r="R174" s="1108"/>
      <c r="S174" s="1108"/>
      <c r="T174" s="1108"/>
      <c r="U174" s="1108"/>
      <c r="V174" s="1108"/>
      <c r="W174" s="1108"/>
      <c r="X174" s="1108"/>
      <c r="Y174" s="1108"/>
      <c r="Z174" s="1108"/>
      <c r="AA174" s="1108"/>
      <c r="AB174" s="1108"/>
      <c r="AC174" s="1108"/>
      <c r="AD174" s="1108"/>
      <c r="AE174" s="1108"/>
      <c r="AF174" s="1108"/>
      <c r="AG174" s="1108"/>
      <c r="AH174" s="1108"/>
      <c r="AI174" s="1108"/>
      <c r="AJ174" s="1012" t="s">
        <v>2318</v>
      </c>
      <c r="AK174" s="1012" t="s">
        <v>2727</v>
      </c>
      <c r="AL174" s="1012"/>
      <c r="AM174" s="1012"/>
      <c r="AN174" s="1012"/>
      <c r="AO174" s="1012"/>
      <c r="AP174" s="1012"/>
      <c r="AQ174" s="1013"/>
      <c r="AV174" s="361"/>
      <c r="AW174" s="361"/>
      <c r="AX174" s="362"/>
    </row>
    <row r="175" spans="2:50" s="198" customFormat="1" ht="15" customHeight="1">
      <c r="B175" s="1014"/>
      <c r="C175" s="1015"/>
      <c r="D175" s="1015"/>
      <c r="E175" s="1015"/>
      <c r="F175" s="1015"/>
      <c r="G175" s="1015"/>
      <c r="H175" s="1015"/>
      <c r="I175" s="1015"/>
      <c r="J175" s="1015"/>
      <c r="K175" s="1015"/>
      <c r="L175" s="1015"/>
      <c r="M175" s="1015"/>
      <c r="N175" s="1015"/>
      <c r="O175" s="1015"/>
      <c r="P175" s="1016"/>
      <c r="Q175" s="1109"/>
      <c r="R175" s="1109"/>
      <c r="S175" s="1109"/>
      <c r="T175" s="1109"/>
      <c r="U175" s="1109"/>
      <c r="V175" s="1109"/>
      <c r="W175" s="1109"/>
      <c r="X175" s="1109"/>
      <c r="Y175" s="1109"/>
      <c r="Z175" s="1109"/>
      <c r="AA175" s="1109"/>
      <c r="AB175" s="1109"/>
      <c r="AC175" s="1109"/>
      <c r="AD175" s="1109"/>
      <c r="AE175" s="1109"/>
      <c r="AF175" s="1109"/>
      <c r="AG175" s="1109"/>
      <c r="AH175" s="1109"/>
      <c r="AI175" s="1109"/>
      <c r="AJ175" s="1015"/>
      <c r="AK175" s="1015"/>
      <c r="AL175" s="1015"/>
      <c r="AM175" s="1015"/>
      <c r="AN175" s="1015"/>
      <c r="AO175" s="1015"/>
      <c r="AP175" s="1015"/>
      <c r="AQ175" s="1016"/>
      <c r="AV175" s="361"/>
      <c r="AW175" s="361"/>
      <c r="AX175" s="362"/>
    </row>
    <row r="176" spans="2:50" s="198" customFormat="1" ht="15" customHeight="1">
      <c r="B176" s="1011" t="s">
        <v>2711</v>
      </c>
      <c r="C176" s="1012"/>
      <c r="D176" s="1012"/>
      <c r="E176" s="1012"/>
      <c r="F176" s="1012"/>
      <c r="G176" s="1012"/>
      <c r="H176" s="1012"/>
      <c r="I176" s="1012"/>
      <c r="J176" s="1012"/>
      <c r="K176" s="1012"/>
      <c r="L176" s="1012"/>
      <c r="M176" s="1012"/>
      <c r="N176" s="1012"/>
      <c r="O176" s="1012"/>
      <c r="P176" s="1013"/>
      <c r="Q176" s="1108">
        <f>MIN(Q168,Q174)</f>
        <v>0</v>
      </c>
      <c r="R176" s="1108"/>
      <c r="S176" s="1108"/>
      <c r="T176" s="1108"/>
      <c r="U176" s="1108"/>
      <c r="V176" s="1108"/>
      <c r="W176" s="1108"/>
      <c r="X176" s="1108"/>
      <c r="Y176" s="1108"/>
      <c r="Z176" s="1108"/>
      <c r="AA176" s="1108"/>
      <c r="AB176" s="1108"/>
      <c r="AC176" s="1108"/>
      <c r="AD176" s="1108"/>
      <c r="AE176" s="1108"/>
      <c r="AF176" s="1108"/>
      <c r="AG176" s="1108"/>
      <c r="AH176" s="1108"/>
      <c r="AI176" s="1108"/>
      <c r="AJ176" s="1012" t="s">
        <v>2318</v>
      </c>
      <c r="AK176" s="1233" t="s">
        <v>2720</v>
      </c>
      <c r="AL176" s="1234"/>
      <c r="AM176" s="1234"/>
      <c r="AN176" s="1234"/>
      <c r="AO176" s="1234"/>
      <c r="AP176" s="1234"/>
      <c r="AQ176" s="1235"/>
      <c r="AV176" s="361"/>
      <c r="AW176" s="361"/>
      <c r="AX176" s="362"/>
    </row>
    <row r="177" spans="2:50" s="198" customFormat="1" ht="15" customHeight="1">
      <c r="B177" s="1014"/>
      <c r="C177" s="1015"/>
      <c r="D177" s="1015"/>
      <c r="E177" s="1015"/>
      <c r="F177" s="1015"/>
      <c r="G177" s="1015"/>
      <c r="H177" s="1015"/>
      <c r="I177" s="1015"/>
      <c r="J177" s="1015"/>
      <c r="K177" s="1015"/>
      <c r="L177" s="1015"/>
      <c r="M177" s="1015"/>
      <c r="N177" s="1015"/>
      <c r="O177" s="1015"/>
      <c r="P177" s="1016"/>
      <c r="Q177" s="1109"/>
      <c r="R177" s="1109"/>
      <c r="S177" s="1109"/>
      <c r="T177" s="1109"/>
      <c r="U177" s="1109"/>
      <c r="V177" s="1109"/>
      <c r="W177" s="1109"/>
      <c r="X177" s="1109"/>
      <c r="Y177" s="1109"/>
      <c r="Z177" s="1109"/>
      <c r="AA177" s="1109"/>
      <c r="AB177" s="1109"/>
      <c r="AC177" s="1109"/>
      <c r="AD177" s="1109"/>
      <c r="AE177" s="1109"/>
      <c r="AF177" s="1109"/>
      <c r="AG177" s="1109"/>
      <c r="AH177" s="1109"/>
      <c r="AI177" s="1109"/>
      <c r="AJ177" s="1015"/>
      <c r="AK177" s="1236"/>
      <c r="AL177" s="1236"/>
      <c r="AM177" s="1236"/>
      <c r="AN177" s="1236"/>
      <c r="AO177" s="1236"/>
      <c r="AP177" s="1236"/>
      <c r="AQ177" s="1237"/>
      <c r="AV177" s="361"/>
      <c r="AW177" s="361"/>
      <c r="AX177" s="362"/>
    </row>
    <row r="178" spans="2:50" s="198" customFormat="1" ht="15" customHeight="1">
      <c r="B178" s="124"/>
      <c r="C178" s="124"/>
      <c r="D178" s="124"/>
      <c r="E178" s="124"/>
      <c r="F178" s="124"/>
      <c r="G178" s="124"/>
      <c r="H178" s="124"/>
      <c r="I178" s="124"/>
      <c r="J178" s="124"/>
      <c r="K178" s="124"/>
      <c r="L178" s="124"/>
      <c r="M178" s="124"/>
      <c r="N178" s="124"/>
      <c r="O178" s="124"/>
      <c r="P178" s="124"/>
      <c r="Q178" s="503"/>
      <c r="R178" s="503"/>
      <c r="S178" s="503"/>
      <c r="T178" s="503"/>
      <c r="U178" s="503"/>
      <c r="V178" s="503"/>
      <c r="W178" s="503"/>
      <c r="X178" s="503"/>
      <c r="Y178" s="503"/>
      <c r="Z178" s="503"/>
      <c r="AA178" s="503"/>
      <c r="AB178" s="503"/>
      <c r="AC178" s="503"/>
      <c r="AD178" s="503"/>
      <c r="AE178" s="503"/>
      <c r="AF178" s="503"/>
      <c r="AG178" s="503"/>
      <c r="AH178" s="503"/>
      <c r="AI178" s="503"/>
      <c r="AJ178" s="124"/>
      <c r="AK178" s="848"/>
      <c r="AL178" s="848"/>
      <c r="AM178" s="848"/>
      <c r="AN178" s="848"/>
      <c r="AO178" s="848"/>
      <c r="AP178" s="848"/>
      <c r="AQ178" s="848"/>
      <c r="AV178" s="361"/>
      <c r="AW178" s="361"/>
      <c r="AX178" s="362"/>
    </row>
    <row r="179" spans="2:50" s="198" customFormat="1" ht="15" customHeight="1">
      <c r="B179" s="199" t="s">
        <v>2714</v>
      </c>
      <c r="D179" s="199"/>
      <c r="E179" s="199"/>
      <c r="F179" s="199"/>
      <c r="G179" s="199"/>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V179" s="361"/>
      <c r="AW179" s="361"/>
      <c r="AX179" s="362"/>
    </row>
    <row r="180" spans="2:50" s="198" customFormat="1" ht="15" customHeight="1">
      <c r="B180" s="1011" t="s">
        <v>2704</v>
      </c>
      <c r="C180" s="1012"/>
      <c r="D180" s="1012"/>
      <c r="E180" s="1012"/>
      <c r="F180" s="1012"/>
      <c r="G180" s="1012"/>
      <c r="H180" s="1012"/>
      <c r="I180" s="1012"/>
      <c r="J180" s="1012"/>
      <c r="K180" s="1012"/>
      <c r="L180" s="1012"/>
      <c r="M180" s="1012"/>
      <c r="N180" s="1012"/>
      <c r="O180" s="1012"/>
      <c r="P180" s="1013"/>
      <c r="Q180" s="1121"/>
      <c r="R180" s="1121"/>
      <c r="S180" s="1121"/>
      <c r="T180" s="1121"/>
      <c r="U180" s="1121"/>
      <c r="V180" s="1121"/>
      <c r="W180" s="1121"/>
      <c r="X180" s="1121"/>
      <c r="Y180" s="1121"/>
      <c r="Z180" s="1121"/>
      <c r="AA180" s="1121"/>
      <c r="AB180" s="1121"/>
      <c r="AC180" s="1121"/>
      <c r="AD180" s="1121"/>
      <c r="AE180" s="1121"/>
      <c r="AF180" s="1121"/>
      <c r="AG180" s="1121"/>
      <c r="AH180" s="1121"/>
      <c r="AI180" s="1121"/>
      <c r="AJ180" s="1012" t="s">
        <v>2318</v>
      </c>
      <c r="AK180" s="1012" t="s">
        <v>2721</v>
      </c>
      <c r="AL180" s="1012"/>
      <c r="AM180" s="1012"/>
      <c r="AN180" s="1012"/>
      <c r="AO180" s="1012"/>
      <c r="AP180" s="1012"/>
      <c r="AQ180" s="1013"/>
      <c r="AV180" s="361"/>
      <c r="AW180" s="361"/>
      <c r="AX180" s="362"/>
    </row>
    <row r="181" spans="2:50" s="198" customFormat="1" ht="15" customHeight="1">
      <c r="B181" s="1014"/>
      <c r="C181" s="1015"/>
      <c r="D181" s="1015"/>
      <c r="E181" s="1015"/>
      <c r="F181" s="1015"/>
      <c r="G181" s="1015"/>
      <c r="H181" s="1015"/>
      <c r="I181" s="1015"/>
      <c r="J181" s="1015"/>
      <c r="K181" s="1015"/>
      <c r="L181" s="1015"/>
      <c r="M181" s="1015"/>
      <c r="N181" s="1015"/>
      <c r="O181" s="1015"/>
      <c r="P181" s="1016"/>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015"/>
      <c r="AK181" s="1015"/>
      <c r="AL181" s="1015"/>
      <c r="AM181" s="1015"/>
      <c r="AN181" s="1015"/>
      <c r="AO181" s="1015"/>
      <c r="AP181" s="1015"/>
      <c r="AQ181" s="1016"/>
      <c r="AV181" s="361"/>
      <c r="AW181" s="361"/>
      <c r="AX181" s="362"/>
    </row>
    <row r="182" spans="2:50" s="198" customFormat="1" ht="15" customHeight="1">
      <c r="B182" s="1061" t="s">
        <v>3003</v>
      </c>
      <c r="C182" s="1012"/>
      <c r="D182" s="1012"/>
      <c r="E182" s="1012"/>
      <c r="F182" s="1012"/>
      <c r="G182" s="1012"/>
      <c r="H182" s="1012"/>
      <c r="I182" s="1012"/>
      <c r="J182" s="1012"/>
      <c r="K182" s="1012"/>
      <c r="L182" s="1012"/>
      <c r="M182" s="1012"/>
      <c r="N182" s="1012"/>
      <c r="O182" s="1012"/>
      <c r="P182" s="1013"/>
      <c r="Q182" s="1121"/>
      <c r="R182" s="1121"/>
      <c r="S182" s="1121"/>
      <c r="T182" s="1121"/>
      <c r="U182" s="1121"/>
      <c r="V182" s="1121"/>
      <c r="W182" s="1121"/>
      <c r="X182" s="1121"/>
      <c r="Y182" s="1121"/>
      <c r="Z182" s="1121"/>
      <c r="AA182" s="1121"/>
      <c r="AB182" s="1121"/>
      <c r="AC182" s="1121"/>
      <c r="AD182" s="1121"/>
      <c r="AE182" s="1121"/>
      <c r="AF182" s="1121"/>
      <c r="AG182" s="1121"/>
      <c r="AH182" s="1121"/>
      <c r="AI182" s="1121"/>
      <c r="AJ182" s="1012" t="s">
        <v>2318</v>
      </c>
      <c r="AK182" s="1012" t="s">
        <v>2722</v>
      </c>
      <c r="AL182" s="1012"/>
      <c r="AM182" s="1012"/>
      <c r="AN182" s="1012"/>
      <c r="AO182" s="1012"/>
      <c r="AP182" s="1012"/>
      <c r="AQ182" s="1013"/>
      <c r="AV182" s="361"/>
      <c r="AW182" s="361"/>
      <c r="AX182" s="362"/>
    </row>
    <row r="183" spans="2:50" s="198" customFormat="1" ht="15" customHeight="1">
      <c r="B183" s="1014"/>
      <c r="C183" s="1015"/>
      <c r="D183" s="1015"/>
      <c r="E183" s="1015"/>
      <c r="F183" s="1015"/>
      <c r="G183" s="1015"/>
      <c r="H183" s="1015"/>
      <c r="I183" s="1015"/>
      <c r="J183" s="1015"/>
      <c r="K183" s="1015"/>
      <c r="L183" s="1015"/>
      <c r="M183" s="1015"/>
      <c r="N183" s="1015"/>
      <c r="O183" s="1015"/>
      <c r="P183" s="1016"/>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015"/>
      <c r="AK183" s="1015"/>
      <c r="AL183" s="1015"/>
      <c r="AM183" s="1015"/>
      <c r="AN183" s="1015"/>
      <c r="AO183" s="1015"/>
      <c r="AP183" s="1015"/>
      <c r="AQ183" s="1016"/>
      <c r="AV183" s="361"/>
      <c r="AW183" s="361"/>
      <c r="AX183" s="362"/>
    </row>
    <row r="184" spans="2:50" s="198" customFormat="1" ht="15" customHeight="1">
      <c r="B184" s="1061" t="s">
        <v>2945</v>
      </c>
      <c r="C184" s="1012"/>
      <c r="D184" s="1012"/>
      <c r="E184" s="1012"/>
      <c r="F184" s="1012"/>
      <c r="G184" s="1012"/>
      <c r="H184" s="1012"/>
      <c r="I184" s="1012"/>
      <c r="J184" s="1012"/>
      <c r="K184" s="1012"/>
      <c r="L184" s="1012"/>
      <c r="M184" s="1012"/>
      <c r="N184" s="1012"/>
      <c r="O184" s="1012"/>
      <c r="P184" s="1013"/>
      <c r="Q184" s="1108">
        <f>Q180-Q182</f>
        <v>0</v>
      </c>
      <c r="R184" s="1108"/>
      <c r="S184" s="1108"/>
      <c r="T184" s="1108"/>
      <c r="U184" s="1108"/>
      <c r="V184" s="1108"/>
      <c r="W184" s="1108"/>
      <c r="X184" s="1108"/>
      <c r="Y184" s="1108"/>
      <c r="Z184" s="1108"/>
      <c r="AA184" s="1108"/>
      <c r="AB184" s="1108"/>
      <c r="AC184" s="1108"/>
      <c r="AD184" s="1108"/>
      <c r="AE184" s="1108"/>
      <c r="AF184" s="1108"/>
      <c r="AG184" s="1108"/>
      <c r="AH184" s="1108"/>
      <c r="AI184" s="1108"/>
      <c r="AJ184" s="1012" t="s">
        <v>2318</v>
      </c>
      <c r="AK184" s="1012" t="s">
        <v>2978</v>
      </c>
      <c r="AL184" s="1012"/>
      <c r="AM184" s="1012"/>
      <c r="AN184" s="1012"/>
      <c r="AO184" s="1012"/>
      <c r="AP184" s="1012"/>
      <c r="AQ184" s="1013"/>
      <c r="AV184" s="361"/>
      <c r="AW184" s="361"/>
      <c r="AX184" s="362"/>
    </row>
    <row r="185" spans="2:50" s="198" customFormat="1" ht="15" customHeight="1">
      <c r="B185" s="1014"/>
      <c r="C185" s="1015"/>
      <c r="D185" s="1015"/>
      <c r="E185" s="1015"/>
      <c r="F185" s="1015"/>
      <c r="G185" s="1015"/>
      <c r="H185" s="1015"/>
      <c r="I185" s="1015"/>
      <c r="J185" s="1015"/>
      <c r="K185" s="1015"/>
      <c r="L185" s="1015"/>
      <c r="M185" s="1015"/>
      <c r="N185" s="1015"/>
      <c r="O185" s="1015"/>
      <c r="P185" s="1016"/>
      <c r="Q185" s="1109"/>
      <c r="R185" s="1109"/>
      <c r="S185" s="1109"/>
      <c r="T185" s="1109"/>
      <c r="U185" s="1109"/>
      <c r="V185" s="1109"/>
      <c r="W185" s="1109"/>
      <c r="X185" s="1109"/>
      <c r="Y185" s="1109"/>
      <c r="Z185" s="1109"/>
      <c r="AA185" s="1109"/>
      <c r="AB185" s="1109"/>
      <c r="AC185" s="1109"/>
      <c r="AD185" s="1109"/>
      <c r="AE185" s="1109"/>
      <c r="AF185" s="1109"/>
      <c r="AG185" s="1109"/>
      <c r="AH185" s="1109"/>
      <c r="AI185" s="1109"/>
      <c r="AJ185" s="1015"/>
      <c r="AK185" s="1015"/>
      <c r="AL185" s="1015"/>
      <c r="AM185" s="1015"/>
      <c r="AN185" s="1015"/>
      <c r="AO185" s="1015"/>
      <c r="AP185" s="1015"/>
      <c r="AQ185" s="1016"/>
      <c r="AV185" s="361"/>
      <c r="AW185" s="361"/>
      <c r="AX185" s="362"/>
    </row>
    <row r="186" spans="2:50" s="198" customFormat="1" ht="15" customHeight="1">
      <c r="B186" s="1011" t="s">
        <v>2706</v>
      </c>
      <c r="C186" s="1012"/>
      <c r="D186" s="1012"/>
      <c r="E186" s="1012"/>
      <c r="F186" s="1012"/>
      <c r="G186" s="1012"/>
      <c r="H186" s="1012"/>
      <c r="I186" s="1012"/>
      <c r="J186" s="1012"/>
      <c r="K186" s="1012"/>
      <c r="L186" s="1012"/>
      <c r="M186" s="1012"/>
      <c r="N186" s="1012"/>
      <c r="O186" s="1012"/>
      <c r="P186" s="1013"/>
      <c r="Q186" s="1153">
        <v>0.75</v>
      </c>
      <c r="R186" s="1153"/>
      <c r="S186" s="1153"/>
      <c r="T186" s="1153"/>
      <c r="U186" s="1153"/>
      <c r="V186" s="1153"/>
      <c r="W186" s="1153"/>
      <c r="X186" s="1153"/>
      <c r="Y186" s="1153"/>
      <c r="Z186" s="1153"/>
      <c r="AA186" s="1153"/>
      <c r="AB186" s="1153"/>
      <c r="AC186" s="1153"/>
      <c r="AD186" s="1153"/>
      <c r="AE186" s="1153"/>
      <c r="AF186" s="1153"/>
      <c r="AG186" s="1153"/>
      <c r="AH186" s="1153"/>
      <c r="AI186" s="1153"/>
      <c r="AJ186" s="174"/>
      <c r="AK186" s="1012" t="s">
        <v>2724</v>
      </c>
      <c r="AL186" s="1012"/>
      <c r="AM186" s="1012"/>
      <c r="AN186" s="1012"/>
      <c r="AO186" s="1012"/>
      <c r="AP186" s="1012"/>
      <c r="AQ186" s="1013"/>
      <c r="AV186" s="361"/>
      <c r="AW186" s="361"/>
      <c r="AX186" s="362"/>
    </row>
    <row r="187" spans="2:50" s="198" customFormat="1" ht="15" customHeight="1">
      <c r="B187" s="1014"/>
      <c r="C187" s="1015"/>
      <c r="D187" s="1015"/>
      <c r="E187" s="1015"/>
      <c r="F187" s="1015"/>
      <c r="G187" s="1015"/>
      <c r="H187" s="1015"/>
      <c r="I187" s="1015"/>
      <c r="J187" s="1015"/>
      <c r="K187" s="1015"/>
      <c r="L187" s="1015"/>
      <c r="M187" s="1015"/>
      <c r="N187" s="1015"/>
      <c r="O187" s="1015"/>
      <c r="P187" s="1016"/>
      <c r="Q187" s="1154"/>
      <c r="R187" s="1154"/>
      <c r="S187" s="1154"/>
      <c r="T187" s="1154"/>
      <c r="U187" s="1154"/>
      <c r="V187" s="1154"/>
      <c r="W187" s="1154"/>
      <c r="X187" s="1154"/>
      <c r="Y187" s="1154"/>
      <c r="Z187" s="1154"/>
      <c r="AA187" s="1154"/>
      <c r="AB187" s="1154"/>
      <c r="AC187" s="1154"/>
      <c r="AD187" s="1154"/>
      <c r="AE187" s="1154"/>
      <c r="AF187" s="1154"/>
      <c r="AG187" s="1154"/>
      <c r="AH187" s="1154"/>
      <c r="AI187" s="1154"/>
      <c r="AJ187" s="536"/>
      <c r="AK187" s="1015"/>
      <c r="AL187" s="1015"/>
      <c r="AM187" s="1015"/>
      <c r="AN187" s="1015"/>
      <c r="AO187" s="1015"/>
      <c r="AP187" s="1015"/>
      <c r="AQ187" s="1016"/>
      <c r="AV187" s="361"/>
      <c r="AW187" s="361"/>
      <c r="AX187" s="362"/>
    </row>
    <row r="188" spans="2:50" s="198" customFormat="1" ht="15" customHeight="1">
      <c r="B188" s="1011" t="s">
        <v>2707</v>
      </c>
      <c r="C188" s="1012"/>
      <c r="D188" s="1012"/>
      <c r="E188" s="1012"/>
      <c r="F188" s="1012"/>
      <c r="G188" s="1012"/>
      <c r="H188" s="1012"/>
      <c r="I188" s="1012"/>
      <c r="J188" s="1012"/>
      <c r="K188" s="1012"/>
      <c r="L188" s="1012"/>
      <c r="M188" s="1012"/>
      <c r="N188" s="1012"/>
      <c r="O188" s="1012"/>
      <c r="P188" s="1013"/>
      <c r="Q188" s="1108">
        <f>ROUNDDOWN(Q184*Q186,0)</f>
        <v>0</v>
      </c>
      <c r="R188" s="1108"/>
      <c r="S188" s="1108"/>
      <c r="T188" s="1108"/>
      <c r="U188" s="1108"/>
      <c r="V188" s="1108"/>
      <c r="W188" s="1108"/>
      <c r="X188" s="1108"/>
      <c r="Y188" s="1108"/>
      <c r="Z188" s="1108"/>
      <c r="AA188" s="1108"/>
      <c r="AB188" s="1108"/>
      <c r="AC188" s="1108"/>
      <c r="AD188" s="1108"/>
      <c r="AE188" s="1108"/>
      <c r="AF188" s="1108"/>
      <c r="AG188" s="1108"/>
      <c r="AH188" s="1108"/>
      <c r="AI188" s="1108"/>
      <c r="AJ188" s="1012" t="s">
        <v>2318</v>
      </c>
      <c r="AK188" s="1012" t="s">
        <v>2725</v>
      </c>
      <c r="AL188" s="1012"/>
      <c r="AM188" s="1012"/>
      <c r="AN188" s="1012"/>
      <c r="AO188" s="1012"/>
      <c r="AP188" s="1012"/>
      <c r="AQ188" s="1013"/>
      <c r="AV188" s="361"/>
      <c r="AW188" s="361"/>
      <c r="AX188" s="362"/>
    </row>
    <row r="189" spans="2:50" s="198" customFormat="1" ht="15" customHeight="1">
      <c r="B189" s="1014"/>
      <c r="C189" s="1015"/>
      <c r="D189" s="1015"/>
      <c r="E189" s="1015"/>
      <c r="F189" s="1015"/>
      <c r="G189" s="1015"/>
      <c r="H189" s="1015"/>
      <c r="I189" s="1015"/>
      <c r="J189" s="1015"/>
      <c r="K189" s="1015"/>
      <c r="L189" s="1015"/>
      <c r="M189" s="1015"/>
      <c r="N189" s="1015"/>
      <c r="O189" s="1015"/>
      <c r="P189" s="1016"/>
      <c r="Q189" s="1109"/>
      <c r="R189" s="1109"/>
      <c r="S189" s="1109"/>
      <c r="T189" s="1109"/>
      <c r="U189" s="1109"/>
      <c r="V189" s="1109"/>
      <c r="W189" s="1109"/>
      <c r="X189" s="1109"/>
      <c r="Y189" s="1109"/>
      <c r="Z189" s="1109"/>
      <c r="AA189" s="1109"/>
      <c r="AB189" s="1109"/>
      <c r="AC189" s="1109"/>
      <c r="AD189" s="1109"/>
      <c r="AE189" s="1109"/>
      <c r="AF189" s="1109"/>
      <c r="AG189" s="1109"/>
      <c r="AH189" s="1109"/>
      <c r="AI189" s="1109"/>
      <c r="AJ189" s="1015"/>
      <c r="AK189" s="1015"/>
      <c r="AL189" s="1015"/>
      <c r="AM189" s="1015"/>
      <c r="AN189" s="1015"/>
      <c r="AO189" s="1015"/>
      <c r="AP189" s="1015"/>
      <c r="AQ189" s="1016"/>
      <c r="AV189" s="361"/>
      <c r="AW189" s="361"/>
      <c r="AX189" s="362"/>
    </row>
    <row r="190" spans="2:50" s="198" customFormat="1" ht="15" customHeight="1">
      <c r="B190" s="1011" t="s">
        <v>2824</v>
      </c>
      <c r="C190" s="1012"/>
      <c r="D190" s="1012"/>
      <c r="E190" s="1012"/>
      <c r="F190" s="1012"/>
      <c r="G190" s="1012"/>
      <c r="H190" s="1012"/>
      <c r="I190" s="1012"/>
      <c r="J190" s="1012"/>
      <c r="K190" s="1012"/>
      <c r="L190" s="1012"/>
      <c r="M190" s="1012"/>
      <c r="N190" s="1012"/>
      <c r="O190" s="1012"/>
      <c r="P190" s="1013"/>
      <c r="Q190" s="1067">
        <f>Q151</f>
        <v>0</v>
      </c>
      <c r="R190" s="1110"/>
      <c r="S190" s="1110"/>
      <c r="T190" s="1110"/>
      <c r="U190" s="1110"/>
      <c r="V190" s="1110"/>
      <c r="W190" s="1110"/>
      <c r="X190" s="1110"/>
      <c r="Y190" s="1110"/>
      <c r="Z190" s="1110"/>
      <c r="AA190" s="1110"/>
      <c r="AB190" s="1110"/>
      <c r="AC190" s="1110"/>
      <c r="AD190" s="1110"/>
      <c r="AE190" s="1110"/>
      <c r="AF190" s="1110"/>
      <c r="AG190" s="1110"/>
      <c r="AH190" s="1110"/>
      <c r="AI190" s="1110"/>
      <c r="AJ190" s="1012" t="s">
        <v>2698</v>
      </c>
      <c r="AK190" s="1012"/>
      <c r="AL190" s="1012" t="s">
        <v>2726</v>
      </c>
      <c r="AM190" s="1012"/>
      <c r="AN190" s="1012"/>
      <c r="AO190" s="1012"/>
      <c r="AP190" s="1012"/>
      <c r="AQ190" s="1013"/>
      <c r="AV190" s="361"/>
      <c r="AW190" s="361"/>
      <c r="AX190" s="362"/>
    </row>
    <row r="191" spans="2:50" s="198" customFormat="1" ht="15" customHeight="1">
      <c r="B191" s="1014"/>
      <c r="C191" s="1015"/>
      <c r="D191" s="1015"/>
      <c r="E191" s="1015"/>
      <c r="F191" s="1015"/>
      <c r="G191" s="1015"/>
      <c r="H191" s="1015"/>
      <c r="I191" s="1015"/>
      <c r="J191" s="1015"/>
      <c r="K191" s="1015"/>
      <c r="L191" s="1015"/>
      <c r="M191" s="1015"/>
      <c r="N191" s="1015"/>
      <c r="O191" s="1015"/>
      <c r="P191" s="1016"/>
      <c r="Q191" s="1111"/>
      <c r="R191" s="1111"/>
      <c r="S191" s="1111"/>
      <c r="T191" s="1111"/>
      <c r="U191" s="1111"/>
      <c r="V191" s="1111"/>
      <c r="W191" s="1111"/>
      <c r="X191" s="1111"/>
      <c r="Y191" s="1111"/>
      <c r="Z191" s="1111"/>
      <c r="AA191" s="1111"/>
      <c r="AB191" s="1111"/>
      <c r="AC191" s="1111"/>
      <c r="AD191" s="1111"/>
      <c r="AE191" s="1111"/>
      <c r="AF191" s="1111"/>
      <c r="AG191" s="1111"/>
      <c r="AH191" s="1111"/>
      <c r="AI191" s="1111"/>
      <c r="AJ191" s="1015"/>
      <c r="AK191" s="1015"/>
      <c r="AL191" s="1015"/>
      <c r="AM191" s="1015"/>
      <c r="AN191" s="1015"/>
      <c r="AO191" s="1015"/>
      <c r="AP191" s="1015"/>
      <c r="AQ191" s="1016"/>
      <c r="AV191" s="361"/>
      <c r="AW191" s="361"/>
      <c r="AX191" s="362"/>
    </row>
    <row r="192" spans="2:50" s="198" customFormat="1" ht="15" customHeight="1">
      <c r="B192" s="1011" t="s">
        <v>2709</v>
      </c>
      <c r="C192" s="1012"/>
      <c r="D192" s="1012"/>
      <c r="E192" s="1012"/>
      <c r="F192" s="1012"/>
      <c r="G192" s="1012"/>
      <c r="H192" s="1012"/>
      <c r="I192" s="1012"/>
      <c r="J192" s="1012"/>
      <c r="K192" s="1012"/>
      <c r="L192" s="1012"/>
      <c r="M192" s="1012"/>
      <c r="N192" s="1012"/>
      <c r="O192" s="1012"/>
      <c r="P192" s="1013"/>
      <c r="Q192" s="1108">
        <f>IFERROR(ROUNDDOWN(Q184/Q180*300000,0),0)</f>
        <v>0</v>
      </c>
      <c r="R192" s="1108"/>
      <c r="S192" s="1108"/>
      <c r="T192" s="1108"/>
      <c r="U192" s="1108"/>
      <c r="V192" s="1108"/>
      <c r="W192" s="1108"/>
      <c r="X192" s="1108"/>
      <c r="Y192" s="1108"/>
      <c r="Z192" s="1108"/>
      <c r="AA192" s="1108"/>
      <c r="AB192" s="1108"/>
      <c r="AC192" s="1108"/>
      <c r="AD192" s="1108"/>
      <c r="AE192" s="1108"/>
      <c r="AF192" s="1108"/>
      <c r="AG192" s="1108"/>
      <c r="AH192" s="1108"/>
      <c r="AI192" s="1108"/>
      <c r="AJ192" s="1151" t="s">
        <v>2712</v>
      </c>
      <c r="AK192" s="1151"/>
      <c r="AL192" s="1151"/>
      <c r="AM192" s="1131" t="s">
        <v>2873</v>
      </c>
      <c r="AN192" s="1131"/>
      <c r="AO192" s="1131"/>
      <c r="AP192" s="1131"/>
      <c r="AQ192" s="1132"/>
      <c r="AV192" s="361"/>
      <c r="AW192" s="361"/>
      <c r="AX192" s="362"/>
    </row>
    <row r="193" spans="2:55" s="198" customFormat="1" ht="15" customHeight="1">
      <c r="B193" s="1014"/>
      <c r="C193" s="1015"/>
      <c r="D193" s="1015"/>
      <c r="E193" s="1015"/>
      <c r="F193" s="1015"/>
      <c r="G193" s="1015"/>
      <c r="H193" s="1015"/>
      <c r="I193" s="1015"/>
      <c r="J193" s="1015"/>
      <c r="K193" s="1015"/>
      <c r="L193" s="1015"/>
      <c r="M193" s="1015"/>
      <c r="N193" s="1015"/>
      <c r="O193" s="1015"/>
      <c r="P193" s="1016"/>
      <c r="Q193" s="1109"/>
      <c r="R193" s="1109"/>
      <c r="S193" s="1109"/>
      <c r="T193" s="1109"/>
      <c r="U193" s="1109"/>
      <c r="V193" s="1109"/>
      <c r="W193" s="1109"/>
      <c r="X193" s="1109"/>
      <c r="Y193" s="1109"/>
      <c r="Z193" s="1109"/>
      <c r="AA193" s="1109"/>
      <c r="AB193" s="1109"/>
      <c r="AC193" s="1109"/>
      <c r="AD193" s="1109"/>
      <c r="AE193" s="1109"/>
      <c r="AF193" s="1109"/>
      <c r="AG193" s="1109"/>
      <c r="AH193" s="1109"/>
      <c r="AI193" s="1109"/>
      <c r="AJ193" s="1152"/>
      <c r="AK193" s="1152"/>
      <c r="AL193" s="1152"/>
      <c r="AM193" s="1133"/>
      <c r="AN193" s="1133"/>
      <c r="AO193" s="1133"/>
      <c r="AP193" s="1133"/>
      <c r="AQ193" s="1134"/>
      <c r="AV193" s="361"/>
      <c r="AW193" s="361"/>
      <c r="AX193" s="362"/>
    </row>
    <row r="194" spans="2:55" s="198" customFormat="1" ht="15" customHeight="1">
      <c r="B194" s="1011" t="s">
        <v>2710</v>
      </c>
      <c r="C194" s="1012"/>
      <c r="D194" s="1012"/>
      <c r="E194" s="1012"/>
      <c r="F194" s="1012"/>
      <c r="G194" s="1012"/>
      <c r="H194" s="1012"/>
      <c r="I194" s="1012"/>
      <c r="J194" s="1012"/>
      <c r="K194" s="1012"/>
      <c r="L194" s="1012"/>
      <c r="M194" s="1012"/>
      <c r="N194" s="1012"/>
      <c r="O194" s="1012"/>
      <c r="P194" s="1013"/>
      <c r="Q194" s="1108">
        <f>ROUNDDOWN(Q190*Q192,0)</f>
        <v>0</v>
      </c>
      <c r="R194" s="1108"/>
      <c r="S194" s="1108"/>
      <c r="T194" s="1108"/>
      <c r="U194" s="1108"/>
      <c r="V194" s="1108"/>
      <c r="W194" s="1108"/>
      <c r="X194" s="1108"/>
      <c r="Y194" s="1108"/>
      <c r="Z194" s="1108"/>
      <c r="AA194" s="1108"/>
      <c r="AB194" s="1108"/>
      <c r="AC194" s="1108"/>
      <c r="AD194" s="1108"/>
      <c r="AE194" s="1108"/>
      <c r="AF194" s="1108"/>
      <c r="AG194" s="1108"/>
      <c r="AH194" s="1108"/>
      <c r="AI194" s="1108"/>
      <c r="AJ194" s="1012" t="s">
        <v>2318</v>
      </c>
      <c r="AK194" s="1012" t="s">
        <v>2727</v>
      </c>
      <c r="AL194" s="1012"/>
      <c r="AM194" s="1012"/>
      <c r="AN194" s="1012"/>
      <c r="AO194" s="1012"/>
      <c r="AP194" s="1012"/>
      <c r="AQ194" s="1013"/>
      <c r="AV194" s="361"/>
      <c r="AW194" s="361"/>
      <c r="AX194" s="362"/>
    </row>
    <row r="195" spans="2:55" s="198" customFormat="1" ht="15" customHeight="1">
      <c r="B195" s="1014"/>
      <c r="C195" s="1015"/>
      <c r="D195" s="1015"/>
      <c r="E195" s="1015"/>
      <c r="F195" s="1015"/>
      <c r="G195" s="1015"/>
      <c r="H195" s="1015"/>
      <c r="I195" s="1015"/>
      <c r="J195" s="1015"/>
      <c r="K195" s="1015"/>
      <c r="L195" s="1015"/>
      <c r="M195" s="1015"/>
      <c r="N195" s="1015"/>
      <c r="O195" s="1015"/>
      <c r="P195" s="1016"/>
      <c r="Q195" s="1109"/>
      <c r="R195" s="1109"/>
      <c r="S195" s="1109"/>
      <c r="T195" s="1109"/>
      <c r="U195" s="1109"/>
      <c r="V195" s="1109"/>
      <c r="W195" s="1109"/>
      <c r="X195" s="1109"/>
      <c r="Y195" s="1109"/>
      <c r="Z195" s="1109"/>
      <c r="AA195" s="1109"/>
      <c r="AB195" s="1109"/>
      <c r="AC195" s="1109"/>
      <c r="AD195" s="1109"/>
      <c r="AE195" s="1109"/>
      <c r="AF195" s="1109"/>
      <c r="AG195" s="1109"/>
      <c r="AH195" s="1109"/>
      <c r="AI195" s="1109"/>
      <c r="AJ195" s="1015"/>
      <c r="AK195" s="1015"/>
      <c r="AL195" s="1015"/>
      <c r="AM195" s="1015"/>
      <c r="AN195" s="1015"/>
      <c r="AO195" s="1015"/>
      <c r="AP195" s="1015"/>
      <c r="AQ195" s="1016"/>
      <c r="AV195" s="361"/>
      <c r="AW195" s="361"/>
      <c r="AX195" s="362"/>
    </row>
    <row r="196" spans="2:55" s="198" customFormat="1" ht="15" customHeight="1">
      <c r="B196" s="1011" t="s">
        <v>2804</v>
      </c>
      <c r="C196" s="1012"/>
      <c r="D196" s="1012"/>
      <c r="E196" s="1012"/>
      <c r="F196" s="1012"/>
      <c r="G196" s="1012"/>
      <c r="H196" s="1012"/>
      <c r="I196" s="1012"/>
      <c r="J196" s="1012"/>
      <c r="K196" s="1012"/>
      <c r="L196" s="1012"/>
      <c r="M196" s="1012"/>
      <c r="N196" s="1012"/>
      <c r="O196" s="1012"/>
      <c r="P196" s="1013"/>
      <c r="Q196" s="1108">
        <f>MIN(Q188,Q194)</f>
        <v>0</v>
      </c>
      <c r="R196" s="1108"/>
      <c r="S196" s="1108"/>
      <c r="T196" s="1108"/>
      <c r="U196" s="1108"/>
      <c r="V196" s="1108"/>
      <c r="W196" s="1108"/>
      <c r="X196" s="1108"/>
      <c r="Y196" s="1108"/>
      <c r="Z196" s="1108"/>
      <c r="AA196" s="1108"/>
      <c r="AB196" s="1108"/>
      <c r="AC196" s="1108"/>
      <c r="AD196" s="1108"/>
      <c r="AE196" s="1108"/>
      <c r="AF196" s="1108"/>
      <c r="AG196" s="1108"/>
      <c r="AH196" s="1108"/>
      <c r="AI196" s="1108"/>
      <c r="AJ196" s="1012" t="s">
        <v>2318</v>
      </c>
      <c r="AK196" s="1147" t="s">
        <v>2720</v>
      </c>
      <c r="AL196" s="1147"/>
      <c r="AM196" s="1147"/>
      <c r="AN196" s="1147"/>
      <c r="AO196" s="1147"/>
      <c r="AP196" s="1147"/>
      <c r="AQ196" s="1148"/>
      <c r="AV196" s="361"/>
      <c r="AW196" s="361"/>
      <c r="AX196" s="362"/>
    </row>
    <row r="197" spans="2:55" s="198" customFormat="1" ht="15" customHeight="1">
      <c r="B197" s="1014"/>
      <c r="C197" s="1015"/>
      <c r="D197" s="1015"/>
      <c r="E197" s="1015"/>
      <c r="F197" s="1015"/>
      <c r="G197" s="1015"/>
      <c r="H197" s="1015"/>
      <c r="I197" s="1015"/>
      <c r="J197" s="1015"/>
      <c r="K197" s="1015"/>
      <c r="L197" s="1015"/>
      <c r="M197" s="1015"/>
      <c r="N197" s="1015"/>
      <c r="O197" s="1015"/>
      <c r="P197" s="1016"/>
      <c r="Q197" s="1109"/>
      <c r="R197" s="1109"/>
      <c r="S197" s="1109"/>
      <c r="T197" s="1109"/>
      <c r="U197" s="1109"/>
      <c r="V197" s="1109"/>
      <c r="W197" s="1109"/>
      <c r="X197" s="1109"/>
      <c r="Y197" s="1109"/>
      <c r="Z197" s="1109"/>
      <c r="AA197" s="1109"/>
      <c r="AB197" s="1109"/>
      <c r="AC197" s="1109"/>
      <c r="AD197" s="1109"/>
      <c r="AE197" s="1109"/>
      <c r="AF197" s="1109"/>
      <c r="AG197" s="1109"/>
      <c r="AH197" s="1109"/>
      <c r="AI197" s="1109"/>
      <c r="AJ197" s="1015"/>
      <c r="AK197" s="1149"/>
      <c r="AL197" s="1149"/>
      <c r="AM197" s="1149"/>
      <c r="AN197" s="1149"/>
      <c r="AO197" s="1149"/>
      <c r="AP197" s="1149"/>
      <c r="AQ197" s="1150"/>
      <c r="AV197" s="361"/>
      <c r="AW197" s="361"/>
      <c r="AX197" s="362"/>
    </row>
    <row r="198" spans="2:55" s="198" customFormat="1" ht="10" customHeight="1" thickBot="1">
      <c r="B198" s="124"/>
      <c r="C198" s="124"/>
      <c r="D198" s="124"/>
      <c r="E198" s="124"/>
      <c r="F198" s="124"/>
      <c r="G198" s="124"/>
      <c r="H198" s="124"/>
      <c r="I198" s="124"/>
      <c r="J198" s="124"/>
      <c r="K198" s="124"/>
      <c r="L198" s="124"/>
      <c r="M198" s="124"/>
      <c r="N198" s="124"/>
      <c r="O198" s="124"/>
      <c r="P198" s="124"/>
      <c r="Q198" s="503"/>
      <c r="R198" s="503"/>
      <c r="S198" s="503"/>
      <c r="T198" s="503"/>
      <c r="U198" s="503"/>
      <c r="V198" s="503"/>
      <c r="W198" s="503"/>
      <c r="X198" s="503"/>
      <c r="Y198" s="503"/>
      <c r="Z198" s="503"/>
      <c r="AA198" s="503"/>
      <c r="AB198" s="503"/>
      <c r="AC198" s="503"/>
      <c r="AD198" s="503"/>
      <c r="AE198" s="503"/>
      <c r="AF198" s="503"/>
      <c r="AG198" s="503"/>
      <c r="AH198" s="503"/>
      <c r="AI198" s="503"/>
      <c r="AJ198" s="124"/>
      <c r="AK198" s="124"/>
      <c r="AL198" s="124"/>
      <c r="AM198" s="124"/>
      <c r="AN198" s="124"/>
      <c r="AO198" s="124"/>
      <c r="AP198" s="124"/>
      <c r="AQ198" s="124"/>
      <c r="AV198" s="361"/>
      <c r="AW198" s="361"/>
      <c r="AX198" s="362"/>
    </row>
    <row r="199" spans="2:55" s="198" customFormat="1" ht="15" customHeight="1">
      <c r="B199" s="1135" t="s">
        <v>2732</v>
      </c>
      <c r="C199" s="1136"/>
      <c r="D199" s="1136"/>
      <c r="E199" s="1136"/>
      <c r="F199" s="1136"/>
      <c r="G199" s="1136"/>
      <c r="H199" s="1136"/>
      <c r="I199" s="1136"/>
      <c r="J199" s="1136"/>
      <c r="K199" s="1136"/>
      <c r="L199" s="1136"/>
      <c r="M199" s="1136"/>
      <c r="N199" s="1136"/>
      <c r="O199" s="1136"/>
      <c r="P199" s="1137"/>
      <c r="Q199" s="1141">
        <f>MIN(ROUNDDOWN(Q176+Q196,-3),AS200)</f>
        <v>0</v>
      </c>
      <c r="R199" s="1141"/>
      <c r="S199" s="1141"/>
      <c r="T199" s="1141"/>
      <c r="U199" s="1141"/>
      <c r="V199" s="1141"/>
      <c r="W199" s="1141"/>
      <c r="X199" s="1141"/>
      <c r="Y199" s="1141"/>
      <c r="Z199" s="1141"/>
      <c r="AA199" s="1141"/>
      <c r="AB199" s="1141"/>
      <c r="AC199" s="1141"/>
      <c r="AD199" s="1141"/>
      <c r="AE199" s="1141"/>
      <c r="AF199" s="1141"/>
      <c r="AG199" s="1141"/>
      <c r="AH199" s="1141"/>
      <c r="AI199" s="1141"/>
      <c r="AJ199" s="1136" t="s">
        <v>2318</v>
      </c>
      <c r="AK199" s="1143" t="s">
        <v>2735</v>
      </c>
      <c r="AL199" s="1143"/>
      <c r="AM199" s="1143"/>
      <c r="AN199" s="1143"/>
      <c r="AO199" s="1143"/>
      <c r="AP199" s="1143"/>
      <c r="AQ199" s="1144"/>
      <c r="AS199" s="198" t="s">
        <v>2822</v>
      </c>
      <c r="AV199" s="361"/>
      <c r="AW199" s="361"/>
      <c r="AX199" s="362"/>
    </row>
    <row r="200" spans="2:55" s="198" customFormat="1" ht="15" customHeight="1" thickBot="1">
      <c r="B200" s="1138"/>
      <c r="C200" s="1139"/>
      <c r="D200" s="1139"/>
      <c r="E200" s="1139"/>
      <c r="F200" s="1139"/>
      <c r="G200" s="1139"/>
      <c r="H200" s="1139"/>
      <c r="I200" s="1139"/>
      <c r="J200" s="1139"/>
      <c r="K200" s="1139"/>
      <c r="L200" s="1139"/>
      <c r="M200" s="1139"/>
      <c r="N200" s="1139"/>
      <c r="O200" s="1139"/>
      <c r="P200" s="1140"/>
      <c r="Q200" s="1142"/>
      <c r="R200" s="1142"/>
      <c r="S200" s="1142"/>
      <c r="T200" s="1142"/>
      <c r="U200" s="1142"/>
      <c r="V200" s="1142"/>
      <c r="W200" s="1142"/>
      <c r="X200" s="1142"/>
      <c r="Y200" s="1142"/>
      <c r="Z200" s="1142"/>
      <c r="AA200" s="1142"/>
      <c r="AB200" s="1142"/>
      <c r="AC200" s="1142"/>
      <c r="AD200" s="1142"/>
      <c r="AE200" s="1142"/>
      <c r="AF200" s="1142"/>
      <c r="AG200" s="1142"/>
      <c r="AH200" s="1142"/>
      <c r="AI200" s="1142"/>
      <c r="AJ200" s="1139"/>
      <c r="AK200" s="1145"/>
      <c r="AL200" s="1145"/>
      <c r="AM200" s="1145"/>
      <c r="AN200" s="1145"/>
      <c r="AO200" s="1145"/>
      <c r="AP200" s="1145"/>
      <c r="AQ200" s="1146"/>
      <c r="AS200" s="667">
        <v>100000000</v>
      </c>
      <c r="AV200" s="361"/>
      <c r="AW200" s="361"/>
      <c r="AX200" s="362"/>
      <c r="BC200" s="668"/>
    </row>
  </sheetData>
  <sheetProtection algorithmName="SHA-512" hashValue="XChQ4NNZjTAqSpPEldEcauetVZx8CuHbJoN6RD/2662OViOy024hdlStd2M0jq5Y5oC1iPbca15CV2j1Ih7G5g==" saltValue="Sgk0KFO0Xah1e0twvOHJGw==" spinCount="100000" sheet="1" formatCells="0" selectLockedCells="1"/>
  <mergeCells count="407">
    <mergeCell ref="AL149:AR150"/>
    <mergeCell ref="B90:H91"/>
    <mergeCell ref="I90:P91"/>
    <mergeCell ref="Q90:W91"/>
    <mergeCell ref="X90:Y91"/>
    <mergeCell ref="Z90:AK91"/>
    <mergeCell ref="B92:P93"/>
    <mergeCell ref="Q92:W93"/>
    <mergeCell ref="AC78:AI79"/>
    <mergeCell ref="AJ78:AK79"/>
    <mergeCell ref="I80:J81"/>
    <mergeCell ref="K80:Q81"/>
    <mergeCell ref="R80:R81"/>
    <mergeCell ref="S80:S81"/>
    <mergeCell ref="T80:Z81"/>
    <mergeCell ref="AA80:AB81"/>
    <mergeCell ref="AC80:AI81"/>
    <mergeCell ref="AJ80:AK81"/>
    <mergeCell ref="I82:J83"/>
    <mergeCell ref="K82:Q83"/>
    <mergeCell ref="R82:R83"/>
    <mergeCell ref="S82:S83"/>
    <mergeCell ref="T82:Z83"/>
    <mergeCell ref="AA82:AB83"/>
    <mergeCell ref="AA13:AQ14"/>
    <mergeCell ref="I88:P89"/>
    <mergeCell ref="Q88:W89"/>
    <mergeCell ref="X88:Y89"/>
    <mergeCell ref="Z88:AK89"/>
    <mergeCell ref="I53:J54"/>
    <mergeCell ref="K53:S54"/>
    <mergeCell ref="T53:AB54"/>
    <mergeCell ref="AC53:AK54"/>
    <mergeCell ref="AC57:AI58"/>
    <mergeCell ref="AJ57:AK58"/>
    <mergeCell ref="I61:J62"/>
    <mergeCell ref="K61:Q62"/>
    <mergeCell ref="R61:R62"/>
    <mergeCell ref="S61:S62"/>
    <mergeCell ref="T61:Z62"/>
    <mergeCell ref="AA61:AB62"/>
    <mergeCell ref="AC61:AI62"/>
    <mergeCell ref="AJ61:AK62"/>
    <mergeCell ref="I63:J64"/>
    <mergeCell ref="K63:Q64"/>
    <mergeCell ref="R63:R64"/>
    <mergeCell ref="O40:AQ41"/>
    <mergeCell ref="I65:AB66"/>
    <mergeCell ref="AO3:AP3"/>
    <mergeCell ref="AL3:AM3"/>
    <mergeCell ref="AG3:AJ3"/>
    <mergeCell ref="V6:Y7"/>
    <mergeCell ref="V8:Y9"/>
    <mergeCell ref="V13:Y14"/>
    <mergeCell ref="D30:AP30"/>
    <mergeCell ref="B28:AQ29"/>
    <mergeCell ref="C27:H27"/>
    <mergeCell ref="M27:P27"/>
    <mergeCell ref="Q27:S27"/>
    <mergeCell ref="B24:AQ25"/>
    <mergeCell ref="I27:J27"/>
    <mergeCell ref="K27:L27"/>
    <mergeCell ref="T27:AQ27"/>
    <mergeCell ref="V22:Y22"/>
    <mergeCell ref="AH22:AQ22"/>
    <mergeCell ref="AA8:AQ9"/>
    <mergeCell ref="V10:Y10"/>
    <mergeCell ref="AA10:AG10"/>
    <mergeCell ref="AH10:AQ10"/>
    <mergeCell ref="AA6:AC7"/>
    <mergeCell ref="AD6:AQ7"/>
    <mergeCell ref="V21:Y21"/>
    <mergeCell ref="AC65:AI66"/>
    <mergeCell ref="AJ65:AK66"/>
    <mergeCell ref="I67:P68"/>
    <mergeCell ref="Q67:W68"/>
    <mergeCell ref="X67:Y68"/>
    <mergeCell ref="Z67:AK68"/>
    <mergeCell ref="O42:AQ43"/>
    <mergeCell ref="B35:N35"/>
    <mergeCell ref="B36:N37"/>
    <mergeCell ref="B40:N41"/>
    <mergeCell ref="B38:N39"/>
    <mergeCell ref="I59:J60"/>
    <mergeCell ref="K59:Q60"/>
    <mergeCell ref="R59:R60"/>
    <mergeCell ref="S59:S60"/>
    <mergeCell ref="T59:Z60"/>
    <mergeCell ref="AA59:AB60"/>
    <mergeCell ref="AC59:AI60"/>
    <mergeCell ref="AJ59:AK60"/>
    <mergeCell ref="S57:S58"/>
    <mergeCell ref="T57:Z58"/>
    <mergeCell ref="AA57:AB58"/>
    <mergeCell ref="B42:N43"/>
    <mergeCell ref="B47:N50"/>
    <mergeCell ref="T78:Z79"/>
    <mergeCell ref="AA78:AB79"/>
    <mergeCell ref="B69:H70"/>
    <mergeCell ref="I69:P70"/>
    <mergeCell ref="Q69:W70"/>
    <mergeCell ref="X69:Y70"/>
    <mergeCell ref="Z69:AK70"/>
    <mergeCell ref="B53:H68"/>
    <mergeCell ref="I55:J56"/>
    <mergeCell ref="K55:Q56"/>
    <mergeCell ref="R55:R56"/>
    <mergeCell ref="S55:S56"/>
    <mergeCell ref="T55:Z56"/>
    <mergeCell ref="AA55:AB56"/>
    <mergeCell ref="AC55:AI56"/>
    <mergeCell ref="AJ55:AK56"/>
    <mergeCell ref="I57:J58"/>
    <mergeCell ref="K57:Q58"/>
    <mergeCell ref="R57:R58"/>
    <mergeCell ref="S63:S64"/>
    <mergeCell ref="T63:Z64"/>
    <mergeCell ref="AA63:AB64"/>
    <mergeCell ref="AC63:AI64"/>
    <mergeCell ref="AJ63:AK64"/>
    <mergeCell ref="AC82:AI83"/>
    <mergeCell ref="AJ82:AK83"/>
    <mergeCell ref="B71:P72"/>
    <mergeCell ref="Q71:W72"/>
    <mergeCell ref="X71:Y72"/>
    <mergeCell ref="Z71:AK72"/>
    <mergeCell ref="AL71:AR72"/>
    <mergeCell ref="B74:H89"/>
    <mergeCell ref="I74:J75"/>
    <mergeCell ref="K74:S75"/>
    <mergeCell ref="T74:AB75"/>
    <mergeCell ref="AC74:AK75"/>
    <mergeCell ref="I76:J77"/>
    <mergeCell ref="K76:Q77"/>
    <mergeCell ref="R76:R77"/>
    <mergeCell ref="S76:S77"/>
    <mergeCell ref="T76:Z77"/>
    <mergeCell ref="AA76:AB77"/>
    <mergeCell ref="AC76:AI77"/>
    <mergeCell ref="AJ76:AK77"/>
    <mergeCell ref="I78:J79"/>
    <mergeCell ref="K78:Q79"/>
    <mergeCell ref="R78:R79"/>
    <mergeCell ref="S78:S79"/>
    <mergeCell ref="I86:AB87"/>
    <mergeCell ref="AC86:AI87"/>
    <mergeCell ref="AJ86:AK87"/>
    <mergeCell ref="X92:Y93"/>
    <mergeCell ref="Z92:AK93"/>
    <mergeCell ref="AL92:AR93"/>
    <mergeCell ref="I84:J85"/>
    <mergeCell ref="K84:Q85"/>
    <mergeCell ref="R84:R85"/>
    <mergeCell ref="S84:S85"/>
    <mergeCell ref="T84:Z85"/>
    <mergeCell ref="AA84:AB85"/>
    <mergeCell ref="AC84:AI85"/>
    <mergeCell ref="AJ84:AK85"/>
    <mergeCell ref="B95:H110"/>
    <mergeCell ref="I95:J96"/>
    <mergeCell ref="K95:S96"/>
    <mergeCell ref="T95:AB96"/>
    <mergeCell ref="AC95:AK96"/>
    <mergeCell ref="I97:J98"/>
    <mergeCell ref="K97:Q98"/>
    <mergeCell ref="R97:R98"/>
    <mergeCell ref="S97:S98"/>
    <mergeCell ref="T97:Z98"/>
    <mergeCell ref="AA97:AB98"/>
    <mergeCell ref="AC97:AI98"/>
    <mergeCell ref="AJ97:AK98"/>
    <mergeCell ref="I99:J100"/>
    <mergeCell ref="K99:Q100"/>
    <mergeCell ref="R99:R100"/>
    <mergeCell ref="S99:S100"/>
    <mergeCell ref="T99:Z100"/>
    <mergeCell ref="AA99:AB100"/>
    <mergeCell ref="AC99:AI100"/>
    <mergeCell ref="AJ99:AK100"/>
    <mergeCell ref="I101:J102"/>
    <mergeCell ref="K101:Q102"/>
    <mergeCell ref="R101:R102"/>
    <mergeCell ref="S101:S102"/>
    <mergeCell ref="T101:Z102"/>
    <mergeCell ref="AA101:AB102"/>
    <mergeCell ref="AC101:AI102"/>
    <mergeCell ref="AJ101:AK102"/>
    <mergeCell ref="Q109:W110"/>
    <mergeCell ref="X109:Y110"/>
    <mergeCell ref="Z109:AK110"/>
    <mergeCell ref="B111:H112"/>
    <mergeCell ref="I111:P112"/>
    <mergeCell ref="Q111:W112"/>
    <mergeCell ref="X111:Y112"/>
    <mergeCell ref="Z111:AK112"/>
    <mergeCell ref="I103:J104"/>
    <mergeCell ref="K103:Q104"/>
    <mergeCell ref="R103:R104"/>
    <mergeCell ref="S103:S104"/>
    <mergeCell ref="T103:Z104"/>
    <mergeCell ref="AA103:AB104"/>
    <mergeCell ref="AC103:AI104"/>
    <mergeCell ref="AJ103:AK104"/>
    <mergeCell ref="I105:J106"/>
    <mergeCell ref="K105:Q106"/>
    <mergeCell ref="R105:R106"/>
    <mergeCell ref="S105:S106"/>
    <mergeCell ref="T105:Z106"/>
    <mergeCell ref="AA105:AB106"/>
    <mergeCell ref="AC105:AI106"/>
    <mergeCell ref="AJ105:AK106"/>
    <mergeCell ref="AI137:AK138"/>
    <mergeCell ref="I139:J140"/>
    <mergeCell ref="K139:P140"/>
    <mergeCell ref="Q139:R140"/>
    <mergeCell ref="S139:S140"/>
    <mergeCell ref="T139:Z140"/>
    <mergeCell ref="AA139:AB140"/>
    <mergeCell ref="AC139:AH140"/>
    <mergeCell ref="AI139:AK140"/>
    <mergeCell ref="Z115:AK116"/>
    <mergeCell ref="I107:AB108"/>
    <mergeCell ref="AC107:AI108"/>
    <mergeCell ref="AJ107:AK108"/>
    <mergeCell ref="I109:P110"/>
    <mergeCell ref="B121:P122"/>
    <mergeCell ref="B130:N133"/>
    <mergeCell ref="O130:AQ130"/>
    <mergeCell ref="O131:AQ131"/>
    <mergeCell ref="O132:AQ132"/>
    <mergeCell ref="S141:S142"/>
    <mergeCell ref="T141:Z142"/>
    <mergeCell ref="AA141:AB142"/>
    <mergeCell ref="AC141:AH142"/>
    <mergeCell ref="AI141:AK142"/>
    <mergeCell ref="I143:J144"/>
    <mergeCell ref="K143:P144"/>
    <mergeCell ref="Q143:R144"/>
    <mergeCell ref="S143:S144"/>
    <mergeCell ref="T143:Z144"/>
    <mergeCell ref="AA143:AB144"/>
    <mergeCell ref="AC143:AH144"/>
    <mergeCell ref="AI143:AK144"/>
    <mergeCell ref="I141:J142"/>
    <mergeCell ref="K141:P142"/>
    <mergeCell ref="Q141:R142"/>
    <mergeCell ref="I145:J146"/>
    <mergeCell ref="K145:P146"/>
    <mergeCell ref="Q145:R146"/>
    <mergeCell ref="S145:S146"/>
    <mergeCell ref="T145:Z146"/>
    <mergeCell ref="AA145:AB146"/>
    <mergeCell ref="AC145:AH146"/>
    <mergeCell ref="AI145:AK146"/>
    <mergeCell ref="I147:AB148"/>
    <mergeCell ref="AC147:AH148"/>
    <mergeCell ref="AI147:AK148"/>
    <mergeCell ref="I149:P150"/>
    <mergeCell ref="Q149:W150"/>
    <mergeCell ref="X149:Y150"/>
    <mergeCell ref="Z149:AK150"/>
    <mergeCell ref="B156:P157"/>
    <mergeCell ref="Q156:AI157"/>
    <mergeCell ref="AJ156:AJ157"/>
    <mergeCell ref="AK156:AQ157"/>
    <mergeCell ref="B160:P161"/>
    <mergeCell ref="Q160:AI161"/>
    <mergeCell ref="AJ160:AJ161"/>
    <mergeCell ref="AK160:AQ161"/>
    <mergeCell ref="B135:H150"/>
    <mergeCell ref="I135:J136"/>
    <mergeCell ref="K135:S136"/>
    <mergeCell ref="T135:AB136"/>
    <mergeCell ref="AC135:AK136"/>
    <mergeCell ref="I137:J138"/>
    <mergeCell ref="K137:P138"/>
    <mergeCell ref="Q137:R138"/>
    <mergeCell ref="S137:S138"/>
    <mergeCell ref="T137:Z138"/>
    <mergeCell ref="AA137:AB138"/>
    <mergeCell ref="AC137:AH138"/>
    <mergeCell ref="B162:P163"/>
    <mergeCell ref="Q162:AI163"/>
    <mergeCell ref="AJ162:AJ163"/>
    <mergeCell ref="AK162:AQ163"/>
    <mergeCell ref="B164:P165"/>
    <mergeCell ref="Q164:AI165"/>
    <mergeCell ref="AJ164:AJ165"/>
    <mergeCell ref="AK164:AQ165"/>
    <mergeCell ref="B166:P167"/>
    <mergeCell ref="Q166:AI167"/>
    <mergeCell ref="AK166:AQ167"/>
    <mergeCell ref="Q168:AI169"/>
    <mergeCell ref="AJ168:AJ169"/>
    <mergeCell ref="AK168:AQ169"/>
    <mergeCell ref="B170:P171"/>
    <mergeCell ref="Q170:AI171"/>
    <mergeCell ref="AJ170:AK171"/>
    <mergeCell ref="AL170:AQ171"/>
    <mergeCell ref="B172:P173"/>
    <mergeCell ref="Q172:AI173"/>
    <mergeCell ref="AJ172:AL173"/>
    <mergeCell ref="AM172:AQ173"/>
    <mergeCell ref="B31:N33"/>
    <mergeCell ref="O31:T31"/>
    <mergeCell ref="U31:AQ31"/>
    <mergeCell ref="O32:T32"/>
    <mergeCell ref="U32:AQ32"/>
    <mergeCell ref="O33:T33"/>
    <mergeCell ref="U33:AQ33"/>
    <mergeCell ref="AA22:AG22"/>
    <mergeCell ref="O38:AQ39"/>
    <mergeCell ref="O35:AQ35"/>
    <mergeCell ref="O36:AQ37"/>
    <mergeCell ref="B34:N34"/>
    <mergeCell ref="AA21:AQ21"/>
    <mergeCell ref="V15:Y15"/>
    <mergeCell ref="AA15:AQ15"/>
    <mergeCell ref="V16:Y16"/>
    <mergeCell ref="AA16:AG16"/>
    <mergeCell ref="AH16:AQ16"/>
    <mergeCell ref="V19:Y20"/>
    <mergeCell ref="AA19:AQ20"/>
    <mergeCell ref="Q121:W122"/>
    <mergeCell ref="X121:Y122"/>
    <mergeCell ref="Z121:AK122"/>
    <mergeCell ref="O34:AQ34"/>
    <mergeCell ref="O47:AQ47"/>
    <mergeCell ref="O48:AQ48"/>
    <mergeCell ref="O49:AQ49"/>
    <mergeCell ref="O50:AQ50"/>
    <mergeCell ref="B113:P114"/>
    <mergeCell ref="Q113:W114"/>
    <mergeCell ref="X113:Y114"/>
    <mergeCell ref="Z113:AK114"/>
    <mergeCell ref="AL113:AR114"/>
    <mergeCell ref="B115:P116"/>
    <mergeCell ref="Q115:W116"/>
    <mergeCell ref="X115:Y116"/>
    <mergeCell ref="O133:AQ133"/>
    <mergeCell ref="BB123:BB124"/>
    <mergeCell ref="B126:P127"/>
    <mergeCell ref="Q126:W127"/>
    <mergeCell ref="X126:Y127"/>
    <mergeCell ref="AL126:AR127"/>
    <mergeCell ref="BB126:BB127"/>
    <mergeCell ref="B123:P124"/>
    <mergeCell ref="Q123:W124"/>
    <mergeCell ref="X123:Y124"/>
    <mergeCell ref="Z123:AK124"/>
    <mergeCell ref="AL123:AR124"/>
    <mergeCell ref="Z126:AK127"/>
    <mergeCell ref="B151:P152"/>
    <mergeCell ref="Q151:W152"/>
    <mergeCell ref="X151:Y152"/>
    <mergeCell ref="Z151:AG152"/>
    <mergeCell ref="AH151:AK152"/>
    <mergeCell ref="BB151:BB152"/>
    <mergeCell ref="AJ184:AJ185"/>
    <mergeCell ref="AK184:AQ185"/>
    <mergeCell ref="AL151:AR152"/>
    <mergeCell ref="B180:P181"/>
    <mergeCell ref="Q180:AI181"/>
    <mergeCell ref="AJ180:AJ181"/>
    <mergeCell ref="AK180:AQ181"/>
    <mergeCell ref="B182:P183"/>
    <mergeCell ref="Q182:AI183"/>
    <mergeCell ref="B174:P175"/>
    <mergeCell ref="Q174:AI175"/>
    <mergeCell ref="AJ174:AJ175"/>
    <mergeCell ref="AK174:AQ175"/>
    <mergeCell ref="B176:P177"/>
    <mergeCell ref="Q176:AI177"/>
    <mergeCell ref="AJ176:AJ177"/>
    <mergeCell ref="AK176:AQ177"/>
    <mergeCell ref="B168:P169"/>
    <mergeCell ref="AJ182:AJ183"/>
    <mergeCell ref="AK182:AQ183"/>
    <mergeCell ref="B192:P193"/>
    <mergeCell ref="Q192:AI193"/>
    <mergeCell ref="AJ190:AK191"/>
    <mergeCell ref="AL190:AQ191"/>
    <mergeCell ref="B194:P195"/>
    <mergeCell ref="Q194:AI195"/>
    <mergeCell ref="AJ194:AJ195"/>
    <mergeCell ref="AK194:AQ195"/>
    <mergeCell ref="B186:P187"/>
    <mergeCell ref="Q186:AI187"/>
    <mergeCell ref="B188:P189"/>
    <mergeCell ref="AK186:AQ187"/>
    <mergeCell ref="B184:P185"/>
    <mergeCell ref="Q184:AI185"/>
    <mergeCell ref="B199:P200"/>
    <mergeCell ref="Q199:AI200"/>
    <mergeCell ref="AJ199:AJ200"/>
    <mergeCell ref="AK199:AQ200"/>
    <mergeCell ref="B196:P197"/>
    <mergeCell ref="Q196:AI197"/>
    <mergeCell ref="AJ196:AJ197"/>
    <mergeCell ref="AK196:AQ197"/>
    <mergeCell ref="Q188:AI189"/>
    <mergeCell ref="B190:P191"/>
    <mergeCell ref="Q190:AI191"/>
    <mergeCell ref="AJ192:AL193"/>
    <mergeCell ref="AM192:AQ193"/>
    <mergeCell ref="AJ188:AJ189"/>
    <mergeCell ref="AK188:AQ189"/>
  </mergeCells>
  <phoneticPr fontId="57"/>
  <dataValidations count="1">
    <dataValidation type="list" showInputMessage="1" showErrorMessage="1" sqref="O34:AQ34" xr:uid="{00000000-0002-0000-1A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scale="86" orientation="portrait" blackAndWhite="1" r:id="rId1"/>
  <rowBreaks count="3" manualBreakCount="3">
    <brk id="44" max="43" man="1"/>
    <brk id="93" max="43" man="1"/>
    <brk id="153" max="43"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rgb="FFFFFF00"/>
  </sheetPr>
  <dimension ref="A1:AI90"/>
  <sheetViews>
    <sheetView showGridLines="0" view="pageBreakPreview" topLeftCell="A60" zoomScaleNormal="100" zoomScaleSheetLayoutView="100" workbookViewId="0">
      <selection activeCell="M49" sqref="M49:P49"/>
    </sheetView>
  </sheetViews>
  <sheetFormatPr defaultRowHeight="13"/>
  <cols>
    <col min="1" max="1" width="2.08984375" style="123" customWidth="1"/>
    <col min="2" max="2" width="2.36328125" style="123" customWidth="1"/>
    <col min="3" max="3" width="1.08984375" style="123" customWidth="1"/>
    <col min="4" max="4" width="5.6328125" style="123" customWidth="1"/>
    <col min="5" max="5" width="3.6328125" style="123" customWidth="1"/>
    <col min="6" max="6" width="2.6328125" style="123" customWidth="1"/>
    <col min="7" max="7" width="3.6328125" style="123" customWidth="1"/>
    <col min="8" max="8" width="2.6328125" style="123" customWidth="1"/>
    <col min="9" max="9" width="3.6328125" style="123" customWidth="1"/>
    <col min="10" max="10" width="4.6328125" style="123" customWidth="1"/>
    <col min="11" max="11" width="1.1796875" style="123" customWidth="1"/>
    <col min="12" max="12" width="3.08984375" style="123" customWidth="1"/>
    <col min="13" max="13" width="4.453125" style="123" customWidth="1"/>
    <col min="14" max="14" width="3.6328125" style="123" customWidth="1"/>
    <col min="15" max="15" width="5.6328125" style="123" customWidth="1"/>
    <col min="16" max="16" width="3.6328125" style="123" customWidth="1"/>
    <col min="17" max="17" width="4.6328125" style="123" customWidth="1"/>
    <col min="18" max="20" width="3.6328125" style="123" customWidth="1"/>
    <col min="21" max="24" width="3.6328125" style="124" customWidth="1"/>
    <col min="25" max="25" width="2.1796875" style="124" customWidth="1"/>
    <col min="26" max="26" width="2.08984375" style="124" customWidth="1"/>
    <col min="27" max="27" width="9.08984375" style="124" bestFit="1" customWidth="1"/>
    <col min="28" max="28" width="8.6328125" style="123" customWidth="1"/>
    <col min="29" max="263" width="8.90625" style="123"/>
    <col min="264" max="264" width="2.453125" style="123" customWidth="1"/>
    <col min="265" max="265" width="2.36328125" style="123" customWidth="1"/>
    <col min="266" max="266" width="1.08984375" style="123" customWidth="1"/>
    <col min="267" max="267" width="22.6328125" style="123" customWidth="1"/>
    <col min="268" max="268" width="1.1796875" style="123" customWidth="1"/>
    <col min="269" max="270" width="11.81640625" style="123" customWidth="1"/>
    <col min="271" max="271" width="1.81640625" style="123" customWidth="1"/>
    <col min="272" max="272" width="6.90625" style="123" customWidth="1"/>
    <col min="273" max="273" width="4.453125" style="123" customWidth="1"/>
    <col min="274" max="274" width="3.6328125" style="123" customWidth="1"/>
    <col min="275" max="275" width="0.81640625" style="123" customWidth="1"/>
    <col min="276" max="276" width="3.36328125" style="123" customWidth="1"/>
    <col min="277" max="277" width="3.6328125" style="123" customWidth="1"/>
    <col min="278" max="278" width="3" style="123" customWidth="1"/>
    <col min="279" max="279" width="3.6328125" style="123" customWidth="1"/>
    <col min="280" max="280" width="3.08984375" style="123" customWidth="1"/>
    <col min="281" max="281" width="1.90625" style="123" customWidth="1"/>
    <col min="282" max="283" width="2.1796875" style="123" customWidth="1"/>
    <col min="284" max="284" width="7.1796875" style="123" customWidth="1"/>
    <col min="285" max="519" width="8.90625" style="123"/>
    <col min="520" max="520" width="2.453125" style="123" customWidth="1"/>
    <col min="521" max="521" width="2.36328125" style="123" customWidth="1"/>
    <col min="522" max="522" width="1.08984375" style="123" customWidth="1"/>
    <col min="523" max="523" width="22.6328125" style="123" customWidth="1"/>
    <col min="524" max="524" width="1.1796875" style="123" customWidth="1"/>
    <col min="525" max="526" width="11.81640625" style="123" customWidth="1"/>
    <col min="527" max="527" width="1.81640625" style="123" customWidth="1"/>
    <col min="528" max="528" width="6.90625" style="123" customWidth="1"/>
    <col min="529" max="529" width="4.453125" style="123" customWidth="1"/>
    <col min="530" max="530" width="3.6328125" style="123" customWidth="1"/>
    <col min="531" max="531" width="0.81640625" style="123" customWidth="1"/>
    <col min="532" max="532" width="3.36328125" style="123" customWidth="1"/>
    <col min="533" max="533" width="3.6328125" style="123" customWidth="1"/>
    <col min="534" max="534" width="3" style="123" customWidth="1"/>
    <col min="535" max="535" width="3.6328125" style="123" customWidth="1"/>
    <col min="536" max="536" width="3.08984375" style="123" customWidth="1"/>
    <col min="537" max="537" width="1.90625" style="123" customWidth="1"/>
    <col min="538" max="539" width="2.1796875" style="123" customWidth="1"/>
    <col min="540" max="540" width="7.1796875" style="123" customWidth="1"/>
    <col min="541" max="775" width="8.90625" style="123"/>
    <col min="776" max="776" width="2.453125" style="123" customWidth="1"/>
    <col min="777" max="777" width="2.36328125" style="123" customWidth="1"/>
    <col min="778" max="778" width="1.08984375" style="123" customWidth="1"/>
    <col min="779" max="779" width="22.6328125" style="123" customWidth="1"/>
    <col min="780" max="780" width="1.1796875" style="123" customWidth="1"/>
    <col min="781" max="782" width="11.81640625" style="123" customWidth="1"/>
    <col min="783" max="783" width="1.81640625" style="123" customWidth="1"/>
    <col min="784" max="784" width="6.90625" style="123" customWidth="1"/>
    <col min="785" max="785" width="4.453125" style="123" customWidth="1"/>
    <col min="786" max="786" width="3.6328125" style="123" customWidth="1"/>
    <col min="787" max="787" width="0.81640625" style="123" customWidth="1"/>
    <col min="788" max="788" width="3.36328125" style="123" customWidth="1"/>
    <col min="789" max="789" width="3.6328125" style="123" customWidth="1"/>
    <col min="790" max="790" width="3" style="123" customWidth="1"/>
    <col min="791" max="791" width="3.6328125" style="123" customWidth="1"/>
    <col min="792" max="792" width="3.08984375" style="123" customWidth="1"/>
    <col min="793" max="793" width="1.90625" style="123" customWidth="1"/>
    <col min="794" max="795" width="2.1796875" style="123" customWidth="1"/>
    <col min="796" max="796" width="7.1796875" style="123" customWidth="1"/>
    <col min="797" max="1031" width="8.90625" style="123"/>
    <col min="1032" max="1032" width="2.453125" style="123" customWidth="1"/>
    <col min="1033" max="1033" width="2.36328125" style="123" customWidth="1"/>
    <col min="1034" max="1034" width="1.08984375" style="123" customWidth="1"/>
    <col min="1035" max="1035" width="22.6328125" style="123" customWidth="1"/>
    <col min="1036" max="1036" width="1.1796875" style="123" customWidth="1"/>
    <col min="1037" max="1038" width="11.81640625" style="123" customWidth="1"/>
    <col min="1039" max="1039" width="1.81640625" style="123" customWidth="1"/>
    <col min="1040" max="1040" width="6.90625" style="123" customWidth="1"/>
    <col min="1041" max="1041" width="4.453125" style="123" customWidth="1"/>
    <col min="1042" max="1042" width="3.6328125" style="123" customWidth="1"/>
    <col min="1043" max="1043" width="0.81640625" style="123" customWidth="1"/>
    <col min="1044" max="1044" width="3.36328125" style="123" customWidth="1"/>
    <col min="1045" max="1045" width="3.6328125" style="123" customWidth="1"/>
    <col min="1046" max="1046" width="3" style="123" customWidth="1"/>
    <col min="1047" max="1047" width="3.6328125" style="123" customWidth="1"/>
    <col min="1048" max="1048" width="3.08984375" style="123" customWidth="1"/>
    <col min="1049" max="1049" width="1.90625" style="123" customWidth="1"/>
    <col min="1050" max="1051" width="2.1796875" style="123" customWidth="1"/>
    <col min="1052" max="1052" width="7.1796875" style="123" customWidth="1"/>
    <col min="1053" max="1287" width="8.90625" style="123"/>
    <col min="1288" max="1288" width="2.453125" style="123" customWidth="1"/>
    <col min="1289" max="1289" width="2.36328125" style="123" customWidth="1"/>
    <col min="1290" max="1290" width="1.08984375" style="123" customWidth="1"/>
    <col min="1291" max="1291" width="22.6328125" style="123" customWidth="1"/>
    <col min="1292" max="1292" width="1.1796875" style="123" customWidth="1"/>
    <col min="1293" max="1294" width="11.81640625" style="123" customWidth="1"/>
    <col min="1295" max="1295" width="1.81640625" style="123" customWidth="1"/>
    <col min="1296" max="1296" width="6.90625" style="123" customWidth="1"/>
    <col min="1297" max="1297" width="4.453125" style="123" customWidth="1"/>
    <col min="1298" max="1298" width="3.6328125" style="123" customWidth="1"/>
    <col min="1299" max="1299" width="0.81640625" style="123" customWidth="1"/>
    <col min="1300" max="1300" width="3.36328125" style="123" customWidth="1"/>
    <col min="1301" max="1301" width="3.6328125" style="123" customWidth="1"/>
    <col min="1302" max="1302" width="3" style="123" customWidth="1"/>
    <col min="1303" max="1303" width="3.6328125" style="123" customWidth="1"/>
    <col min="1304" max="1304" width="3.08984375" style="123" customWidth="1"/>
    <col min="1305" max="1305" width="1.90625" style="123" customWidth="1"/>
    <col min="1306" max="1307" width="2.1796875" style="123" customWidth="1"/>
    <col min="1308" max="1308" width="7.1796875" style="123" customWidth="1"/>
    <col min="1309" max="1543" width="8.90625" style="123"/>
    <col min="1544" max="1544" width="2.453125" style="123" customWidth="1"/>
    <col min="1545" max="1545" width="2.36328125" style="123" customWidth="1"/>
    <col min="1546" max="1546" width="1.08984375" style="123" customWidth="1"/>
    <col min="1547" max="1547" width="22.6328125" style="123" customWidth="1"/>
    <col min="1548" max="1548" width="1.1796875" style="123" customWidth="1"/>
    <col min="1549" max="1550" width="11.81640625" style="123" customWidth="1"/>
    <col min="1551" max="1551" width="1.81640625" style="123" customWidth="1"/>
    <col min="1552" max="1552" width="6.90625" style="123" customWidth="1"/>
    <col min="1553" max="1553" width="4.453125" style="123" customWidth="1"/>
    <col min="1554" max="1554" width="3.6328125" style="123" customWidth="1"/>
    <col min="1555" max="1555" width="0.81640625" style="123" customWidth="1"/>
    <col min="1556" max="1556" width="3.36328125" style="123" customWidth="1"/>
    <col min="1557" max="1557" width="3.6328125" style="123" customWidth="1"/>
    <col min="1558" max="1558" width="3" style="123" customWidth="1"/>
    <col min="1559" max="1559" width="3.6328125" style="123" customWidth="1"/>
    <col min="1560" max="1560" width="3.08984375" style="123" customWidth="1"/>
    <col min="1561" max="1561" width="1.90625" style="123" customWidth="1"/>
    <col min="1562" max="1563" width="2.1796875" style="123" customWidth="1"/>
    <col min="1564" max="1564" width="7.1796875" style="123" customWidth="1"/>
    <col min="1565" max="1799" width="8.90625" style="123"/>
    <col min="1800" max="1800" width="2.453125" style="123" customWidth="1"/>
    <col min="1801" max="1801" width="2.36328125" style="123" customWidth="1"/>
    <col min="1802" max="1802" width="1.08984375" style="123" customWidth="1"/>
    <col min="1803" max="1803" width="22.6328125" style="123" customWidth="1"/>
    <col min="1804" max="1804" width="1.1796875" style="123" customWidth="1"/>
    <col min="1805" max="1806" width="11.81640625" style="123" customWidth="1"/>
    <col min="1807" max="1807" width="1.81640625" style="123" customWidth="1"/>
    <col min="1808" max="1808" width="6.90625" style="123" customWidth="1"/>
    <col min="1809" max="1809" width="4.453125" style="123" customWidth="1"/>
    <col min="1810" max="1810" width="3.6328125" style="123" customWidth="1"/>
    <col min="1811" max="1811" width="0.81640625" style="123" customWidth="1"/>
    <col min="1812" max="1812" width="3.36328125" style="123" customWidth="1"/>
    <col min="1813" max="1813" width="3.6328125" style="123" customWidth="1"/>
    <col min="1814" max="1814" width="3" style="123" customWidth="1"/>
    <col min="1815" max="1815" width="3.6328125" style="123" customWidth="1"/>
    <col min="1816" max="1816" width="3.08984375" style="123" customWidth="1"/>
    <col min="1817" max="1817" width="1.90625" style="123" customWidth="1"/>
    <col min="1818" max="1819" width="2.1796875" style="123" customWidth="1"/>
    <col min="1820" max="1820" width="7.1796875" style="123" customWidth="1"/>
    <col min="1821" max="2055" width="8.90625" style="123"/>
    <col min="2056" max="2056" width="2.453125" style="123" customWidth="1"/>
    <col min="2057" max="2057" width="2.36328125" style="123" customWidth="1"/>
    <col min="2058" max="2058" width="1.08984375" style="123" customWidth="1"/>
    <col min="2059" max="2059" width="22.6328125" style="123" customWidth="1"/>
    <col min="2060" max="2060" width="1.1796875" style="123" customWidth="1"/>
    <col min="2061" max="2062" width="11.81640625" style="123" customWidth="1"/>
    <col min="2063" max="2063" width="1.81640625" style="123" customWidth="1"/>
    <col min="2064" max="2064" width="6.90625" style="123" customWidth="1"/>
    <col min="2065" max="2065" width="4.453125" style="123" customWidth="1"/>
    <col min="2066" max="2066" width="3.6328125" style="123" customWidth="1"/>
    <col min="2067" max="2067" width="0.81640625" style="123" customWidth="1"/>
    <col min="2068" max="2068" width="3.36328125" style="123" customWidth="1"/>
    <col min="2069" max="2069" width="3.6328125" style="123" customWidth="1"/>
    <col min="2070" max="2070" width="3" style="123" customWidth="1"/>
    <col min="2071" max="2071" width="3.6328125" style="123" customWidth="1"/>
    <col min="2072" max="2072" width="3.08984375" style="123" customWidth="1"/>
    <col min="2073" max="2073" width="1.90625" style="123" customWidth="1"/>
    <col min="2074" max="2075" width="2.1796875" style="123" customWidth="1"/>
    <col min="2076" max="2076" width="7.1796875" style="123" customWidth="1"/>
    <col min="2077" max="2311" width="8.90625" style="123"/>
    <col min="2312" max="2312" width="2.453125" style="123" customWidth="1"/>
    <col min="2313" max="2313" width="2.36328125" style="123" customWidth="1"/>
    <col min="2314" max="2314" width="1.08984375" style="123" customWidth="1"/>
    <col min="2315" max="2315" width="22.6328125" style="123" customWidth="1"/>
    <col min="2316" max="2316" width="1.1796875" style="123" customWidth="1"/>
    <col min="2317" max="2318" width="11.81640625" style="123" customWidth="1"/>
    <col min="2319" max="2319" width="1.81640625" style="123" customWidth="1"/>
    <col min="2320" max="2320" width="6.90625" style="123" customWidth="1"/>
    <col min="2321" max="2321" width="4.453125" style="123" customWidth="1"/>
    <col min="2322" max="2322" width="3.6328125" style="123" customWidth="1"/>
    <col min="2323" max="2323" width="0.81640625" style="123" customWidth="1"/>
    <col min="2324" max="2324" width="3.36328125" style="123" customWidth="1"/>
    <col min="2325" max="2325" width="3.6328125" style="123" customWidth="1"/>
    <col min="2326" max="2326" width="3" style="123" customWidth="1"/>
    <col min="2327" max="2327" width="3.6328125" style="123" customWidth="1"/>
    <col min="2328" max="2328" width="3.08984375" style="123" customWidth="1"/>
    <col min="2329" max="2329" width="1.90625" style="123" customWidth="1"/>
    <col min="2330" max="2331" width="2.1796875" style="123" customWidth="1"/>
    <col min="2332" max="2332" width="7.1796875" style="123" customWidth="1"/>
    <col min="2333" max="2567" width="8.90625" style="123"/>
    <col min="2568" max="2568" width="2.453125" style="123" customWidth="1"/>
    <col min="2569" max="2569" width="2.36328125" style="123" customWidth="1"/>
    <col min="2570" max="2570" width="1.08984375" style="123" customWidth="1"/>
    <col min="2571" max="2571" width="22.6328125" style="123" customWidth="1"/>
    <col min="2572" max="2572" width="1.1796875" style="123" customWidth="1"/>
    <col min="2573" max="2574" width="11.81640625" style="123" customWidth="1"/>
    <col min="2575" max="2575" width="1.81640625" style="123" customWidth="1"/>
    <col min="2576" max="2576" width="6.90625" style="123" customWidth="1"/>
    <col min="2577" max="2577" width="4.453125" style="123" customWidth="1"/>
    <col min="2578" max="2578" width="3.6328125" style="123" customWidth="1"/>
    <col min="2579" max="2579" width="0.81640625" style="123" customWidth="1"/>
    <col min="2580" max="2580" width="3.36328125" style="123" customWidth="1"/>
    <col min="2581" max="2581" width="3.6328125" style="123" customWidth="1"/>
    <col min="2582" max="2582" width="3" style="123" customWidth="1"/>
    <col min="2583" max="2583" width="3.6328125" style="123" customWidth="1"/>
    <col min="2584" max="2584" width="3.08984375" style="123" customWidth="1"/>
    <col min="2585" max="2585" width="1.90625" style="123" customWidth="1"/>
    <col min="2586" max="2587" width="2.1796875" style="123" customWidth="1"/>
    <col min="2588" max="2588" width="7.1796875" style="123" customWidth="1"/>
    <col min="2589" max="2823" width="8.90625" style="123"/>
    <col min="2824" max="2824" width="2.453125" style="123" customWidth="1"/>
    <col min="2825" max="2825" width="2.36328125" style="123" customWidth="1"/>
    <col min="2826" max="2826" width="1.08984375" style="123" customWidth="1"/>
    <col min="2827" max="2827" width="22.6328125" style="123" customWidth="1"/>
    <col min="2828" max="2828" width="1.1796875" style="123" customWidth="1"/>
    <col min="2829" max="2830" width="11.81640625" style="123" customWidth="1"/>
    <col min="2831" max="2831" width="1.81640625" style="123" customWidth="1"/>
    <col min="2832" max="2832" width="6.90625" style="123" customWidth="1"/>
    <col min="2833" max="2833" width="4.453125" style="123" customWidth="1"/>
    <col min="2834" max="2834" width="3.6328125" style="123" customWidth="1"/>
    <col min="2835" max="2835" width="0.81640625" style="123" customWidth="1"/>
    <col min="2836" max="2836" width="3.36328125" style="123" customWidth="1"/>
    <col min="2837" max="2837" width="3.6328125" style="123" customWidth="1"/>
    <col min="2838" max="2838" width="3" style="123" customWidth="1"/>
    <col min="2839" max="2839" width="3.6328125" style="123" customWidth="1"/>
    <col min="2840" max="2840" width="3.08984375" style="123" customWidth="1"/>
    <col min="2841" max="2841" width="1.90625" style="123" customWidth="1"/>
    <col min="2842" max="2843" width="2.1796875" style="123" customWidth="1"/>
    <col min="2844" max="2844" width="7.1796875" style="123" customWidth="1"/>
    <col min="2845" max="3079" width="8.90625" style="123"/>
    <col min="3080" max="3080" width="2.453125" style="123" customWidth="1"/>
    <col min="3081" max="3081" width="2.36328125" style="123" customWidth="1"/>
    <col min="3082" max="3082" width="1.08984375" style="123" customWidth="1"/>
    <col min="3083" max="3083" width="22.6328125" style="123" customWidth="1"/>
    <col min="3084" max="3084" width="1.1796875" style="123" customWidth="1"/>
    <col min="3085" max="3086" width="11.81640625" style="123" customWidth="1"/>
    <col min="3087" max="3087" width="1.81640625" style="123" customWidth="1"/>
    <col min="3088" max="3088" width="6.90625" style="123" customWidth="1"/>
    <col min="3089" max="3089" width="4.453125" style="123" customWidth="1"/>
    <col min="3090" max="3090" width="3.6328125" style="123" customWidth="1"/>
    <col min="3091" max="3091" width="0.81640625" style="123" customWidth="1"/>
    <col min="3092" max="3092" width="3.36328125" style="123" customWidth="1"/>
    <col min="3093" max="3093" width="3.6328125" style="123" customWidth="1"/>
    <col min="3094" max="3094" width="3" style="123" customWidth="1"/>
    <col min="3095" max="3095" width="3.6328125" style="123" customWidth="1"/>
    <col min="3096" max="3096" width="3.08984375" style="123" customWidth="1"/>
    <col min="3097" max="3097" width="1.90625" style="123" customWidth="1"/>
    <col min="3098" max="3099" width="2.1796875" style="123" customWidth="1"/>
    <col min="3100" max="3100" width="7.1796875" style="123" customWidth="1"/>
    <col min="3101" max="3335" width="8.90625" style="123"/>
    <col min="3336" max="3336" width="2.453125" style="123" customWidth="1"/>
    <col min="3337" max="3337" width="2.36328125" style="123" customWidth="1"/>
    <col min="3338" max="3338" width="1.08984375" style="123" customWidth="1"/>
    <col min="3339" max="3339" width="22.6328125" style="123" customWidth="1"/>
    <col min="3340" max="3340" width="1.1796875" style="123" customWidth="1"/>
    <col min="3341" max="3342" width="11.81640625" style="123" customWidth="1"/>
    <col min="3343" max="3343" width="1.81640625" style="123" customWidth="1"/>
    <col min="3344" max="3344" width="6.90625" style="123" customWidth="1"/>
    <col min="3345" max="3345" width="4.453125" style="123" customWidth="1"/>
    <col min="3346" max="3346" width="3.6328125" style="123" customWidth="1"/>
    <col min="3347" max="3347" width="0.81640625" style="123" customWidth="1"/>
    <col min="3348" max="3348" width="3.36328125" style="123" customWidth="1"/>
    <col min="3349" max="3349" width="3.6328125" style="123" customWidth="1"/>
    <col min="3350" max="3350" width="3" style="123" customWidth="1"/>
    <col min="3351" max="3351" width="3.6328125" style="123" customWidth="1"/>
    <col min="3352" max="3352" width="3.08984375" style="123" customWidth="1"/>
    <col min="3353" max="3353" width="1.90625" style="123" customWidth="1"/>
    <col min="3354" max="3355" width="2.1796875" style="123" customWidth="1"/>
    <col min="3356" max="3356" width="7.1796875" style="123" customWidth="1"/>
    <col min="3357" max="3591" width="8.90625" style="123"/>
    <col min="3592" max="3592" width="2.453125" style="123" customWidth="1"/>
    <col min="3593" max="3593" width="2.36328125" style="123" customWidth="1"/>
    <col min="3594" max="3594" width="1.08984375" style="123" customWidth="1"/>
    <col min="3595" max="3595" width="22.6328125" style="123" customWidth="1"/>
    <col min="3596" max="3596" width="1.1796875" style="123" customWidth="1"/>
    <col min="3597" max="3598" width="11.81640625" style="123" customWidth="1"/>
    <col min="3599" max="3599" width="1.81640625" style="123" customWidth="1"/>
    <col min="3600" max="3600" width="6.90625" style="123" customWidth="1"/>
    <col min="3601" max="3601" width="4.453125" style="123" customWidth="1"/>
    <col min="3602" max="3602" width="3.6328125" style="123" customWidth="1"/>
    <col min="3603" max="3603" width="0.81640625" style="123" customWidth="1"/>
    <col min="3604" max="3604" width="3.36328125" style="123" customWidth="1"/>
    <col min="3605" max="3605" width="3.6328125" style="123" customWidth="1"/>
    <col min="3606" max="3606" width="3" style="123" customWidth="1"/>
    <col min="3607" max="3607" width="3.6328125" style="123" customWidth="1"/>
    <col min="3608" max="3608" width="3.08984375" style="123" customWidth="1"/>
    <col min="3609" max="3609" width="1.90625" style="123" customWidth="1"/>
    <col min="3610" max="3611" width="2.1796875" style="123" customWidth="1"/>
    <col min="3612" max="3612" width="7.1796875" style="123" customWidth="1"/>
    <col min="3613" max="3847" width="8.90625" style="123"/>
    <col min="3848" max="3848" width="2.453125" style="123" customWidth="1"/>
    <col min="3849" max="3849" width="2.36328125" style="123" customWidth="1"/>
    <col min="3850" max="3850" width="1.08984375" style="123" customWidth="1"/>
    <col min="3851" max="3851" width="22.6328125" style="123" customWidth="1"/>
    <col min="3852" max="3852" width="1.1796875" style="123" customWidth="1"/>
    <col min="3853" max="3854" width="11.81640625" style="123" customWidth="1"/>
    <col min="3855" max="3855" width="1.81640625" style="123" customWidth="1"/>
    <col min="3856" max="3856" width="6.90625" style="123" customWidth="1"/>
    <col min="3857" max="3857" width="4.453125" style="123" customWidth="1"/>
    <col min="3858" max="3858" width="3.6328125" style="123" customWidth="1"/>
    <col min="3859" max="3859" width="0.81640625" style="123" customWidth="1"/>
    <col min="3860" max="3860" width="3.36328125" style="123" customWidth="1"/>
    <col min="3861" max="3861" width="3.6328125" style="123" customWidth="1"/>
    <col min="3862" max="3862" width="3" style="123" customWidth="1"/>
    <col min="3863" max="3863" width="3.6328125" style="123" customWidth="1"/>
    <col min="3864" max="3864" width="3.08984375" style="123" customWidth="1"/>
    <col min="3865" max="3865" width="1.90625" style="123" customWidth="1"/>
    <col min="3866" max="3867" width="2.1796875" style="123" customWidth="1"/>
    <col min="3868" max="3868" width="7.1796875" style="123" customWidth="1"/>
    <col min="3869" max="4103" width="8.90625" style="123"/>
    <col min="4104" max="4104" width="2.453125" style="123" customWidth="1"/>
    <col min="4105" max="4105" width="2.36328125" style="123" customWidth="1"/>
    <col min="4106" max="4106" width="1.08984375" style="123" customWidth="1"/>
    <col min="4107" max="4107" width="22.6328125" style="123" customWidth="1"/>
    <col min="4108" max="4108" width="1.1796875" style="123" customWidth="1"/>
    <col min="4109" max="4110" width="11.81640625" style="123" customWidth="1"/>
    <col min="4111" max="4111" width="1.81640625" style="123" customWidth="1"/>
    <col min="4112" max="4112" width="6.90625" style="123" customWidth="1"/>
    <col min="4113" max="4113" width="4.453125" style="123" customWidth="1"/>
    <col min="4114" max="4114" width="3.6328125" style="123" customWidth="1"/>
    <col min="4115" max="4115" width="0.81640625" style="123" customWidth="1"/>
    <col min="4116" max="4116" width="3.36328125" style="123" customWidth="1"/>
    <col min="4117" max="4117" width="3.6328125" style="123" customWidth="1"/>
    <col min="4118" max="4118" width="3" style="123" customWidth="1"/>
    <col min="4119" max="4119" width="3.6328125" style="123" customWidth="1"/>
    <col min="4120" max="4120" width="3.08984375" style="123" customWidth="1"/>
    <col min="4121" max="4121" width="1.90625" style="123" customWidth="1"/>
    <col min="4122" max="4123" width="2.1796875" style="123" customWidth="1"/>
    <col min="4124" max="4124" width="7.1796875" style="123" customWidth="1"/>
    <col min="4125" max="4359" width="8.90625" style="123"/>
    <col min="4360" max="4360" width="2.453125" style="123" customWidth="1"/>
    <col min="4361" max="4361" width="2.36328125" style="123" customWidth="1"/>
    <col min="4362" max="4362" width="1.08984375" style="123" customWidth="1"/>
    <col min="4363" max="4363" width="22.6328125" style="123" customWidth="1"/>
    <col min="4364" max="4364" width="1.1796875" style="123" customWidth="1"/>
    <col min="4365" max="4366" width="11.81640625" style="123" customWidth="1"/>
    <col min="4367" max="4367" width="1.81640625" style="123" customWidth="1"/>
    <col min="4368" max="4368" width="6.90625" style="123" customWidth="1"/>
    <col min="4369" max="4369" width="4.453125" style="123" customWidth="1"/>
    <col min="4370" max="4370" width="3.6328125" style="123" customWidth="1"/>
    <col min="4371" max="4371" width="0.81640625" style="123" customWidth="1"/>
    <col min="4372" max="4372" width="3.36328125" style="123" customWidth="1"/>
    <col min="4373" max="4373" width="3.6328125" style="123" customWidth="1"/>
    <col min="4374" max="4374" width="3" style="123" customWidth="1"/>
    <col min="4375" max="4375" width="3.6328125" style="123" customWidth="1"/>
    <col min="4376" max="4376" width="3.08984375" style="123" customWidth="1"/>
    <col min="4377" max="4377" width="1.90625" style="123" customWidth="1"/>
    <col min="4378" max="4379" width="2.1796875" style="123" customWidth="1"/>
    <col min="4380" max="4380" width="7.1796875" style="123" customWidth="1"/>
    <col min="4381" max="4615" width="8.90625" style="123"/>
    <col min="4616" max="4616" width="2.453125" style="123" customWidth="1"/>
    <col min="4617" max="4617" width="2.36328125" style="123" customWidth="1"/>
    <col min="4618" max="4618" width="1.08984375" style="123" customWidth="1"/>
    <col min="4619" max="4619" width="22.6328125" style="123" customWidth="1"/>
    <col min="4620" max="4620" width="1.1796875" style="123" customWidth="1"/>
    <col min="4621" max="4622" width="11.81640625" style="123" customWidth="1"/>
    <col min="4623" max="4623" width="1.81640625" style="123" customWidth="1"/>
    <col min="4624" max="4624" width="6.90625" style="123" customWidth="1"/>
    <col min="4625" max="4625" width="4.453125" style="123" customWidth="1"/>
    <col min="4626" max="4626" width="3.6328125" style="123" customWidth="1"/>
    <col min="4627" max="4627" width="0.81640625" style="123" customWidth="1"/>
    <col min="4628" max="4628" width="3.36328125" style="123" customWidth="1"/>
    <col min="4629" max="4629" width="3.6328125" style="123" customWidth="1"/>
    <col min="4630" max="4630" width="3" style="123" customWidth="1"/>
    <col min="4631" max="4631" width="3.6328125" style="123" customWidth="1"/>
    <col min="4632" max="4632" width="3.08984375" style="123" customWidth="1"/>
    <col min="4633" max="4633" width="1.90625" style="123" customWidth="1"/>
    <col min="4634" max="4635" width="2.1796875" style="123" customWidth="1"/>
    <col min="4636" max="4636" width="7.1796875" style="123" customWidth="1"/>
    <col min="4637" max="4871" width="8.90625" style="123"/>
    <col min="4872" max="4872" width="2.453125" style="123" customWidth="1"/>
    <col min="4873" max="4873" width="2.36328125" style="123" customWidth="1"/>
    <col min="4874" max="4874" width="1.08984375" style="123" customWidth="1"/>
    <col min="4875" max="4875" width="22.6328125" style="123" customWidth="1"/>
    <col min="4876" max="4876" width="1.1796875" style="123" customWidth="1"/>
    <col min="4877" max="4878" width="11.81640625" style="123" customWidth="1"/>
    <col min="4879" max="4879" width="1.81640625" style="123" customWidth="1"/>
    <col min="4880" max="4880" width="6.90625" style="123" customWidth="1"/>
    <col min="4881" max="4881" width="4.453125" style="123" customWidth="1"/>
    <col min="4882" max="4882" width="3.6328125" style="123" customWidth="1"/>
    <col min="4883" max="4883" width="0.81640625" style="123" customWidth="1"/>
    <col min="4884" max="4884" width="3.36328125" style="123" customWidth="1"/>
    <col min="4885" max="4885" width="3.6328125" style="123" customWidth="1"/>
    <col min="4886" max="4886" width="3" style="123" customWidth="1"/>
    <col min="4887" max="4887" width="3.6328125" style="123" customWidth="1"/>
    <col min="4888" max="4888" width="3.08984375" style="123" customWidth="1"/>
    <col min="4889" max="4889" width="1.90625" style="123" customWidth="1"/>
    <col min="4890" max="4891" width="2.1796875" style="123" customWidth="1"/>
    <col min="4892" max="4892" width="7.1796875" style="123" customWidth="1"/>
    <col min="4893" max="5127" width="8.90625" style="123"/>
    <col min="5128" max="5128" width="2.453125" style="123" customWidth="1"/>
    <col min="5129" max="5129" width="2.36328125" style="123" customWidth="1"/>
    <col min="5130" max="5130" width="1.08984375" style="123" customWidth="1"/>
    <col min="5131" max="5131" width="22.6328125" style="123" customWidth="1"/>
    <col min="5132" max="5132" width="1.1796875" style="123" customWidth="1"/>
    <col min="5133" max="5134" width="11.81640625" style="123" customWidth="1"/>
    <col min="5135" max="5135" width="1.81640625" style="123" customWidth="1"/>
    <col min="5136" max="5136" width="6.90625" style="123" customWidth="1"/>
    <col min="5137" max="5137" width="4.453125" style="123" customWidth="1"/>
    <col min="5138" max="5138" width="3.6328125" style="123" customWidth="1"/>
    <col min="5139" max="5139" width="0.81640625" style="123" customWidth="1"/>
    <col min="5140" max="5140" width="3.36328125" style="123" customWidth="1"/>
    <col min="5141" max="5141" width="3.6328125" style="123" customWidth="1"/>
    <col min="5142" max="5142" width="3" style="123" customWidth="1"/>
    <col min="5143" max="5143" width="3.6328125" style="123" customWidth="1"/>
    <col min="5144" max="5144" width="3.08984375" style="123" customWidth="1"/>
    <col min="5145" max="5145" width="1.90625" style="123" customWidth="1"/>
    <col min="5146" max="5147" width="2.1796875" style="123" customWidth="1"/>
    <col min="5148" max="5148" width="7.1796875" style="123" customWidth="1"/>
    <col min="5149" max="5383" width="8.90625" style="123"/>
    <col min="5384" max="5384" width="2.453125" style="123" customWidth="1"/>
    <col min="5385" max="5385" width="2.36328125" style="123" customWidth="1"/>
    <col min="5386" max="5386" width="1.08984375" style="123" customWidth="1"/>
    <col min="5387" max="5387" width="22.6328125" style="123" customWidth="1"/>
    <col min="5388" max="5388" width="1.1796875" style="123" customWidth="1"/>
    <col min="5389" max="5390" width="11.81640625" style="123" customWidth="1"/>
    <col min="5391" max="5391" width="1.81640625" style="123" customWidth="1"/>
    <col min="5392" max="5392" width="6.90625" style="123" customWidth="1"/>
    <col min="5393" max="5393" width="4.453125" style="123" customWidth="1"/>
    <col min="5394" max="5394" width="3.6328125" style="123" customWidth="1"/>
    <col min="5395" max="5395" width="0.81640625" style="123" customWidth="1"/>
    <col min="5396" max="5396" width="3.36328125" style="123" customWidth="1"/>
    <col min="5397" max="5397" width="3.6328125" style="123" customWidth="1"/>
    <col min="5398" max="5398" width="3" style="123" customWidth="1"/>
    <col min="5399" max="5399" width="3.6328125" style="123" customWidth="1"/>
    <col min="5400" max="5400" width="3.08984375" style="123" customWidth="1"/>
    <col min="5401" max="5401" width="1.90625" style="123" customWidth="1"/>
    <col min="5402" max="5403" width="2.1796875" style="123" customWidth="1"/>
    <col min="5404" max="5404" width="7.1796875" style="123" customWidth="1"/>
    <col min="5405" max="5639" width="8.90625" style="123"/>
    <col min="5640" max="5640" width="2.453125" style="123" customWidth="1"/>
    <col min="5641" max="5641" width="2.36328125" style="123" customWidth="1"/>
    <col min="5642" max="5642" width="1.08984375" style="123" customWidth="1"/>
    <col min="5643" max="5643" width="22.6328125" style="123" customWidth="1"/>
    <col min="5644" max="5644" width="1.1796875" style="123" customWidth="1"/>
    <col min="5645" max="5646" width="11.81640625" style="123" customWidth="1"/>
    <col min="5647" max="5647" width="1.81640625" style="123" customWidth="1"/>
    <col min="5648" max="5648" width="6.90625" style="123" customWidth="1"/>
    <col min="5649" max="5649" width="4.453125" style="123" customWidth="1"/>
    <col min="5650" max="5650" width="3.6328125" style="123" customWidth="1"/>
    <col min="5651" max="5651" width="0.81640625" style="123" customWidth="1"/>
    <col min="5652" max="5652" width="3.36328125" style="123" customWidth="1"/>
    <col min="5653" max="5653" width="3.6328125" style="123" customWidth="1"/>
    <col min="5654" max="5654" width="3" style="123" customWidth="1"/>
    <col min="5655" max="5655" width="3.6328125" style="123" customWidth="1"/>
    <col min="5656" max="5656" width="3.08984375" style="123" customWidth="1"/>
    <col min="5657" max="5657" width="1.90625" style="123" customWidth="1"/>
    <col min="5658" max="5659" width="2.1796875" style="123" customWidth="1"/>
    <col min="5660" max="5660" width="7.1796875" style="123" customWidth="1"/>
    <col min="5661" max="5895" width="8.90625" style="123"/>
    <col min="5896" max="5896" width="2.453125" style="123" customWidth="1"/>
    <col min="5897" max="5897" width="2.36328125" style="123" customWidth="1"/>
    <col min="5898" max="5898" width="1.08984375" style="123" customWidth="1"/>
    <col min="5899" max="5899" width="22.6328125" style="123" customWidth="1"/>
    <col min="5900" max="5900" width="1.1796875" style="123" customWidth="1"/>
    <col min="5901" max="5902" width="11.81640625" style="123" customWidth="1"/>
    <col min="5903" max="5903" width="1.81640625" style="123" customWidth="1"/>
    <col min="5904" max="5904" width="6.90625" style="123" customWidth="1"/>
    <col min="5905" max="5905" width="4.453125" style="123" customWidth="1"/>
    <col min="5906" max="5906" width="3.6328125" style="123" customWidth="1"/>
    <col min="5907" max="5907" width="0.81640625" style="123" customWidth="1"/>
    <col min="5908" max="5908" width="3.36328125" style="123" customWidth="1"/>
    <col min="5909" max="5909" width="3.6328125" style="123" customWidth="1"/>
    <col min="5910" max="5910" width="3" style="123" customWidth="1"/>
    <col min="5911" max="5911" width="3.6328125" style="123" customWidth="1"/>
    <col min="5912" max="5912" width="3.08984375" style="123" customWidth="1"/>
    <col min="5913" max="5913" width="1.90625" style="123" customWidth="1"/>
    <col min="5914" max="5915" width="2.1796875" style="123" customWidth="1"/>
    <col min="5916" max="5916" width="7.1796875" style="123" customWidth="1"/>
    <col min="5917" max="6151" width="8.90625" style="123"/>
    <col min="6152" max="6152" width="2.453125" style="123" customWidth="1"/>
    <col min="6153" max="6153" width="2.36328125" style="123" customWidth="1"/>
    <col min="6154" max="6154" width="1.08984375" style="123" customWidth="1"/>
    <col min="6155" max="6155" width="22.6328125" style="123" customWidth="1"/>
    <col min="6156" max="6156" width="1.1796875" style="123" customWidth="1"/>
    <col min="6157" max="6158" width="11.81640625" style="123" customWidth="1"/>
    <col min="6159" max="6159" width="1.81640625" style="123" customWidth="1"/>
    <col min="6160" max="6160" width="6.90625" style="123" customWidth="1"/>
    <col min="6161" max="6161" width="4.453125" style="123" customWidth="1"/>
    <col min="6162" max="6162" width="3.6328125" style="123" customWidth="1"/>
    <col min="6163" max="6163" width="0.81640625" style="123" customWidth="1"/>
    <col min="6164" max="6164" width="3.36328125" style="123" customWidth="1"/>
    <col min="6165" max="6165" width="3.6328125" style="123" customWidth="1"/>
    <col min="6166" max="6166" width="3" style="123" customWidth="1"/>
    <col min="6167" max="6167" width="3.6328125" style="123" customWidth="1"/>
    <col min="6168" max="6168" width="3.08984375" style="123" customWidth="1"/>
    <col min="6169" max="6169" width="1.90625" style="123" customWidth="1"/>
    <col min="6170" max="6171" width="2.1796875" style="123" customWidth="1"/>
    <col min="6172" max="6172" width="7.1796875" style="123" customWidth="1"/>
    <col min="6173" max="6407" width="8.90625" style="123"/>
    <col min="6408" max="6408" width="2.453125" style="123" customWidth="1"/>
    <col min="6409" max="6409" width="2.36328125" style="123" customWidth="1"/>
    <col min="6410" max="6410" width="1.08984375" style="123" customWidth="1"/>
    <col min="6411" max="6411" width="22.6328125" style="123" customWidth="1"/>
    <col min="6412" max="6412" width="1.1796875" style="123" customWidth="1"/>
    <col min="6413" max="6414" width="11.81640625" style="123" customWidth="1"/>
    <col min="6415" max="6415" width="1.81640625" style="123" customWidth="1"/>
    <col min="6416" max="6416" width="6.90625" style="123" customWidth="1"/>
    <col min="6417" max="6417" width="4.453125" style="123" customWidth="1"/>
    <col min="6418" max="6418" width="3.6328125" style="123" customWidth="1"/>
    <col min="6419" max="6419" width="0.81640625" style="123" customWidth="1"/>
    <col min="6420" max="6420" width="3.36328125" style="123" customWidth="1"/>
    <col min="6421" max="6421" width="3.6328125" style="123" customWidth="1"/>
    <col min="6422" max="6422" width="3" style="123" customWidth="1"/>
    <col min="6423" max="6423" width="3.6328125" style="123" customWidth="1"/>
    <col min="6424" max="6424" width="3.08984375" style="123" customWidth="1"/>
    <col min="6425" max="6425" width="1.90625" style="123" customWidth="1"/>
    <col min="6426" max="6427" width="2.1796875" style="123" customWidth="1"/>
    <col min="6428" max="6428" width="7.1796875" style="123" customWidth="1"/>
    <col min="6429" max="6663" width="8.90625" style="123"/>
    <col min="6664" max="6664" width="2.453125" style="123" customWidth="1"/>
    <col min="6665" max="6665" width="2.36328125" style="123" customWidth="1"/>
    <col min="6666" max="6666" width="1.08984375" style="123" customWidth="1"/>
    <col min="6667" max="6667" width="22.6328125" style="123" customWidth="1"/>
    <col min="6668" max="6668" width="1.1796875" style="123" customWidth="1"/>
    <col min="6669" max="6670" width="11.81640625" style="123" customWidth="1"/>
    <col min="6671" max="6671" width="1.81640625" style="123" customWidth="1"/>
    <col min="6672" max="6672" width="6.90625" style="123" customWidth="1"/>
    <col min="6673" max="6673" width="4.453125" style="123" customWidth="1"/>
    <col min="6674" max="6674" width="3.6328125" style="123" customWidth="1"/>
    <col min="6675" max="6675" width="0.81640625" style="123" customWidth="1"/>
    <col min="6676" max="6676" width="3.36328125" style="123" customWidth="1"/>
    <col min="6677" max="6677" width="3.6328125" style="123" customWidth="1"/>
    <col min="6678" max="6678" width="3" style="123" customWidth="1"/>
    <col min="6679" max="6679" width="3.6328125" style="123" customWidth="1"/>
    <col min="6680" max="6680" width="3.08984375" style="123" customWidth="1"/>
    <col min="6681" max="6681" width="1.90625" style="123" customWidth="1"/>
    <col min="6682" max="6683" width="2.1796875" style="123" customWidth="1"/>
    <col min="6684" max="6684" width="7.1796875" style="123" customWidth="1"/>
    <col min="6685" max="6919" width="8.90625" style="123"/>
    <col min="6920" max="6920" width="2.453125" style="123" customWidth="1"/>
    <col min="6921" max="6921" width="2.36328125" style="123" customWidth="1"/>
    <col min="6922" max="6922" width="1.08984375" style="123" customWidth="1"/>
    <col min="6923" max="6923" width="22.6328125" style="123" customWidth="1"/>
    <col min="6924" max="6924" width="1.1796875" style="123" customWidth="1"/>
    <col min="6925" max="6926" width="11.81640625" style="123" customWidth="1"/>
    <col min="6927" max="6927" width="1.81640625" style="123" customWidth="1"/>
    <col min="6928" max="6928" width="6.90625" style="123" customWidth="1"/>
    <col min="6929" max="6929" width="4.453125" style="123" customWidth="1"/>
    <col min="6930" max="6930" width="3.6328125" style="123" customWidth="1"/>
    <col min="6931" max="6931" width="0.81640625" style="123" customWidth="1"/>
    <col min="6932" max="6932" width="3.36328125" style="123" customWidth="1"/>
    <col min="6933" max="6933" width="3.6328125" style="123" customWidth="1"/>
    <col min="6934" max="6934" width="3" style="123" customWidth="1"/>
    <col min="6935" max="6935" width="3.6328125" style="123" customWidth="1"/>
    <col min="6936" max="6936" width="3.08984375" style="123" customWidth="1"/>
    <col min="6937" max="6937" width="1.90625" style="123" customWidth="1"/>
    <col min="6938" max="6939" width="2.1796875" style="123" customWidth="1"/>
    <col min="6940" max="6940" width="7.1796875" style="123" customWidth="1"/>
    <col min="6941" max="7175" width="8.90625" style="123"/>
    <col min="7176" max="7176" width="2.453125" style="123" customWidth="1"/>
    <col min="7177" max="7177" width="2.36328125" style="123" customWidth="1"/>
    <col min="7178" max="7178" width="1.08984375" style="123" customWidth="1"/>
    <col min="7179" max="7179" width="22.6328125" style="123" customWidth="1"/>
    <col min="7180" max="7180" width="1.1796875" style="123" customWidth="1"/>
    <col min="7181" max="7182" width="11.81640625" style="123" customWidth="1"/>
    <col min="7183" max="7183" width="1.81640625" style="123" customWidth="1"/>
    <col min="7184" max="7184" width="6.90625" style="123" customWidth="1"/>
    <col min="7185" max="7185" width="4.453125" style="123" customWidth="1"/>
    <col min="7186" max="7186" width="3.6328125" style="123" customWidth="1"/>
    <col min="7187" max="7187" width="0.81640625" style="123" customWidth="1"/>
    <col min="7188" max="7188" width="3.36328125" style="123" customWidth="1"/>
    <col min="7189" max="7189" width="3.6328125" style="123" customWidth="1"/>
    <col min="7190" max="7190" width="3" style="123" customWidth="1"/>
    <col min="7191" max="7191" width="3.6328125" style="123" customWidth="1"/>
    <col min="7192" max="7192" width="3.08984375" style="123" customWidth="1"/>
    <col min="7193" max="7193" width="1.90625" style="123" customWidth="1"/>
    <col min="7194" max="7195" width="2.1796875" style="123" customWidth="1"/>
    <col min="7196" max="7196" width="7.1796875" style="123" customWidth="1"/>
    <col min="7197" max="7431" width="8.90625" style="123"/>
    <col min="7432" max="7432" width="2.453125" style="123" customWidth="1"/>
    <col min="7433" max="7433" width="2.36328125" style="123" customWidth="1"/>
    <col min="7434" max="7434" width="1.08984375" style="123" customWidth="1"/>
    <col min="7435" max="7435" width="22.6328125" style="123" customWidth="1"/>
    <col min="7436" max="7436" width="1.1796875" style="123" customWidth="1"/>
    <col min="7437" max="7438" width="11.81640625" style="123" customWidth="1"/>
    <col min="7439" max="7439" width="1.81640625" style="123" customWidth="1"/>
    <col min="7440" max="7440" width="6.90625" style="123" customWidth="1"/>
    <col min="7441" max="7441" width="4.453125" style="123" customWidth="1"/>
    <col min="7442" max="7442" width="3.6328125" style="123" customWidth="1"/>
    <col min="7443" max="7443" width="0.81640625" style="123" customWidth="1"/>
    <col min="7444" max="7444" width="3.36328125" style="123" customWidth="1"/>
    <col min="7445" max="7445" width="3.6328125" style="123" customWidth="1"/>
    <col min="7446" max="7446" width="3" style="123" customWidth="1"/>
    <col min="7447" max="7447" width="3.6328125" style="123" customWidth="1"/>
    <col min="7448" max="7448" width="3.08984375" style="123" customWidth="1"/>
    <col min="7449" max="7449" width="1.90625" style="123" customWidth="1"/>
    <col min="7450" max="7451" width="2.1796875" style="123" customWidth="1"/>
    <col min="7452" max="7452" width="7.1796875" style="123" customWidth="1"/>
    <col min="7453" max="7687" width="8.90625" style="123"/>
    <col min="7688" max="7688" width="2.453125" style="123" customWidth="1"/>
    <col min="7689" max="7689" width="2.36328125" style="123" customWidth="1"/>
    <col min="7690" max="7690" width="1.08984375" style="123" customWidth="1"/>
    <col min="7691" max="7691" width="22.6328125" style="123" customWidth="1"/>
    <col min="7692" max="7692" width="1.1796875" style="123" customWidth="1"/>
    <col min="7693" max="7694" width="11.81640625" style="123" customWidth="1"/>
    <col min="7695" max="7695" width="1.81640625" style="123" customWidth="1"/>
    <col min="7696" max="7696" width="6.90625" style="123" customWidth="1"/>
    <col min="7697" max="7697" width="4.453125" style="123" customWidth="1"/>
    <col min="7698" max="7698" width="3.6328125" style="123" customWidth="1"/>
    <col min="7699" max="7699" width="0.81640625" style="123" customWidth="1"/>
    <col min="7700" max="7700" width="3.36328125" style="123" customWidth="1"/>
    <col min="7701" max="7701" width="3.6328125" style="123" customWidth="1"/>
    <col min="7702" max="7702" width="3" style="123" customWidth="1"/>
    <col min="7703" max="7703" width="3.6328125" style="123" customWidth="1"/>
    <col min="7704" max="7704" width="3.08984375" style="123" customWidth="1"/>
    <col min="7705" max="7705" width="1.90625" style="123" customWidth="1"/>
    <col min="7706" max="7707" width="2.1796875" style="123" customWidth="1"/>
    <col min="7708" max="7708" width="7.1796875" style="123" customWidth="1"/>
    <col min="7709" max="7943" width="8.90625" style="123"/>
    <col min="7944" max="7944" width="2.453125" style="123" customWidth="1"/>
    <col min="7945" max="7945" width="2.36328125" style="123" customWidth="1"/>
    <col min="7946" max="7946" width="1.08984375" style="123" customWidth="1"/>
    <col min="7947" max="7947" width="22.6328125" style="123" customWidth="1"/>
    <col min="7948" max="7948" width="1.1796875" style="123" customWidth="1"/>
    <col min="7949" max="7950" width="11.81640625" style="123" customWidth="1"/>
    <col min="7951" max="7951" width="1.81640625" style="123" customWidth="1"/>
    <col min="7952" max="7952" width="6.90625" style="123" customWidth="1"/>
    <col min="7953" max="7953" width="4.453125" style="123" customWidth="1"/>
    <col min="7954" max="7954" width="3.6328125" style="123" customWidth="1"/>
    <col min="7955" max="7955" width="0.81640625" style="123" customWidth="1"/>
    <col min="7956" max="7956" width="3.36328125" style="123" customWidth="1"/>
    <col min="7957" max="7957" width="3.6328125" style="123" customWidth="1"/>
    <col min="7958" max="7958" width="3" style="123" customWidth="1"/>
    <col min="7959" max="7959" width="3.6328125" style="123" customWidth="1"/>
    <col min="7960" max="7960" width="3.08984375" style="123" customWidth="1"/>
    <col min="7961" max="7961" width="1.90625" style="123" customWidth="1"/>
    <col min="7962" max="7963" width="2.1796875" style="123" customWidth="1"/>
    <col min="7964" max="7964" width="7.1796875" style="123" customWidth="1"/>
    <col min="7965" max="8199" width="8.90625" style="123"/>
    <col min="8200" max="8200" width="2.453125" style="123" customWidth="1"/>
    <col min="8201" max="8201" width="2.36328125" style="123" customWidth="1"/>
    <col min="8202" max="8202" width="1.08984375" style="123" customWidth="1"/>
    <col min="8203" max="8203" width="22.6328125" style="123" customWidth="1"/>
    <col min="8204" max="8204" width="1.1796875" style="123" customWidth="1"/>
    <col min="8205" max="8206" width="11.81640625" style="123" customWidth="1"/>
    <col min="8207" max="8207" width="1.81640625" style="123" customWidth="1"/>
    <col min="8208" max="8208" width="6.90625" style="123" customWidth="1"/>
    <col min="8209" max="8209" width="4.453125" style="123" customWidth="1"/>
    <col min="8210" max="8210" width="3.6328125" style="123" customWidth="1"/>
    <col min="8211" max="8211" width="0.81640625" style="123" customWidth="1"/>
    <col min="8212" max="8212" width="3.36328125" style="123" customWidth="1"/>
    <col min="8213" max="8213" width="3.6328125" style="123" customWidth="1"/>
    <col min="8214" max="8214" width="3" style="123" customWidth="1"/>
    <col min="8215" max="8215" width="3.6328125" style="123" customWidth="1"/>
    <col min="8216" max="8216" width="3.08984375" style="123" customWidth="1"/>
    <col min="8217" max="8217" width="1.90625" style="123" customWidth="1"/>
    <col min="8218" max="8219" width="2.1796875" style="123" customWidth="1"/>
    <col min="8220" max="8220" width="7.1796875" style="123" customWidth="1"/>
    <col min="8221" max="8455" width="8.90625" style="123"/>
    <col min="8456" max="8456" width="2.453125" style="123" customWidth="1"/>
    <col min="8457" max="8457" width="2.36328125" style="123" customWidth="1"/>
    <col min="8458" max="8458" width="1.08984375" style="123" customWidth="1"/>
    <col min="8459" max="8459" width="22.6328125" style="123" customWidth="1"/>
    <col min="8460" max="8460" width="1.1796875" style="123" customWidth="1"/>
    <col min="8461" max="8462" width="11.81640625" style="123" customWidth="1"/>
    <col min="8463" max="8463" width="1.81640625" style="123" customWidth="1"/>
    <col min="8464" max="8464" width="6.90625" style="123" customWidth="1"/>
    <col min="8465" max="8465" width="4.453125" style="123" customWidth="1"/>
    <col min="8466" max="8466" width="3.6328125" style="123" customWidth="1"/>
    <col min="8467" max="8467" width="0.81640625" style="123" customWidth="1"/>
    <col min="8468" max="8468" width="3.36328125" style="123" customWidth="1"/>
    <col min="8469" max="8469" width="3.6328125" style="123" customWidth="1"/>
    <col min="8470" max="8470" width="3" style="123" customWidth="1"/>
    <col min="8471" max="8471" width="3.6328125" style="123" customWidth="1"/>
    <col min="8472" max="8472" width="3.08984375" style="123" customWidth="1"/>
    <col min="8473" max="8473" width="1.90625" style="123" customWidth="1"/>
    <col min="8474" max="8475" width="2.1796875" style="123" customWidth="1"/>
    <col min="8476" max="8476" width="7.1796875" style="123" customWidth="1"/>
    <col min="8477" max="8711" width="8.90625" style="123"/>
    <col min="8712" max="8712" width="2.453125" style="123" customWidth="1"/>
    <col min="8713" max="8713" width="2.36328125" style="123" customWidth="1"/>
    <col min="8714" max="8714" width="1.08984375" style="123" customWidth="1"/>
    <col min="8715" max="8715" width="22.6328125" style="123" customWidth="1"/>
    <col min="8716" max="8716" width="1.1796875" style="123" customWidth="1"/>
    <col min="8717" max="8718" width="11.81640625" style="123" customWidth="1"/>
    <col min="8719" max="8719" width="1.81640625" style="123" customWidth="1"/>
    <col min="8720" max="8720" width="6.90625" style="123" customWidth="1"/>
    <col min="8721" max="8721" width="4.453125" style="123" customWidth="1"/>
    <col min="8722" max="8722" width="3.6328125" style="123" customWidth="1"/>
    <col min="8723" max="8723" width="0.81640625" style="123" customWidth="1"/>
    <col min="8724" max="8724" width="3.36328125" style="123" customWidth="1"/>
    <col min="8725" max="8725" width="3.6328125" style="123" customWidth="1"/>
    <col min="8726" max="8726" width="3" style="123" customWidth="1"/>
    <col min="8727" max="8727" width="3.6328125" style="123" customWidth="1"/>
    <col min="8728" max="8728" width="3.08984375" style="123" customWidth="1"/>
    <col min="8729" max="8729" width="1.90625" style="123" customWidth="1"/>
    <col min="8730" max="8731" width="2.1796875" style="123" customWidth="1"/>
    <col min="8732" max="8732" width="7.1796875" style="123" customWidth="1"/>
    <col min="8733" max="8967" width="8.90625" style="123"/>
    <col min="8968" max="8968" width="2.453125" style="123" customWidth="1"/>
    <col min="8969" max="8969" width="2.36328125" style="123" customWidth="1"/>
    <col min="8970" max="8970" width="1.08984375" style="123" customWidth="1"/>
    <col min="8971" max="8971" width="22.6328125" style="123" customWidth="1"/>
    <col min="8972" max="8972" width="1.1796875" style="123" customWidth="1"/>
    <col min="8973" max="8974" width="11.81640625" style="123" customWidth="1"/>
    <col min="8975" max="8975" width="1.81640625" style="123" customWidth="1"/>
    <col min="8976" max="8976" width="6.90625" style="123" customWidth="1"/>
    <col min="8977" max="8977" width="4.453125" style="123" customWidth="1"/>
    <col min="8978" max="8978" width="3.6328125" style="123" customWidth="1"/>
    <col min="8979" max="8979" width="0.81640625" style="123" customWidth="1"/>
    <col min="8980" max="8980" width="3.36328125" style="123" customWidth="1"/>
    <col min="8981" max="8981" width="3.6328125" style="123" customWidth="1"/>
    <col min="8982" max="8982" width="3" style="123" customWidth="1"/>
    <col min="8983" max="8983" width="3.6328125" style="123" customWidth="1"/>
    <col min="8984" max="8984" width="3.08984375" style="123" customWidth="1"/>
    <col min="8985" max="8985" width="1.90625" style="123" customWidth="1"/>
    <col min="8986" max="8987" width="2.1796875" style="123" customWidth="1"/>
    <col min="8988" max="8988" width="7.1796875" style="123" customWidth="1"/>
    <col min="8989" max="9223" width="8.90625" style="123"/>
    <col min="9224" max="9224" width="2.453125" style="123" customWidth="1"/>
    <col min="9225" max="9225" width="2.36328125" style="123" customWidth="1"/>
    <col min="9226" max="9226" width="1.08984375" style="123" customWidth="1"/>
    <col min="9227" max="9227" width="22.6328125" style="123" customWidth="1"/>
    <col min="9228" max="9228" width="1.1796875" style="123" customWidth="1"/>
    <col min="9229" max="9230" width="11.81640625" style="123" customWidth="1"/>
    <col min="9231" max="9231" width="1.81640625" style="123" customWidth="1"/>
    <col min="9232" max="9232" width="6.90625" style="123" customWidth="1"/>
    <col min="9233" max="9233" width="4.453125" style="123" customWidth="1"/>
    <col min="9234" max="9234" width="3.6328125" style="123" customWidth="1"/>
    <col min="9235" max="9235" width="0.81640625" style="123" customWidth="1"/>
    <col min="9236" max="9236" width="3.36328125" style="123" customWidth="1"/>
    <col min="9237" max="9237" width="3.6328125" style="123" customWidth="1"/>
    <col min="9238" max="9238" width="3" style="123" customWidth="1"/>
    <col min="9239" max="9239" width="3.6328125" style="123" customWidth="1"/>
    <col min="9240" max="9240" width="3.08984375" style="123" customWidth="1"/>
    <col min="9241" max="9241" width="1.90625" style="123" customWidth="1"/>
    <col min="9242" max="9243" width="2.1796875" style="123" customWidth="1"/>
    <col min="9244" max="9244" width="7.1796875" style="123" customWidth="1"/>
    <col min="9245" max="9479" width="8.90625" style="123"/>
    <col min="9480" max="9480" width="2.453125" style="123" customWidth="1"/>
    <col min="9481" max="9481" width="2.36328125" style="123" customWidth="1"/>
    <col min="9482" max="9482" width="1.08984375" style="123" customWidth="1"/>
    <col min="9483" max="9483" width="22.6328125" style="123" customWidth="1"/>
    <col min="9484" max="9484" width="1.1796875" style="123" customWidth="1"/>
    <col min="9485" max="9486" width="11.81640625" style="123" customWidth="1"/>
    <col min="9487" max="9487" width="1.81640625" style="123" customWidth="1"/>
    <col min="9488" max="9488" width="6.90625" style="123" customWidth="1"/>
    <col min="9489" max="9489" width="4.453125" style="123" customWidth="1"/>
    <col min="9490" max="9490" width="3.6328125" style="123" customWidth="1"/>
    <col min="9491" max="9491" width="0.81640625" style="123" customWidth="1"/>
    <col min="9492" max="9492" width="3.36328125" style="123" customWidth="1"/>
    <col min="9493" max="9493" width="3.6328125" style="123" customWidth="1"/>
    <col min="9494" max="9494" width="3" style="123" customWidth="1"/>
    <col min="9495" max="9495" width="3.6328125" style="123" customWidth="1"/>
    <col min="9496" max="9496" width="3.08984375" style="123" customWidth="1"/>
    <col min="9497" max="9497" width="1.90625" style="123" customWidth="1"/>
    <col min="9498" max="9499" width="2.1796875" style="123" customWidth="1"/>
    <col min="9500" max="9500" width="7.1796875" style="123" customWidth="1"/>
    <col min="9501" max="9735" width="8.90625" style="123"/>
    <col min="9736" max="9736" width="2.453125" style="123" customWidth="1"/>
    <col min="9737" max="9737" width="2.36328125" style="123" customWidth="1"/>
    <col min="9738" max="9738" width="1.08984375" style="123" customWidth="1"/>
    <col min="9739" max="9739" width="22.6328125" style="123" customWidth="1"/>
    <col min="9740" max="9740" width="1.1796875" style="123" customWidth="1"/>
    <col min="9741" max="9742" width="11.81640625" style="123" customWidth="1"/>
    <col min="9743" max="9743" width="1.81640625" style="123" customWidth="1"/>
    <col min="9744" max="9744" width="6.90625" style="123" customWidth="1"/>
    <col min="9745" max="9745" width="4.453125" style="123" customWidth="1"/>
    <col min="9746" max="9746" width="3.6328125" style="123" customWidth="1"/>
    <col min="9747" max="9747" width="0.81640625" style="123" customWidth="1"/>
    <col min="9748" max="9748" width="3.36328125" style="123" customWidth="1"/>
    <col min="9749" max="9749" width="3.6328125" style="123" customWidth="1"/>
    <col min="9750" max="9750" width="3" style="123" customWidth="1"/>
    <col min="9751" max="9751" width="3.6328125" style="123" customWidth="1"/>
    <col min="9752" max="9752" width="3.08984375" style="123" customWidth="1"/>
    <col min="9753" max="9753" width="1.90625" style="123" customWidth="1"/>
    <col min="9754" max="9755" width="2.1796875" style="123" customWidth="1"/>
    <col min="9756" max="9756" width="7.1796875" style="123" customWidth="1"/>
    <col min="9757" max="9991" width="8.90625" style="123"/>
    <col min="9992" max="9992" width="2.453125" style="123" customWidth="1"/>
    <col min="9993" max="9993" width="2.36328125" style="123" customWidth="1"/>
    <col min="9994" max="9994" width="1.08984375" style="123" customWidth="1"/>
    <col min="9995" max="9995" width="22.6328125" style="123" customWidth="1"/>
    <col min="9996" max="9996" width="1.1796875" style="123" customWidth="1"/>
    <col min="9997" max="9998" width="11.81640625" style="123" customWidth="1"/>
    <col min="9999" max="9999" width="1.81640625" style="123" customWidth="1"/>
    <col min="10000" max="10000" width="6.90625" style="123" customWidth="1"/>
    <col min="10001" max="10001" width="4.453125" style="123" customWidth="1"/>
    <col min="10002" max="10002" width="3.6328125" style="123" customWidth="1"/>
    <col min="10003" max="10003" width="0.81640625" style="123" customWidth="1"/>
    <col min="10004" max="10004" width="3.36328125" style="123" customWidth="1"/>
    <col min="10005" max="10005" width="3.6328125" style="123" customWidth="1"/>
    <col min="10006" max="10006" width="3" style="123" customWidth="1"/>
    <col min="10007" max="10007" width="3.6328125" style="123" customWidth="1"/>
    <col min="10008" max="10008" width="3.08984375" style="123" customWidth="1"/>
    <col min="10009" max="10009" width="1.90625" style="123" customWidth="1"/>
    <col min="10010" max="10011" width="2.1796875" style="123" customWidth="1"/>
    <col min="10012" max="10012" width="7.1796875" style="123" customWidth="1"/>
    <col min="10013" max="10247" width="8.90625" style="123"/>
    <col min="10248" max="10248" width="2.453125" style="123" customWidth="1"/>
    <col min="10249" max="10249" width="2.36328125" style="123" customWidth="1"/>
    <col min="10250" max="10250" width="1.08984375" style="123" customWidth="1"/>
    <col min="10251" max="10251" width="22.6328125" style="123" customWidth="1"/>
    <col min="10252" max="10252" width="1.1796875" style="123" customWidth="1"/>
    <col min="10253" max="10254" width="11.81640625" style="123" customWidth="1"/>
    <col min="10255" max="10255" width="1.81640625" style="123" customWidth="1"/>
    <col min="10256" max="10256" width="6.90625" style="123" customWidth="1"/>
    <col min="10257" max="10257" width="4.453125" style="123" customWidth="1"/>
    <col min="10258" max="10258" width="3.6328125" style="123" customWidth="1"/>
    <col min="10259" max="10259" width="0.81640625" style="123" customWidth="1"/>
    <col min="10260" max="10260" width="3.36328125" style="123" customWidth="1"/>
    <col min="10261" max="10261" width="3.6328125" style="123" customWidth="1"/>
    <col min="10262" max="10262" width="3" style="123" customWidth="1"/>
    <col min="10263" max="10263" width="3.6328125" style="123" customWidth="1"/>
    <col min="10264" max="10264" width="3.08984375" style="123" customWidth="1"/>
    <col min="10265" max="10265" width="1.90625" style="123" customWidth="1"/>
    <col min="10266" max="10267" width="2.1796875" style="123" customWidth="1"/>
    <col min="10268" max="10268" width="7.1796875" style="123" customWidth="1"/>
    <col min="10269" max="10503" width="8.90625" style="123"/>
    <col min="10504" max="10504" width="2.453125" style="123" customWidth="1"/>
    <col min="10505" max="10505" width="2.36328125" style="123" customWidth="1"/>
    <col min="10506" max="10506" width="1.08984375" style="123" customWidth="1"/>
    <col min="10507" max="10507" width="22.6328125" style="123" customWidth="1"/>
    <col min="10508" max="10508" width="1.1796875" style="123" customWidth="1"/>
    <col min="10509" max="10510" width="11.81640625" style="123" customWidth="1"/>
    <col min="10511" max="10511" width="1.81640625" style="123" customWidth="1"/>
    <col min="10512" max="10512" width="6.90625" style="123" customWidth="1"/>
    <col min="10513" max="10513" width="4.453125" style="123" customWidth="1"/>
    <col min="10514" max="10514" width="3.6328125" style="123" customWidth="1"/>
    <col min="10515" max="10515" width="0.81640625" style="123" customWidth="1"/>
    <col min="10516" max="10516" width="3.36328125" style="123" customWidth="1"/>
    <col min="10517" max="10517" width="3.6328125" style="123" customWidth="1"/>
    <col min="10518" max="10518" width="3" style="123" customWidth="1"/>
    <col min="10519" max="10519" width="3.6328125" style="123" customWidth="1"/>
    <col min="10520" max="10520" width="3.08984375" style="123" customWidth="1"/>
    <col min="10521" max="10521" width="1.90625" style="123" customWidth="1"/>
    <col min="10522" max="10523" width="2.1796875" style="123" customWidth="1"/>
    <col min="10524" max="10524" width="7.1796875" style="123" customWidth="1"/>
    <col min="10525" max="10759" width="8.90625" style="123"/>
    <col min="10760" max="10760" width="2.453125" style="123" customWidth="1"/>
    <col min="10761" max="10761" width="2.36328125" style="123" customWidth="1"/>
    <col min="10762" max="10762" width="1.08984375" style="123" customWidth="1"/>
    <col min="10763" max="10763" width="22.6328125" style="123" customWidth="1"/>
    <col min="10764" max="10764" width="1.1796875" style="123" customWidth="1"/>
    <col min="10765" max="10766" width="11.81640625" style="123" customWidth="1"/>
    <col min="10767" max="10767" width="1.81640625" style="123" customWidth="1"/>
    <col min="10768" max="10768" width="6.90625" style="123" customWidth="1"/>
    <col min="10769" max="10769" width="4.453125" style="123" customWidth="1"/>
    <col min="10770" max="10770" width="3.6328125" style="123" customWidth="1"/>
    <col min="10771" max="10771" width="0.81640625" style="123" customWidth="1"/>
    <col min="10772" max="10772" width="3.36328125" style="123" customWidth="1"/>
    <col min="10773" max="10773" width="3.6328125" style="123" customWidth="1"/>
    <col min="10774" max="10774" width="3" style="123" customWidth="1"/>
    <col min="10775" max="10775" width="3.6328125" style="123" customWidth="1"/>
    <col min="10776" max="10776" width="3.08984375" style="123" customWidth="1"/>
    <col min="10777" max="10777" width="1.90625" style="123" customWidth="1"/>
    <col min="10778" max="10779" width="2.1796875" style="123" customWidth="1"/>
    <col min="10780" max="10780" width="7.1796875" style="123" customWidth="1"/>
    <col min="10781" max="11015" width="8.90625" style="123"/>
    <col min="11016" max="11016" width="2.453125" style="123" customWidth="1"/>
    <col min="11017" max="11017" width="2.36328125" style="123" customWidth="1"/>
    <col min="11018" max="11018" width="1.08984375" style="123" customWidth="1"/>
    <col min="11019" max="11019" width="22.6328125" style="123" customWidth="1"/>
    <col min="11020" max="11020" width="1.1796875" style="123" customWidth="1"/>
    <col min="11021" max="11022" width="11.81640625" style="123" customWidth="1"/>
    <col min="11023" max="11023" width="1.81640625" style="123" customWidth="1"/>
    <col min="11024" max="11024" width="6.90625" style="123" customWidth="1"/>
    <col min="11025" max="11025" width="4.453125" style="123" customWidth="1"/>
    <col min="11026" max="11026" width="3.6328125" style="123" customWidth="1"/>
    <col min="11027" max="11027" width="0.81640625" style="123" customWidth="1"/>
    <col min="11028" max="11028" width="3.36328125" style="123" customWidth="1"/>
    <col min="11029" max="11029" width="3.6328125" style="123" customWidth="1"/>
    <col min="11030" max="11030" width="3" style="123" customWidth="1"/>
    <col min="11031" max="11031" width="3.6328125" style="123" customWidth="1"/>
    <col min="11032" max="11032" width="3.08984375" style="123" customWidth="1"/>
    <col min="11033" max="11033" width="1.90625" style="123" customWidth="1"/>
    <col min="11034" max="11035" width="2.1796875" style="123" customWidth="1"/>
    <col min="11036" max="11036" width="7.1796875" style="123" customWidth="1"/>
    <col min="11037" max="11271" width="8.90625" style="123"/>
    <col min="11272" max="11272" width="2.453125" style="123" customWidth="1"/>
    <col min="11273" max="11273" width="2.36328125" style="123" customWidth="1"/>
    <col min="11274" max="11274" width="1.08984375" style="123" customWidth="1"/>
    <col min="11275" max="11275" width="22.6328125" style="123" customWidth="1"/>
    <col min="11276" max="11276" width="1.1796875" style="123" customWidth="1"/>
    <col min="11277" max="11278" width="11.81640625" style="123" customWidth="1"/>
    <col min="11279" max="11279" width="1.81640625" style="123" customWidth="1"/>
    <col min="11280" max="11280" width="6.90625" style="123" customWidth="1"/>
    <col min="11281" max="11281" width="4.453125" style="123" customWidth="1"/>
    <col min="11282" max="11282" width="3.6328125" style="123" customWidth="1"/>
    <col min="11283" max="11283" width="0.81640625" style="123" customWidth="1"/>
    <col min="11284" max="11284" width="3.36328125" style="123" customWidth="1"/>
    <col min="11285" max="11285" width="3.6328125" style="123" customWidth="1"/>
    <col min="11286" max="11286" width="3" style="123" customWidth="1"/>
    <col min="11287" max="11287" width="3.6328125" style="123" customWidth="1"/>
    <col min="11288" max="11288" width="3.08984375" style="123" customWidth="1"/>
    <col min="11289" max="11289" width="1.90625" style="123" customWidth="1"/>
    <col min="11290" max="11291" width="2.1796875" style="123" customWidth="1"/>
    <col min="11292" max="11292" width="7.1796875" style="123" customWidth="1"/>
    <col min="11293" max="11527" width="8.90625" style="123"/>
    <col min="11528" max="11528" width="2.453125" style="123" customWidth="1"/>
    <col min="11529" max="11529" width="2.36328125" style="123" customWidth="1"/>
    <col min="11530" max="11530" width="1.08984375" style="123" customWidth="1"/>
    <col min="11531" max="11531" width="22.6328125" style="123" customWidth="1"/>
    <col min="11532" max="11532" width="1.1796875" style="123" customWidth="1"/>
    <col min="11533" max="11534" width="11.81640625" style="123" customWidth="1"/>
    <col min="11535" max="11535" width="1.81640625" style="123" customWidth="1"/>
    <col min="11536" max="11536" width="6.90625" style="123" customWidth="1"/>
    <col min="11537" max="11537" width="4.453125" style="123" customWidth="1"/>
    <col min="11538" max="11538" width="3.6328125" style="123" customWidth="1"/>
    <col min="11539" max="11539" width="0.81640625" style="123" customWidth="1"/>
    <col min="11540" max="11540" width="3.36328125" style="123" customWidth="1"/>
    <col min="11541" max="11541" width="3.6328125" style="123" customWidth="1"/>
    <col min="11542" max="11542" width="3" style="123" customWidth="1"/>
    <col min="11543" max="11543" width="3.6328125" style="123" customWidth="1"/>
    <col min="11544" max="11544" width="3.08984375" style="123" customWidth="1"/>
    <col min="11545" max="11545" width="1.90625" style="123" customWidth="1"/>
    <col min="11546" max="11547" width="2.1796875" style="123" customWidth="1"/>
    <col min="11548" max="11548" width="7.1796875" style="123" customWidth="1"/>
    <col min="11549" max="11783" width="8.90625" style="123"/>
    <col min="11784" max="11784" width="2.453125" style="123" customWidth="1"/>
    <col min="11785" max="11785" width="2.36328125" style="123" customWidth="1"/>
    <col min="11786" max="11786" width="1.08984375" style="123" customWidth="1"/>
    <col min="11787" max="11787" width="22.6328125" style="123" customWidth="1"/>
    <col min="11788" max="11788" width="1.1796875" style="123" customWidth="1"/>
    <col min="11789" max="11790" width="11.81640625" style="123" customWidth="1"/>
    <col min="11791" max="11791" width="1.81640625" style="123" customWidth="1"/>
    <col min="11792" max="11792" width="6.90625" style="123" customWidth="1"/>
    <col min="11793" max="11793" width="4.453125" style="123" customWidth="1"/>
    <col min="11794" max="11794" width="3.6328125" style="123" customWidth="1"/>
    <col min="11795" max="11795" width="0.81640625" style="123" customWidth="1"/>
    <col min="11796" max="11796" width="3.36328125" style="123" customWidth="1"/>
    <col min="11797" max="11797" width="3.6328125" style="123" customWidth="1"/>
    <col min="11798" max="11798" width="3" style="123" customWidth="1"/>
    <col min="11799" max="11799" width="3.6328125" style="123" customWidth="1"/>
    <col min="11800" max="11800" width="3.08984375" style="123" customWidth="1"/>
    <col min="11801" max="11801" width="1.90625" style="123" customWidth="1"/>
    <col min="11802" max="11803" width="2.1796875" style="123" customWidth="1"/>
    <col min="11804" max="11804" width="7.1796875" style="123" customWidth="1"/>
    <col min="11805" max="12039" width="8.90625" style="123"/>
    <col min="12040" max="12040" width="2.453125" style="123" customWidth="1"/>
    <col min="12041" max="12041" width="2.36328125" style="123" customWidth="1"/>
    <col min="12042" max="12042" width="1.08984375" style="123" customWidth="1"/>
    <col min="12043" max="12043" width="22.6328125" style="123" customWidth="1"/>
    <col min="12044" max="12044" width="1.1796875" style="123" customWidth="1"/>
    <col min="12045" max="12046" width="11.81640625" style="123" customWidth="1"/>
    <col min="12047" max="12047" width="1.81640625" style="123" customWidth="1"/>
    <col min="12048" max="12048" width="6.90625" style="123" customWidth="1"/>
    <col min="12049" max="12049" width="4.453125" style="123" customWidth="1"/>
    <col min="12050" max="12050" width="3.6328125" style="123" customWidth="1"/>
    <col min="12051" max="12051" width="0.81640625" style="123" customWidth="1"/>
    <col min="12052" max="12052" width="3.36328125" style="123" customWidth="1"/>
    <col min="12053" max="12053" width="3.6328125" style="123" customWidth="1"/>
    <col min="12054" max="12054" width="3" style="123" customWidth="1"/>
    <col min="12055" max="12055" width="3.6328125" style="123" customWidth="1"/>
    <col min="12056" max="12056" width="3.08984375" style="123" customWidth="1"/>
    <col min="12057" max="12057" width="1.90625" style="123" customWidth="1"/>
    <col min="12058" max="12059" width="2.1796875" style="123" customWidth="1"/>
    <col min="12060" max="12060" width="7.1796875" style="123" customWidth="1"/>
    <col min="12061" max="12295" width="8.90625" style="123"/>
    <col min="12296" max="12296" width="2.453125" style="123" customWidth="1"/>
    <col min="12297" max="12297" width="2.36328125" style="123" customWidth="1"/>
    <col min="12298" max="12298" width="1.08984375" style="123" customWidth="1"/>
    <col min="12299" max="12299" width="22.6328125" style="123" customWidth="1"/>
    <col min="12300" max="12300" width="1.1796875" style="123" customWidth="1"/>
    <col min="12301" max="12302" width="11.81640625" style="123" customWidth="1"/>
    <col min="12303" max="12303" width="1.81640625" style="123" customWidth="1"/>
    <col min="12304" max="12304" width="6.90625" style="123" customWidth="1"/>
    <col min="12305" max="12305" width="4.453125" style="123" customWidth="1"/>
    <col min="12306" max="12306" width="3.6328125" style="123" customWidth="1"/>
    <col min="12307" max="12307" width="0.81640625" style="123" customWidth="1"/>
    <col min="12308" max="12308" width="3.36328125" style="123" customWidth="1"/>
    <col min="12309" max="12309" width="3.6328125" style="123" customWidth="1"/>
    <col min="12310" max="12310" width="3" style="123" customWidth="1"/>
    <col min="12311" max="12311" width="3.6328125" style="123" customWidth="1"/>
    <col min="12312" max="12312" width="3.08984375" style="123" customWidth="1"/>
    <col min="12313" max="12313" width="1.90625" style="123" customWidth="1"/>
    <col min="12314" max="12315" width="2.1796875" style="123" customWidth="1"/>
    <col min="12316" max="12316" width="7.1796875" style="123" customWidth="1"/>
    <col min="12317" max="12551" width="8.90625" style="123"/>
    <col min="12552" max="12552" width="2.453125" style="123" customWidth="1"/>
    <col min="12553" max="12553" width="2.36328125" style="123" customWidth="1"/>
    <col min="12554" max="12554" width="1.08984375" style="123" customWidth="1"/>
    <col min="12555" max="12555" width="22.6328125" style="123" customWidth="1"/>
    <col min="12556" max="12556" width="1.1796875" style="123" customWidth="1"/>
    <col min="12557" max="12558" width="11.81640625" style="123" customWidth="1"/>
    <col min="12559" max="12559" width="1.81640625" style="123" customWidth="1"/>
    <col min="12560" max="12560" width="6.90625" style="123" customWidth="1"/>
    <col min="12561" max="12561" width="4.453125" style="123" customWidth="1"/>
    <col min="12562" max="12562" width="3.6328125" style="123" customWidth="1"/>
    <col min="12563" max="12563" width="0.81640625" style="123" customWidth="1"/>
    <col min="12564" max="12564" width="3.36328125" style="123" customWidth="1"/>
    <col min="12565" max="12565" width="3.6328125" style="123" customWidth="1"/>
    <col min="12566" max="12566" width="3" style="123" customWidth="1"/>
    <col min="12567" max="12567" width="3.6328125" style="123" customWidth="1"/>
    <col min="12568" max="12568" width="3.08984375" style="123" customWidth="1"/>
    <col min="12569" max="12569" width="1.90625" style="123" customWidth="1"/>
    <col min="12570" max="12571" width="2.1796875" style="123" customWidth="1"/>
    <col min="12572" max="12572" width="7.1796875" style="123" customWidth="1"/>
    <col min="12573" max="12807" width="8.90625" style="123"/>
    <col min="12808" max="12808" width="2.453125" style="123" customWidth="1"/>
    <col min="12809" max="12809" width="2.36328125" style="123" customWidth="1"/>
    <col min="12810" max="12810" width="1.08984375" style="123" customWidth="1"/>
    <col min="12811" max="12811" width="22.6328125" style="123" customWidth="1"/>
    <col min="12812" max="12812" width="1.1796875" style="123" customWidth="1"/>
    <col min="12813" max="12814" width="11.81640625" style="123" customWidth="1"/>
    <col min="12815" max="12815" width="1.81640625" style="123" customWidth="1"/>
    <col min="12816" max="12816" width="6.90625" style="123" customWidth="1"/>
    <col min="12817" max="12817" width="4.453125" style="123" customWidth="1"/>
    <col min="12818" max="12818" width="3.6328125" style="123" customWidth="1"/>
    <col min="12819" max="12819" width="0.81640625" style="123" customWidth="1"/>
    <col min="12820" max="12820" width="3.36328125" style="123" customWidth="1"/>
    <col min="12821" max="12821" width="3.6328125" style="123" customWidth="1"/>
    <col min="12822" max="12822" width="3" style="123" customWidth="1"/>
    <col min="12823" max="12823" width="3.6328125" style="123" customWidth="1"/>
    <col min="12824" max="12824" width="3.08984375" style="123" customWidth="1"/>
    <col min="12825" max="12825" width="1.90625" style="123" customWidth="1"/>
    <col min="12826" max="12827" width="2.1796875" style="123" customWidth="1"/>
    <col min="12828" max="12828" width="7.1796875" style="123" customWidth="1"/>
    <col min="12829" max="13063" width="8.90625" style="123"/>
    <col min="13064" max="13064" width="2.453125" style="123" customWidth="1"/>
    <col min="13065" max="13065" width="2.36328125" style="123" customWidth="1"/>
    <col min="13066" max="13066" width="1.08984375" style="123" customWidth="1"/>
    <col min="13067" max="13067" width="22.6328125" style="123" customWidth="1"/>
    <col min="13068" max="13068" width="1.1796875" style="123" customWidth="1"/>
    <col min="13069" max="13070" width="11.81640625" style="123" customWidth="1"/>
    <col min="13071" max="13071" width="1.81640625" style="123" customWidth="1"/>
    <col min="13072" max="13072" width="6.90625" style="123" customWidth="1"/>
    <col min="13073" max="13073" width="4.453125" style="123" customWidth="1"/>
    <col min="13074" max="13074" width="3.6328125" style="123" customWidth="1"/>
    <col min="13075" max="13075" width="0.81640625" style="123" customWidth="1"/>
    <col min="13076" max="13076" width="3.36328125" style="123" customWidth="1"/>
    <col min="13077" max="13077" width="3.6328125" style="123" customWidth="1"/>
    <col min="13078" max="13078" width="3" style="123" customWidth="1"/>
    <col min="13079" max="13079" width="3.6328125" style="123" customWidth="1"/>
    <col min="13080" max="13080" width="3.08984375" style="123" customWidth="1"/>
    <col min="13081" max="13081" width="1.90625" style="123" customWidth="1"/>
    <col min="13082" max="13083" width="2.1796875" style="123" customWidth="1"/>
    <col min="13084" max="13084" width="7.1796875" style="123" customWidth="1"/>
    <col min="13085" max="13319" width="8.90625" style="123"/>
    <col min="13320" max="13320" width="2.453125" style="123" customWidth="1"/>
    <col min="13321" max="13321" width="2.36328125" style="123" customWidth="1"/>
    <col min="13322" max="13322" width="1.08984375" style="123" customWidth="1"/>
    <col min="13323" max="13323" width="22.6328125" style="123" customWidth="1"/>
    <col min="13324" max="13324" width="1.1796875" style="123" customWidth="1"/>
    <col min="13325" max="13326" width="11.81640625" style="123" customWidth="1"/>
    <col min="13327" max="13327" width="1.81640625" style="123" customWidth="1"/>
    <col min="13328" max="13328" width="6.90625" style="123" customWidth="1"/>
    <col min="13329" max="13329" width="4.453125" style="123" customWidth="1"/>
    <col min="13330" max="13330" width="3.6328125" style="123" customWidth="1"/>
    <col min="13331" max="13331" width="0.81640625" style="123" customWidth="1"/>
    <col min="13332" max="13332" width="3.36328125" style="123" customWidth="1"/>
    <col min="13333" max="13333" width="3.6328125" style="123" customWidth="1"/>
    <col min="13334" max="13334" width="3" style="123" customWidth="1"/>
    <col min="13335" max="13335" width="3.6328125" style="123" customWidth="1"/>
    <col min="13336" max="13336" width="3.08984375" style="123" customWidth="1"/>
    <col min="13337" max="13337" width="1.90625" style="123" customWidth="1"/>
    <col min="13338" max="13339" width="2.1796875" style="123" customWidth="1"/>
    <col min="13340" max="13340" width="7.1796875" style="123" customWidth="1"/>
    <col min="13341" max="13575" width="8.90625" style="123"/>
    <col min="13576" max="13576" width="2.453125" style="123" customWidth="1"/>
    <col min="13577" max="13577" width="2.36328125" style="123" customWidth="1"/>
    <col min="13578" max="13578" width="1.08984375" style="123" customWidth="1"/>
    <col min="13579" max="13579" width="22.6328125" style="123" customWidth="1"/>
    <col min="13580" max="13580" width="1.1796875" style="123" customWidth="1"/>
    <col min="13581" max="13582" width="11.81640625" style="123" customWidth="1"/>
    <col min="13583" max="13583" width="1.81640625" style="123" customWidth="1"/>
    <col min="13584" max="13584" width="6.90625" style="123" customWidth="1"/>
    <col min="13585" max="13585" width="4.453125" style="123" customWidth="1"/>
    <col min="13586" max="13586" width="3.6328125" style="123" customWidth="1"/>
    <col min="13587" max="13587" width="0.81640625" style="123" customWidth="1"/>
    <col min="13588" max="13588" width="3.36328125" style="123" customWidth="1"/>
    <col min="13589" max="13589" width="3.6328125" style="123" customWidth="1"/>
    <col min="13590" max="13590" width="3" style="123" customWidth="1"/>
    <col min="13591" max="13591" width="3.6328125" style="123" customWidth="1"/>
    <col min="13592" max="13592" width="3.08984375" style="123" customWidth="1"/>
    <col min="13593" max="13593" width="1.90625" style="123" customWidth="1"/>
    <col min="13594" max="13595" width="2.1796875" style="123" customWidth="1"/>
    <col min="13596" max="13596" width="7.1796875" style="123" customWidth="1"/>
    <col min="13597" max="13831" width="8.90625" style="123"/>
    <col min="13832" max="13832" width="2.453125" style="123" customWidth="1"/>
    <col min="13833" max="13833" width="2.36328125" style="123" customWidth="1"/>
    <col min="13834" max="13834" width="1.08984375" style="123" customWidth="1"/>
    <col min="13835" max="13835" width="22.6328125" style="123" customWidth="1"/>
    <col min="13836" max="13836" width="1.1796875" style="123" customWidth="1"/>
    <col min="13837" max="13838" width="11.81640625" style="123" customWidth="1"/>
    <col min="13839" max="13839" width="1.81640625" style="123" customWidth="1"/>
    <col min="13840" max="13840" width="6.90625" style="123" customWidth="1"/>
    <col min="13841" max="13841" width="4.453125" style="123" customWidth="1"/>
    <col min="13842" max="13842" width="3.6328125" style="123" customWidth="1"/>
    <col min="13843" max="13843" width="0.81640625" style="123" customWidth="1"/>
    <col min="13844" max="13844" width="3.36328125" style="123" customWidth="1"/>
    <col min="13845" max="13845" width="3.6328125" style="123" customWidth="1"/>
    <col min="13846" max="13846" width="3" style="123" customWidth="1"/>
    <col min="13847" max="13847" width="3.6328125" style="123" customWidth="1"/>
    <col min="13848" max="13848" width="3.08984375" style="123" customWidth="1"/>
    <col min="13849" max="13849" width="1.90625" style="123" customWidth="1"/>
    <col min="13850" max="13851" width="2.1796875" style="123" customWidth="1"/>
    <col min="13852" max="13852" width="7.1796875" style="123" customWidth="1"/>
    <col min="13853" max="14087" width="8.90625" style="123"/>
    <col min="14088" max="14088" width="2.453125" style="123" customWidth="1"/>
    <col min="14089" max="14089" width="2.36328125" style="123" customWidth="1"/>
    <col min="14090" max="14090" width="1.08984375" style="123" customWidth="1"/>
    <col min="14091" max="14091" width="22.6328125" style="123" customWidth="1"/>
    <col min="14092" max="14092" width="1.1796875" style="123" customWidth="1"/>
    <col min="14093" max="14094" width="11.81640625" style="123" customWidth="1"/>
    <col min="14095" max="14095" width="1.81640625" style="123" customWidth="1"/>
    <col min="14096" max="14096" width="6.90625" style="123" customWidth="1"/>
    <col min="14097" max="14097" width="4.453125" style="123" customWidth="1"/>
    <col min="14098" max="14098" width="3.6328125" style="123" customWidth="1"/>
    <col min="14099" max="14099" width="0.81640625" style="123" customWidth="1"/>
    <col min="14100" max="14100" width="3.36328125" style="123" customWidth="1"/>
    <col min="14101" max="14101" width="3.6328125" style="123" customWidth="1"/>
    <col min="14102" max="14102" width="3" style="123" customWidth="1"/>
    <col min="14103" max="14103" width="3.6328125" style="123" customWidth="1"/>
    <col min="14104" max="14104" width="3.08984375" style="123" customWidth="1"/>
    <col min="14105" max="14105" width="1.90625" style="123" customWidth="1"/>
    <col min="14106" max="14107" width="2.1796875" style="123" customWidth="1"/>
    <col min="14108" max="14108" width="7.1796875" style="123" customWidth="1"/>
    <col min="14109" max="14343" width="8.90625" style="123"/>
    <col min="14344" max="14344" width="2.453125" style="123" customWidth="1"/>
    <col min="14345" max="14345" width="2.36328125" style="123" customWidth="1"/>
    <col min="14346" max="14346" width="1.08984375" style="123" customWidth="1"/>
    <col min="14347" max="14347" width="22.6328125" style="123" customWidth="1"/>
    <col min="14348" max="14348" width="1.1796875" style="123" customWidth="1"/>
    <col min="14349" max="14350" width="11.81640625" style="123" customWidth="1"/>
    <col min="14351" max="14351" width="1.81640625" style="123" customWidth="1"/>
    <col min="14352" max="14352" width="6.90625" style="123" customWidth="1"/>
    <col min="14353" max="14353" width="4.453125" style="123" customWidth="1"/>
    <col min="14354" max="14354" width="3.6328125" style="123" customWidth="1"/>
    <col min="14355" max="14355" width="0.81640625" style="123" customWidth="1"/>
    <col min="14356" max="14356" width="3.36328125" style="123" customWidth="1"/>
    <col min="14357" max="14357" width="3.6328125" style="123" customWidth="1"/>
    <col min="14358" max="14358" width="3" style="123" customWidth="1"/>
    <col min="14359" max="14359" width="3.6328125" style="123" customWidth="1"/>
    <col min="14360" max="14360" width="3.08984375" style="123" customWidth="1"/>
    <col min="14361" max="14361" width="1.90625" style="123" customWidth="1"/>
    <col min="14362" max="14363" width="2.1796875" style="123" customWidth="1"/>
    <col min="14364" max="14364" width="7.1796875" style="123" customWidth="1"/>
    <col min="14365" max="14599" width="8.90625" style="123"/>
    <col min="14600" max="14600" width="2.453125" style="123" customWidth="1"/>
    <col min="14601" max="14601" width="2.36328125" style="123" customWidth="1"/>
    <col min="14602" max="14602" width="1.08984375" style="123" customWidth="1"/>
    <col min="14603" max="14603" width="22.6328125" style="123" customWidth="1"/>
    <col min="14604" max="14604" width="1.1796875" style="123" customWidth="1"/>
    <col min="14605" max="14606" width="11.81640625" style="123" customWidth="1"/>
    <col min="14607" max="14607" width="1.81640625" style="123" customWidth="1"/>
    <col min="14608" max="14608" width="6.90625" style="123" customWidth="1"/>
    <col min="14609" max="14609" width="4.453125" style="123" customWidth="1"/>
    <col min="14610" max="14610" width="3.6328125" style="123" customWidth="1"/>
    <col min="14611" max="14611" width="0.81640625" style="123" customWidth="1"/>
    <col min="14612" max="14612" width="3.36328125" style="123" customWidth="1"/>
    <col min="14613" max="14613" width="3.6328125" style="123" customWidth="1"/>
    <col min="14614" max="14614" width="3" style="123" customWidth="1"/>
    <col min="14615" max="14615" width="3.6328125" style="123" customWidth="1"/>
    <col min="14616" max="14616" width="3.08984375" style="123" customWidth="1"/>
    <col min="14617" max="14617" width="1.90625" style="123" customWidth="1"/>
    <col min="14618" max="14619" width="2.1796875" style="123" customWidth="1"/>
    <col min="14620" max="14620" width="7.1796875" style="123" customWidth="1"/>
    <col min="14621" max="14855" width="8.90625" style="123"/>
    <col min="14856" max="14856" width="2.453125" style="123" customWidth="1"/>
    <col min="14857" max="14857" width="2.36328125" style="123" customWidth="1"/>
    <col min="14858" max="14858" width="1.08984375" style="123" customWidth="1"/>
    <col min="14859" max="14859" width="22.6328125" style="123" customWidth="1"/>
    <col min="14860" max="14860" width="1.1796875" style="123" customWidth="1"/>
    <col min="14861" max="14862" width="11.81640625" style="123" customWidth="1"/>
    <col min="14863" max="14863" width="1.81640625" style="123" customWidth="1"/>
    <col min="14864" max="14864" width="6.90625" style="123" customWidth="1"/>
    <col min="14865" max="14865" width="4.453125" style="123" customWidth="1"/>
    <col min="14866" max="14866" width="3.6328125" style="123" customWidth="1"/>
    <col min="14867" max="14867" width="0.81640625" style="123" customWidth="1"/>
    <col min="14868" max="14868" width="3.36328125" style="123" customWidth="1"/>
    <col min="14869" max="14869" width="3.6328125" style="123" customWidth="1"/>
    <col min="14870" max="14870" width="3" style="123" customWidth="1"/>
    <col min="14871" max="14871" width="3.6328125" style="123" customWidth="1"/>
    <col min="14872" max="14872" width="3.08984375" style="123" customWidth="1"/>
    <col min="14873" max="14873" width="1.90625" style="123" customWidth="1"/>
    <col min="14874" max="14875" width="2.1796875" style="123" customWidth="1"/>
    <col min="14876" max="14876" width="7.1796875" style="123" customWidth="1"/>
    <col min="14877" max="15111" width="8.90625" style="123"/>
    <col min="15112" max="15112" width="2.453125" style="123" customWidth="1"/>
    <col min="15113" max="15113" width="2.36328125" style="123" customWidth="1"/>
    <col min="15114" max="15114" width="1.08984375" style="123" customWidth="1"/>
    <col min="15115" max="15115" width="22.6328125" style="123" customWidth="1"/>
    <col min="15116" max="15116" width="1.1796875" style="123" customWidth="1"/>
    <col min="15117" max="15118" width="11.81640625" style="123" customWidth="1"/>
    <col min="15119" max="15119" width="1.81640625" style="123" customWidth="1"/>
    <col min="15120" max="15120" width="6.90625" style="123" customWidth="1"/>
    <col min="15121" max="15121" width="4.453125" style="123" customWidth="1"/>
    <col min="15122" max="15122" width="3.6328125" style="123" customWidth="1"/>
    <col min="15123" max="15123" width="0.81640625" style="123" customWidth="1"/>
    <col min="15124" max="15124" width="3.36328125" style="123" customWidth="1"/>
    <col min="15125" max="15125" width="3.6328125" style="123" customWidth="1"/>
    <col min="15126" max="15126" width="3" style="123" customWidth="1"/>
    <col min="15127" max="15127" width="3.6328125" style="123" customWidth="1"/>
    <col min="15128" max="15128" width="3.08984375" style="123" customWidth="1"/>
    <col min="15129" max="15129" width="1.90625" style="123" customWidth="1"/>
    <col min="15130" max="15131" width="2.1796875" style="123" customWidth="1"/>
    <col min="15132" max="15132" width="7.1796875" style="123" customWidth="1"/>
    <col min="15133" max="15367" width="8.90625" style="123"/>
    <col min="15368" max="15368" width="2.453125" style="123" customWidth="1"/>
    <col min="15369" max="15369" width="2.36328125" style="123" customWidth="1"/>
    <col min="15370" max="15370" width="1.08984375" style="123" customWidth="1"/>
    <col min="15371" max="15371" width="22.6328125" style="123" customWidth="1"/>
    <col min="15372" max="15372" width="1.1796875" style="123" customWidth="1"/>
    <col min="15373" max="15374" width="11.81640625" style="123" customWidth="1"/>
    <col min="15375" max="15375" width="1.81640625" style="123" customWidth="1"/>
    <col min="15376" max="15376" width="6.90625" style="123" customWidth="1"/>
    <col min="15377" max="15377" width="4.453125" style="123" customWidth="1"/>
    <col min="15378" max="15378" width="3.6328125" style="123" customWidth="1"/>
    <col min="15379" max="15379" width="0.81640625" style="123" customWidth="1"/>
    <col min="15380" max="15380" width="3.36328125" style="123" customWidth="1"/>
    <col min="15381" max="15381" width="3.6328125" style="123" customWidth="1"/>
    <col min="15382" max="15382" width="3" style="123" customWidth="1"/>
    <col min="15383" max="15383" width="3.6328125" style="123" customWidth="1"/>
    <col min="15384" max="15384" width="3.08984375" style="123" customWidth="1"/>
    <col min="15385" max="15385" width="1.90625" style="123" customWidth="1"/>
    <col min="15386" max="15387" width="2.1796875" style="123" customWidth="1"/>
    <col min="15388" max="15388" width="7.1796875" style="123" customWidth="1"/>
    <col min="15389" max="15623" width="8.90625" style="123"/>
    <col min="15624" max="15624" width="2.453125" style="123" customWidth="1"/>
    <col min="15625" max="15625" width="2.36328125" style="123" customWidth="1"/>
    <col min="15626" max="15626" width="1.08984375" style="123" customWidth="1"/>
    <col min="15627" max="15627" width="22.6328125" style="123" customWidth="1"/>
    <col min="15628" max="15628" width="1.1796875" style="123" customWidth="1"/>
    <col min="15629" max="15630" width="11.81640625" style="123" customWidth="1"/>
    <col min="15631" max="15631" width="1.81640625" style="123" customWidth="1"/>
    <col min="15632" max="15632" width="6.90625" style="123" customWidth="1"/>
    <col min="15633" max="15633" width="4.453125" style="123" customWidth="1"/>
    <col min="15634" max="15634" width="3.6328125" style="123" customWidth="1"/>
    <col min="15635" max="15635" width="0.81640625" style="123" customWidth="1"/>
    <col min="15636" max="15636" width="3.36328125" style="123" customWidth="1"/>
    <col min="15637" max="15637" width="3.6328125" style="123" customWidth="1"/>
    <col min="15638" max="15638" width="3" style="123" customWidth="1"/>
    <col min="15639" max="15639" width="3.6328125" style="123" customWidth="1"/>
    <col min="15640" max="15640" width="3.08984375" style="123" customWidth="1"/>
    <col min="15641" max="15641" width="1.90625" style="123" customWidth="1"/>
    <col min="15642" max="15643" width="2.1796875" style="123" customWidth="1"/>
    <col min="15644" max="15644" width="7.1796875" style="123" customWidth="1"/>
    <col min="15645" max="15879" width="8.90625" style="123"/>
    <col min="15880" max="15880" width="2.453125" style="123" customWidth="1"/>
    <col min="15881" max="15881" width="2.36328125" style="123" customWidth="1"/>
    <col min="15882" max="15882" width="1.08984375" style="123" customWidth="1"/>
    <col min="15883" max="15883" width="22.6328125" style="123" customWidth="1"/>
    <col min="15884" max="15884" width="1.1796875" style="123" customWidth="1"/>
    <col min="15885" max="15886" width="11.81640625" style="123" customWidth="1"/>
    <col min="15887" max="15887" width="1.81640625" style="123" customWidth="1"/>
    <col min="15888" max="15888" width="6.90625" style="123" customWidth="1"/>
    <col min="15889" max="15889" width="4.453125" style="123" customWidth="1"/>
    <col min="15890" max="15890" width="3.6328125" style="123" customWidth="1"/>
    <col min="15891" max="15891" width="0.81640625" style="123" customWidth="1"/>
    <col min="15892" max="15892" width="3.36328125" style="123" customWidth="1"/>
    <col min="15893" max="15893" width="3.6328125" style="123" customWidth="1"/>
    <col min="15894" max="15894" width="3" style="123" customWidth="1"/>
    <col min="15895" max="15895" width="3.6328125" style="123" customWidth="1"/>
    <col min="15896" max="15896" width="3.08984375" style="123" customWidth="1"/>
    <col min="15897" max="15897" width="1.90625" style="123" customWidth="1"/>
    <col min="15898" max="15899" width="2.1796875" style="123" customWidth="1"/>
    <col min="15900" max="15900" width="7.1796875" style="123" customWidth="1"/>
    <col min="15901" max="16135" width="8.90625" style="123"/>
    <col min="16136" max="16136" width="2.453125" style="123" customWidth="1"/>
    <col min="16137" max="16137" width="2.36328125" style="123" customWidth="1"/>
    <col min="16138" max="16138" width="1.08984375" style="123" customWidth="1"/>
    <col min="16139" max="16139" width="22.6328125" style="123" customWidth="1"/>
    <col min="16140" max="16140" width="1.1796875" style="123" customWidth="1"/>
    <col min="16141" max="16142" width="11.81640625" style="123" customWidth="1"/>
    <col min="16143" max="16143" width="1.81640625" style="123" customWidth="1"/>
    <col min="16144" max="16144" width="6.90625" style="123" customWidth="1"/>
    <col min="16145" max="16145" width="4.453125" style="123" customWidth="1"/>
    <col min="16146" max="16146" width="3.6328125" style="123" customWidth="1"/>
    <col min="16147" max="16147" width="0.81640625" style="123" customWidth="1"/>
    <col min="16148" max="16148" width="3.36328125" style="123" customWidth="1"/>
    <col min="16149" max="16149" width="3.6328125" style="123" customWidth="1"/>
    <col min="16150" max="16150" width="3" style="123" customWidth="1"/>
    <col min="16151" max="16151" width="3.6328125" style="123" customWidth="1"/>
    <col min="16152" max="16152" width="3.08984375" style="123" customWidth="1"/>
    <col min="16153" max="16153" width="1.90625" style="123" customWidth="1"/>
    <col min="16154" max="16155" width="2.1796875" style="123" customWidth="1"/>
    <col min="16156" max="16156" width="7.1796875" style="123" customWidth="1"/>
    <col min="16157" max="16384" width="8.90625" style="123"/>
  </cols>
  <sheetData>
    <row r="1" spans="2:29" ht="20.25" customHeight="1">
      <c r="B1" s="121" t="s">
        <v>2634</v>
      </c>
    </row>
    <row r="2" spans="2:29" ht="12" customHeight="1">
      <c r="S2" s="125"/>
      <c r="T2" s="125"/>
      <c r="X2" s="125"/>
      <c r="AB2" s="126"/>
      <c r="AC2" s="123" t="s">
        <v>2241</v>
      </c>
    </row>
    <row r="3" spans="2:29">
      <c r="R3" s="1579"/>
      <c r="S3" s="1580"/>
      <c r="T3" s="127" t="s">
        <v>2242</v>
      </c>
      <c r="U3" s="128"/>
      <c r="V3" s="127" t="s">
        <v>2243</v>
      </c>
      <c r="W3" s="128"/>
      <c r="X3" s="127" t="s">
        <v>2244</v>
      </c>
    </row>
    <row r="4" spans="2:29">
      <c r="Q4" s="451"/>
      <c r="R4" s="451"/>
      <c r="S4" s="127"/>
      <c r="T4" s="127"/>
      <c r="U4" s="127"/>
      <c r="V4" s="127"/>
      <c r="W4" s="127"/>
      <c r="X4" s="127"/>
    </row>
    <row r="5" spans="2:29" ht="15.65" customHeight="1">
      <c r="N5" s="123" t="s">
        <v>2273</v>
      </c>
      <c r="T5" s="129"/>
      <c r="U5" s="129"/>
      <c r="V5" s="129"/>
      <c r="W5" s="129"/>
      <c r="X5" s="129"/>
    </row>
    <row r="6" spans="2:29" ht="26.4" customHeight="1">
      <c r="C6" s="123" t="s">
        <v>2245</v>
      </c>
      <c r="N6" s="1584" t="s">
        <v>2274</v>
      </c>
      <c r="O6" s="1892"/>
      <c r="P6" s="1582" t="e">
        <f>#REF!</f>
        <v>#REF!</v>
      </c>
      <c r="Q6" s="1583"/>
      <c r="R6" s="1583"/>
      <c r="S6" s="1583"/>
      <c r="T6" s="1583"/>
      <c r="U6" s="1583"/>
      <c r="V6" s="1583"/>
      <c r="W6" s="1583"/>
      <c r="X6" s="1583"/>
    </row>
    <row r="7" spans="2:29" ht="3.65" customHeight="1">
      <c r="O7" s="121"/>
      <c r="P7" s="131"/>
      <c r="Q7" s="131"/>
      <c r="R7" s="131"/>
      <c r="S7" s="131"/>
      <c r="T7" s="131"/>
      <c r="U7" s="131"/>
      <c r="V7" s="131"/>
      <c r="W7" s="131"/>
      <c r="X7" s="131"/>
    </row>
    <row r="8" spans="2:29" ht="15.65" customHeight="1">
      <c r="C8" s="123" t="s">
        <v>2293</v>
      </c>
      <c r="E8" s="121"/>
      <c r="F8" s="121"/>
      <c r="G8" s="121"/>
      <c r="H8" s="121"/>
      <c r="I8" s="121"/>
      <c r="J8" s="121"/>
      <c r="N8" s="1584" t="s">
        <v>2249</v>
      </c>
      <c r="O8" s="1892"/>
      <c r="P8" s="1582" t="e">
        <f>#REF!</f>
        <v>#REF!</v>
      </c>
      <c r="Q8" s="1583"/>
      <c r="R8" s="1583"/>
      <c r="S8" s="1583"/>
      <c r="T8" s="1583"/>
      <c r="U8" s="1583"/>
      <c r="V8" s="1583"/>
      <c r="W8" s="1583"/>
      <c r="X8" s="1583"/>
    </row>
    <row r="9" spans="2:29" ht="2.4" customHeight="1">
      <c r="D9" s="121"/>
      <c r="E9" s="121"/>
      <c r="F9" s="121"/>
      <c r="G9" s="121"/>
      <c r="H9" s="121"/>
      <c r="I9" s="121"/>
      <c r="J9" s="121"/>
      <c r="O9" s="121"/>
      <c r="P9" s="131"/>
      <c r="Q9" s="131"/>
      <c r="R9" s="131"/>
      <c r="S9" s="131"/>
      <c r="T9" s="131"/>
      <c r="U9" s="131"/>
      <c r="V9" s="131"/>
      <c r="W9" s="131"/>
      <c r="X9" s="131"/>
    </row>
    <row r="10" spans="2:29" ht="26.4" customHeight="1">
      <c r="N10" s="1581" t="s">
        <v>2157</v>
      </c>
      <c r="O10" s="1893"/>
      <c r="P10" s="1582" t="e">
        <f>#REF!</f>
        <v>#REF!</v>
      </c>
      <c r="Q10" s="1583"/>
      <c r="R10" s="1583"/>
      <c r="S10" s="1583"/>
      <c r="T10" s="1582" t="e">
        <f>#REF!</f>
        <v>#REF!</v>
      </c>
      <c r="U10" s="1583"/>
      <c r="V10" s="1583"/>
      <c r="W10" s="1583"/>
      <c r="X10" s="1583"/>
    </row>
    <row r="11" spans="2:29" ht="6" customHeight="1">
      <c r="O11" s="121"/>
      <c r="P11" s="130"/>
      <c r="Q11" s="130"/>
      <c r="R11" s="130"/>
      <c r="S11" s="130"/>
      <c r="T11" s="130"/>
      <c r="U11" s="130"/>
      <c r="V11" s="130"/>
      <c r="W11" s="130"/>
      <c r="X11" s="130"/>
    </row>
    <row r="12" spans="2:29" ht="26.4" customHeight="1">
      <c r="N12" s="123" t="s">
        <v>2294</v>
      </c>
      <c r="O12" s="280"/>
      <c r="P12" s="121"/>
      <c r="Q12" s="121"/>
      <c r="R12" s="130"/>
      <c r="S12" s="130"/>
      <c r="T12" s="130"/>
      <c r="U12" s="130"/>
      <c r="V12" s="130"/>
      <c r="W12" s="130"/>
      <c r="X12" s="130"/>
    </row>
    <row r="13" spans="2:29" ht="26.4" customHeight="1">
      <c r="N13" s="1584" t="s">
        <v>2274</v>
      </c>
      <c r="O13" s="1892"/>
      <c r="P13" s="1582" t="e">
        <f>#REF!</f>
        <v>#REF!</v>
      </c>
      <c r="Q13" s="1583"/>
      <c r="R13" s="1583"/>
      <c r="S13" s="1583"/>
      <c r="T13" s="1583"/>
      <c r="U13" s="1583"/>
      <c r="V13" s="1583"/>
      <c r="W13" s="1583"/>
      <c r="X13" s="1583"/>
    </row>
    <row r="14" spans="2:29" ht="2.4" customHeight="1">
      <c r="O14" s="121"/>
      <c r="P14" s="131"/>
      <c r="Q14" s="131"/>
      <c r="R14" s="131"/>
      <c r="S14" s="131"/>
      <c r="T14" s="131"/>
      <c r="U14" s="131"/>
      <c r="V14" s="131"/>
      <c r="W14" s="131"/>
      <c r="X14" s="131"/>
    </row>
    <row r="15" spans="2:29" ht="26.4" customHeight="1">
      <c r="N15" s="1584" t="s">
        <v>2249</v>
      </c>
      <c r="O15" s="1584"/>
      <c r="P15" s="1582" t="e">
        <f>#REF!</f>
        <v>#REF!</v>
      </c>
      <c r="Q15" s="1583"/>
      <c r="R15" s="1583"/>
      <c r="S15" s="1583"/>
      <c r="T15" s="1583"/>
      <c r="U15" s="1583"/>
      <c r="V15" s="1583"/>
      <c r="W15" s="1583"/>
      <c r="X15" s="1583"/>
      <c r="AB15" s="132"/>
    </row>
    <row r="16" spans="2:29" ht="2.4" customHeight="1">
      <c r="O16" s="121"/>
      <c r="P16" s="131"/>
      <c r="Q16" s="131"/>
      <c r="R16" s="131"/>
      <c r="S16" s="131"/>
      <c r="T16" s="131"/>
      <c r="U16" s="131"/>
      <c r="V16" s="131"/>
      <c r="W16" s="131"/>
      <c r="X16" s="131"/>
    </row>
    <row r="17" spans="3:28" ht="26.4" customHeight="1">
      <c r="N17" s="1581" t="s">
        <v>2157</v>
      </c>
      <c r="O17" s="1581"/>
      <c r="P17" s="1582" t="e">
        <f>#REF!</f>
        <v>#REF!</v>
      </c>
      <c r="Q17" s="1583"/>
      <c r="R17" s="1583"/>
      <c r="S17" s="1583"/>
      <c r="T17" s="1582" t="e">
        <f>#REF!</f>
        <v>#REF!</v>
      </c>
      <c r="U17" s="1583"/>
      <c r="V17" s="1583"/>
      <c r="W17" s="1583"/>
      <c r="X17" s="1583"/>
    </row>
    <row r="18" spans="3:28" ht="8.4" customHeight="1">
      <c r="O18" s="121"/>
      <c r="P18" s="130"/>
      <c r="Q18" s="130"/>
      <c r="R18" s="130"/>
      <c r="S18" s="130"/>
      <c r="T18" s="130"/>
      <c r="U18" s="130"/>
      <c r="V18" s="130"/>
      <c r="W18" s="130"/>
      <c r="X18" s="130"/>
    </row>
    <row r="19" spans="3:28" ht="26.4" customHeight="1">
      <c r="N19" s="123" t="s">
        <v>2126</v>
      </c>
      <c r="O19" s="280"/>
      <c r="P19" s="121"/>
      <c r="Q19" s="121"/>
      <c r="R19" s="130"/>
      <c r="S19" s="130"/>
      <c r="T19" s="130"/>
      <c r="U19" s="130"/>
      <c r="V19" s="130"/>
      <c r="W19" s="130"/>
      <c r="X19" s="130"/>
    </row>
    <row r="20" spans="3:28" ht="26.4" customHeight="1">
      <c r="N20" s="1584" t="s">
        <v>2274</v>
      </c>
      <c r="O20" s="1892"/>
      <c r="P20" s="1582" t="e">
        <f>#REF!</f>
        <v>#REF!</v>
      </c>
      <c r="Q20" s="1583"/>
      <c r="R20" s="1583"/>
      <c r="S20" s="1583"/>
      <c r="T20" s="1583"/>
      <c r="U20" s="1583"/>
      <c r="V20" s="1583"/>
      <c r="W20" s="1583"/>
      <c r="X20" s="1583"/>
    </row>
    <row r="21" spans="3:28" ht="2.4" customHeight="1">
      <c r="O21" s="121"/>
      <c r="P21" s="131"/>
      <c r="Q21" s="131"/>
      <c r="R21" s="131"/>
      <c r="S21" s="131"/>
      <c r="T21" s="131"/>
      <c r="U21" s="131"/>
      <c r="V21" s="131"/>
      <c r="W21" s="131"/>
      <c r="X21" s="131"/>
    </row>
    <row r="22" spans="3:28" ht="26.4" customHeight="1">
      <c r="N22" s="1584" t="s">
        <v>2249</v>
      </c>
      <c r="O22" s="1584"/>
      <c r="P22" s="1582" t="e">
        <f>#REF!</f>
        <v>#REF!</v>
      </c>
      <c r="Q22" s="1583"/>
      <c r="R22" s="1583"/>
      <c r="S22" s="1583"/>
      <c r="T22" s="1583"/>
      <c r="U22" s="1583"/>
      <c r="V22" s="1583"/>
      <c r="W22" s="1583"/>
      <c r="X22" s="1583"/>
      <c r="AB22" s="132"/>
    </row>
    <row r="23" spans="3:28" ht="2.4" customHeight="1">
      <c r="O23" s="121"/>
      <c r="P23" s="131"/>
      <c r="Q23" s="131"/>
      <c r="R23" s="131"/>
      <c r="S23" s="131"/>
      <c r="T23" s="131"/>
      <c r="U23" s="131"/>
      <c r="V23" s="131"/>
      <c r="W23" s="131"/>
      <c r="X23" s="131"/>
      <c r="AB23" s="124"/>
    </row>
    <row r="24" spans="3:28" ht="26.4" customHeight="1">
      <c r="N24" s="1581" t="s">
        <v>2157</v>
      </c>
      <c r="O24" s="1581"/>
      <c r="P24" s="1582" t="e">
        <f>#REF!</f>
        <v>#REF!</v>
      </c>
      <c r="Q24" s="1583"/>
      <c r="R24" s="1583"/>
      <c r="S24" s="1583"/>
      <c r="T24" s="1582" t="e">
        <f>#REF!</f>
        <v>#REF!</v>
      </c>
      <c r="U24" s="1583"/>
      <c r="V24" s="1583"/>
      <c r="W24" s="1583"/>
      <c r="X24" s="1583"/>
    </row>
    <row r="25" spans="3:28" ht="13.5" customHeight="1"/>
    <row r="26" spans="3:28" ht="25.5">
      <c r="C26" s="1585" t="s">
        <v>2295</v>
      </c>
      <c r="D26" s="1585"/>
      <c r="E26" s="1585"/>
      <c r="F26" s="1585"/>
      <c r="G26" s="1585"/>
      <c r="H26" s="1585"/>
      <c r="I26" s="1585"/>
      <c r="J26" s="1585"/>
      <c r="K26" s="1585"/>
      <c r="L26" s="1585"/>
      <c r="M26" s="1585"/>
      <c r="N26" s="1585"/>
      <c r="O26" s="1585"/>
      <c r="P26" s="1585"/>
      <c r="Q26" s="1585"/>
      <c r="R26" s="1585"/>
      <c r="S26" s="1585"/>
      <c r="T26" s="1585"/>
      <c r="U26" s="1585"/>
      <c r="V26" s="1585"/>
      <c r="W26" s="1585"/>
      <c r="X26" s="1585"/>
    </row>
    <row r="27" spans="3:28" ht="18" customHeight="1"/>
    <row r="28" spans="3:28" ht="18" customHeight="1">
      <c r="D28" s="1891">
        <f>第7号様式!C28</f>
        <v>0</v>
      </c>
      <c r="E28" s="1891"/>
      <c r="F28" s="1891"/>
      <c r="G28" s="1891"/>
      <c r="H28" s="1891"/>
      <c r="I28" s="1891"/>
      <c r="J28" s="131" t="s">
        <v>2251</v>
      </c>
      <c r="K28" s="1651">
        <f>第7号様式!K28</f>
        <v>0</v>
      </c>
      <c r="L28" s="1651"/>
      <c r="M28" s="1826" t="s">
        <v>2252</v>
      </c>
      <c r="N28" s="1826"/>
      <c r="O28" s="1826"/>
      <c r="P28" s="1651">
        <f>第7号様式!R28</f>
        <v>0</v>
      </c>
      <c r="Q28" s="1651"/>
      <c r="R28" s="1827" t="s">
        <v>2253</v>
      </c>
      <c r="S28" s="1827"/>
      <c r="T28" s="1827"/>
      <c r="U28" s="1827"/>
      <c r="V28" s="1827"/>
      <c r="W28" s="1827"/>
      <c r="X28" s="1827"/>
      <c r="AB28" s="132" t="s">
        <v>2254</v>
      </c>
    </row>
    <row r="29" spans="3:28" ht="39" customHeight="1">
      <c r="C29" s="1889" t="s">
        <v>2635</v>
      </c>
      <c r="D29" s="1889"/>
      <c r="E29" s="1889"/>
      <c r="F29" s="1889"/>
      <c r="G29" s="1889"/>
      <c r="H29" s="1889"/>
      <c r="I29" s="1889"/>
      <c r="J29" s="1889"/>
      <c r="K29" s="1889"/>
      <c r="L29" s="1889"/>
      <c r="M29" s="1889"/>
      <c r="N29" s="1889"/>
      <c r="O29" s="1889"/>
      <c r="P29" s="1889"/>
      <c r="Q29" s="1889"/>
      <c r="R29" s="1889"/>
      <c r="S29" s="1889"/>
      <c r="T29" s="1889"/>
      <c r="U29" s="1889"/>
      <c r="V29" s="1889"/>
      <c r="W29" s="1889"/>
      <c r="X29" s="1889"/>
    </row>
    <row r="30" spans="3:28" ht="30" customHeight="1">
      <c r="C30" s="1015" t="s">
        <v>2255</v>
      </c>
      <c r="D30" s="1015"/>
      <c r="E30" s="1015"/>
      <c r="F30" s="1015"/>
      <c r="G30" s="1015"/>
      <c r="H30" s="1015"/>
      <c r="I30" s="1015"/>
      <c r="J30" s="1015"/>
      <c r="K30" s="1015"/>
      <c r="L30" s="1015"/>
      <c r="M30" s="1015"/>
      <c r="N30" s="1015"/>
      <c r="O30" s="1015"/>
      <c r="P30" s="1015"/>
      <c r="Q30" s="1015"/>
      <c r="R30" s="1015"/>
      <c r="S30" s="1015"/>
      <c r="T30" s="1015"/>
      <c r="U30" s="1015"/>
      <c r="V30" s="1015"/>
      <c r="W30" s="1015"/>
      <c r="X30" s="1015"/>
    </row>
    <row r="31" spans="3:28" ht="30" customHeight="1">
      <c r="C31" s="136"/>
      <c r="D31" s="1592" t="s">
        <v>2256</v>
      </c>
      <c r="E31" s="1592"/>
      <c r="F31" s="1592"/>
      <c r="G31" s="1592"/>
      <c r="H31" s="1592"/>
      <c r="I31" s="1592"/>
      <c r="J31" s="1593"/>
      <c r="K31" s="137"/>
      <c r="L31" s="1597" t="e">
        <f>#REF!</f>
        <v>#REF!</v>
      </c>
      <c r="M31" s="1890"/>
      <c r="N31" s="1890"/>
      <c r="O31" s="1890"/>
      <c r="P31" s="1890"/>
      <c r="Q31" s="1598" t="e">
        <f>#REF!</f>
        <v>#REF!</v>
      </c>
      <c r="R31" s="1599"/>
      <c r="S31" s="1599"/>
      <c r="T31" s="1599"/>
      <c r="U31" s="1600" t="e">
        <f>#REF!</f>
        <v>#REF!</v>
      </c>
      <c r="V31" s="1600"/>
      <c r="W31" s="1462"/>
      <c r="X31" s="1463"/>
      <c r="AA31" s="123"/>
    </row>
    <row r="32" spans="3:28" ht="2.25" customHeight="1">
      <c r="C32" s="138"/>
      <c r="D32" s="121"/>
      <c r="E32" s="121"/>
      <c r="F32" s="121"/>
      <c r="G32" s="121"/>
      <c r="H32" s="121"/>
      <c r="I32" s="121"/>
      <c r="J32" s="139"/>
      <c r="K32" s="138"/>
      <c r="L32" s="140"/>
      <c r="M32" s="140"/>
      <c r="N32" s="140"/>
      <c r="O32" s="130"/>
      <c r="P32" s="141"/>
      <c r="Q32" s="131"/>
      <c r="R32" s="142"/>
      <c r="S32" s="131"/>
      <c r="T32" s="130"/>
      <c r="U32" s="131"/>
      <c r="V32" s="142"/>
      <c r="W32" s="121"/>
      <c r="X32" s="281"/>
      <c r="AA32" s="123"/>
    </row>
    <row r="33" spans="2:35" ht="21" customHeight="1">
      <c r="C33" s="138"/>
      <c r="D33" s="1594" t="s">
        <v>2257</v>
      </c>
      <c r="E33" s="1594"/>
      <c r="F33" s="1594"/>
      <c r="G33" s="1594"/>
      <c r="H33" s="1594"/>
      <c r="I33" s="1594"/>
      <c r="J33" s="1595"/>
      <c r="K33" s="121"/>
      <c r="L33" s="143" t="s">
        <v>2258</v>
      </c>
      <c r="M33" s="1886">
        <f>第7号様式!O35</f>
        <v>0</v>
      </c>
      <c r="N33" s="1886"/>
      <c r="O33" s="1886"/>
      <c r="P33" s="1886"/>
      <c r="Q33" s="144" t="s">
        <v>2259</v>
      </c>
      <c r="R33" s="144"/>
      <c r="S33" s="144"/>
      <c r="T33" s="144"/>
      <c r="U33" s="144"/>
      <c r="V33" s="144"/>
      <c r="W33" s="144"/>
      <c r="X33" s="457"/>
      <c r="AA33" s="123"/>
    </row>
    <row r="34" spans="2:35" ht="45.65" customHeight="1">
      <c r="C34" s="176"/>
      <c r="D34" s="1869" t="s">
        <v>2296</v>
      </c>
      <c r="E34" s="1869"/>
      <c r="F34" s="1869"/>
      <c r="G34" s="1869"/>
      <c r="H34" s="1869"/>
      <c r="I34" s="1869"/>
      <c r="J34" s="1870"/>
      <c r="K34" s="176"/>
      <c r="L34" s="1887"/>
      <c r="M34" s="1887"/>
      <c r="N34" s="1887"/>
      <c r="O34" s="1887"/>
      <c r="P34" s="1887"/>
      <c r="Q34" s="1887"/>
      <c r="R34" s="1887"/>
      <c r="S34" s="1887"/>
      <c r="T34" s="1887"/>
      <c r="U34" s="1887"/>
      <c r="V34" s="1887"/>
      <c r="W34" s="1887"/>
      <c r="X34" s="1888"/>
    </row>
    <row r="35" spans="2:35" ht="45.65" customHeight="1">
      <c r="C35" s="176"/>
      <c r="D35" s="1869" t="s">
        <v>2297</v>
      </c>
      <c r="E35" s="1869"/>
      <c r="F35" s="1869"/>
      <c r="G35" s="1869"/>
      <c r="H35" s="1869"/>
      <c r="I35" s="1869"/>
      <c r="J35" s="1870"/>
      <c r="K35" s="177"/>
      <c r="L35" s="1871"/>
      <c r="M35" s="1871"/>
      <c r="N35" s="1871"/>
      <c r="O35" s="1871"/>
      <c r="P35" s="1871"/>
      <c r="Q35" s="1871"/>
      <c r="R35" s="1871"/>
      <c r="S35" s="1871"/>
      <c r="T35" s="1871"/>
      <c r="U35" s="1871"/>
      <c r="V35" s="1871"/>
      <c r="W35" s="1871"/>
      <c r="X35" s="1872"/>
    </row>
    <row r="36" spans="2:35" ht="45.65" customHeight="1">
      <c r="C36" s="176"/>
      <c r="D36" s="1869" t="s">
        <v>2298</v>
      </c>
      <c r="E36" s="1869"/>
      <c r="F36" s="1869"/>
      <c r="G36" s="1869"/>
      <c r="H36" s="1869"/>
      <c r="I36" s="1869"/>
      <c r="J36" s="1870"/>
      <c r="K36" s="177"/>
      <c r="L36" s="1871"/>
      <c r="M36" s="1871"/>
      <c r="N36" s="1871"/>
      <c r="O36" s="1871"/>
      <c r="P36" s="1871"/>
      <c r="Q36" s="1871"/>
      <c r="R36" s="1871"/>
      <c r="S36" s="1871"/>
      <c r="T36" s="1871"/>
      <c r="U36" s="1871"/>
      <c r="V36" s="1871"/>
      <c r="W36" s="1871"/>
      <c r="X36" s="1872"/>
    </row>
    <row r="37" spans="2:35" ht="45.65" customHeight="1">
      <c r="C37" s="176"/>
      <c r="D37" s="1873" t="s">
        <v>2299</v>
      </c>
      <c r="E37" s="1873"/>
      <c r="F37" s="1873"/>
      <c r="G37" s="1873"/>
      <c r="H37" s="1873"/>
      <c r="I37" s="1873"/>
      <c r="J37" s="1874"/>
      <c r="K37" s="177"/>
      <c r="L37" s="1869" t="s">
        <v>2637</v>
      </c>
      <c r="M37" s="1869"/>
      <c r="N37" s="1869"/>
      <c r="O37" s="1869"/>
      <c r="P37" s="1869"/>
      <c r="Q37" s="1869"/>
      <c r="R37" s="1869"/>
      <c r="S37" s="1869"/>
      <c r="T37" s="1869"/>
      <c r="U37" s="1869"/>
      <c r="V37" s="1869"/>
      <c r="W37" s="1869"/>
      <c r="X37" s="1870"/>
    </row>
    <row r="38" spans="2:35" ht="18" customHeight="1">
      <c r="C38" s="174"/>
      <c r="D38" s="458" t="s">
        <v>2300</v>
      </c>
      <c r="E38" s="137"/>
      <c r="F38" s="137"/>
      <c r="G38" s="137"/>
      <c r="H38" s="137"/>
      <c r="I38" s="137"/>
      <c r="J38" s="137"/>
      <c r="K38" s="137"/>
      <c r="L38" s="137"/>
      <c r="M38" s="137"/>
      <c r="N38" s="137"/>
      <c r="O38" s="137"/>
      <c r="P38" s="137"/>
      <c r="Q38" s="137"/>
      <c r="R38" s="137"/>
      <c r="S38" s="174"/>
      <c r="T38" s="137"/>
      <c r="U38" s="123"/>
      <c r="V38" s="146"/>
      <c r="W38" s="146"/>
      <c r="X38" s="146"/>
    </row>
    <row r="39" spans="2:35" s="198" customFormat="1" ht="18" customHeight="1">
      <c r="C39" s="199" t="s">
        <v>2529</v>
      </c>
      <c r="Z39" s="3" t="s">
        <v>2532</v>
      </c>
    </row>
    <row r="40" spans="2:35" s="198" customFormat="1" ht="18" customHeight="1">
      <c r="C40" s="199" t="s">
        <v>2163</v>
      </c>
      <c r="M40" s="1875" t="s">
        <v>2167</v>
      </c>
      <c r="N40" s="1876"/>
      <c r="O40" s="1876"/>
      <c r="P40" s="1876"/>
      <c r="Q40" s="1877"/>
    </row>
    <row r="41" spans="2:35" s="198" customFormat="1" ht="5" customHeight="1" thickBot="1">
      <c r="C41" s="199"/>
      <c r="M41" s="450"/>
      <c r="N41" s="450"/>
      <c r="O41" s="450"/>
      <c r="P41" s="450"/>
      <c r="Q41" s="450"/>
    </row>
    <row r="42" spans="2:35" s="198" customFormat="1" ht="18" customHeight="1" thickBot="1">
      <c r="C42" s="1878" t="s">
        <v>2636</v>
      </c>
      <c r="D42" s="1879"/>
      <c r="E42" s="1879"/>
      <c r="F42" s="1879"/>
      <c r="G42" s="1880"/>
      <c r="H42" s="1881"/>
      <c r="I42" s="1882"/>
      <c r="J42" s="1882"/>
      <c r="K42" s="1882"/>
      <c r="L42" s="1883"/>
      <c r="M42" s="1884"/>
      <c r="N42" s="1884"/>
      <c r="O42" s="1884"/>
      <c r="P42" s="1885"/>
      <c r="Q42" s="450"/>
      <c r="AB42" s="452" t="b">
        <v>1</v>
      </c>
      <c r="AC42" s="452" t="b">
        <v>1</v>
      </c>
    </row>
    <row r="43" spans="2:35" s="198" customFormat="1" ht="11.5" thickBot="1"/>
    <row r="44" spans="2:35" s="198" customFormat="1" ht="25" customHeight="1">
      <c r="B44" s="1864" t="s">
        <v>2165</v>
      </c>
      <c r="C44" s="1865"/>
      <c r="D44" s="1865"/>
      <c r="E44" s="1866">
        <v>1</v>
      </c>
      <c r="F44" s="1866"/>
      <c r="G44" s="1866"/>
      <c r="H44" s="1866"/>
      <c r="I44" s="1866">
        <v>2</v>
      </c>
      <c r="J44" s="1866"/>
      <c r="K44" s="1866"/>
      <c r="L44" s="1866"/>
      <c r="M44" s="1866" t="s">
        <v>2113</v>
      </c>
      <c r="N44" s="1866"/>
      <c r="O44" s="1866"/>
      <c r="P44" s="1866"/>
      <c r="Q44" s="1866" t="s">
        <v>2166</v>
      </c>
      <c r="R44" s="1866"/>
      <c r="S44" s="1866"/>
      <c r="T44" s="1866"/>
      <c r="U44" s="1865" t="str">
        <f>IFERROR((VLOOKUP(M40,AB44:AG46,6,FALSE)),"")</f>
        <v>申請区分を選択してください</v>
      </c>
      <c r="V44" s="1865"/>
      <c r="W44" s="1865"/>
      <c r="X44" s="1867"/>
      <c r="AB44" s="198" t="s">
        <v>2167</v>
      </c>
      <c r="AC44" s="202" t="s">
        <v>2168</v>
      </c>
      <c r="AD44" s="203" t="s">
        <v>2169</v>
      </c>
      <c r="AE44" s="204" t="s">
        <v>2170</v>
      </c>
      <c r="AF44" s="203" t="s">
        <v>2171</v>
      </c>
      <c r="AG44" s="198" t="s">
        <v>2167</v>
      </c>
      <c r="AI44" s="205"/>
    </row>
    <row r="45" spans="2:35" s="198" customFormat="1" ht="25" customHeight="1">
      <c r="B45" s="1857" t="s">
        <v>2172</v>
      </c>
      <c r="C45" s="1838"/>
      <c r="D45" s="1838"/>
      <c r="E45" s="1532" t="str">
        <f>IF(AB42=FALSE,"","太陽光発電")</f>
        <v>太陽光発電</v>
      </c>
      <c r="F45" s="1532"/>
      <c r="G45" s="1532"/>
      <c r="H45" s="1532"/>
      <c r="I45" s="1532" t="str">
        <f>IF(AC42=FALSE,"","蓄電池")</f>
        <v>蓄電池</v>
      </c>
      <c r="J45" s="1532"/>
      <c r="K45" s="1532"/>
      <c r="L45" s="1532"/>
      <c r="M45" s="1532"/>
      <c r="N45" s="1532"/>
      <c r="O45" s="1532"/>
      <c r="P45" s="1532"/>
      <c r="Q45" s="1532"/>
      <c r="R45" s="1532"/>
      <c r="S45" s="1532"/>
      <c r="T45" s="1532"/>
      <c r="U45" s="1838"/>
      <c r="V45" s="1838"/>
      <c r="W45" s="1838"/>
      <c r="X45" s="1868"/>
      <c r="AB45" s="201" t="s">
        <v>2486</v>
      </c>
      <c r="AC45" s="206" t="s">
        <v>2173</v>
      </c>
      <c r="AD45" s="206" t="s">
        <v>2174</v>
      </c>
      <c r="AE45" s="206" t="s">
        <v>2175</v>
      </c>
      <c r="AF45" s="206" t="s">
        <v>2176</v>
      </c>
      <c r="AG45" s="198" t="s">
        <v>2177</v>
      </c>
      <c r="AI45" s="205"/>
    </row>
    <row r="46" spans="2:35" s="198" customFormat="1" ht="35" customHeight="1">
      <c r="B46" s="1857" t="s">
        <v>2178</v>
      </c>
      <c r="C46" s="1838"/>
      <c r="D46" s="1838"/>
      <c r="E46" s="1858">
        <f>IF(E45="","",E62)</f>
        <v>0</v>
      </c>
      <c r="F46" s="1858"/>
      <c r="G46" s="1858"/>
      <c r="H46" s="1858"/>
      <c r="I46" s="1859">
        <f>IF(I45="","",E75)</f>
        <v>0</v>
      </c>
      <c r="J46" s="1860"/>
      <c r="K46" s="1860"/>
      <c r="L46" s="1861"/>
      <c r="M46" s="1858">
        <f>SUM(E46:I46)</f>
        <v>0</v>
      </c>
      <c r="N46" s="1858"/>
      <c r="O46" s="1858"/>
      <c r="P46" s="1858"/>
      <c r="Q46" s="1862"/>
      <c r="R46" s="1862"/>
      <c r="S46" s="1862"/>
      <c r="T46" s="1862"/>
      <c r="U46" s="1862"/>
      <c r="V46" s="1862"/>
      <c r="W46" s="1862"/>
      <c r="X46" s="1863"/>
      <c r="AB46" s="201" t="s">
        <v>2490</v>
      </c>
      <c r="AC46" s="206" t="s">
        <v>2173</v>
      </c>
      <c r="AD46" s="206" t="s">
        <v>2174</v>
      </c>
      <c r="AE46" s="206" t="s">
        <v>2175</v>
      </c>
      <c r="AF46" s="206" t="s">
        <v>2176</v>
      </c>
      <c r="AG46" s="198" t="s">
        <v>2177</v>
      </c>
      <c r="AI46" s="205"/>
    </row>
    <row r="47" spans="2:35" s="198" customFormat="1" ht="35" customHeight="1">
      <c r="B47" s="1857" t="s">
        <v>2180</v>
      </c>
      <c r="C47" s="1838"/>
      <c r="D47" s="1838"/>
      <c r="E47" s="1858">
        <f>IF(E45="","",I62)</f>
        <v>0</v>
      </c>
      <c r="F47" s="1858"/>
      <c r="G47" s="1858"/>
      <c r="H47" s="1858"/>
      <c r="I47" s="1859">
        <f>IF(I45="","",I75)</f>
        <v>0</v>
      </c>
      <c r="J47" s="1860"/>
      <c r="K47" s="1860"/>
      <c r="L47" s="1861"/>
      <c r="M47" s="1858">
        <f>SUM(E47:I47)</f>
        <v>0</v>
      </c>
      <c r="N47" s="1858"/>
      <c r="O47" s="1858"/>
      <c r="P47" s="1858"/>
      <c r="Q47" s="1862"/>
      <c r="R47" s="1862"/>
      <c r="S47" s="1862"/>
      <c r="T47" s="1862"/>
      <c r="U47" s="1862"/>
      <c r="V47" s="1862"/>
      <c r="W47" s="1862"/>
      <c r="X47" s="1863"/>
      <c r="AI47" s="205"/>
    </row>
    <row r="48" spans="2:35" s="198" customFormat="1" ht="35" customHeight="1">
      <c r="B48" s="1857" t="s">
        <v>2169</v>
      </c>
      <c r="C48" s="1838"/>
      <c r="D48" s="1838"/>
      <c r="E48" s="1858">
        <f>IF(E45="","",M62)</f>
        <v>0</v>
      </c>
      <c r="F48" s="1858"/>
      <c r="G48" s="1858"/>
      <c r="H48" s="1858"/>
      <c r="I48" s="1859">
        <f>IF(I45="","",M75)</f>
        <v>0</v>
      </c>
      <c r="J48" s="1860"/>
      <c r="K48" s="1860"/>
      <c r="L48" s="1861"/>
      <c r="M48" s="1858">
        <f>SUM(E48:I48)</f>
        <v>0</v>
      </c>
      <c r="N48" s="1858"/>
      <c r="O48" s="1858"/>
      <c r="P48" s="1858"/>
      <c r="Q48" s="1862"/>
      <c r="R48" s="1862"/>
      <c r="S48" s="1862"/>
      <c r="T48" s="1862"/>
      <c r="U48" s="1862"/>
      <c r="V48" s="1862"/>
      <c r="W48" s="1862"/>
      <c r="X48" s="1863"/>
    </row>
    <row r="49" spans="2:28" s="198" customFormat="1" ht="35" customHeight="1">
      <c r="B49" s="1857" t="s">
        <v>2170</v>
      </c>
      <c r="C49" s="1838"/>
      <c r="D49" s="1838"/>
      <c r="E49" s="1858">
        <f>IF(E45="","",Q62)</f>
        <v>0</v>
      </c>
      <c r="F49" s="1858"/>
      <c r="G49" s="1858"/>
      <c r="H49" s="1858"/>
      <c r="I49" s="1859">
        <f>IF(I45="","",M75)</f>
        <v>0</v>
      </c>
      <c r="J49" s="1860"/>
      <c r="K49" s="1860"/>
      <c r="L49" s="1861"/>
      <c r="M49" s="1858">
        <f>SUM(E49:I49)</f>
        <v>0</v>
      </c>
      <c r="N49" s="1858"/>
      <c r="O49" s="1858"/>
      <c r="P49" s="1858"/>
      <c r="Q49" s="1862"/>
      <c r="R49" s="1862"/>
      <c r="S49" s="1862"/>
      <c r="T49" s="1862"/>
      <c r="U49" s="1862"/>
      <c r="V49" s="1862"/>
      <c r="W49" s="1862"/>
      <c r="X49" s="1863"/>
    </row>
    <row r="50" spans="2:28" s="198" customFormat="1" ht="35" customHeight="1" thickBot="1">
      <c r="B50" s="1848" t="str">
        <f>U44</f>
        <v>申請区分を選択してください</v>
      </c>
      <c r="C50" s="1849"/>
      <c r="D50" s="1849"/>
      <c r="E50" s="1850" t="e">
        <f>IF(E45="","",M64)</f>
        <v>#REF!</v>
      </c>
      <c r="F50" s="1850"/>
      <c r="G50" s="1850"/>
      <c r="H50" s="1850"/>
      <c r="I50" s="1851" t="e">
        <f>IF(I45="","",M77)</f>
        <v>#REF!</v>
      </c>
      <c r="J50" s="1852"/>
      <c r="K50" s="1852"/>
      <c r="L50" s="1853"/>
      <c r="M50" s="1850" t="e">
        <f>ROUNDDOWN(SUM(E50:I50),-3)</f>
        <v>#REF!</v>
      </c>
      <c r="N50" s="1850"/>
      <c r="O50" s="1850"/>
      <c r="P50" s="1850"/>
      <c r="Q50" s="1854">
        <v>100000000</v>
      </c>
      <c r="R50" s="1854"/>
      <c r="S50" s="1854"/>
      <c r="T50" s="1854"/>
      <c r="U50" s="1855" t="str">
        <f>IFERROR((MIN(K50:O50)),"")</f>
        <v/>
      </c>
      <c r="V50" s="1855"/>
      <c r="W50" s="1855"/>
      <c r="X50" s="1856"/>
    </row>
    <row r="51" spans="2:28" s="198" customFormat="1" ht="18" customHeight="1"/>
    <row r="52" spans="2:28" s="198" customFormat="1" ht="18" customHeight="1"/>
    <row r="53" spans="2:28" s="198" customFormat="1" ht="18" customHeight="1">
      <c r="C53" s="199" t="s">
        <v>2524</v>
      </c>
      <c r="V53" s="361"/>
      <c r="W53" s="361"/>
      <c r="X53" s="361"/>
      <c r="Y53" s="362"/>
    </row>
    <row r="54" spans="2:28" s="198" customFormat="1" ht="18" customHeight="1">
      <c r="C54" s="1532" t="s">
        <v>2172</v>
      </c>
      <c r="D54" s="1532"/>
      <c r="E54" s="1532"/>
      <c r="F54" s="1562" t="s">
        <v>2190</v>
      </c>
      <c r="G54" s="1843"/>
      <c r="H54" s="1843"/>
      <c r="I54" s="1844"/>
      <c r="J54" s="953" t="s">
        <v>2509</v>
      </c>
      <c r="K54" s="953"/>
      <c r="L54" s="953"/>
      <c r="M54" s="953"/>
      <c r="N54" s="953"/>
      <c r="O54" s="953"/>
      <c r="P54" s="953"/>
      <c r="Q54" s="953"/>
      <c r="R54" s="953"/>
      <c r="S54" s="953"/>
      <c r="T54" s="953"/>
      <c r="U54" s="1532" t="s">
        <v>2508</v>
      </c>
      <c r="V54" s="1532"/>
      <c r="W54" s="1532"/>
      <c r="X54" s="1532"/>
      <c r="Y54" s="362"/>
    </row>
    <row r="55" spans="2:28" s="198" customFormat="1" ht="18" customHeight="1">
      <c r="C55" s="1535" t="s">
        <v>2194</v>
      </c>
      <c r="D55" s="1535"/>
      <c r="E55" s="1535"/>
      <c r="F55" s="1845" t="e">
        <f>IF(E45="","",'第1号（交付申請） '!#REF!)</f>
        <v>#REF!</v>
      </c>
      <c r="G55" s="1846"/>
      <c r="H55" s="1846"/>
      <c r="I55" s="1847"/>
      <c r="J55" s="1840">
        <v>0.75</v>
      </c>
      <c r="K55" s="1840"/>
      <c r="L55" s="1840"/>
      <c r="M55" s="1840"/>
      <c r="N55" s="1841" t="s">
        <v>2539</v>
      </c>
      <c r="O55" s="1841"/>
      <c r="P55" s="1841"/>
      <c r="Q55" s="1841"/>
      <c r="R55" s="1841" t="s">
        <v>2510</v>
      </c>
      <c r="S55" s="1841"/>
      <c r="T55" s="1841"/>
      <c r="U55" s="1842" t="s">
        <v>2483</v>
      </c>
      <c r="V55" s="1842"/>
      <c r="W55" s="1842"/>
      <c r="X55" s="1842"/>
      <c r="Y55" s="362"/>
      <c r="AA55" s="212"/>
    </row>
    <row r="56" spans="2:28" s="198" customFormat="1" ht="18" customHeight="1">
      <c r="C56" s="363"/>
      <c r="D56" s="364"/>
      <c r="E56" s="367"/>
      <c r="F56" s="367"/>
      <c r="G56" s="367"/>
      <c r="H56" s="365"/>
      <c r="I56" s="365"/>
      <c r="J56" s="212"/>
      <c r="K56" s="212"/>
      <c r="L56" s="212"/>
      <c r="M56" s="212"/>
      <c r="N56" s="212"/>
      <c r="O56" s="212"/>
      <c r="P56" s="212"/>
      <c r="Q56" s="212"/>
      <c r="R56" s="212"/>
      <c r="V56" s="361"/>
      <c r="W56" s="361"/>
      <c r="X56" s="361"/>
      <c r="Y56" s="362"/>
    </row>
    <row r="57" spans="2:28" s="198" customFormat="1" ht="18" customHeight="1">
      <c r="C57" s="1535" t="s">
        <v>2511</v>
      </c>
      <c r="D57" s="1535"/>
      <c r="E57" s="1535"/>
      <c r="F57" s="1535"/>
      <c r="G57" s="1535"/>
      <c r="H57" s="1535"/>
      <c r="I57" s="1835" t="s">
        <v>2512</v>
      </c>
      <c r="J57" s="1835"/>
      <c r="K57" s="1835"/>
      <c r="L57" s="1835"/>
      <c r="M57" s="1836" t="s">
        <v>2513</v>
      </c>
      <c r="N57" s="1836"/>
      <c r="O57" s="1836"/>
      <c r="P57" s="1836"/>
      <c r="Q57" s="1836"/>
      <c r="R57" s="1836"/>
      <c r="S57" s="1836"/>
      <c r="T57" s="1836"/>
      <c r="U57" s="1836"/>
      <c r="V57" s="1836"/>
      <c r="W57" s="1836"/>
      <c r="X57" s="1836"/>
      <c r="Y57" s="362"/>
    </row>
    <row r="58" spans="2:28" s="198" customFormat="1" ht="41.4" customHeight="1">
      <c r="C58" s="1837" t="s">
        <v>2517</v>
      </c>
      <c r="D58" s="1837"/>
      <c r="E58" s="1837" t="s">
        <v>2518</v>
      </c>
      <c r="F58" s="1837"/>
      <c r="G58" s="1837"/>
      <c r="H58" s="1837"/>
      <c r="I58" s="1838" t="s">
        <v>2519</v>
      </c>
      <c r="J58" s="1838"/>
      <c r="K58" s="1838"/>
      <c r="L58" s="1838"/>
      <c r="M58" s="1838" t="s">
        <v>2520</v>
      </c>
      <c r="N58" s="1838"/>
      <c r="O58" s="1838"/>
      <c r="P58" s="1838"/>
      <c r="Q58" s="1838" t="s">
        <v>2521</v>
      </c>
      <c r="R58" s="1838"/>
      <c r="S58" s="1838"/>
      <c r="T58" s="1838"/>
      <c r="U58" s="1838" t="s">
        <v>2522</v>
      </c>
      <c r="V58" s="1838"/>
      <c r="W58" s="1838"/>
      <c r="X58" s="1838"/>
      <c r="Y58" s="362"/>
      <c r="AA58" s="198" t="s">
        <v>2527</v>
      </c>
      <c r="AB58" s="366" t="e">
        <f>F55*300000</f>
        <v>#REF!</v>
      </c>
    </row>
    <row r="59" spans="2:28" s="198" customFormat="1" ht="32" customHeight="1">
      <c r="C59" s="1535" t="s">
        <v>2514</v>
      </c>
      <c r="D59" s="1535"/>
      <c r="E59" s="1833"/>
      <c r="F59" s="1833"/>
      <c r="G59" s="1833"/>
      <c r="H59" s="1833"/>
      <c r="I59" s="1833"/>
      <c r="J59" s="1833"/>
      <c r="K59" s="1833"/>
      <c r="L59" s="1833"/>
      <c r="M59" s="1833"/>
      <c r="N59" s="1833"/>
      <c r="O59" s="1833"/>
      <c r="P59" s="1833"/>
      <c r="Q59" s="1834">
        <f>M59-I59</f>
        <v>0</v>
      </c>
      <c r="R59" s="1834"/>
      <c r="S59" s="1834"/>
      <c r="T59" s="1834"/>
      <c r="U59" s="1834">
        <f>(Q59*$J$55)</f>
        <v>0</v>
      </c>
      <c r="V59" s="1834"/>
      <c r="W59" s="1834"/>
      <c r="X59" s="1834"/>
      <c r="Y59" s="362"/>
      <c r="AA59" s="198" t="s">
        <v>2528</v>
      </c>
      <c r="AB59" s="366">
        <f>U62</f>
        <v>0</v>
      </c>
    </row>
    <row r="60" spans="2:28" s="198" customFormat="1" ht="32" customHeight="1">
      <c r="C60" s="1535" t="s">
        <v>2515</v>
      </c>
      <c r="D60" s="1535"/>
      <c r="E60" s="1833"/>
      <c r="F60" s="1833"/>
      <c r="G60" s="1833"/>
      <c r="H60" s="1833"/>
      <c r="I60" s="1833"/>
      <c r="J60" s="1833"/>
      <c r="K60" s="1833"/>
      <c r="L60" s="1833"/>
      <c r="M60" s="1833"/>
      <c r="N60" s="1833"/>
      <c r="O60" s="1833"/>
      <c r="P60" s="1833"/>
      <c r="Q60" s="1834">
        <f>M60-I60</f>
        <v>0</v>
      </c>
      <c r="R60" s="1834"/>
      <c r="S60" s="1834"/>
      <c r="T60" s="1834"/>
      <c r="U60" s="1834">
        <f>(Q60*$J$55)</f>
        <v>0</v>
      </c>
      <c r="V60" s="1834"/>
      <c r="W60" s="1834"/>
      <c r="X60" s="1834"/>
      <c r="Y60" s="362"/>
    </row>
    <row r="61" spans="2:28" s="198" customFormat="1" ht="32" customHeight="1">
      <c r="C61" s="1535" t="s">
        <v>2516</v>
      </c>
      <c r="D61" s="1535"/>
      <c r="E61" s="1833"/>
      <c r="F61" s="1833"/>
      <c r="G61" s="1833"/>
      <c r="H61" s="1833"/>
      <c r="I61" s="1833"/>
      <c r="J61" s="1833"/>
      <c r="K61" s="1833"/>
      <c r="L61" s="1833"/>
      <c r="M61" s="1833"/>
      <c r="N61" s="1833"/>
      <c r="O61" s="1833"/>
      <c r="P61" s="1833"/>
      <c r="Q61" s="1834">
        <f>M61-I61</f>
        <v>0</v>
      </c>
      <c r="R61" s="1834"/>
      <c r="S61" s="1834"/>
      <c r="T61" s="1834"/>
      <c r="U61" s="1834">
        <f>(Q61*$J$55)</f>
        <v>0</v>
      </c>
      <c r="V61" s="1834"/>
      <c r="W61" s="1834"/>
      <c r="X61" s="1834"/>
      <c r="Y61" s="362"/>
    </row>
    <row r="62" spans="2:28" s="198" customFormat="1" ht="32" customHeight="1">
      <c r="C62" s="1535" t="s">
        <v>2525</v>
      </c>
      <c r="D62" s="1535"/>
      <c r="E62" s="1832">
        <f>SUM(E59:H61)</f>
        <v>0</v>
      </c>
      <c r="F62" s="1832"/>
      <c r="G62" s="1832"/>
      <c r="H62" s="1832"/>
      <c r="I62" s="1832">
        <f>SUM(I59:L61)</f>
        <v>0</v>
      </c>
      <c r="J62" s="1832"/>
      <c r="K62" s="1832"/>
      <c r="L62" s="1832"/>
      <c r="M62" s="1832">
        <f>SUM(M59:P61)</f>
        <v>0</v>
      </c>
      <c r="N62" s="1832"/>
      <c r="O62" s="1832"/>
      <c r="P62" s="1832"/>
      <c r="Q62" s="1832">
        <f>SUM(Q59:T61)</f>
        <v>0</v>
      </c>
      <c r="R62" s="1832"/>
      <c r="S62" s="1832"/>
      <c r="T62" s="1832"/>
      <c r="U62" s="1832">
        <f>SUM(U59:X61)</f>
        <v>0</v>
      </c>
      <c r="V62" s="1832"/>
      <c r="W62" s="1832"/>
      <c r="X62" s="1832"/>
      <c r="Y62" s="362"/>
    </row>
    <row r="63" spans="2:28" s="198" customFormat="1" ht="10" customHeight="1">
      <c r="C63" s="363"/>
      <c r="D63" s="363"/>
      <c r="E63" s="363"/>
      <c r="F63" s="363"/>
      <c r="G63" s="363"/>
      <c r="H63" s="363"/>
      <c r="I63" s="363"/>
      <c r="J63" s="363"/>
      <c r="K63" s="363"/>
      <c r="L63" s="363"/>
      <c r="M63" s="363"/>
      <c r="N63" s="363"/>
      <c r="O63" s="363"/>
      <c r="P63" s="363"/>
      <c r="Q63" s="363"/>
      <c r="R63" s="363"/>
      <c r="S63" s="212"/>
      <c r="W63" s="361"/>
      <c r="X63" s="361"/>
      <c r="Y63" s="362"/>
    </row>
    <row r="64" spans="2:28" s="198" customFormat="1" ht="32" customHeight="1">
      <c r="C64" s="1828" t="s">
        <v>2526</v>
      </c>
      <c r="D64" s="1828"/>
      <c r="E64" s="1828"/>
      <c r="F64" s="1828"/>
      <c r="G64" s="1828"/>
      <c r="H64" s="1828"/>
      <c r="I64" s="1828"/>
      <c r="J64" s="1828"/>
      <c r="K64" s="1828"/>
      <c r="L64" s="1828"/>
      <c r="M64" s="1829" t="e">
        <f>IF(AB58&lt;&gt;0,IF(AB58&lt;AB59,AB58,AB59),AB59)</f>
        <v>#REF!</v>
      </c>
      <c r="N64" s="1829"/>
      <c r="O64" s="1829"/>
      <c r="P64" s="1829"/>
      <c r="Q64" s="1829"/>
      <c r="R64" s="1829"/>
      <c r="S64" s="1829"/>
      <c r="T64" s="1829"/>
      <c r="U64" s="1829"/>
      <c r="V64" s="1829"/>
      <c r="W64" s="1830"/>
      <c r="X64" s="372" t="s">
        <v>2530</v>
      </c>
      <c r="Y64" s="362"/>
    </row>
    <row r="65" spans="2:28" s="198" customFormat="1" ht="18" customHeight="1">
      <c r="C65" s="363"/>
      <c r="D65" s="364"/>
      <c r="E65" s="367"/>
      <c r="F65" s="367"/>
      <c r="G65" s="367"/>
      <c r="H65" s="365"/>
      <c r="I65" s="365"/>
      <c r="J65" s="212"/>
      <c r="K65" s="212"/>
      <c r="L65" s="212"/>
      <c r="M65" s="212"/>
      <c r="N65" s="212"/>
      <c r="O65" s="212"/>
      <c r="P65" s="212"/>
      <c r="Q65" s="212"/>
      <c r="R65" s="212"/>
      <c r="V65" s="361"/>
      <c r="W65" s="361"/>
      <c r="X65" s="361"/>
      <c r="Y65" s="362"/>
    </row>
    <row r="66" spans="2:28" s="198" customFormat="1" ht="18" customHeight="1">
      <c r="C66" s="199" t="s">
        <v>2523</v>
      </c>
      <c r="V66" s="361"/>
      <c r="W66" s="361"/>
      <c r="X66" s="361"/>
      <c r="Y66" s="362"/>
      <c r="Z66" s="3" t="s">
        <v>2533</v>
      </c>
    </row>
    <row r="67" spans="2:28" s="198" customFormat="1" ht="18" customHeight="1">
      <c r="C67" s="1532" t="s">
        <v>2172</v>
      </c>
      <c r="D67" s="1532"/>
      <c r="E67" s="1532"/>
      <c r="F67" s="1532"/>
      <c r="G67" s="1535" t="s">
        <v>2540</v>
      </c>
      <c r="H67" s="1535"/>
      <c r="I67" s="1535"/>
      <c r="J67" s="1535"/>
      <c r="K67" s="953" t="s">
        <v>2509</v>
      </c>
      <c r="L67" s="953"/>
      <c r="M67" s="953"/>
      <c r="N67" s="953"/>
      <c r="O67" s="953"/>
      <c r="P67" s="953"/>
      <c r="Q67" s="953"/>
      <c r="R67" s="953"/>
      <c r="S67" s="953"/>
      <c r="T67" s="953"/>
      <c r="U67" s="1532" t="s">
        <v>2508</v>
      </c>
      <c r="V67" s="1532"/>
      <c r="W67" s="1532"/>
      <c r="X67" s="1532"/>
      <c r="Y67" s="362"/>
    </row>
    <row r="68" spans="2:28" s="198" customFormat="1" ht="18" customHeight="1">
      <c r="C68" s="1535" t="s">
        <v>2534</v>
      </c>
      <c r="D68" s="1535"/>
      <c r="E68" s="1535"/>
      <c r="F68" s="1535"/>
      <c r="G68" s="1839" t="e">
        <f>IF(I45="","",#REF!)</f>
        <v>#REF!</v>
      </c>
      <c r="H68" s="1839"/>
      <c r="I68" s="1839"/>
      <c r="J68" s="1839"/>
      <c r="K68" s="1840">
        <v>0.75</v>
      </c>
      <c r="L68" s="1840"/>
      <c r="M68" s="1840"/>
      <c r="N68" s="1841" t="s">
        <v>2539</v>
      </c>
      <c r="O68" s="1841"/>
      <c r="P68" s="1841"/>
      <c r="Q68" s="1841"/>
      <c r="R68" s="1841" t="s">
        <v>2510</v>
      </c>
      <c r="S68" s="1841"/>
      <c r="T68" s="1841"/>
      <c r="U68" s="1842" t="s">
        <v>2483</v>
      </c>
      <c r="V68" s="1842"/>
      <c r="W68" s="1842"/>
      <c r="X68" s="1842"/>
      <c r="Y68" s="362"/>
    </row>
    <row r="69" spans="2:28" s="198" customFormat="1" ht="18" customHeight="1">
      <c r="C69" s="363"/>
      <c r="D69" s="364"/>
      <c r="E69" s="367"/>
      <c r="F69" s="367"/>
      <c r="G69" s="367"/>
      <c r="H69" s="365"/>
      <c r="I69" s="365"/>
      <c r="J69" s="212"/>
      <c r="K69" s="212"/>
      <c r="L69" s="212"/>
      <c r="M69" s="212"/>
      <c r="N69" s="212"/>
      <c r="O69" s="212"/>
      <c r="P69" s="212"/>
      <c r="Q69" s="212"/>
      <c r="R69" s="212"/>
      <c r="V69" s="361"/>
      <c r="W69" s="361"/>
      <c r="X69" s="361"/>
      <c r="Y69" s="362"/>
    </row>
    <row r="70" spans="2:28" s="198" customFormat="1" ht="18" customHeight="1">
      <c r="C70" s="1535" t="s">
        <v>2511</v>
      </c>
      <c r="D70" s="1535"/>
      <c r="E70" s="1535"/>
      <c r="F70" s="1535"/>
      <c r="G70" s="1535"/>
      <c r="H70" s="1535"/>
      <c r="I70" s="1835" t="s">
        <v>2512</v>
      </c>
      <c r="J70" s="1835"/>
      <c r="K70" s="1835"/>
      <c r="L70" s="1835"/>
      <c r="M70" s="1836" t="s">
        <v>2513</v>
      </c>
      <c r="N70" s="1836"/>
      <c r="O70" s="1836"/>
      <c r="P70" s="1836"/>
      <c r="Q70" s="1836"/>
      <c r="R70" s="1836"/>
      <c r="S70" s="1836"/>
      <c r="T70" s="1836"/>
      <c r="U70" s="1836"/>
      <c r="V70" s="1836"/>
      <c r="W70" s="1836"/>
      <c r="X70" s="1836"/>
      <c r="Y70" s="362"/>
    </row>
    <row r="71" spans="2:28" s="198" customFormat="1" ht="41.4" customHeight="1">
      <c r="C71" s="1837" t="s">
        <v>2517</v>
      </c>
      <c r="D71" s="1837"/>
      <c r="E71" s="1837" t="s">
        <v>2518</v>
      </c>
      <c r="F71" s="1837"/>
      <c r="G71" s="1837"/>
      <c r="H71" s="1837"/>
      <c r="I71" s="1838" t="s">
        <v>2519</v>
      </c>
      <c r="J71" s="1838"/>
      <c r="K71" s="1838"/>
      <c r="L71" s="1838"/>
      <c r="M71" s="1838" t="s">
        <v>2520</v>
      </c>
      <c r="N71" s="1838"/>
      <c r="O71" s="1838"/>
      <c r="P71" s="1838"/>
      <c r="Q71" s="1838" t="s">
        <v>2521</v>
      </c>
      <c r="R71" s="1838"/>
      <c r="S71" s="1838"/>
      <c r="T71" s="1838"/>
      <c r="U71" s="1838" t="s">
        <v>2522</v>
      </c>
      <c r="V71" s="1838"/>
      <c r="W71" s="1838"/>
      <c r="X71" s="1838"/>
      <c r="Y71" s="362"/>
      <c r="AA71" s="198" t="s">
        <v>2527</v>
      </c>
      <c r="AB71" s="366" t="e">
        <f>G68*300000</f>
        <v>#REF!</v>
      </c>
    </row>
    <row r="72" spans="2:28" s="198" customFormat="1" ht="32" customHeight="1">
      <c r="C72" s="1535" t="s">
        <v>2514</v>
      </c>
      <c r="D72" s="1535"/>
      <c r="E72" s="1833"/>
      <c r="F72" s="1833"/>
      <c r="G72" s="1833"/>
      <c r="H72" s="1833"/>
      <c r="I72" s="1833"/>
      <c r="J72" s="1833"/>
      <c r="K72" s="1833"/>
      <c r="L72" s="1833"/>
      <c r="M72" s="1833"/>
      <c r="N72" s="1833"/>
      <c r="O72" s="1833"/>
      <c r="P72" s="1833"/>
      <c r="Q72" s="1834">
        <f>M72-I72</f>
        <v>0</v>
      </c>
      <c r="R72" s="1834"/>
      <c r="S72" s="1834"/>
      <c r="T72" s="1834"/>
      <c r="U72" s="1834">
        <f>(Q72*$K$68)</f>
        <v>0</v>
      </c>
      <c r="V72" s="1834"/>
      <c r="W72" s="1834"/>
      <c r="X72" s="1834"/>
      <c r="Y72" s="362"/>
      <c r="AA72" s="198" t="s">
        <v>2528</v>
      </c>
      <c r="AB72" s="366">
        <f>U75</f>
        <v>0</v>
      </c>
    </row>
    <row r="73" spans="2:28" s="198" customFormat="1" ht="32" customHeight="1">
      <c r="C73" s="1535" t="s">
        <v>2515</v>
      </c>
      <c r="D73" s="1535"/>
      <c r="E73" s="1833"/>
      <c r="F73" s="1833"/>
      <c r="G73" s="1833"/>
      <c r="H73" s="1833"/>
      <c r="I73" s="1833"/>
      <c r="J73" s="1833"/>
      <c r="K73" s="1833"/>
      <c r="L73" s="1833"/>
      <c r="M73" s="1833"/>
      <c r="N73" s="1833"/>
      <c r="O73" s="1833"/>
      <c r="P73" s="1833"/>
      <c r="Q73" s="1834">
        <f>M73-I73</f>
        <v>0</v>
      </c>
      <c r="R73" s="1834"/>
      <c r="S73" s="1834"/>
      <c r="T73" s="1834"/>
      <c r="U73" s="1834">
        <f t="shared" ref="U73:U74" si="0">(Q73*$K$68)</f>
        <v>0</v>
      </c>
      <c r="V73" s="1834"/>
      <c r="W73" s="1834"/>
      <c r="X73" s="1834"/>
      <c r="Y73" s="362"/>
    </row>
    <row r="74" spans="2:28" s="198" customFormat="1" ht="32" customHeight="1">
      <c r="C74" s="1535" t="s">
        <v>2516</v>
      </c>
      <c r="D74" s="1535"/>
      <c r="E74" s="1833"/>
      <c r="F74" s="1833"/>
      <c r="G74" s="1833"/>
      <c r="H74" s="1833"/>
      <c r="I74" s="1833"/>
      <c r="J74" s="1833"/>
      <c r="K74" s="1833"/>
      <c r="L74" s="1833"/>
      <c r="M74" s="1833"/>
      <c r="N74" s="1833"/>
      <c r="O74" s="1833"/>
      <c r="P74" s="1833"/>
      <c r="Q74" s="1834">
        <f>M74-I74</f>
        <v>0</v>
      </c>
      <c r="R74" s="1834"/>
      <c r="S74" s="1834"/>
      <c r="T74" s="1834"/>
      <c r="U74" s="1834">
        <f t="shared" si="0"/>
        <v>0</v>
      </c>
      <c r="V74" s="1834"/>
      <c r="W74" s="1834"/>
      <c r="X74" s="1834"/>
      <c r="Y74" s="362"/>
    </row>
    <row r="75" spans="2:28" s="198" customFormat="1" ht="32" customHeight="1">
      <c r="C75" s="1535" t="s">
        <v>2525</v>
      </c>
      <c r="D75" s="1535"/>
      <c r="E75" s="1832">
        <f>SUM(E72:H74)</f>
        <v>0</v>
      </c>
      <c r="F75" s="1832"/>
      <c r="G75" s="1832"/>
      <c r="H75" s="1832"/>
      <c r="I75" s="1832">
        <f>SUM(I72:L74)</f>
        <v>0</v>
      </c>
      <c r="J75" s="1832"/>
      <c r="K75" s="1832"/>
      <c r="L75" s="1832"/>
      <c r="M75" s="1832">
        <f>SUM(M72:P74)</f>
        <v>0</v>
      </c>
      <c r="N75" s="1832"/>
      <c r="O75" s="1832"/>
      <c r="P75" s="1832"/>
      <c r="Q75" s="1832">
        <f>SUM(Q72:T74)</f>
        <v>0</v>
      </c>
      <c r="R75" s="1832"/>
      <c r="S75" s="1832"/>
      <c r="T75" s="1832"/>
      <c r="U75" s="1832">
        <f>SUM(U72:X74)</f>
        <v>0</v>
      </c>
      <c r="V75" s="1832"/>
      <c r="W75" s="1832"/>
      <c r="X75" s="1832"/>
      <c r="Y75" s="362"/>
    </row>
    <row r="76" spans="2:28" s="198" customFormat="1" ht="10" customHeight="1">
      <c r="C76" s="363"/>
      <c r="D76" s="363"/>
      <c r="E76" s="363"/>
      <c r="F76" s="363"/>
      <c r="G76" s="363"/>
      <c r="H76" s="363"/>
      <c r="I76" s="363"/>
      <c r="J76" s="363"/>
      <c r="K76" s="363"/>
      <c r="L76" s="363"/>
      <c r="M76" s="363"/>
      <c r="N76" s="363"/>
      <c r="O76" s="363"/>
      <c r="P76" s="363"/>
      <c r="Q76" s="363"/>
      <c r="R76" s="363"/>
      <c r="S76" s="212"/>
      <c r="W76" s="361"/>
      <c r="X76" s="361"/>
      <c r="Y76" s="362"/>
    </row>
    <row r="77" spans="2:28" s="198" customFormat="1" ht="32" customHeight="1">
      <c r="C77" s="1828" t="s">
        <v>2526</v>
      </c>
      <c r="D77" s="1828"/>
      <c r="E77" s="1828"/>
      <c r="F77" s="1828"/>
      <c r="G77" s="1828"/>
      <c r="H77" s="1828"/>
      <c r="I77" s="1828"/>
      <c r="J77" s="1828"/>
      <c r="K77" s="1828"/>
      <c r="L77" s="1828"/>
      <c r="M77" s="1829" t="e">
        <f>IF(AB71&lt;&gt;0,IF(AB71&lt;AB72,AB71,AB72),AB72)</f>
        <v>#REF!</v>
      </c>
      <c r="N77" s="1829"/>
      <c r="O77" s="1829"/>
      <c r="P77" s="1829"/>
      <c r="Q77" s="1829"/>
      <c r="R77" s="1829"/>
      <c r="S77" s="1829"/>
      <c r="T77" s="1829"/>
      <c r="U77" s="1829"/>
      <c r="V77" s="1829"/>
      <c r="W77" s="1830"/>
      <c r="X77" s="372" t="s">
        <v>2530</v>
      </c>
      <c r="Y77" s="362"/>
    </row>
    <row r="78" spans="2:28" s="198" customFormat="1" ht="18" customHeight="1">
      <c r="C78" s="363"/>
      <c r="D78" s="364"/>
      <c r="E78" s="367"/>
      <c r="F78" s="367"/>
      <c r="G78" s="367"/>
      <c r="H78" s="365"/>
      <c r="I78" s="365"/>
      <c r="J78" s="212"/>
      <c r="K78" s="212"/>
      <c r="L78" s="212"/>
      <c r="M78" s="212"/>
      <c r="N78" s="212"/>
      <c r="O78" s="212"/>
      <c r="P78" s="212"/>
      <c r="Q78" s="212"/>
      <c r="R78" s="212"/>
      <c r="V78" s="361"/>
      <c r="W78" s="361"/>
      <c r="X78" s="361"/>
      <c r="Y78" s="362"/>
    </row>
    <row r="79" spans="2:28" s="198" customFormat="1" ht="18" customHeight="1">
      <c r="C79" s="198" t="s">
        <v>2185</v>
      </c>
      <c r="V79" s="361"/>
      <c r="W79" s="361"/>
      <c r="X79" s="361"/>
      <c r="Y79" s="362"/>
    </row>
    <row r="80" spans="2:28" s="198" customFormat="1" ht="18" customHeight="1">
      <c r="B80" s="368"/>
      <c r="C80" s="1831"/>
      <c r="D80" s="1831"/>
      <c r="E80" s="1831"/>
      <c r="F80" s="1831"/>
      <c r="G80" s="1831"/>
      <c r="H80" s="1831"/>
      <c r="I80" s="1831"/>
      <c r="J80" s="1831"/>
      <c r="K80" s="1831"/>
      <c r="L80" s="1831"/>
      <c r="M80" s="1831"/>
      <c r="N80" s="1831"/>
      <c r="O80" s="1831"/>
      <c r="P80" s="1831"/>
      <c r="Q80" s="1831"/>
      <c r="R80" s="1831"/>
      <c r="S80" s="1831"/>
      <c r="T80" s="1831"/>
      <c r="U80" s="1831"/>
      <c r="V80" s="1831"/>
      <c r="W80" s="1831"/>
      <c r="X80" s="1831"/>
    </row>
    <row r="81" spans="1:35" s="198" customFormat="1" ht="18" customHeight="1">
      <c r="A81" s="369"/>
      <c r="B81" s="370"/>
      <c r="C81" s="1831"/>
      <c r="D81" s="1831"/>
      <c r="E81" s="1831"/>
      <c r="F81" s="1831"/>
      <c r="G81" s="1831"/>
      <c r="H81" s="1831"/>
      <c r="I81" s="1831"/>
      <c r="J81" s="1831"/>
      <c r="K81" s="1831"/>
      <c r="L81" s="1831"/>
      <c r="M81" s="1831"/>
      <c r="N81" s="1831"/>
      <c r="O81" s="1831"/>
      <c r="P81" s="1831"/>
      <c r="Q81" s="1831"/>
      <c r="R81" s="1831"/>
      <c r="S81" s="1831"/>
      <c r="T81" s="1831"/>
      <c r="U81" s="1831"/>
      <c r="V81" s="1831"/>
      <c r="W81" s="1831"/>
      <c r="X81" s="1831"/>
    </row>
    <row r="82" spans="1:35" s="198" customFormat="1" ht="18" customHeight="1">
      <c r="A82" s="369"/>
      <c r="B82" s="370"/>
      <c r="C82" s="1831"/>
      <c r="D82" s="1831"/>
      <c r="E82" s="1831"/>
      <c r="F82" s="1831"/>
      <c r="G82" s="1831"/>
      <c r="H82" s="1831"/>
      <c r="I82" s="1831"/>
      <c r="J82" s="1831"/>
      <c r="K82" s="1831"/>
      <c r="L82" s="1831"/>
      <c r="M82" s="1831"/>
      <c r="N82" s="1831"/>
      <c r="O82" s="1831"/>
      <c r="P82" s="1831"/>
      <c r="Q82" s="1831"/>
      <c r="R82" s="1831"/>
      <c r="S82" s="1831"/>
      <c r="T82" s="1831"/>
      <c r="U82" s="1831"/>
      <c r="V82" s="1831"/>
      <c r="W82" s="1831"/>
      <c r="X82" s="1831"/>
    </row>
    <row r="83" spans="1:35" s="198" customFormat="1" ht="18" customHeight="1">
      <c r="A83" s="369"/>
      <c r="B83" s="370"/>
      <c r="C83" s="1831"/>
      <c r="D83" s="1831"/>
      <c r="E83" s="1831"/>
      <c r="F83" s="1831"/>
      <c r="G83" s="1831"/>
      <c r="H83" s="1831"/>
      <c r="I83" s="1831"/>
      <c r="J83" s="1831"/>
      <c r="K83" s="1831"/>
      <c r="L83" s="1831"/>
      <c r="M83" s="1831"/>
      <c r="N83" s="1831"/>
      <c r="O83" s="1831"/>
      <c r="P83" s="1831"/>
      <c r="Q83" s="1831"/>
      <c r="R83" s="1831"/>
      <c r="S83" s="1831"/>
      <c r="T83" s="1831"/>
      <c r="U83" s="1831"/>
      <c r="V83" s="1831"/>
      <c r="W83" s="1831"/>
      <c r="X83" s="1831"/>
    </row>
    <row r="84" spans="1:35" s="198" customFormat="1" ht="18" customHeight="1">
      <c r="A84" s="369"/>
      <c r="B84" s="370"/>
      <c r="C84" s="1831"/>
      <c r="D84" s="1831"/>
      <c r="E84" s="1831"/>
      <c r="F84" s="1831"/>
      <c r="G84" s="1831"/>
      <c r="H84" s="1831"/>
      <c r="I84" s="1831"/>
      <c r="J84" s="1831"/>
      <c r="K84" s="1831"/>
      <c r="L84" s="1831"/>
      <c r="M84" s="1831"/>
      <c r="N84" s="1831"/>
      <c r="O84" s="1831"/>
      <c r="P84" s="1831"/>
      <c r="Q84" s="1831"/>
      <c r="R84" s="1831"/>
      <c r="S84" s="1831"/>
      <c r="T84" s="1831"/>
      <c r="U84" s="1831"/>
      <c r="V84" s="1831"/>
      <c r="W84" s="1831"/>
      <c r="X84" s="1831"/>
    </row>
    <row r="85" spans="1:35" s="198" customFormat="1" ht="18" customHeight="1">
      <c r="A85" s="369"/>
      <c r="B85" s="370"/>
      <c r="C85" s="1831"/>
      <c r="D85" s="1831"/>
      <c r="E85" s="1831"/>
      <c r="F85" s="1831"/>
      <c r="G85" s="1831"/>
      <c r="H85" s="1831"/>
      <c r="I85" s="1831"/>
      <c r="J85" s="1831"/>
      <c r="K85" s="1831"/>
      <c r="L85" s="1831"/>
      <c r="M85" s="1831"/>
      <c r="N85" s="1831"/>
      <c r="O85" s="1831"/>
      <c r="P85" s="1831"/>
      <c r="Q85" s="1831"/>
      <c r="R85" s="1831"/>
      <c r="S85" s="1831"/>
      <c r="T85" s="1831"/>
      <c r="U85" s="1831"/>
      <c r="V85" s="1831"/>
      <c r="W85" s="1831"/>
      <c r="X85" s="1831"/>
      <c r="AF85" s="178"/>
      <c r="AG85" s="178"/>
    </row>
    <row r="86" spans="1:35" s="198" customFormat="1" ht="18" customHeight="1">
      <c r="A86" s="369"/>
      <c r="B86" s="370"/>
      <c r="C86" s="1831"/>
      <c r="D86" s="1831"/>
      <c r="E86" s="1831"/>
      <c r="F86" s="1831"/>
      <c r="G86" s="1831"/>
      <c r="H86" s="1831"/>
      <c r="I86" s="1831"/>
      <c r="J86" s="1831"/>
      <c r="K86" s="1831"/>
      <c r="L86" s="1831"/>
      <c r="M86" s="1831"/>
      <c r="N86" s="1831"/>
      <c r="O86" s="1831"/>
      <c r="P86" s="1831"/>
      <c r="Q86" s="1831"/>
      <c r="R86" s="1831"/>
      <c r="S86" s="1831"/>
      <c r="T86" s="1831"/>
      <c r="U86" s="1831"/>
      <c r="V86" s="1831"/>
      <c r="W86" s="1831"/>
      <c r="X86" s="1831"/>
      <c r="AF86" s="179"/>
      <c r="AG86" s="178"/>
    </row>
    <row r="87" spans="1:35" s="198" customFormat="1" ht="18" customHeight="1">
      <c r="A87" s="369"/>
      <c r="B87" s="370"/>
      <c r="C87" s="1831"/>
      <c r="D87" s="1831"/>
      <c r="E87" s="1831"/>
      <c r="F87" s="1831"/>
      <c r="G87" s="1831"/>
      <c r="H87" s="1831"/>
      <c r="I87" s="1831"/>
      <c r="J87" s="1831"/>
      <c r="K87" s="1831"/>
      <c r="L87" s="1831"/>
      <c r="M87" s="1831"/>
      <c r="N87" s="1831"/>
      <c r="O87" s="1831"/>
      <c r="P87" s="1831"/>
      <c r="Q87" s="1831"/>
      <c r="R87" s="1831"/>
      <c r="S87" s="1831"/>
      <c r="T87" s="1831"/>
      <c r="U87" s="1831"/>
      <c r="V87" s="1831"/>
      <c r="W87" s="1831"/>
      <c r="X87" s="1831"/>
      <c r="AF87" s="178"/>
      <c r="AG87" s="178"/>
    </row>
    <row r="88" spans="1:35" s="198" customFormat="1" ht="18" customHeight="1">
      <c r="A88" s="369"/>
      <c r="B88" s="370"/>
      <c r="C88" s="1831"/>
      <c r="D88" s="1831"/>
      <c r="E88" s="1831"/>
      <c r="F88" s="1831"/>
      <c r="G88" s="1831"/>
      <c r="H88" s="1831"/>
      <c r="I88" s="1831"/>
      <c r="J88" s="1831"/>
      <c r="K88" s="1831"/>
      <c r="L88" s="1831"/>
      <c r="M88" s="1831"/>
      <c r="N88" s="1831"/>
      <c r="O88" s="1831"/>
      <c r="P88" s="1831"/>
      <c r="Q88" s="1831"/>
      <c r="R88" s="1831"/>
      <c r="S88" s="1831"/>
      <c r="T88" s="1831"/>
      <c r="U88" s="1831"/>
      <c r="V88" s="1831"/>
      <c r="W88" s="1831"/>
      <c r="X88" s="1831"/>
      <c r="AF88" s="178"/>
      <c r="AG88" s="178"/>
      <c r="AH88" s="178"/>
    </row>
    <row r="89" spans="1:35" s="198" customFormat="1" ht="18" customHeight="1">
      <c r="A89" s="369"/>
      <c r="B89" s="370"/>
      <c r="C89" s="1831"/>
      <c r="D89" s="1831"/>
      <c r="E89" s="1831"/>
      <c r="F89" s="1831"/>
      <c r="G89" s="1831"/>
      <c r="H89" s="1831"/>
      <c r="I89" s="1831"/>
      <c r="J89" s="1831"/>
      <c r="K89" s="1831"/>
      <c r="L89" s="1831"/>
      <c r="M89" s="1831"/>
      <c r="N89" s="1831"/>
      <c r="O89" s="1831"/>
      <c r="P89" s="1831"/>
      <c r="Q89" s="1831"/>
      <c r="R89" s="1831"/>
      <c r="S89" s="1831"/>
      <c r="T89" s="1831"/>
      <c r="U89" s="1831"/>
      <c r="V89" s="1831"/>
      <c r="W89" s="1831"/>
      <c r="X89" s="1831"/>
      <c r="AB89" s="178"/>
      <c r="AC89" s="178"/>
      <c r="AD89" s="178"/>
      <c r="AE89" s="178"/>
      <c r="AF89" s="178"/>
      <c r="AG89" s="178"/>
      <c r="AH89" s="123"/>
    </row>
    <row r="90" spans="1:35" s="198" customFormat="1" ht="18" customHeight="1">
      <c r="A90" s="369"/>
      <c r="B90" s="370"/>
      <c r="C90" s="371"/>
      <c r="D90" s="371"/>
      <c r="E90" s="371"/>
      <c r="F90" s="371"/>
      <c r="G90" s="371"/>
      <c r="H90" s="371"/>
      <c r="I90" s="371"/>
      <c r="J90" s="371"/>
      <c r="K90" s="371"/>
      <c r="L90" s="371"/>
      <c r="M90" s="371"/>
      <c r="N90" s="371"/>
      <c r="O90" s="371"/>
      <c r="P90" s="371"/>
      <c r="Q90" s="371"/>
      <c r="R90" s="371"/>
      <c r="AB90" s="178"/>
      <c r="AC90" s="178"/>
      <c r="AD90" s="178"/>
      <c r="AE90" s="178"/>
      <c r="AF90" s="178"/>
      <c r="AG90" s="178"/>
      <c r="AH90" s="123"/>
      <c r="AI90" s="123"/>
    </row>
  </sheetData>
  <sheetProtection formatCells="0" selectLockedCells="1"/>
  <mergeCells count="172">
    <mergeCell ref="R3:S3"/>
    <mergeCell ref="N6:O6"/>
    <mergeCell ref="P6:X6"/>
    <mergeCell ref="N8:O8"/>
    <mergeCell ref="P8:X8"/>
    <mergeCell ref="N10:O10"/>
    <mergeCell ref="P10:S10"/>
    <mergeCell ref="T10:X10"/>
    <mergeCell ref="N20:O20"/>
    <mergeCell ref="P20:X20"/>
    <mergeCell ref="N22:O22"/>
    <mergeCell ref="P22:X22"/>
    <mergeCell ref="N24:O24"/>
    <mergeCell ref="P24:S24"/>
    <mergeCell ref="T24:X24"/>
    <mergeCell ref="N13:O13"/>
    <mergeCell ref="P13:X13"/>
    <mergeCell ref="N15:O15"/>
    <mergeCell ref="P15:X15"/>
    <mergeCell ref="N17:O17"/>
    <mergeCell ref="P17:S17"/>
    <mergeCell ref="T17:X17"/>
    <mergeCell ref="C29:X29"/>
    <mergeCell ref="C30:X30"/>
    <mergeCell ref="D31:J31"/>
    <mergeCell ref="L31:P31"/>
    <mergeCell ref="Q31:T31"/>
    <mergeCell ref="U31:X31"/>
    <mergeCell ref="C26:X26"/>
    <mergeCell ref="D28:I28"/>
    <mergeCell ref="K28:L28"/>
    <mergeCell ref="M28:O28"/>
    <mergeCell ref="P28:Q28"/>
    <mergeCell ref="R28:X28"/>
    <mergeCell ref="D36:J36"/>
    <mergeCell ref="L36:X36"/>
    <mergeCell ref="D37:J37"/>
    <mergeCell ref="L37:X37"/>
    <mergeCell ref="M40:Q40"/>
    <mergeCell ref="C42:G42"/>
    <mergeCell ref="H42:L42"/>
    <mergeCell ref="M42:P42"/>
    <mergeCell ref="D33:J33"/>
    <mergeCell ref="M33:P33"/>
    <mergeCell ref="D34:J34"/>
    <mergeCell ref="L34:X34"/>
    <mergeCell ref="D35:J35"/>
    <mergeCell ref="L35:X35"/>
    <mergeCell ref="B44:D44"/>
    <mergeCell ref="E44:H44"/>
    <mergeCell ref="I44:L44"/>
    <mergeCell ref="M44:P45"/>
    <mergeCell ref="Q44:T45"/>
    <mergeCell ref="U44:X45"/>
    <mergeCell ref="B45:D45"/>
    <mergeCell ref="E45:H45"/>
    <mergeCell ref="I45:L45"/>
    <mergeCell ref="B46:D46"/>
    <mergeCell ref="E46:H46"/>
    <mergeCell ref="I46:L46"/>
    <mergeCell ref="M46:P46"/>
    <mergeCell ref="Q46:T49"/>
    <mergeCell ref="U46:X49"/>
    <mergeCell ref="B47:D47"/>
    <mergeCell ref="E47:H47"/>
    <mergeCell ref="I47:L47"/>
    <mergeCell ref="M47:P47"/>
    <mergeCell ref="B50:D50"/>
    <mergeCell ref="E50:H50"/>
    <mergeCell ref="I50:L50"/>
    <mergeCell ref="M50:P50"/>
    <mergeCell ref="Q50:T50"/>
    <mergeCell ref="U50:X50"/>
    <mergeCell ref="B48:D48"/>
    <mergeCell ref="E48:H48"/>
    <mergeCell ref="I48:L48"/>
    <mergeCell ref="M48:P48"/>
    <mergeCell ref="B49:D49"/>
    <mergeCell ref="E49:H49"/>
    <mergeCell ref="I49:L49"/>
    <mergeCell ref="M49:P49"/>
    <mergeCell ref="C54:E54"/>
    <mergeCell ref="F54:I54"/>
    <mergeCell ref="J54:T54"/>
    <mergeCell ref="U54:X54"/>
    <mergeCell ref="C55:E55"/>
    <mergeCell ref="F55:I55"/>
    <mergeCell ref="J55:M55"/>
    <mergeCell ref="N55:Q55"/>
    <mergeCell ref="R55:T55"/>
    <mergeCell ref="U55:X55"/>
    <mergeCell ref="C57:H57"/>
    <mergeCell ref="I57:L57"/>
    <mergeCell ref="M57:X57"/>
    <mergeCell ref="C58:D58"/>
    <mergeCell ref="E58:H58"/>
    <mergeCell ref="I58:L58"/>
    <mergeCell ref="M58:P58"/>
    <mergeCell ref="Q58:T58"/>
    <mergeCell ref="U58:X58"/>
    <mergeCell ref="C60:D60"/>
    <mergeCell ref="E60:H60"/>
    <mergeCell ref="I60:L60"/>
    <mergeCell ref="M60:P60"/>
    <mergeCell ref="Q60:T60"/>
    <mergeCell ref="U60:X60"/>
    <mergeCell ref="C59:D59"/>
    <mergeCell ref="E59:H59"/>
    <mergeCell ref="I59:L59"/>
    <mergeCell ref="M59:P59"/>
    <mergeCell ref="Q59:T59"/>
    <mergeCell ref="U59:X59"/>
    <mergeCell ref="C62:D62"/>
    <mergeCell ref="E62:H62"/>
    <mergeCell ref="I62:L62"/>
    <mergeCell ref="M62:P62"/>
    <mergeCell ref="Q62:T62"/>
    <mergeCell ref="U62:X62"/>
    <mergeCell ref="C61:D61"/>
    <mergeCell ref="E61:H61"/>
    <mergeCell ref="I61:L61"/>
    <mergeCell ref="M61:P61"/>
    <mergeCell ref="Q61:T61"/>
    <mergeCell ref="U61:X61"/>
    <mergeCell ref="C68:F68"/>
    <mergeCell ref="G68:J68"/>
    <mergeCell ref="K68:M68"/>
    <mergeCell ref="N68:Q68"/>
    <mergeCell ref="R68:T68"/>
    <mergeCell ref="U68:X68"/>
    <mergeCell ref="C64:L64"/>
    <mergeCell ref="M64:W64"/>
    <mergeCell ref="C67:F67"/>
    <mergeCell ref="G67:J67"/>
    <mergeCell ref="K67:T67"/>
    <mergeCell ref="U67:X67"/>
    <mergeCell ref="C72:D72"/>
    <mergeCell ref="E72:H72"/>
    <mergeCell ref="I72:L72"/>
    <mergeCell ref="M72:P72"/>
    <mergeCell ref="Q72:T72"/>
    <mergeCell ref="U72:X72"/>
    <mergeCell ref="C70:H70"/>
    <mergeCell ref="I70:L70"/>
    <mergeCell ref="M70:X70"/>
    <mergeCell ref="C71:D71"/>
    <mergeCell ref="E71:H71"/>
    <mergeCell ref="I71:L71"/>
    <mergeCell ref="M71:P71"/>
    <mergeCell ref="Q71:T71"/>
    <mergeCell ref="U71:X71"/>
    <mergeCell ref="C74:D74"/>
    <mergeCell ref="E74:H74"/>
    <mergeCell ref="I74:L74"/>
    <mergeCell ref="M74:P74"/>
    <mergeCell ref="Q74:T74"/>
    <mergeCell ref="U74:X74"/>
    <mergeCell ref="C73:D73"/>
    <mergeCell ref="E73:H73"/>
    <mergeCell ref="I73:L73"/>
    <mergeCell ref="M73:P73"/>
    <mergeCell ref="Q73:T73"/>
    <mergeCell ref="U73:X73"/>
    <mergeCell ref="C77:L77"/>
    <mergeCell ref="M77:W77"/>
    <mergeCell ref="C80:X89"/>
    <mergeCell ref="C75:D75"/>
    <mergeCell ref="E75:H75"/>
    <mergeCell ref="I75:L75"/>
    <mergeCell ref="M75:P75"/>
    <mergeCell ref="Q75:T75"/>
    <mergeCell ref="U75:X75"/>
  </mergeCells>
  <phoneticPr fontId="57"/>
  <conditionalFormatting sqref="C67:X77">
    <cfRule type="expression" dxfId="2" priority="2">
      <formula>$I$45=""</formula>
    </cfRule>
  </conditionalFormatting>
  <conditionalFormatting sqref="E44:H50 U54:X54 C54:F55 J54:J55 N55:X55 C56:X64">
    <cfRule type="expression" dxfId="1" priority="1">
      <formula>$E$45=""</formula>
    </cfRule>
  </conditionalFormatting>
  <conditionalFormatting sqref="I44:L50">
    <cfRule type="expression" dxfId="0" priority="3">
      <formula>$I$45=""</formula>
    </cfRule>
  </conditionalFormatting>
  <dataValidations count="3">
    <dataValidation type="list" allowBlank="1" showInputMessage="1" showErrorMessage="1" sqref="M40:Q40" xr:uid="{00000000-0002-0000-1B00-000000000000}">
      <formula1>$AB$44:$AB$46</formula1>
    </dataValidation>
    <dataValidation type="list" allowBlank="1" showInputMessage="1" showErrorMessage="1" sqref="P78:R78" xr:uid="{00000000-0002-0000-1B00-000001000000}">
      <formula1>"選択してください,併用なし,併用なし"</formula1>
    </dataValidation>
    <dataValidation type="list" allowBlank="1" showInputMessage="1" showErrorMessage="1" sqref="U55 U68" xr:uid="{00000000-0002-0000-1B00-000002000000}">
      <formula1>"選択してください,併用あり,併用なし"</formula1>
    </dataValidation>
  </dataValidations>
  <printOptions horizontalCentered="1"/>
  <pageMargins left="0.70866141732283472" right="0.70866141732283472" top="0.74803149606299213" bottom="0.74803149606299213" header="0.31496062992125984" footer="0.31496062992125984"/>
  <pageSetup paperSize="9" scale="92" orientation="portrait" blackAndWhite="1" r:id="rId1"/>
  <rowBreaks count="2" manualBreakCount="2">
    <brk id="38" max="25" man="1"/>
    <brk id="6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7</xdr:col>
                    <xdr:colOff>0</xdr:colOff>
                    <xdr:row>41</xdr:row>
                    <xdr:rowOff>0</xdr:rowOff>
                  </from>
                  <to>
                    <xdr:col>11</xdr:col>
                    <xdr:colOff>196850</xdr:colOff>
                    <xdr:row>42</xdr:row>
                    <xdr:rowOff>6350</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12</xdr:col>
                    <xdr:colOff>6350</xdr:colOff>
                    <xdr:row>41</xdr:row>
                    <xdr:rowOff>6350</xdr:rowOff>
                  </from>
                  <to>
                    <xdr:col>16</xdr:col>
                    <xdr:colOff>6350</xdr:colOff>
                    <xdr:row>42</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FFFF00"/>
  </sheetPr>
  <dimension ref="B1:CR52"/>
  <sheetViews>
    <sheetView showZeros="0" view="pageBreakPreview" topLeftCell="A30" zoomScaleNormal="100" zoomScaleSheetLayoutView="100" workbookViewId="0">
      <selection activeCell="AG3" sqref="AG3:AJ3"/>
    </sheetView>
  </sheetViews>
  <sheetFormatPr defaultColWidth="2.1796875" defaultRowHeight="15" customHeight="1" outlineLevelRow="1"/>
  <cols>
    <col min="1" max="36" width="2.1796875" style="123"/>
    <col min="37" max="45" width="2.1796875" style="124"/>
    <col min="46" max="16384" width="2.1796875" style="123"/>
  </cols>
  <sheetData>
    <row r="1" spans="2:96" ht="15" customHeight="1">
      <c r="B1" s="121" t="s">
        <v>2782</v>
      </c>
      <c r="C1" s="121"/>
    </row>
    <row r="2" spans="2:96" ht="15" customHeight="1">
      <c r="AT2" s="126"/>
      <c r="AU2" s="123" t="s">
        <v>2241</v>
      </c>
    </row>
    <row r="3" spans="2:96" ht="15" customHeight="1">
      <c r="AD3" s="451"/>
      <c r="AE3" s="451"/>
      <c r="AG3" s="1653"/>
      <c r="AH3" s="1653"/>
      <c r="AI3" s="1653"/>
      <c r="AJ3" s="1653"/>
      <c r="AK3" s="127" t="s">
        <v>2242</v>
      </c>
      <c r="AL3" s="1653"/>
      <c r="AM3" s="1653"/>
      <c r="AN3" s="127" t="s">
        <v>2243</v>
      </c>
      <c r="AO3" s="1653"/>
      <c r="AP3" s="1653"/>
      <c r="AQ3" s="127" t="s">
        <v>2244</v>
      </c>
    </row>
    <row r="4" spans="2:96" ht="15" customHeight="1">
      <c r="B4" s="123" t="s">
        <v>2245</v>
      </c>
      <c r="AE4" s="451"/>
      <c r="AF4" s="451"/>
      <c r="AG4" s="451"/>
      <c r="AH4" s="451"/>
      <c r="AI4" s="127"/>
      <c r="AJ4" s="127"/>
      <c r="AK4" s="127"/>
      <c r="AL4" s="127"/>
      <c r="AM4" s="127"/>
      <c r="AN4" s="127"/>
      <c r="AO4" s="127"/>
      <c r="AP4" s="127"/>
    </row>
    <row r="5" spans="2:96"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c r="BV6" s="1198"/>
      <c r="BW6" s="1198"/>
      <c r="BX6" s="1198"/>
      <c r="BY6" s="1198"/>
      <c r="BZ6" s="540"/>
      <c r="CA6" s="1197"/>
      <c r="CB6" s="1197"/>
      <c r="CC6" s="1197"/>
      <c r="CD6" s="1007"/>
      <c r="CE6" s="1007"/>
      <c r="CF6" s="1007"/>
      <c r="CG6" s="1007"/>
      <c r="CH6" s="1007"/>
      <c r="CI6" s="1007"/>
      <c r="CJ6" s="1007"/>
      <c r="CK6" s="1007"/>
      <c r="CL6" s="1007"/>
      <c r="CM6" s="1007"/>
      <c r="CN6" s="1007"/>
      <c r="CO6" s="1007"/>
      <c r="CP6" s="1007"/>
      <c r="CQ6" s="1007"/>
      <c r="CR6" s="2"/>
    </row>
    <row r="7" spans="2:96"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c r="BV7" s="1198"/>
      <c r="BW7" s="1198"/>
      <c r="BX7" s="1198"/>
      <c r="BY7" s="1198"/>
      <c r="BZ7" s="540"/>
      <c r="CA7" s="1197"/>
      <c r="CB7" s="1197"/>
      <c r="CC7" s="1197"/>
      <c r="CD7" s="1007"/>
      <c r="CE7" s="1007"/>
      <c r="CF7" s="1007"/>
      <c r="CG7" s="1007"/>
      <c r="CH7" s="1007"/>
      <c r="CI7" s="1007"/>
      <c r="CJ7" s="1007"/>
      <c r="CK7" s="1007"/>
      <c r="CL7" s="1007"/>
      <c r="CM7" s="1007"/>
      <c r="CN7" s="1007"/>
      <c r="CO7" s="1007"/>
      <c r="CP7" s="1007"/>
      <c r="CQ7" s="1007"/>
      <c r="CR7" s="2"/>
    </row>
    <row r="8" spans="2:96"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c r="BV8" s="1198"/>
      <c r="BW8" s="1198"/>
      <c r="BX8" s="1198"/>
      <c r="BY8" s="1198"/>
      <c r="BZ8" s="540"/>
      <c r="CA8" s="1007"/>
      <c r="CB8" s="1007"/>
      <c r="CC8" s="1007"/>
      <c r="CD8" s="1007"/>
      <c r="CE8" s="1007"/>
      <c r="CF8" s="1007"/>
      <c r="CG8" s="1007"/>
      <c r="CH8" s="1007"/>
      <c r="CI8" s="1007"/>
      <c r="CJ8" s="1007"/>
      <c r="CK8" s="1007"/>
      <c r="CL8" s="1007"/>
      <c r="CM8" s="1007"/>
      <c r="CN8" s="1007"/>
      <c r="CO8" s="1007"/>
      <c r="CP8" s="1007"/>
      <c r="CQ8" s="1007"/>
      <c r="CR8" s="2"/>
    </row>
    <row r="9" spans="2:96"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c r="BV9" s="1198"/>
      <c r="BW9" s="1198"/>
      <c r="BX9" s="1198"/>
      <c r="BY9" s="1198"/>
      <c r="BZ9" s="540"/>
      <c r="CA9" s="1007"/>
      <c r="CB9" s="1007"/>
      <c r="CC9" s="1007"/>
      <c r="CD9" s="1007"/>
      <c r="CE9" s="1007"/>
      <c r="CF9" s="1007"/>
      <c r="CG9" s="1007"/>
      <c r="CH9" s="1007"/>
      <c r="CI9" s="1007"/>
      <c r="CJ9" s="1007"/>
      <c r="CK9" s="1007"/>
      <c r="CL9" s="1007"/>
      <c r="CM9" s="1007"/>
      <c r="CN9" s="1007"/>
      <c r="CO9" s="1007"/>
      <c r="CP9" s="1007"/>
      <c r="CQ9" s="1007"/>
      <c r="CR9" s="2"/>
    </row>
    <row r="10" spans="2:96"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c r="BV10" s="1202"/>
      <c r="BW10" s="1202"/>
      <c r="BX10" s="1202"/>
      <c r="BY10" s="1202"/>
      <c r="BZ10" s="539"/>
      <c r="CA10" s="1007"/>
      <c r="CB10" s="1007"/>
      <c r="CC10" s="1007"/>
      <c r="CD10" s="1007"/>
      <c r="CE10" s="1007"/>
      <c r="CF10" s="1007"/>
      <c r="CG10" s="538"/>
      <c r="CH10" s="1196"/>
      <c r="CI10" s="1196"/>
      <c r="CJ10" s="1196"/>
      <c r="CK10" s="1196"/>
      <c r="CL10" s="1196"/>
      <c r="CM10" s="1196"/>
      <c r="CN10" s="1196"/>
      <c r="CO10" s="1196"/>
      <c r="CP10" s="1196"/>
      <c r="CQ10" s="1196"/>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c r="BV13" s="1198"/>
      <c r="BW13" s="1198"/>
      <c r="BX13" s="1198"/>
      <c r="BY13" s="1198"/>
      <c r="BZ13" s="540"/>
      <c r="CA13" s="1007"/>
      <c r="CB13" s="1007"/>
      <c r="CC13" s="1007"/>
      <c r="CD13" s="1007"/>
      <c r="CE13" s="1007"/>
      <c r="CF13" s="1007"/>
      <c r="CG13" s="1007"/>
      <c r="CH13" s="1007"/>
      <c r="CI13" s="1007"/>
      <c r="CJ13" s="1007"/>
      <c r="CK13" s="1007"/>
      <c r="CL13" s="1007"/>
      <c r="CM13" s="1007"/>
      <c r="CN13" s="1007"/>
      <c r="CO13" s="1007"/>
      <c r="CP13" s="1007"/>
      <c r="CQ13" s="1007"/>
      <c r="CR13" s="2"/>
    </row>
    <row r="14" spans="2:96"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c r="BV14" s="1198"/>
      <c r="BW14" s="1198"/>
      <c r="BX14" s="1198"/>
      <c r="BY14" s="1198"/>
      <c r="BZ14" s="540"/>
      <c r="CA14" s="1007"/>
      <c r="CB14" s="1007"/>
      <c r="CC14" s="1007"/>
      <c r="CD14" s="1007"/>
      <c r="CE14" s="1007"/>
      <c r="CF14" s="1007"/>
      <c r="CG14" s="1007"/>
      <c r="CH14" s="1007"/>
      <c r="CI14" s="1007"/>
      <c r="CJ14" s="1007"/>
      <c r="CK14" s="1007"/>
      <c r="CL14" s="1007"/>
      <c r="CM14" s="1007"/>
      <c r="CN14" s="1007"/>
      <c r="CO14" s="1007"/>
      <c r="CP14" s="1007"/>
      <c r="CQ14" s="1007"/>
      <c r="CR14" s="2"/>
    </row>
    <row r="15" spans="2:96"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c r="BV15" s="1198"/>
      <c r="BW15" s="1198"/>
      <c r="BX15" s="1198"/>
      <c r="BY15" s="1198"/>
      <c r="BZ15" s="540"/>
      <c r="CA15" s="1007"/>
      <c r="CB15" s="1007"/>
      <c r="CC15" s="1007"/>
      <c r="CD15" s="1007"/>
      <c r="CE15" s="1007"/>
      <c r="CF15" s="1007"/>
      <c r="CG15" s="1007"/>
      <c r="CH15" s="1007"/>
      <c r="CI15" s="1007"/>
      <c r="CJ15" s="1007"/>
      <c r="CK15" s="1007"/>
      <c r="CL15" s="1007"/>
      <c r="CM15" s="1007"/>
      <c r="CN15" s="1007"/>
      <c r="CO15" s="1007"/>
      <c r="CP15" s="1007"/>
      <c r="CQ15" s="1007"/>
      <c r="CR15" s="2"/>
    </row>
    <row r="16" spans="2:96"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c r="BV16" s="1202"/>
      <c r="BW16" s="1202"/>
      <c r="BX16" s="1202"/>
      <c r="BY16" s="1202"/>
      <c r="BZ16" s="539"/>
      <c r="CA16" s="1007"/>
      <c r="CB16" s="1007"/>
      <c r="CC16" s="1007"/>
      <c r="CD16" s="1007"/>
      <c r="CE16" s="1007"/>
      <c r="CF16" s="1007"/>
      <c r="CG16" s="538"/>
      <c r="CH16" s="1196"/>
      <c r="CI16" s="1196"/>
      <c r="CJ16" s="1196"/>
      <c r="CK16" s="1196"/>
      <c r="CL16" s="1196"/>
      <c r="CM16" s="1196"/>
      <c r="CN16" s="1196"/>
      <c r="CO16" s="1196"/>
      <c r="CP16" s="1196"/>
      <c r="CQ16" s="1196"/>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c r="BV19" s="1198"/>
      <c r="BW19" s="1198"/>
      <c r="BX19" s="1198"/>
      <c r="BY19" s="1198"/>
      <c r="BZ19" s="540"/>
      <c r="CA19" s="1007"/>
      <c r="CB19" s="1007"/>
      <c r="CC19" s="1007"/>
      <c r="CD19" s="1007"/>
      <c r="CE19" s="1007"/>
      <c r="CF19" s="1007"/>
      <c r="CG19" s="1007"/>
      <c r="CH19" s="1007"/>
      <c r="CI19" s="1007"/>
      <c r="CJ19" s="1007"/>
      <c r="CK19" s="1007"/>
      <c r="CL19" s="1007"/>
      <c r="CM19" s="1007"/>
      <c r="CN19" s="1007"/>
      <c r="CO19" s="1007"/>
      <c r="CP19" s="1007"/>
      <c r="CQ19" s="1007"/>
      <c r="CR19" s="2"/>
    </row>
    <row r="20" spans="2:96"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c r="BV20" s="1198"/>
      <c r="BW20" s="1198"/>
      <c r="BX20" s="1198"/>
      <c r="BY20" s="1198"/>
      <c r="BZ20" s="540"/>
      <c r="CA20" s="1007"/>
      <c r="CB20" s="1007"/>
      <c r="CC20" s="1007"/>
      <c r="CD20" s="1007"/>
      <c r="CE20" s="1007"/>
      <c r="CF20" s="1007"/>
      <c r="CG20" s="1007"/>
      <c r="CH20" s="1007"/>
      <c r="CI20" s="1007"/>
      <c r="CJ20" s="1007"/>
      <c r="CK20" s="1007"/>
      <c r="CL20" s="1007"/>
      <c r="CM20" s="1007"/>
      <c r="CN20" s="1007"/>
      <c r="CO20" s="1007"/>
      <c r="CP20" s="1007"/>
      <c r="CQ20" s="1007"/>
      <c r="CR20" s="2"/>
    </row>
    <row r="21" spans="2:96"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c r="BV21" s="1198"/>
      <c r="BW21" s="1198"/>
      <c r="BX21" s="1198"/>
      <c r="BY21" s="1198"/>
      <c r="BZ21" s="540"/>
      <c r="CA21" s="1007"/>
      <c r="CB21" s="1007"/>
      <c r="CC21" s="1007"/>
      <c r="CD21" s="1007"/>
      <c r="CE21" s="1007"/>
      <c r="CF21" s="1007"/>
      <c r="CG21" s="1007"/>
      <c r="CH21" s="1007"/>
      <c r="CI21" s="1007"/>
      <c r="CJ21" s="1007"/>
      <c r="CK21" s="1007"/>
      <c r="CL21" s="1007"/>
      <c r="CM21" s="1007"/>
      <c r="CN21" s="1007"/>
      <c r="CO21" s="1007"/>
      <c r="CP21" s="1007"/>
      <c r="CQ21" s="1007"/>
      <c r="CR21" s="2"/>
    </row>
    <row r="22" spans="2:96"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c r="BV22" s="1202"/>
      <c r="BW22" s="1202"/>
      <c r="BX22" s="1202"/>
      <c r="BY22" s="1202"/>
      <c r="BZ22" s="539"/>
      <c r="CA22" s="1007"/>
      <c r="CB22" s="1007"/>
      <c r="CC22" s="1007"/>
      <c r="CD22" s="1007"/>
      <c r="CE22" s="1007"/>
      <c r="CF22" s="1007"/>
      <c r="CG22" s="538"/>
      <c r="CH22" s="1196"/>
      <c r="CI22" s="1196"/>
      <c r="CJ22" s="1196"/>
      <c r="CK22" s="1196"/>
      <c r="CL22" s="1196"/>
      <c r="CM22" s="1196"/>
      <c r="CN22" s="1196"/>
      <c r="CO22" s="1196"/>
      <c r="CP22" s="1196"/>
      <c r="CQ22" s="1196"/>
      <c r="CR22" s="2"/>
    </row>
    <row r="23" spans="2:96" ht="15" customHeight="1">
      <c r="U23" s="134"/>
      <c r="V23" s="134"/>
      <c r="W23" s="134"/>
      <c r="X23" s="134"/>
      <c r="Y23" s="133"/>
      <c r="Z23" s="133"/>
      <c r="AA23" s="133"/>
      <c r="AB23" s="133"/>
      <c r="AC23" s="133"/>
      <c r="AD23" s="133"/>
      <c r="AE23" s="133"/>
      <c r="AF23" s="133"/>
      <c r="AG23" s="133"/>
      <c r="AH23" s="133"/>
      <c r="AI23" s="133"/>
      <c r="AJ23" s="133"/>
      <c r="AK23" s="133"/>
      <c r="AL23" s="133"/>
      <c r="AM23" s="133"/>
      <c r="AN23" s="133"/>
      <c r="AO23" s="133"/>
      <c r="AP23" s="133"/>
      <c r="AQ23" s="133"/>
      <c r="AT23" s="132"/>
    </row>
    <row r="24" spans="2:96" ht="15" customHeight="1">
      <c r="B24" s="1585" t="s">
        <v>2301</v>
      </c>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row>
    <row r="25" spans="2:96" ht="15" customHeight="1">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row>
    <row r="26" spans="2:96" ht="15" customHeight="1">
      <c r="B26" s="543"/>
      <c r="C26" s="543"/>
      <c r="D26" s="543"/>
      <c r="E26" s="543"/>
      <c r="F26" s="543"/>
      <c r="G26" s="543"/>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row>
    <row r="27" spans="2:96" ht="15" customHeight="1">
      <c r="C27" s="1663" t="str">
        <f>IF(第7号様式!C28=0,"",第7号様式!C28)</f>
        <v/>
      </c>
      <c r="D27" s="1663"/>
      <c r="E27" s="1663"/>
      <c r="F27" s="1663"/>
      <c r="G27" s="1663"/>
      <c r="H27" s="1663"/>
      <c r="I27" s="1588" t="s">
        <v>2651</v>
      </c>
      <c r="J27" s="1588"/>
      <c r="K27" s="1672">
        <f>第7号様式!K28</f>
        <v>0</v>
      </c>
      <c r="L27" s="1672"/>
      <c r="M27" s="1826" t="s">
        <v>2252</v>
      </c>
      <c r="N27" s="1826"/>
      <c r="O27" s="1826"/>
      <c r="P27" s="1826"/>
      <c r="Q27" s="1826"/>
      <c r="R27" s="1672">
        <f>第7号様式!R28</f>
        <v>0</v>
      </c>
      <c r="S27" s="1672"/>
      <c r="T27" s="1672"/>
      <c r="U27" s="1827" t="s">
        <v>2815</v>
      </c>
      <c r="V27" s="1827"/>
      <c r="W27" s="1827"/>
      <c r="X27" s="1827"/>
      <c r="Y27" s="1827"/>
      <c r="Z27" s="1827"/>
      <c r="AA27" s="1827"/>
      <c r="AB27" s="1827"/>
      <c r="AC27" s="1827"/>
      <c r="AD27" s="1827"/>
      <c r="AE27" s="1827"/>
      <c r="AF27" s="1827"/>
      <c r="AG27" s="1827"/>
      <c r="AH27" s="1827"/>
      <c r="AI27" s="1827"/>
      <c r="AJ27" s="1827"/>
      <c r="AK27" s="1827"/>
      <c r="AL27" s="1827"/>
      <c r="AM27" s="1827"/>
      <c r="AN27" s="1827"/>
      <c r="AO27" s="1827"/>
      <c r="AP27" s="1827"/>
      <c r="AQ27" s="1827"/>
      <c r="AT27" s="132" t="s">
        <v>2254</v>
      </c>
    </row>
    <row r="28" spans="2:96" ht="15" customHeight="1">
      <c r="B28" s="1590" t="s">
        <v>2887</v>
      </c>
      <c r="C28" s="1590"/>
      <c r="D28" s="1590"/>
      <c r="E28" s="1590"/>
      <c r="F28" s="1590"/>
      <c r="G28" s="1590"/>
      <c r="H28" s="1590"/>
      <c r="I28" s="1590"/>
      <c r="J28" s="1590"/>
      <c r="K28" s="1590"/>
      <c r="L28" s="1590"/>
      <c r="M28" s="1590"/>
      <c r="N28" s="1590"/>
      <c r="O28" s="1590"/>
      <c r="P28" s="1590"/>
      <c r="Q28" s="1590"/>
      <c r="R28" s="1590"/>
      <c r="S28" s="1590"/>
      <c r="T28" s="1590"/>
      <c r="U28" s="1590"/>
      <c r="V28" s="1590"/>
      <c r="W28" s="1590"/>
      <c r="X28" s="1590"/>
      <c r="Y28" s="1590"/>
      <c r="Z28" s="1590"/>
      <c r="AA28" s="1590"/>
      <c r="AB28" s="1590"/>
      <c r="AC28" s="1590"/>
      <c r="AD28" s="1590"/>
      <c r="AE28" s="1590"/>
      <c r="AF28" s="1590"/>
      <c r="AG28" s="1590"/>
      <c r="AH28" s="1590"/>
      <c r="AI28" s="1590"/>
      <c r="AJ28" s="1590"/>
      <c r="AK28" s="1590"/>
      <c r="AL28" s="1590"/>
      <c r="AM28" s="1590"/>
      <c r="AN28" s="1590"/>
      <c r="AO28" s="1590"/>
      <c r="AP28" s="1590"/>
      <c r="AQ28" s="1590"/>
    </row>
    <row r="29" spans="2:96" ht="15" customHeight="1">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1590"/>
      <c r="AM29" s="1590"/>
      <c r="AN29" s="1590"/>
      <c r="AO29" s="1590"/>
      <c r="AP29" s="1590"/>
      <c r="AQ29" s="1590"/>
    </row>
    <row r="30" spans="2:96" ht="15" customHeight="1">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row>
    <row r="31" spans="2:96" ht="15" customHeight="1">
      <c r="D31" s="1900" t="s">
        <v>2255</v>
      </c>
      <c r="E31" s="1900"/>
      <c r="F31" s="1900"/>
      <c r="G31" s="1900"/>
      <c r="H31" s="1900"/>
      <c r="I31" s="1900"/>
      <c r="J31" s="1900"/>
      <c r="K31" s="1900"/>
      <c r="L31" s="1900"/>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row>
    <row r="32" spans="2:96" ht="20" customHeight="1">
      <c r="B32" s="1037" t="s">
        <v>2878</v>
      </c>
      <c r="C32" s="1037"/>
      <c r="D32" s="1037"/>
      <c r="E32" s="1037"/>
      <c r="F32" s="1037"/>
      <c r="G32" s="1037"/>
      <c r="H32" s="1037"/>
      <c r="I32" s="1037"/>
      <c r="J32" s="1037"/>
      <c r="K32" s="1037"/>
      <c r="L32" s="1037"/>
      <c r="M32" s="1037"/>
      <c r="N32" s="1037"/>
      <c r="O32" s="1041" t="s">
        <v>2836</v>
      </c>
      <c r="P32" s="1042"/>
      <c r="Q32" s="1042"/>
      <c r="R32" s="1042"/>
      <c r="S32" s="1042"/>
      <c r="T32" s="1042"/>
      <c r="U32" s="972">
        <f>基本情報!$E$73</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row>
    <row r="33" spans="2:45" ht="20" customHeight="1">
      <c r="B33" s="1037"/>
      <c r="C33" s="1037"/>
      <c r="D33" s="1037"/>
      <c r="E33" s="1037"/>
      <c r="F33" s="1037"/>
      <c r="G33" s="1037"/>
      <c r="H33" s="1037"/>
      <c r="I33" s="1037"/>
      <c r="J33" s="1037"/>
      <c r="K33" s="1037"/>
      <c r="L33" s="1037"/>
      <c r="M33" s="1037"/>
      <c r="N33" s="1037"/>
      <c r="O33" s="1041" t="s">
        <v>2896</v>
      </c>
      <c r="P33" s="1042"/>
      <c r="Q33" s="1042"/>
      <c r="R33" s="1042"/>
      <c r="S33" s="1042"/>
      <c r="T33" s="1042"/>
      <c r="U33" s="972">
        <f>基本情報!$E$74</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S33" s="123"/>
    </row>
    <row r="34" spans="2:45" ht="20" customHeight="1">
      <c r="B34" s="1037"/>
      <c r="C34" s="1037"/>
      <c r="D34" s="1037"/>
      <c r="E34" s="1037"/>
      <c r="F34" s="1037"/>
      <c r="G34" s="1037"/>
      <c r="H34" s="1037"/>
      <c r="I34" s="1037"/>
      <c r="J34" s="1037"/>
      <c r="K34" s="1037"/>
      <c r="L34" s="1037"/>
      <c r="M34" s="1037"/>
      <c r="N34" s="1037"/>
      <c r="O34" s="1041" t="s">
        <v>2883</v>
      </c>
      <c r="P34" s="1042"/>
      <c r="Q34" s="1042"/>
      <c r="R34" s="1042"/>
      <c r="S34" s="1042"/>
      <c r="T34" s="1042"/>
      <c r="U34" s="972">
        <f>IF(基本情報!$E$60="",基本情報!$E$65,基本情報!$E$60&amp;基本情報!$E$63&amp;基本情報!$E$65)</f>
        <v>0</v>
      </c>
      <c r="V34" s="972"/>
      <c r="W34" s="972"/>
      <c r="X34" s="972"/>
      <c r="Y34" s="972"/>
      <c r="Z34" s="972"/>
      <c r="AA34" s="972"/>
      <c r="AB34" s="972"/>
      <c r="AC34" s="972"/>
      <c r="AD34" s="972"/>
      <c r="AE34" s="972"/>
      <c r="AF34" s="972"/>
      <c r="AG34" s="972"/>
      <c r="AH34" s="972"/>
      <c r="AI34" s="972"/>
      <c r="AJ34" s="972"/>
      <c r="AK34" s="972"/>
      <c r="AL34" s="972"/>
      <c r="AM34" s="972"/>
      <c r="AN34" s="972"/>
      <c r="AO34" s="972"/>
      <c r="AP34" s="972"/>
      <c r="AQ34" s="973"/>
      <c r="AS34" s="123"/>
    </row>
    <row r="35" spans="2:45" ht="20" customHeight="1">
      <c r="B35" s="1648" t="s">
        <v>2678</v>
      </c>
      <c r="C35" s="1649"/>
      <c r="D35" s="1649"/>
      <c r="E35" s="1649"/>
      <c r="F35" s="1649"/>
      <c r="G35" s="1649"/>
      <c r="H35" s="1649"/>
      <c r="I35" s="1649"/>
      <c r="J35" s="1649"/>
      <c r="K35" s="1649"/>
      <c r="L35" s="1649"/>
      <c r="M35" s="1649"/>
      <c r="N35" s="1649"/>
      <c r="O35" s="1673">
        <f>基本情報!$E$79</f>
        <v>0</v>
      </c>
      <c r="P35" s="1660"/>
      <c r="Q35" s="1660"/>
      <c r="R35" s="1660"/>
      <c r="S35" s="1660"/>
      <c r="T35" s="1660"/>
      <c r="U35" s="1660"/>
      <c r="V35" s="1660"/>
      <c r="W35" s="1660"/>
      <c r="X35" s="1660"/>
      <c r="Y35" s="1660"/>
      <c r="Z35" s="1660"/>
      <c r="AA35" s="1660"/>
      <c r="AB35" s="1660"/>
      <c r="AC35" s="1660"/>
      <c r="AD35" s="1660"/>
      <c r="AE35" s="1660"/>
      <c r="AF35" s="1660"/>
      <c r="AG35" s="1660"/>
      <c r="AH35" s="1660"/>
      <c r="AI35" s="1660"/>
      <c r="AJ35" s="1660"/>
      <c r="AK35" s="1660"/>
      <c r="AL35" s="1660"/>
      <c r="AM35" s="1660"/>
      <c r="AN35" s="1660"/>
      <c r="AO35" s="1660"/>
      <c r="AP35" s="1660"/>
      <c r="AQ35" s="1674"/>
      <c r="AS35" s="123"/>
    </row>
    <row r="36" spans="2:45" ht="15" customHeight="1">
      <c r="B36" s="1901" t="s">
        <v>2302</v>
      </c>
      <c r="C36" s="1902"/>
      <c r="D36" s="1902"/>
      <c r="E36" s="1902"/>
      <c r="F36" s="1902"/>
      <c r="G36" s="1902"/>
      <c r="H36" s="1902"/>
      <c r="I36" s="1902"/>
      <c r="J36" s="1902"/>
      <c r="K36" s="1902"/>
      <c r="L36" s="1902"/>
      <c r="M36" s="1902"/>
      <c r="N36" s="1903"/>
      <c r="O36" s="1894" t="s">
        <v>2303</v>
      </c>
      <c r="P36" s="1895"/>
      <c r="Q36" s="1895"/>
      <c r="R36" s="1895"/>
      <c r="S36" s="1895"/>
      <c r="T36" s="1895"/>
      <c r="U36" s="1895"/>
      <c r="V36" s="1895"/>
      <c r="W36" s="1895"/>
      <c r="X36" s="1895"/>
      <c r="Y36" s="1895"/>
      <c r="Z36" s="1895"/>
      <c r="AA36" s="1895"/>
      <c r="AB36" s="1895"/>
      <c r="AC36" s="1896"/>
      <c r="AD36" s="1894" t="s">
        <v>2304</v>
      </c>
      <c r="AE36" s="1895"/>
      <c r="AF36" s="1895"/>
      <c r="AG36" s="1895"/>
      <c r="AH36" s="1895"/>
      <c r="AI36" s="1895"/>
      <c r="AJ36" s="1895"/>
      <c r="AK36" s="1895"/>
      <c r="AL36" s="1895"/>
      <c r="AM36" s="1895"/>
      <c r="AN36" s="1895"/>
      <c r="AO36" s="1895"/>
      <c r="AP36" s="1895"/>
      <c r="AQ36" s="1896"/>
      <c r="AS36" s="123"/>
    </row>
    <row r="37" spans="2:45" ht="15" customHeight="1">
      <c r="B37" s="1646" t="s">
        <v>2305</v>
      </c>
      <c r="C37" s="1584"/>
      <c r="D37" s="1584"/>
      <c r="E37" s="1584"/>
      <c r="F37" s="1584"/>
      <c r="G37" s="1584"/>
      <c r="H37" s="1584"/>
      <c r="I37" s="1584"/>
      <c r="J37" s="1584"/>
      <c r="K37" s="1584"/>
      <c r="L37" s="1584"/>
      <c r="M37" s="1584"/>
      <c r="N37" s="1647"/>
      <c r="O37" s="1648" t="s">
        <v>2306</v>
      </c>
      <c r="P37" s="1649"/>
      <c r="Q37" s="1649"/>
      <c r="R37" s="1649"/>
      <c r="S37" s="1649"/>
      <c r="T37" s="1649"/>
      <c r="U37" s="1649"/>
      <c r="V37" s="1649"/>
      <c r="W37" s="1649"/>
      <c r="X37" s="1649"/>
      <c r="Y37" s="1649"/>
      <c r="Z37" s="1649"/>
      <c r="AA37" s="1649"/>
      <c r="AB37" s="1649"/>
      <c r="AC37" s="1650"/>
      <c r="AD37" s="1897" t="s">
        <v>2306</v>
      </c>
      <c r="AE37" s="1898"/>
      <c r="AF37" s="1898"/>
      <c r="AG37" s="1898"/>
      <c r="AH37" s="1898"/>
      <c r="AI37" s="1898"/>
      <c r="AJ37" s="1898"/>
      <c r="AK37" s="1898"/>
      <c r="AL37" s="1898"/>
      <c r="AM37" s="1898"/>
      <c r="AN37" s="1898"/>
      <c r="AO37" s="1898"/>
      <c r="AP37" s="1898"/>
      <c r="AQ37" s="1899"/>
      <c r="AS37" s="123"/>
    </row>
    <row r="38" spans="2:45" ht="15" customHeight="1">
      <c r="B38" s="1904" t="s">
        <v>2307</v>
      </c>
      <c r="C38" s="1905"/>
      <c r="D38" s="1905"/>
      <c r="E38" s="1905"/>
      <c r="F38" s="1905"/>
      <c r="G38" s="1905"/>
      <c r="H38" s="1905"/>
      <c r="I38" s="1905"/>
      <c r="J38" s="1905"/>
      <c r="K38" s="1905"/>
      <c r="L38" s="1905"/>
      <c r="M38" s="1905"/>
      <c r="N38" s="1906"/>
      <c r="O38" s="1915"/>
      <c r="P38" s="1915"/>
      <c r="Q38" s="1915"/>
      <c r="R38" s="1915"/>
      <c r="S38" s="1915"/>
      <c r="T38" s="1915"/>
      <c r="U38" s="1915"/>
      <c r="V38" s="1915"/>
      <c r="W38" s="1915"/>
      <c r="X38" s="1915"/>
      <c r="Y38" s="1915"/>
      <c r="Z38" s="1915"/>
      <c r="AA38" s="1915"/>
      <c r="AB38" s="1915"/>
      <c r="AC38" s="1915"/>
      <c r="AD38" s="1059"/>
      <c r="AE38" s="1059"/>
      <c r="AF38" s="1059"/>
      <c r="AG38" s="1059"/>
      <c r="AH38" s="1059"/>
      <c r="AI38" s="1059"/>
      <c r="AJ38" s="1059"/>
      <c r="AK38" s="1059"/>
      <c r="AL38" s="1059"/>
      <c r="AM38" s="1059"/>
      <c r="AN38" s="1059"/>
      <c r="AO38" s="1059"/>
      <c r="AP38" s="1059"/>
      <c r="AQ38" s="1059"/>
    </row>
    <row r="39" spans="2:45" ht="15" customHeight="1">
      <c r="B39" s="1907"/>
      <c r="C39" s="1908"/>
      <c r="D39" s="1908"/>
      <c r="E39" s="1908"/>
      <c r="F39" s="1908"/>
      <c r="G39" s="1908"/>
      <c r="H39" s="1908"/>
      <c r="I39" s="1908"/>
      <c r="J39" s="1908"/>
      <c r="K39" s="1908"/>
      <c r="L39" s="1908"/>
      <c r="M39" s="1908"/>
      <c r="N39" s="1909"/>
      <c r="O39" s="1915"/>
      <c r="P39" s="1915"/>
      <c r="Q39" s="1915"/>
      <c r="R39" s="1915"/>
      <c r="S39" s="1915"/>
      <c r="T39" s="1915"/>
      <c r="U39" s="1915"/>
      <c r="V39" s="1915"/>
      <c r="W39" s="1915"/>
      <c r="X39" s="1915"/>
      <c r="Y39" s="1915"/>
      <c r="Z39" s="1915"/>
      <c r="AA39" s="1915"/>
      <c r="AB39" s="1915"/>
      <c r="AC39" s="1915"/>
      <c r="AD39" s="1059"/>
      <c r="AE39" s="1059"/>
      <c r="AF39" s="1059"/>
      <c r="AG39" s="1059"/>
      <c r="AH39" s="1059"/>
      <c r="AI39" s="1059"/>
      <c r="AJ39" s="1059"/>
      <c r="AK39" s="1059"/>
      <c r="AL39" s="1059"/>
      <c r="AM39" s="1059"/>
      <c r="AN39" s="1059"/>
      <c r="AO39" s="1059"/>
      <c r="AP39" s="1059"/>
      <c r="AQ39" s="1059"/>
    </row>
    <row r="40" spans="2:45" ht="15" customHeight="1">
      <c r="B40" s="1910"/>
      <c r="C40" s="1911"/>
      <c r="D40" s="1911"/>
      <c r="E40" s="1911"/>
      <c r="F40" s="1911"/>
      <c r="G40" s="1911"/>
      <c r="H40" s="1911"/>
      <c r="I40" s="1911"/>
      <c r="J40" s="1911"/>
      <c r="K40" s="1911"/>
      <c r="L40" s="1911"/>
      <c r="M40" s="1911"/>
      <c r="N40" s="1912"/>
      <c r="O40" s="1915"/>
      <c r="P40" s="1915"/>
      <c r="Q40" s="1915"/>
      <c r="R40" s="1915"/>
      <c r="S40" s="1915"/>
      <c r="T40" s="1915"/>
      <c r="U40" s="1915"/>
      <c r="V40" s="1915"/>
      <c r="W40" s="1915"/>
      <c r="X40" s="1915"/>
      <c r="Y40" s="1915"/>
      <c r="Z40" s="1915"/>
      <c r="AA40" s="1915"/>
      <c r="AB40" s="1915"/>
      <c r="AC40" s="1915"/>
      <c r="AD40" s="1059"/>
      <c r="AE40" s="1059"/>
      <c r="AF40" s="1059"/>
      <c r="AG40" s="1059"/>
      <c r="AH40" s="1059"/>
      <c r="AI40" s="1059"/>
      <c r="AJ40" s="1059"/>
      <c r="AK40" s="1059"/>
      <c r="AL40" s="1059"/>
      <c r="AM40" s="1059"/>
      <c r="AN40" s="1059"/>
      <c r="AO40" s="1059"/>
      <c r="AP40" s="1059"/>
      <c r="AQ40" s="1059"/>
    </row>
    <row r="41" spans="2:45" ht="15" customHeight="1">
      <c r="B41" s="1904" t="s">
        <v>2308</v>
      </c>
      <c r="C41" s="1905"/>
      <c r="D41" s="1905"/>
      <c r="E41" s="1905"/>
      <c r="F41" s="1905"/>
      <c r="G41" s="1905"/>
      <c r="H41" s="1905"/>
      <c r="I41" s="1905"/>
      <c r="J41" s="1905"/>
      <c r="K41" s="1905"/>
      <c r="L41" s="1905"/>
      <c r="M41" s="1905"/>
      <c r="N41" s="1906"/>
      <c r="O41" s="1915"/>
      <c r="P41" s="1915"/>
      <c r="Q41" s="1915"/>
      <c r="R41" s="1915"/>
      <c r="S41" s="1915"/>
      <c r="T41" s="1915"/>
      <c r="U41" s="1915"/>
      <c r="V41" s="1915"/>
      <c r="W41" s="1915"/>
      <c r="X41" s="1915"/>
      <c r="Y41" s="1915"/>
      <c r="Z41" s="1915"/>
      <c r="AA41" s="1915"/>
      <c r="AB41" s="1915"/>
      <c r="AC41" s="1915"/>
      <c r="AD41" s="1059"/>
      <c r="AE41" s="1059"/>
      <c r="AF41" s="1059"/>
      <c r="AG41" s="1059"/>
      <c r="AH41" s="1059"/>
      <c r="AI41" s="1059"/>
      <c r="AJ41" s="1059"/>
      <c r="AK41" s="1059"/>
      <c r="AL41" s="1059"/>
      <c r="AM41" s="1059"/>
      <c r="AN41" s="1059"/>
      <c r="AO41" s="1059"/>
      <c r="AP41" s="1059"/>
      <c r="AQ41" s="1059"/>
    </row>
    <row r="42" spans="2:45" ht="15" customHeight="1">
      <c r="B42" s="1907"/>
      <c r="C42" s="1908"/>
      <c r="D42" s="1908"/>
      <c r="E42" s="1908"/>
      <c r="F42" s="1908"/>
      <c r="G42" s="1908"/>
      <c r="H42" s="1908"/>
      <c r="I42" s="1908"/>
      <c r="J42" s="1908"/>
      <c r="K42" s="1908"/>
      <c r="L42" s="1908"/>
      <c r="M42" s="1908"/>
      <c r="N42" s="1909"/>
      <c r="O42" s="1915"/>
      <c r="P42" s="1915"/>
      <c r="Q42" s="1915"/>
      <c r="R42" s="1915"/>
      <c r="S42" s="1915"/>
      <c r="T42" s="1915"/>
      <c r="U42" s="1915"/>
      <c r="V42" s="1915"/>
      <c r="W42" s="1915"/>
      <c r="X42" s="1915"/>
      <c r="Y42" s="1915"/>
      <c r="Z42" s="1915"/>
      <c r="AA42" s="1915"/>
      <c r="AB42" s="1915"/>
      <c r="AC42" s="1915"/>
      <c r="AD42" s="1059"/>
      <c r="AE42" s="1059"/>
      <c r="AF42" s="1059"/>
      <c r="AG42" s="1059"/>
      <c r="AH42" s="1059"/>
      <c r="AI42" s="1059"/>
      <c r="AJ42" s="1059"/>
      <c r="AK42" s="1059"/>
      <c r="AL42" s="1059"/>
      <c r="AM42" s="1059"/>
      <c r="AN42" s="1059"/>
      <c r="AO42" s="1059"/>
      <c r="AP42" s="1059"/>
      <c r="AQ42" s="1059"/>
    </row>
    <row r="43" spans="2:45" ht="15" customHeight="1">
      <c r="B43" s="1910"/>
      <c r="C43" s="1911"/>
      <c r="D43" s="1911"/>
      <c r="E43" s="1911"/>
      <c r="F43" s="1911"/>
      <c r="G43" s="1911"/>
      <c r="H43" s="1911"/>
      <c r="I43" s="1911"/>
      <c r="J43" s="1911"/>
      <c r="K43" s="1911"/>
      <c r="L43" s="1911"/>
      <c r="M43" s="1911"/>
      <c r="N43" s="1912"/>
      <c r="O43" s="1915"/>
      <c r="P43" s="1915"/>
      <c r="Q43" s="1915"/>
      <c r="R43" s="1915"/>
      <c r="S43" s="1915"/>
      <c r="T43" s="1915"/>
      <c r="U43" s="1915"/>
      <c r="V43" s="1915"/>
      <c r="W43" s="1915"/>
      <c r="X43" s="1915"/>
      <c r="Y43" s="1915"/>
      <c r="Z43" s="1915"/>
      <c r="AA43" s="1915"/>
      <c r="AB43" s="1915"/>
      <c r="AC43" s="1915"/>
      <c r="AD43" s="1059"/>
      <c r="AE43" s="1059"/>
      <c r="AF43" s="1059"/>
      <c r="AG43" s="1059"/>
      <c r="AH43" s="1059"/>
      <c r="AI43" s="1059"/>
      <c r="AJ43" s="1059"/>
      <c r="AK43" s="1059"/>
      <c r="AL43" s="1059"/>
      <c r="AM43" s="1059"/>
      <c r="AN43" s="1059"/>
      <c r="AO43" s="1059"/>
      <c r="AP43" s="1059"/>
      <c r="AQ43" s="1059"/>
    </row>
    <row r="44" spans="2:45" ht="15" customHeight="1">
      <c r="B44" s="1904" t="s">
        <v>2309</v>
      </c>
      <c r="C44" s="1905"/>
      <c r="D44" s="1905"/>
      <c r="E44" s="1905"/>
      <c r="F44" s="1905"/>
      <c r="G44" s="1905"/>
      <c r="H44" s="1905"/>
      <c r="I44" s="1905"/>
      <c r="J44" s="1905"/>
      <c r="K44" s="1905"/>
      <c r="L44" s="1905"/>
      <c r="M44" s="1905"/>
      <c r="N44" s="1906"/>
      <c r="O44" s="1915"/>
      <c r="P44" s="1915"/>
      <c r="Q44" s="1915"/>
      <c r="R44" s="1915"/>
      <c r="S44" s="1915"/>
      <c r="T44" s="1915"/>
      <c r="U44" s="1915"/>
      <c r="V44" s="1915"/>
      <c r="W44" s="1915"/>
      <c r="X44" s="1915"/>
      <c r="Y44" s="1915"/>
      <c r="Z44" s="1915"/>
      <c r="AA44" s="1915"/>
      <c r="AB44" s="1915"/>
      <c r="AC44" s="1915"/>
      <c r="AD44" s="1913"/>
      <c r="AE44" s="1913"/>
      <c r="AF44" s="1913"/>
      <c r="AG44" s="1913"/>
      <c r="AH44" s="1913"/>
      <c r="AI44" s="1913"/>
      <c r="AJ44" s="1913"/>
      <c r="AK44" s="1913"/>
      <c r="AL44" s="1913"/>
      <c r="AM44" s="1913"/>
      <c r="AN44" s="1913"/>
      <c r="AO44" s="1913"/>
      <c r="AP44" s="1913"/>
      <c r="AQ44" s="1913"/>
    </row>
    <row r="45" spans="2:45" ht="15" customHeight="1">
      <c r="B45" s="1907"/>
      <c r="C45" s="1908"/>
      <c r="D45" s="1908"/>
      <c r="E45" s="1908"/>
      <c r="F45" s="1908"/>
      <c r="G45" s="1908"/>
      <c r="H45" s="1908"/>
      <c r="I45" s="1908"/>
      <c r="J45" s="1908"/>
      <c r="K45" s="1908"/>
      <c r="L45" s="1908"/>
      <c r="M45" s="1908"/>
      <c r="N45" s="1909"/>
      <c r="O45" s="1915"/>
      <c r="P45" s="1915"/>
      <c r="Q45" s="1915"/>
      <c r="R45" s="1915"/>
      <c r="S45" s="1915"/>
      <c r="T45" s="1915"/>
      <c r="U45" s="1915"/>
      <c r="V45" s="1915"/>
      <c r="W45" s="1915"/>
      <c r="X45" s="1915"/>
      <c r="Y45" s="1915"/>
      <c r="Z45" s="1915"/>
      <c r="AA45" s="1915"/>
      <c r="AB45" s="1915"/>
      <c r="AC45" s="1915"/>
      <c r="AD45" s="1913"/>
      <c r="AE45" s="1913"/>
      <c r="AF45" s="1913"/>
      <c r="AG45" s="1913"/>
      <c r="AH45" s="1913"/>
      <c r="AI45" s="1913"/>
      <c r="AJ45" s="1913"/>
      <c r="AK45" s="1913"/>
      <c r="AL45" s="1913"/>
      <c r="AM45" s="1913"/>
      <c r="AN45" s="1913"/>
      <c r="AO45" s="1913"/>
      <c r="AP45" s="1913"/>
      <c r="AQ45" s="1913"/>
    </row>
    <row r="46" spans="2:45" ht="15" customHeight="1">
      <c r="B46" s="1910"/>
      <c r="C46" s="1911"/>
      <c r="D46" s="1911"/>
      <c r="E46" s="1911"/>
      <c r="F46" s="1911"/>
      <c r="G46" s="1911"/>
      <c r="H46" s="1911"/>
      <c r="I46" s="1911"/>
      <c r="J46" s="1911"/>
      <c r="K46" s="1911"/>
      <c r="L46" s="1911"/>
      <c r="M46" s="1911"/>
      <c r="N46" s="1912"/>
      <c r="O46" s="1915"/>
      <c r="P46" s="1915"/>
      <c r="Q46" s="1915"/>
      <c r="R46" s="1915"/>
      <c r="S46" s="1915"/>
      <c r="T46" s="1915"/>
      <c r="U46" s="1915"/>
      <c r="V46" s="1915"/>
      <c r="W46" s="1915"/>
      <c r="X46" s="1915"/>
      <c r="Y46" s="1915"/>
      <c r="Z46" s="1915"/>
      <c r="AA46" s="1915"/>
      <c r="AB46" s="1915"/>
      <c r="AC46" s="1915"/>
      <c r="AD46" s="1913"/>
      <c r="AE46" s="1913"/>
      <c r="AF46" s="1913"/>
      <c r="AG46" s="1913"/>
      <c r="AH46" s="1913"/>
      <c r="AI46" s="1913"/>
      <c r="AJ46" s="1913"/>
      <c r="AK46" s="1913"/>
      <c r="AL46" s="1913"/>
      <c r="AM46" s="1913"/>
      <c r="AN46" s="1913"/>
      <c r="AO46" s="1913"/>
      <c r="AP46" s="1913"/>
      <c r="AQ46" s="1913"/>
    </row>
    <row r="47" spans="2:45" ht="15" customHeight="1">
      <c r="B47" s="1904" t="s">
        <v>2310</v>
      </c>
      <c r="C47" s="1905"/>
      <c r="D47" s="1905"/>
      <c r="E47" s="1905"/>
      <c r="F47" s="1905"/>
      <c r="G47" s="1905"/>
      <c r="H47" s="1905"/>
      <c r="I47" s="1905"/>
      <c r="J47" s="1905"/>
      <c r="K47" s="1905"/>
      <c r="L47" s="1905"/>
      <c r="M47" s="1905"/>
      <c r="N47" s="1906"/>
      <c r="O47" s="1914"/>
      <c r="P47" s="1914"/>
      <c r="Q47" s="1914"/>
      <c r="R47" s="1914"/>
      <c r="S47" s="1914"/>
      <c r="T47" s="1914"/>
      <c r="U47" s="1914"/>
      <c r="V47" s="1914"/>
      <c r="W47" s="1914"/>
      <c r="X47" s="1914"/>
      <c r="Y47" s="1914"/>
      <c r="Z47" s="1914"/>
      <c r="AA47" s="1914"/>
      <c r="AB47" s="1914"/>
      <c r="AC47" s="1914"/>
      <c r="AD47" s="1059"/>
      <c r="AE47" s="1059"/>
      <c r="AF47" s="1059"/>
      <c r="AG47" s="1059"/>
      <c r="AH47" s="1059"/>
      <c r="AI47" s="1059"/>
      <c r="AJ47" s="1059"/>
      <c r="AK47" s="1059"/>
      <c r="AL47" s="1059"/>
      <c r="AM47" s="1059"/>
      <c r="AN47" s="1059"/>
      <c r="AO47" s="1059"/>
      <c r="AP47" s="1059"/>
      <c r="AQ47" s="1059"/>
    </row>
    <row r="48" spans="2:45" ht="15" customHeight="1">
      <c r="B48" s="1907"/>
      <c r="C48" s="1908"/>
      <c r="D48" s="1908"/>
      <c r="E48" s="1908"/>
      <c r="F48" s="1908"/>
      <c r="G48" s="1908"/>
      <c r="H48" s="1908"/>
      <c r="I48" s="1908"/>
      <c r="J48" s="1908"/>
      <c r="K48" s="1908"/>
      <c r="L48" s="1908"/>
      <c r="M48" s="1908"/>
      <c r="N48" s="1909"/>
      <c r="O48" s="1914"/>
      <c r="P48" s="1914"/>
      <c r="Q48" s="1914"/>
      <c r="R48" s="1914"/>
      <c r="S48" s="1914"/>
      <c r="T48" s="1914"/>
      <c r="U48" s="1914"/>
      <c r="V48" s="1914"/>
      <c r="W48" s="1914"/>
      <c r="X48" s="1914"/>
      <c r="Y48" s="1914"/>
      <c r="Z48" s="1914"/>
      <c r="AA48" s="1914"/>
      <c r="AB48" s="1914"/>
      <c r="AC48" s="1914"/>
      <c r="AD48" s="1059"/>
      <c r="AE48" s="1059"/>
      <c r="AF48" s="1059"/>
      <c r="AG48" s="1059"/>
      <c r="AH48" s="1059"/>
      <c r="AI48" s="1059"/>
      <c r="AJ48" s="1059"/>
      <c r="AK48" s="1059"/>
      <c r="AL48" s="1059"/>
      <c r="AM48" s="1059"/>
      <c r="AN48" s="1059"/>
      <c r="AO48" s="1059"/>
      <c r="AP48" s="1059"/>
      <c r="AQ48" s="1059"/>
    </row>
    <row r="49" spans="2:43" ht="15" customHeight="1">
      <c r="B49" s="1910"/>
      <c r="C49" s="1911"/>
      <c r="D49" s="1911"/>
      <c r="E49" s="1911"/>
      <c r="F49" s="1911"/>
      <c r="G49" s="1911"/>
      <c r="H49" s="1911"/>
      <c r="I49" s="1911"/>
      <c r="J49" s="1911"/>
      <c r="K49" s="1911"/>
      <c r="L49" s="1911"/>
      <c r="M49" s="1911"/>
      <c r="N49" s="1912"/>
      <c r="O49" s="1914"/>
      <c r="P49" s="1914"/>
      <c r="Q49" s="1914"/>
      <c r="R49" s="1914"/>
      <c r="S49" s="1914"/>
      <c r="T49" s="1914"/>
      <c r="U49" s="1914"/>
      <c r="V49" s="1914"/>
      <c r="W49" s="1914"/>
      <c r="X49" s="1914"/>
      <c r="Y49" s="1914"/>
      <c r="Z49" s="1914"/>
      <c r="AA49" s="1914"/>
      <c r="AB49" s="1914"/>
      <c r="AC49" s="1914"/>
      <c r="AD49" s="1059"/>
      <c r="AE49" s="1059"/>
      <c r="AF49" s="1059"/>
      <c r="AG49" s="1059"/>
      <c r="AH49" s="1059"/>
      <c r="AI49" s="1059"/>
      <c r="AJ49" s="1059"/>
      <c r="AK49" s="1059"/>
      <c r="AL49" s="1059"/>
      <c r="AM49" s="1059"/>
      <c r="AN49" s="1059"/>
      <c r="AO49" s="1059"/>
      <c r="AP49" s="1059"/>
      <c r="AQ49" s="1059"/>
    </row>
    <row r="50" spans="2:43" ht="15" customHeight="1">
      <c r="B50" s="575" t="s">
        <v>2736</v>
      </c>
      <c r="G50" s="575"/>
      <c r="AP50" s="451"/>
    </row>
    <row r="51" spans="2:43" ht="15" customHeight="1">
      <c r="F51" s="575"/>
      <c r="G51" s="575"/>
      <c r="AP51" s="451"/>
    </row>
    <row r="52" spans="2:43" ht="15" customHeight="1">
      <c r="AI52" s="125"/>
      <c r="AJ52" s="125"/>
      <c r="AP52" s="175"/>
    </row>
  </sheetData>
  <sheetProtection algorithmName="SHA-512" hashValue="fKKq/l8uiTsXgFD2AW+a8oaBr7dqsnfNcc+goJ/0s3ajpNzIm+lq0idWvK9QrtCToJLf5hMlAtqbCEhAM2NBLA==" saltValue="/7Jl30C6AiK5dv5iA1IYDQ==" spinCount="100000" sheet="1" formatCells="0" selectLockedCells="1"/>
  <mergeCells count="83">
    <mergeCell ref="B38:N40"/>
    <mergeCell ref="AD47:AQ49"/>
    <mergeCell ref="AD44:AQ46"/>
    <mergeCell ref="O47:AC49"/>
    <mergeCell ref="O44:AC46"/>
    <mergeCell ref="AD41:AQ43"/>
    <mergeCell ref="B41:N43"/>
    <mergeCell ref="B44:N46"/>
    <mergeCell ref="B47:N49"/>
    <mergeCell ref="O41:AC43"/>
    <mergeCell ref="O38:AC40"/>
    <mergeCell ref="AD38:AQ40"/>
    <mergeCell ref="AO3:AP3"/>
    <mergeCell ref="AG3:AJ3"/>
    <mergeCell ref="AL3:AM3"/>
    <mergeCell ref="B24:AQ25"/>
    <mergeCell ref="I27:J27"/>
    <mergeCell ref="U27:AQ27"/>
    <mergeCell ref="AA16:AG16"/>
    <mergeCell ref="AH16:AQ16"/>
    <mergeCell ref="V22:Y22"/>
    <mergeCell ref="C27:H27"/>
    <mergeCell ref="K27:L27"/>
    <mergeCell ref="M27:Q27"/>
    <mergeCell ref="R27:T27"/>
    <mergeCell ref="AA22:AG22"/>
    <mergeCell ref="AH22:AQ22"/>
    <mergeCell ref="BV10:BY10"/>
    <mergeCell ref="CA10:CF10"/>
    <mergeCell ref="CH10:CQ10"/>
    <mergeCell ref="U32:AQ32"/>
    <mergeCell ref="O33:T33"/>
    <mergeCell ref="U33:AQ33"/>
    <mergeCell ref="V16:Y16"/>
    <mergeCell ref="V13:Y14"/>
    <mergeCell ref="AA13:AQ14"/>
    <mergeCell ref="BV13:BY14"/>
    <mergeCell ref="CA13:CQ14"/>
    <mergeCell ref="V15:Y15"/>
    <mergeCell ref="AA15:AQ15"/>
    <mergeCell ref="BV15:BY15"/>
    <mergeCell ref="CA15:CQ15"/>
    <mergeCell ref="BV16:BY16"/>
    <mergeCell ref="CH16:CQ16"/>
    <mergeCell ref="CA19:CQ20"/>
    <mergeCell ref="V21:Y21"/>
    <mergeCell ref="AA21:AQ21"/>
    <mergeCell ref="BV21:BY21"/>
    <mergeCell ref="CA21:CQ21"/>
    <mergeCell ref="AA19:AQ20"/>
    <mergeCell ref="BV19:BY20"/>
    <mergeCell ref="CA16:CF16"/>
    <mergeCell ref="CH22:CQ22"/>
    <mergeCell ref="V6:Y7"/>
    <mergeCell ref="AA6:AC7"/>
    <mergeCell ref="AD6:AQ7"/>
    <mergeCell ref="BV6:BY7"/>
    <mergeCell ref="CA6:CC7"/>
    <mergeCell ref="CD6:CQ7"/>
    <mergeCell ref="V8:Y9"/>
    <mergeCell ref="AA8:AQ9"/>
    <mergeCell ref="BV8:BY9"/>
    <mergeCell ref="CA8:CQ9"/>
    <mergeCell ref="V10:Y10"/>
    <mergeCell ref="AA10:AG10"/>
    <mergeCell ref="AH10:AQ10"/>
    <mergeCell ref="BV22:BY22"/>
    <mergeCell ref="V19:Y20"/>
    <mergeCell ref="CA22:CF22"/>
    <mergeCell ref="AD36:AQ36"/>
    <mergeCell ref="AD37:AQ37"/>
    <mergeCell ref="D31:AP31"/>
    <mergeCell ref="B35:N35"/>
    <mergeCell ref="B32:N34"/>
    <mergeCell ref="O32:T32"/>
    <mergeCell ref="O35:AQ35"/>
    <mergeCell ref="O34:T34"/>
    <mergeCell ref="U34:AQ34"/>
    <mergeCell ref="B28:AQ29"/>
    <mergeCell ref="B36:N36"/>
    <mergeCell ref="B37:N37"/>
    <mergeCell ref="O36:AC36"/>
    <mergeCell ref="O37:AC37"/>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1" max="2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FFFF00"/>
  </sheetPr>
  <dimension ref="B1:CR50"/>
  <sheetViews>
    <sheetView showZeros="0" view="pageBreakPreview" topLeftCell="A30" zoomScaleNormal="100" zoomScaleSheetLayoutView="100" workbookViewId="0">
      <selection activeCell="AG3" sqref="AG3:AJ3"/>
    </sheetView>
  </sheetViews>
  <sheetFormatPr defaultColWidth="2.1796875" defaultRowHeight="15" customHeight="1" outlineLevelRow="1"/>
  <cols>
    <col min="1" max="38" width="2.1796875" style="123"/>
    <col min="39" max="46" width="2.1796875" style="124"/>
    <col min="47" max="16384" width="2.1796875" style="123"/>
  </cols>
  <sheetData>
    <row r="1" spans="2:96" ht="15" customHeight="1">
      <c r="B1" s="121" t="s">
        <v>2783</v>
      </c>
      <c r="C1" s="121"/>
    </row>
    <row r="2" spans="2:96" ht="15" customHeight="1">
      <c r="AJ2" s="125"/>
      <c r="AK2" s="125"/>
      <c r="AL2" s="125"/>
      <c r="AQ2" s="125"/>
      <c r="AU2" s="126"/>
      <c r="AV2" s="123" t="s">
        <v>2241</v>
      </c>
    </row>
    <row r="3" spans="2:96" ht="15" customHeight="1">
      <c r="AF3" s="451"/>
      <c r="AG3" s="1652"/>
      <c r="AH3" s="1652"/>
      <c r="AI3" s="1652"/>
      <c r="AJ3" s="1652"/>
      <c r="AK3" s="127" t="s">
        <v>2242</v>
      </c>
      <c r="AL3" s="1653"/>
      <c r="AM3" s="1653"/>
      <c r="AN3" s="127" t="s">
        <v>2243</v>
      </c>
      <c r="AO3" s="1653"/>
      <c r="AP3" s="1653"/>
      <c r="AQ3" s="127" t="s">
        <v>2244</v>
      </c>
    </row>
    <row r="4" spans="2:96" ht="15" customHeight="1">
      <c r="B4" s="123" t="s">
        <v>2245</v>
      </c>
      <c r="AE4" s="451"/>
      <c r="AF4" s="451"/>
      <c r="AG4" s="451"/>
      <c r="AH4" s="451"/>
      <c r="AI4" s="127"/>
      <c r="AJ4" s="127"/>
      <c r="AK4" s="127"/>
      <c r="AL4" s="127"/>
      <c r="AM4" s="127"/>
      <c r="AN4" s="127"/>
      <c r="AO4" s="127"/>
      <c r="AP4" s="127"/>
      <c r="AT4" s="123"/>
    </row>
    <row r="5" spans="2:96" s="1" customFormat="1" ht="15" customHeight="1">
      <c r="B5" s="123" t="s">
        <v>2293</v>
      </c>
      <c r="C5" s="123"/>
      <c r="V5" s="5" t="s">
        <v>2833</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c r="BV6" s="1198"/>
      <c r="BW6" s="1198"/>
      <c r="BX6" s="1198"/>
      <c r="BY6" s="1198"/>
      <c r="BZ6" s="540"/>
      <c r="CA6" s="1197"/>
      <c r="CB6" s="1197"/>
      <c r="CC6" s="1197"/>
      <c r="CD6" s="1007"/>
      <c r="CE6" s="1007"/>
      <c r="CF6" s="1007"/>
      <c r="CG6" s="1007"/>
      <c r="CH6" s="1007"/>
      <c r="CI6" s="1007"/>
      <c r="CJ6" s="1007"/>
      <c r="CK6" s="1007"/>
      <c r="CL6" s="1007"/>
      <c r="CM6" s="1007"/>
      <c r="CN6" s="1007"/>
      <c r="CO6" s="1007"/>
      <c r="CP6" s="1007"/>
      <c r="CQ6" s="1007"/>
      <c r="CR6" s="2"/>
    </row>
    <row r="7" spans="2:96"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c r="BV7" s="1198"/>
      <c r="BW7" s="1198"/>
      <c r="BX7" s="1198"/>
      <c r="BY7" s="1198"/>
      <c r="BZ7" s="540"/>
      <c r="CA7" s="1197"/>
      <c r="CB7" s="1197"/>
      <c r="CC7" s="1197"/>
      <c r="CD7" s="1007"/>
      <c r="CE7" s="1007"/>
      <c r="CF7" s="1007"/>
      <c r="CG7" s="1007"/>
      <c r="CH7" s="1007"/>
      <c r="CI7" s="1007"/>
      <c r="CJ7" s="1007"/>
      <c r="CK7" s="1007"/>
      <c r="CL7" s="1007"/>
      <c r="CM7" s="1007"/>
      <c r="CN7" s="1007"/>
      <c r="CO7" s="1007"/>
      <c r="CP7" s="1007"/>
      <c r="CQ7" s="1007"/>
      <c r="CR7" s="2"/>
    </row>
    <row r="8" spans="2:96"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c r="BV8" s="1198"/>
      <c r="BW8" s="1198"/>
      <c r="BX8" s="1198"/>
      <c r="BY8" s="1198"/>
      <c r="BZ8" s="540"/>
      <c r="CA8" s="1007"/>
      <c r="CB8" s="1007"/>
      <c r="CC8" s="1007"/>
      <c r="CD8" s="1007"/>
      <c r="CE8" s="1007"/>
      <c r="CF8" s="1007"/>
      <c r="CG8" s="1007"/>
      <c r="CH8" s="1007"/>
      <c r="CI8" s="1007"/>
      <c r="CJ8" s="1007"/>
      <c r="CK8" s="1007"/>
      <c r="CL8" s="1007"/>
      <c r="CM8" s="1007"/>
      <c r="CN8" s="1007"/>
      <c r="CO8" s="1007"/>
      <c r="CP8" s="1007"/>
      <c r="CQ8" s="1007"/>
      <c r="CR8" s="2"/>
    </row>
    <row r="9" spans="2:96"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c r="BV9" s="1198"/>
      <c r="BW9" s="1198"/>
      <c r="BX9" s="1198"/>
      <c r="BY9" s="1198"/>
      <c r="BZ9" s="540"/>
      <c r="CA9" s="1007"/>
      <c r="CB9" s="1007"/>
      <c r="CC9" s="1007"/>
      <c r="CD9" s="1007"/>
      <c r="CE9" s="1007"/>
      <c r="CF9" s="1007"/>
      <c r="CG9" s="1007"/>
      <c r="CH9" s="1007"/>
      <c r="CI9" s="1007"/>
      <c r="CJ9" s="1007"/>
      <c r="CK9" s="1007"/>
      <c r="CL9" s="1007"/>
      <c r="CM9" s="1007"/>
      <c r="CN9" s="1007"/>
      <c r="CO9" s="1007"/>
      <c r="CP9" s="1007"/>
      <c r="CQ9" s="1007"/>
      <c r="CR9" s="2"/>
    </row>
    <row r="10" spans="2:96"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c r="BV10" s="1202"/>
      <c r="BW10" s="1202"/>
      <c r="BX10" s="1202"/>
      <c r="BY10" s="1202"/>
      <c r="BZ10" s="539"/>
      <c r="CA10" s="1007"/>
      <c r="CB10" s="1007"/>
      <c r="CC10" s="1007"/>
      <c r="CD10" s="1007"/>
      <c r="CE10" s="1007"/>
      <c r="CF10" s="1007"/>
      <c r="CG10" s="538"/>
      <c r="CH10" s="1196"/>
      <c r="CI10" s="1196"/>
      <c r="CJ10" s="1196"/>
      <c r="CK10" s="1196"/>
      <c r="CL10" s="1196"/>
      <c r="CM10" s="1196"/>
      <c r="CN10" s="1196"/>
      <c r="CO10" s="1196"/>
      <c r="CP10" s="1196"/>
      <c r="CQ10" s="1196"/>
      <c r="CR10" s="2"/>
    </row>
    <row r="11" spans="2:96"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c r="BV11" s="540"/>
      <c r="BW11" s="540"/>
      <c r="BX11" s="540"/>
      <c r="BY11" s="540"/>
      <c r="BZ11" s="539"/>
      <c r="CA11" s="669"/>
      <c r="CB11" s="669"/>
      <c r="CC11" s="669"/>
      <c r="CD11" s="669"/>
      <c r="CE11" s="669"/>
      <c r="CF11" s="669"/>
      <c r="CG11" s="669"/>
      <c r="CH11" s="670"/>
      <c r="CI11" s="670"/>
      <c r="CJ11" s="670"/>
      <c r="CK11" s="670"/>
      <c r="CL11" s="670"/>
      <c r="CM11" s="670"/>
      <c r="CN11" s="670"/>
      <c r="CO11" s="670"/>
      <c r="CP11" s="670"/>
      <c r="CQ11" s="670"/>
      <c r="CR11" s="2"/>
    </row>
    <row r="12" spans="2:96" s="1" customFormat="1" ht="15" customHeight="1" outlineLevel="1">
      <c r="V12" s="1" t="s">
        <v>2834</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c r="BV13" s="1198"/>
      <c r="BW13" s="1198"/>
      <c r="BX13" s="1198"/>
      <c r="BY13" s="1198"/>
      <c r="BZ13" s="540"/>
      <c r="CA13" s="1007"/>
      <c r="CB13" s="1007"/>
      <c r="CC13" s="1007"/>
      <c r="CD13" s="1007"/>
      <c r="CE13" s="1007"/>
      <c r="CF13" s="1007"/>
      <c r="CG13" s="1007"/>
      <c r="CH13" s="1007"/>
      <c r="CI13" s="1007"/>
      <c r="CJ13" s="1007"/>
      <c r="CK13" s="1007"/>
      <c r="CL13" s="1007"/>
      <c r="CM13" s="1007"/>
      <c r="CN13" s="1007"/>
      <c r="CO13" s="1007"/>
      <c r="CP13" s="1007"/>
      <c r="CQ13" s="1007"/>
      <c r="CR13" s="2"/>
    </row>
    <row r="14" spans="2:96"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c r="BV14" s="1198"/>
      <c r="BW14" s="1198"/>
      <c r="BX14" s="1198"/>
      <c r="BY14" s="1198"/>
      <c r="BZ14" s="540"/>
      <c r="CA14" s="1007"/>
      <c r="CB14" s="1007"/>
      <c r="CC14" s="1007"/>
      <c r="CD14" s="1007"/>
      <c r="CE14" s="1007"/>
      <c r="CF14" s="1007"/>
      <c r="CG14" s="1007"/>
      <c r="CH14" s="1007"/>
      <c r="CI14" s="1007"/>
      <c r="CJ14" s="1007"/>
      <c r="CK14" s="1007"/>
      <c r="CL14" s="1007"/>
      <c r="CM14" s="1007"/>
      <c r="CN14" s="1007"/>
      <c r="CO14" s="1007"/>
      <c r="CP14" s="1007"/>
      <c r="CQ14" s="1007"/>
      <c r="CR14" s="2"/>
    </row>
    <row r="15" spans="2:96"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c r="BV15" s="1198"/>
      <c r="BW15" s="1198"/>
      <c r="BX15" s="1198"/>
      <c r="BY15" s="1198"/>
      <c r="BZ15" s="540"/>
      <c r="CA15" s="1007"/>
      <c r="CB15" s="1007"/>
      <c r="CC15" s="1007"/>
      <c r="CD15" s="1007"/>
      <c r="CE15" s="1007"/>
      <c r="CF15" s="1007"/>
      <c r="CG15" s="1007"/>
      <c r="CH15" s="1007"/>
      <c r="CI15" s="1007"/>
      <c r="CJ15" s="1007"/>
      <c r="CK15" s="1007"/>
      <c r="CL15" s="1007"/>
      <c r="CM15" s="1007"/>
      <c r="CN15" s="1007"/>
      <c r="CO15" s="1007"/>
      <c r="CP15" s="1007"/>
      <c r="CQ15" s="1007"/>
      <c r="CR15" s="2"/>
    </row>
    <row r="16" spans="2:96"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c r="BV16" s="1202"/>
      <c r="BW16" s="1202"/>
      <c r="BX16" s="1202"/>
      <c r="BY16" s="1202"/>
      <c r="BZ16" s="539"/>
      <c r="CA16" s="1007"/>
      <c r="CB16" s="1007"/>
      <c r="CC16" s="1007"/>
      <c r="CD16" s="1007"/>
      <c r="CE16" s="1007"/>
      <c r="CF16" s="1007"/>
      <c r="CG16" s="538"/>
      <c r="CH16" s="1196"/>
      <c r="CI16" s="1196"/>
      <c r="CJ16" s="1196"/>
      <c r="CK16" s="1196"/>
      <c r="CL16" s="1196"/>
      <c r="CM16" s="1196"/>
      <c r="CN16" s="1196"/>
      <c r="CO16" s="1196"/>
      <c r="CP16" s="1196"/>
      <c r="CQ16" s="1196"/>
      <c r="CR16" s="2"/>
    </row>
    <row r="17" spans="2:9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c r="BV17" s="540"/>
      <c r="BW17" s="540"/>
      <c r="BX17" s="540"/>
      <c r="BY17" s="540"/>
      <c r="BZ17" s="539"/>
      <c r="CA17" s="669"/>
      <c r="CB17" s="669"/>
      <c r="CC17" s="669"/>
      <c r="CD17" s="669"/>
      <c r="CE17" s="669"/>
      <c r="CF17" s="669"/>
      <c r="CG17" s="669"/>
      <c r="CH17" s="670"/>
      <c r="CI17" s="670"/>
      <c r="CJ17" s="670"/>
      <c r="CK17" s="670"/>
      <c r="CL17" s="670"/>
      <c r="CM17" s="670"/>
      <c r="CN17" s="670"/>
      <c r="CO17" s="670"/>
      <c r="CP17" s="670"/>
      <c r="CQ17" s="670"/>
      <c r="CR17" s="2"/>
    </row>
    <row r="18" spans="2:96" s="1" customFormat="1" ht="15" customHeight="1" outlineLevel="1">
      <c r="V18" s="1" t="s">
        <v>2835</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c r="BV19" s="1198"/>
      <c r="BW19" s="1198"/>
      <c r="BX19" s="1198"/>
      <c r="BY19" s="1198"/>
      <c r="BZ19" s="540"/>
      <c r="CA19" s="1007"/>
      <c r="CB19" s="1007"/>
      <c r="CC19" s="1007"/>
      <c r="CD19" s="1007"/>
      <c r="CE19" s="1007"/>
      <c r="CF19" s="1007"/>
      <c r="CG19" s="1007"/>
      <c r="CH19" s="1007"/>
      <c r="CI19" s="1007"/>
      <c r="CJ19" s="1007"/>
      <c r="CK19" s="1007"/>
      <c r="CL19" s="1007"/>
      <c r="CM19" s="1007"/>
      <c r="CN19" s="1007"/>
      <c r="CO19" s="1007"/>
      <c r="CP19" s="1007"/>
      <c r="CQ19" s="1007"/>
      <c r="CR19" s="2"/>
    </row>
    <row r="20" spans="2:96"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c r="BV20" s="1198"/>
      <c r="BW20" s="1198"/>
      <c r="BX20" s="1198"/>
      <c r="BY20" s="1198"/>
      <c r="BZ20" s="540"/>
      <c r="CA20" s="1007"/>
      <c r="CB20" s="1007"/>
      <c r="CC20" s="1007"/>
      <c r="CD20" s="1007"/>
      <c r="CE20" s="1007"/>
      <c r="CF20" s="1007"/>
      <c r="CG20" s="1007"/>
      <c r="CH20" s="1007"/>
      <c r="CI20" s="1007"/>
      <c r="CJ20" s="1007"/>
      <c r="CK20" s="1007"/>
      <c r="CL20" s="1007"/>
      <c r="CM20" s="1007"/>
      <c r="CN20" s="1007"/>
      <c r="CO20" s="1007"/>
      <c r="CP20" s="1007"/>
      <c r="CQ20" s="1007"/>
      <c r="CR20" s="2"/>
    </row>
    <row r="21" spans="2:96"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c r="BV21" s="1198"/>
      <c r="BW21" s="1198"/>
      <c r="BX21" s="1198"/>
      <c r="BY21" s="1198"/>
      <c r="BZ21" s="540"/>
      <c r="CA21" s="1007"/>
      <c r="CB21" s="1007"/>
      <c r="CC21" s="1007"/>
      <c r="CD21" s="1007"/>
      <c r="CE21" s="1007"/>
      <c r="CF21" s="1007"/>
      <c r="CG21" s="1007"/>
      <c r="CH21" s="1007"/>
      <c r="CI21" s="1007"/>
      <c r="CJ21" s="1007"/>
      <c r="CK21" s="1007"/>
      <c r="CL21" s="1007"/>
      <c r="CM21" s="1007"/>
      <c r="CN21" s="1007"/>
      <c r="CO21" s="1007"/>
      <c r="CP21" s="1007"/>
      <c r="CQ21" s="1007"/>
      <c r="CR21" s="2"/>
    </row>
    <row r="22" spans="2:96"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c r="BV22" s="1202"/>
      <c r="BW22" s="1202"/>
      <c r="BX22" s="1202"/>
      <c r="BY22" s="1202"/>
      <c r="BZ22" s="539"/>
      <c r="CA22" s="1007"/>
      <c r="CB22" s="1007"/>
      <c r="CC22" s="1007"/>
      <c r="CD22" s="1007"/>
      <c r="CE22" s="1007"/>
      <c r="CF22" s="1007"/>
      <c r="CG22" s="538"/>
      <c r="CH22" s="1196"/>
      <c r="CI22" s="1196"/>
      <c r="CJ22" s="1196"/>
      <c r="CK22" s="1196"/>
      <c r="CL22" s="1196"/>
      <c r="CM22" s="1196"/>
      <c r="CN22" s="1196"/>
      <c r="CO22" s="1196"/>
      <c r="CP22" s="1196"/>
      <c r="CQ22" s="1196"/>
      <c r="CR22" s="2"/>
    </row>
    <row r="23" spans="2:96" ht="15" customHeight="1">
      <c r="U23" s="470"/>
      <c r="V23" s="470"/>
      <c r="W23" s="470"/>
      <c r="X23" s="470"/>
      <c r="Y23" s="133"/>
      <c r="Z23" s="133"/>
      <c r="AA23" s="473"/>
      <c r="AB23" s="473"/>
      <c r="AC23" s="473"/>
      <c r="AD23" s="473"/>
      <c r="AE23" s="473"/>
      <c r="AF23" s="473"/>
      <c r="AG23" s="473"/>
      <c r="AH23" s="473"/>
      <c r="AI23" s="473"/>
      <c r="AJ23" s="473"/>
      <c r="AK23" s="473"/>
      <c r="AL23" s="473"/>
      <c r="AM23" s="473"/>
      <c r="AN23" s="473"/>
      <c r="AO23" s="473"/>
      <c r="AP23" s="473"/>
      <c r="AQ23" s="473"/>
    </row>
    <row r="24" spans="2:96" ht="15" customHeight="1">
      <c r="B24" s="1585" t="s">
        <v>2965</v>
      </c>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row>
    <row r="25" spans="2:96" ht="15" customHeight="1">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row>
    <row r="27" spans="2:96" ht="15" customHeight="1">
      <c r="C27" s="1918">
        <f>基本情報!E76</f>
        <v>0</v>
      </c>
      <c r="D27" s="1918"/>
      <c r="E27" s="1918"/>
      <c r="F27" s="1918"/>
      <c r="G27" s="1918"/>
      <c r="H27" s="1918"/>
      <c r="I27" s="1826" t="s">
        <v>2651</v>
      </c>
      <c r="J27" s="1826"/>
      <c r="K27" s="1916">
        <f>基本情報!E77</f>
        <v>0</v>
      </c>
      <c r="L27" s="1916"/>
      <c r="M27" s="1826" t="s">
        <v>2252</v>
      </c>
      <c r="N27" s="1826"/>
      <c r="O27" s="1826"/>
      <c r="P27" s="1826"/>
      <c r="Q27" s="1826"/>
      <c r="R27" s="1826"/>
      <c r="S27" s="1916">
        <f>基本情報!E78</f>
        <v>0</v>
      </c>
      <c r="T27" s="1916"/>
      <c r="U27" s="546"/>
      <c r="V27" s="1827" t="s">
        <v>2814</v>
      </c>
      <c r="W27" s="1827"/>
      <c r="X27" s="1827"/>
      <c r="Y27" s="1827"/>
      <c r="Z27" s="1827"/>
      <c r="AA27" s="1827"/>
      <c r="AB27" s="1827"/>
      <c r="AC27" s="1827"/>
      <c r="AD27" s="1827"/>
      <c r="AE27" s="1827"/>
      <c r="AF27" s="1827"/>
      <c r="AG27" s="1827"/>
      <c r="AH27" s="1827"/>
      <c r="AI27" s="1827"/>
      <c r="AJ27" s="1827"/>
      <c r="AK27" s="1827"/>
      <c r="AL27" s="1827"/>
      <c r="AM27" s="1827"/>
      <c r="AN27" s="1827"/>
      <c r="AO27" s="1827"/>
      <c r="AP27" s="1827"/>
      <c r="AQ27" s="1827"/>
      <c r="AR27" s="123"/>
      <c r="AU27" s="132" t="s">
        <v>2254</v>
      </c>
    </row>
    <row r="28" spans="2:96" ht="15" customHeight="1">
      <c r="B28" s="1590" t="s">
        <v>2979</v>
      </c>
      <c r="C28" s="1590"/>
      <c r="D28" s="1590"/>
      <c r="E28" s="1590"/>
      <c r="F28" s="1590"/>
      <c r="G28" s="1590"/>
      <c r="H28" s="1590"/>
      <c r="I28" s="1590"/>
      <c r="J28" s="1590"/>
      <c r="K28" s="1590"/>
      <c r="L28" s="1590"/>
      <c r="M28" s="1590"/>
      <c r="N28" s="1590"/>
      <c r="O28" s="1590"/>
      <c r="P28" s="1590"/>
      <c r="Q28" s="1590"/>
      <c r="R28" s="1590"/>
      <c r="S28" s="1590"/>
      <c r="T28" s="1590"/>
      <c r="U28" s="1590"/>
      <c r="V28" s="1590"/>
      <c r="W28" s="1590"/>
      <c r="X28" s="1590"/>
      <c r="Y28" s="1590"/>
      <c r="Z28" s="1590"/>
      <c r="AA28" s="1590"/>
      <c r="AB28" s="1590"/>
      <c r="AC28" s="1590"/>
      <c r="AD28" s="1590"/>
      <c r="AE28" s="1590"/>
      <c r="AF28" s="1590"/>
      <c r="AG28" s="1590"/>
      <c r="AH28" s="1590"/>
      <c r="AI28" s="1590"/>
      <c r="AJ28" s="1590"/>
      <c r="AK28" s="1590"/>
      <c r="AL28" s="1590"/>
      <c r="AM28" s="1590"/>
      <c r="AN28" s="1590"/>
      <c r="AO28" s="1590"/>
      <c r="AP28" s="1590"/>
      <c r="AQ28" s="1590"/>
    </row>
    <row r="29" spans="2:96" ht="15" customHeight="1">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1590"/>
      <c r="AM29" s="1590"/>
      <c r="AN29" s="1590"/>
      <c r="AO29" s="1590"/>
      <c r="AP29" s="1590"/>
      <c r="AQ29" s="1590"/>
    </row>
    <row r="30" spans="2:96" ht="15" customHeight="1">
      <c r="D30" s="1900" t="s">
        <v>2255</v>
      </c>
      <c r="E30" s="1900"/>
      <c r="F30" s="1900"/>
      <c r="G30" s="1900"/>
      <c r="H30" s="1900"/>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0"/>
      <c r="AN30" s="1900"/>
      <c r="AO30" s="1900"/>
      <c r="AP30" s="1900"/>
      <c r="AQ30" s="1900"/>
    </row>
    <row r="31" spans="2:96" ht="20" customHeight="1">
      <c r="B31" s="1037" t="s">
        <v>2878</v>
      </c>
      <c r="C31" s="1037"/>
      <c r="D31" s="1037"/>
      <c r="E31" s="1037"/>
      <c r="F31" s="1037"/>
      <c r="G31" s="1037"/>
      <c r="H31" s="1037"/>
      <c r="I31" s="1037"/>
      <c r="J31" s="1037"/>
      <c r="K31" s="1037"/>
      <c r="L31" s="1037"/>
      <c r="M31" s="1037"/>
      <c r="N31" s="1037"/>
      <c r="O31" s="1041" t="s">
        <v>2836</v>
      </c>
      <c r="P31" s="1042"/>
      <c r="Q31" s="1042"/>
      <c r="R31" s="1042"/>
      <c r="S31" s="1042"/>
      <c r="T31" s="1042"/>
      <c r="U31" s="972">
        <f>基本情報!$E$73</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T31" s="123"/>
    </row>
    <row r="32" spans="2:96" ht="20" customHeight="1">
      <c r="B32" s="1037"/>
      <c r="C32" s="1037"/>
      <c r="D32" s="1037"/>
      <c r="E32" s="1037"/>
      <c r="F32" s="1037"/>
      <c r="G32" s="1037"/>
      <c r="H32" s="1037"/>
      <c r="I32" s="1037"/>
      <c r="J32" s="1037"/>
      <c r="K32" s="1037"/>
      <c r="L32" s="1037"/>
      <c r="M32" s="1037"/>
      <c r="N32" s="1037"/>
      <c r="O32" s="1041" t="s">
        <v>2896</v>
      </c>
      <c r="P32" s="1042"/>
      <c r="Q32" s="1042"/>
      <c r="R32" s="1042"/>
      <c r="S32" s="1042"/>
      <c r="T32" s="1042"/>
      <c r="U32" s="972">
        <f>基本情報!$E$74</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S32" s="123"/>
      <c r="AT32" s="123"/>
    </row>
    <row r="33" spans="2:46" ht="20" customHeight="1">
      <c r="B33" s="1037"/>
      <c r="C33" s="1037"/>
      <c r="D33" s="1037"/>
      <c r="E33" s="1037"/>
      <c r="F33" s="1037"/>
      <c r="G33" s="1037"/>
      <c r="H33" s="1037"/>
      <c r="I33" s="1037"/>
      <c r="J33" s="1037"/>
      <c r="K33" s="1037"/>
      <c r="L33" s="1037"/>
      <c r="M33" s="1037"/>
      <c r="N33" s="1037"/>
      <c r="O33" s="1041" t="s">
        <v>2883</v>
      </c>
      <c r="P33" s="1042"/>
      <c r="Q33" s="1042"/>
      <c r="R33" s="1042"/>
      <c r="S33" s="1042"/>
      <c r="T33" s="1042"/>
      <c r="U33" s="972">
        <f>IF(基本情報!$E$60="",基本情報!$E$65,基本情報!$E$60&amp;基本情報!$E$63&amp;基本情報!$E$65)</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S33" s="123"/>
      <c r="AT33" s="123"/>
    </row>
    <row r="34" spans="2:46" ht="20" customHeight="1">
      <c r="B34" s="1648" t="s">
        <v>2678</v>
      </c>
      <c r="C34" s="1649"/>
      <c r="D34" s="1649"/>
      <c r="E34" s="1649"/>
      <c r="F34" s="1649"/>
      <c r="G34" s="1649"/>
      <c r="H34" s="1649"/>
      <c r="I34" s="1649"/>
      <c r="J34" s="1649"/>
      <c r="K34" s="1649"/>
      <c r="L34" s="1649"/>
      <c r="M34" s="1649"/>
      <c r="N34" s="1649"/>
      <c r="O34" s="1673">
        <f>基本情報!$E$79</f>
        <v>0</v>
      </c>
      <c r="P34" s="1660"/>
      <c r="Q34" s="1660"/>
      <c r="R34" s="1660"/>
      <c r="S34" s="1660"/>
      <c r="T34" s="1660"/>
      <c r="U34" s="1660"/>
      <c r="V34" s="1660"/>
      <c r="W34" s="1660"/>
      <c r="X34" s="1660"/>
      <c r="Y34" s="1660"/>
      <c r="Z34" s="1660"/>
      <c r="AA34" s="1660"/>
      <c r="AB34" s="1660"/>
      <c r="AC34" s="1660"/>
      <c r="AD34" s="1660"/>
      <c r="AE34" s="1660"/>
      <c r="AF34" s="1660"/>
      <c r="AG34" s="1660"/>
      <c r="AH34" s="1660"/>
      <c r="AI34" s="1660"/>
      <c r="AJ34" s="1660"/>
      <c r="AK34" s="1660"/>
      <c r="AL34" s="1660"/>
      <c r="AM34" s="1660"/>
      <c r="AN34" s="1660"/>
      <c r="AO34" s="1660"/>
      <c r="AP34" s="1660"/>
      <c r="AQ34" s="1674"/>
      <c r="AS34" s="123"/>
      <c r="AT34" s="123"/>
    </row>
    <row r="35" spans="2:46" ht="15" customHeight="1">
      <c r="B35" s="1917" t="s">
        <v>2311</v>
      </c>
      <c r="C35" s="1917"/>
      <c r="D35" s="1917"/>
      <c r="E35" s="1917"/>
      <c r="F35" s="1917"/>
      <c r="G35" s="1917"/>
      <c r="H35" s="1917"/>
      <c r="I35" s="1917"/>
      <c r="J35" s="1917"/>
      <c r="K35" s="1917"/>
      <c r="L35" s="1917"/>
      <c r="M35" s="1917"/>
      <c r="N35" s="1917"/>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28"/>
      <c r="AO35" s="1928"/>
      <c r="AP35" s="1928"/>
      <c r="AQ35" s="1928"/>
    </row>
    <row r="36" spans="2:46" ht="15" customHeight="1">
      <c r="B36" s="1917"/>
      <c r="C36" s="1917"/>
      <c r="D36" s="1917"/>
      <c r="E36" s="1917"/>
      <c r="F36" s="1917"/>
      <c r="G36" s="1917"/>
      <c r="H36" s="1917"/>
      <c r="I36" s="1917"/>
      <c r="J36" s="1917"/>
      <c r="K36" s="1917"/>
      <c r="L36" s="1917"/>
      <c r="M36" s="1917"/>
      <c r="N36" s="1917"/>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c r="AN36" s="1928"/>
      <c r="AO36" s="1928"/>
      <c r="AP36" s="1928"/>
      <c r="AQ36" s="1928"/>
    </row>
    <row r="37" spans="2:46" ht="15" customHeight="1">
      <c r="B37" s="1917"/>
      <c r="C37" s="1917"/>
      <c r="D37" s="1917"/>
      <c r="E37" s="1917"/>
      <c r="F37" s="1917"/>
      <c r="G37" s="1917"/>
      <c r="H37" s="1917"/>
      <c r="I37" s="1917"/>
      <c r="J37" s="1917"/>
      <c r="K37" s="1917"/>
      <c r="L37" s="1917"/>
      <c r="M37" s="1917"/>
      <c r="N37" s="1917"/>
      <c r="O37" s="1915"/>
      <c r="P37" s="1915"/>
      <c r="Q37" s="1915"/>
      <c r="R37" s="1915"/>
      <c r="S37" s="1915"/>
      <c r="T37" s="1915"/>
      <c r="U37" s="1915"/>
      <c r="V37" s="1915"/>
      <c r="W37" s="1915"/>
      <c r="X37" s="1915"/>
      <c r="Y37" s="1915"/>
      <c r="Z37" s="1915"/>
      <c r="AA37" s="1915"/>
      <c r="AB37" s="1915"/>
      <c r="AC37" s="1915"/>
      <c r="AD37" s="1915"/>
      <c r="AE37" s="1915"/>
      <c r="AF37" s="1915"/>
      <c r="AG37" s="1915"/>
      <c r="AH37" s="1915"/>
      <c r="AI37" s="1915"/>
      <c r="AJ37" s="1915"/>
      <c r="AK37" s="1915"/>
      <c r="AL37" s="1915"/>
      <c r="AM37" s="1915"/>
      <c r="AN37" s="1915"/>
      <c r="AO37" s="1915"/>
      <c r="AP37" s="1915"/>
      <c r="AQ37" s="1915"/>
    </row>
    <row r="38" spans="2:46" ht="15" customHeight="1">
      <c r="B38" s="1917"/>
      <c r="C38" s="1917"/>
      <c r="D38" s="1917"/>
      <c r="E38" s="1917"/>
      <c r="F38" s="1917"/>
      <c r="G38" s="1917"/>
      <c r="H38" s="1917"/>
      <c r="I38" s="1917"/>
      <c r="J38" s="1917"/>
      <c r="K38" s="1917"/>
      <c r="L38" s="1917"/>
      <c r="M38" s="1917"/>
      <c r="N38" s="1917"/>
      <c r="O38" s="1915"/>
      <c r="P38" s="1915"/>
      <c r="Q38" s="1915"/>
      <c r="R38" s="1915"/>
      <c r="S38" s="1915"/>
      <c r="T38" s="1915"/>
      <c r="U38" s="1915"/>
      <c r="V38" s="1915"/>
      <c r="W38" s="1915"/>
      <c r="X38" s="1915"/>
      <c r="Y38" s="1915"/>
      <c r="Z38" s="1915"/>
      <c r="AA38" s="1915"/>
      <c r="AB38" s="1915"/>
      <c r="AC38" s="1915"/>
      <c r="AD38" s="1915"/>
      <c r="AE38" s="1915"/>
      <c r="AF38" s="1915"/>
      <c r="AG38" s="1915"/>
      <c r="AH38" s="1915"/>
      <c r="AI38" s="1915"/>
      <c r="AJ38" s="1915"/>
      <c r="AK38" s="1915"/>
      <c r="AL38" s="1915"/>
      <c r="AM38" s="1915"/>
      <c r="AN38" s="1915"/>
      <c r="AO38" s="1915"/>
      <c r="AP38" s="1915"/>
      <c r="AQ38" s="1915"/>
    </row>
    <row r="39" spans="2:46" s="577" customFormat="1" ht="15" customHeight="1">
      <c r="B39" s="1917"/>
      <c r="C39" s="1917"/>
      <c r="D39" s="1917"/>
      <c r="E39" s="1917"/>
      <c r="F39" s="1917"/>
      <c r="G39" s="1917"/>
      <c r="H39" s="1917"/>
      <c r="I39" s="1917"/>
      <c r="J39" s="1917"/>
      <c r="K39" s="1917"/>
      <c r="L39" s="1917"/>
      <c r="M39" s="1917"/>
      <c r="N39" s="1917"/>
      <c r="O39" s="1915"/>
      <c r="P39" s="1915"/>
      <c r="Q39" s="1915"/>
      <c r="R39" s="1915"/>
      <c r="S39" s="1915"/>
      <c r="T39" s="1915"/>
      <c r="U39" s="1915"/>
      <c r="V39" s="1915"/>
      <c r="W39" s="1915"/>
      <c r="X39" s="1915"/>
      <c r="Y39" s="1915"/>
      <c r="Z39" s="1915"/>
      <c r="AA39" s="1915"/>
      <c r="AB39" s="1915"/>
      <c r="AC39" s="1915"/>
      <c r="AD39" s="1915"/>
      <c r="AE39" s="1915"/>
      <c r="AF39" s="1915"/>
      <c r="AG39" s="1915"/>
      <c r="AH39" s="1915"/>
      <c r="AI39" s="1915"/>
      <c r="AJ39" s="1915"/>
      <c r="AK39" s="1915"/>
      <c r="AL39" s="1915"/>
      <c r="AM39" s="1915"/>
      <c r="AN39" s="1915"/>
      <c r="AO39" s="1915"/>
      <c r="AP39" s="1915"/>
      <c r="AQ39" s="1915"/>
      <c r="AR39" s="576"/>
      <c r="AS39" s="576"/>
      <c r="AT39" s="576"/>
    </row>
    <row r="40" spans="2:46" ht="15" customHeight="1">
      <c r="B40" s="1917" t="s">
        <v>2312</v>
      </c>
      <c r="C40" s="1917"/>
      <c r="D40" s="1917"/>
      <c r="E40" s="1917"/>
      <c r="F40" s="1917"/>
      <c r="G40" s="1917"/>
      <c r="H40" s="1917"/>
      <c r="I40" s="1917"/>
      <c r="J40" s="1917"/>
      <c r="K40" s="1917"/>
      <c r="L40" s="1917"/>
      <c r="M40" s="1917"/>
      <c r="N40" s="1917"/>
      <c r="O40" s="1915"/>
      <c r="P40" s="1915"/>
      <c r="Q40" s="1915"/>
      <c r="R40" s="1915"/>
      <c r="S40" s="1915"/>
      <c r="T40" s="1915"/>
      <c r="U40" s="1915"/>
      <c r="V40" s="1915"/>
      <c r="W40" s="1915"/>
      <c r="X40" s="1915"/>
      <c r="Y40" s="1915"/>
      <c r="Z40" s="1915"/>
      <c r="AA40" s="1915"/>
      <c r="AB40" s="1915"/>
      <c r="AC40" s="1915"/>
      <c r="AD40" s="1915"/>
      <c r="AE40" s="1915"/>
      <c r="AF40" s="1915"/>
      <c r="AG40" s="1915"/>
      <c r="AH40" s="1915"/>
      <c r="AI40" s="1915"/>
      <c r="AJ40" s="1915"/>
      <c r="AK40" s="1915"/>
      <c r="AL40" s="1915"/>
      <c r="AM40" s="1915"/>
      <c r="AN40" s="1915"/>
      <c r="AO40" s="1915"/>
      <c r="AP40" s="1915"/>
      <c r="AQ40" s="1915"/>
    </row>
    <row r="41" spans="2:46" ht="15" customHeight="1">
      <c r="B41" s="1917"/>
      <c r="C41" s="1917"/>
      <c r="D41" s="1917"/>
      <c r="E41" s="1917"/>
      <c r="F41" s="1917"/>
      <c r="G41" s="1917"/>
      <c r="H41" s="1917"/>
      <c r="I41" s="1917"/>
      <c r="J41" s="1917"/>
      <c r="K41" s="1917"/>
      <c r="L41" s="1917"/>
      <c r="M41" s="1917"/>
      <c r="N41" s="1917"/>
      <c r="O41" s="1915"/>
      <c r="P41" s="1915"/>
      <c r="Q41" s="1915"/>
      <c r="R41" s="1915"/>
      <c r="S41" s="1915"/>
      <c r="T41" s="1915"/>
      <c r="U41" s="1915"/>
      <c r="V41" s="1915"/>
      <c r="W41" s="1915"/>
      <c r="X41" s="1915"/>
      <c r="Y41" s="1915"/>
      <c r="Z41" s="1915"/>
      <c r="AA41" s="1915"/>
      <c r="AB41" s="1915"/>
      <c r="AC41" s="1915"/>
      <c r="AD41" s="1915"/>
      <c r="AE41" s="1915"/>
      <c r="AF41" s="1915"/>
      <c r="AG41" s="1915"/>
      <c r="AH41" s="1915"/>
      <c r="AI41" s="1915"/>
      <c r="AJ41" s="1915"/>
      <c r="AK41" s="1915"/>
      <c r="AL41" s="1915"/>
      <c r="AM41" s="1915"/>
      <c r="AN41" s="1915"/>
      <c r="AO41" s="1915"/>
      <c r="AP41" s="1915"/>
      <c r="AQ41" s="1915"/>
    </row>
    <row r="42" spans="2:46" ht="15" customHeight="1">
      <c r="B42" s="1917"/>
      <c r="C42" s="1917"/>
      <c r="D42" s="1917"/>
      <c r="E42" s="1917"/>
      <c r="F42" s="1917"/>
      <c r="G42" s="1917"/>
      <c r="H42" s="1917"/>
      <c r="I42" s="1917"/>
      <c r="J42" s="1917"/>
      <c r="K42" s="1917"/>
      <c r="L42" s="1917"/>
      <c r="M42" s="1917"/>
      <c r="N42" s="1917"/>
      <c r="O42" s="1915"/>
      <c r="P42" s="1915"/>
      <c r="Q42" s="1915"/>
      <c r="R42" s="1915"/>
      <c r="S42" s="1915"/>
      <c r="T42" s="1915"/>
      <c r="U42" s="1915"/>
      <c r="V42" s="1915"/>
      <c r="W42" s="1915"/>
      <c r="X42" s="1915"/>
      <c r="Y42" s="1915"/>
      <c r="Z42" s="1915"/>
      <c r="AA42" s="1915"/>
      <c r="AB42" s="1915"/>
      <c r="AC42" s="1915"/>
      <c r="AD42" s="1915"/>
      <c r="AE42" s="1915"/>
      <c r="AF42" s="1915"/>
      <c r="AG42" s="1915"/>
      <c r="AH42" s="1915"/>
      <c r="AI42" s="1915"/>
      <c r="AJ42" s="1915"/>
      <c r="AK42" s="1915"/>
      <c r="AL42" s="1915"/>
      <c r="AM42" s="1915"/>
      <c r="AN42" s="1915"/>
      <c r="AO42" s="1915"/>
      <c r="AP42" s="1915"/>
      <c r="AQ42" s="1915"/>
    </row>
    <row r="43" spans="2:46" ht="15" customHeight="1">
      <c r="B43" s="1917"/>
      <c r="C43" s="1917"/>
      <c r="D43" s="1917"/>
      <c r="E43" s="1917"/>
      <c r="F43" s="1917"/>
      <c r="G43" s="1917"/>
      <c r="H43" s="1917"/>
      <c r="I43" s="1917"/>
      <c r="J43" s="1917"/>
      <c r="K43" s="1917"/>
      <c r="L43" s="1917"/>
      <c r="M43" s="1917"/>
      <c r="N43" s="1917"/>
      <c r="O43" s="1915"/>
      <c r="P43" s="1915"/>
      <c r="Q43" s="1915"/>
      <c r="R43" s="1915"/>
      <c r="S43" s="1915"/>
      <c r="T43" s="1915"/>
      <c r="U43" s="1915"/>
      <c r="V43" s="1915"/>
      <c r="W43" s="1915"/>
      <c r="X43" s="1915"/>
      <c r="Y43" s="1915"/>
      <c r="Z43" s="1915"/>
      <c r="AA43" s="1915"/>
      <c r="AB43" s="1915"/>
      <c r="AC43" s="1915"/>
      <c r="AD43" s="1915"/>
      <c r="AE43" s="1915"/>
      <c r="AF43" s="1915"/>
      <c r="AG43" s="1915"/>
      <c r="AH43" s="1915"/>
      <c r="AI43" s="1915"/>
      <c r="AJ43" s="1915"/>
      <c r="AK43" s="1915"/>
      <c r="AL43" s="1915"/>
      <c r="AM43" s="1915"/>
      <c r="AN43" s="1915"/>
      <c r="AO43" s="1915"/>
      <c r="AP43" s="1915"/>
      <c r="AQ43" s="1915"/>
    </row>
    <row r="44" spans="2:46" ht="15" customHeight="1">
      <c r="B44" s="1917"/>
      <c r="C44" s="1917"/>
      <c r="D44" s="1917"/>
      <c r="E44" s="1917"/>
      <c r="F44" s="1917"/>
      <c r="G44" s="1917"/>
      <c r="H44" s="1917"/>
      <c r="I44" s="1917"/>
      <c r="J44" s="1917"/>
      <c r="K44" s="1917"/>
      <c r="L44" s="1917"/>
      <c r="M44" s="1917"/>
      <c r="N44" s="1917"/>
      <c r="O44" s="1915"/>
      <c r="P44" s="1915"/>
      <c r="Q44" s="1915"/>
      <c r="R44" s="1915"/>
      <c r="S44" s="1915"/>
      <c r="T44" s="1915"/>
      <c r="U44" s="1915"/>
      <c r="V44" s="1915"/>
      <c r="W44" s="1915"/>
      <c r="X44" s="1915"/>
      <c r="Y44" s="1915"/>
      <c r="Z44" s="1915"/>
      <c r="AA44" s="1915"/>
      <c r="AB44" s="1915"/>
      <c r="AC44" s="1915"/>
      <c r="AD44" s="1915"/>
      <c r="AE44" s="1915"/>
      <c r="AF44" s="1915"/>
      <c r="AG44" s="1915"/>
      <c r="AH44" s="1915"/>
      <c r="AI44" s="1915"/>
      <c r="AJ44" s="1915"/>
      <c r="AK44" s="1915"/>
      <c r="AL44" s="1915"/>
      <c r="AM44" s="1915"/>
      <c r="AN44" s="1915"/>
      <c r="AO44" s="1915"/>
      <c r="AP44" s="1915"/>
      <c r="AQ44" s="1915"/>
    </row>
    <row r="45" spans="2:46" ht="15" customHeight="1">
      <c r="B45" s="1819" t="s">
        <v>2313</v>
      </c>
      <c r="C45" s="1820"/>
      <c r="D45" s="1820"/>
      <c r="E45" s="1820"/>
      <c r="F45" s="1820"/>
      <c r="G45" s="1820"/>
      <c r="H45" s="1820"/>
      <c r="I45" s="1820"/>
      <c r="J45" s="1820"/>
      <c r="K45" s="1820"/>
      <c r="L45" s="1820"/>
      <c r="M45" s="1820"/>
      <c r="N45" s="1821"/>
      <c r="O45" s="1923"/>
      <c r="P45" s="1685"/>
      <c r="Q45" s="1685"/>
      <c r="R45" s="1919" t="s">
        <v>2659</v>
      </c>
      <c r="S45" s="1919"/>
      <c r="T45" s="1921"/>
      <c r="U45" s="1921"/>
      <c r="V45" s="1919" t="s">
        <v>2243</v>
      </c>
      <c r="W45" s="1919"/>
      <c r="X45" s="1927"/>
      <c r="Y45" s="1927"/>
      <c r="Z45" s="1919" t="s">
        <v>2244</v>
      </c>
      <c r="AA45" s="1919"/>
      <c r="AB45" s="1151" t="s">
        <v>2314</v>
      </c>
      <c r="AC45" s="1151"/>
      <c r="AD45" s="1151"/>
      <c r="AE45" s="1921"/>
      <c r="AF45" s="1921"/>
      <c r="AG45" s="1921"/>
      <c r="AH45" s="1919" t="s">
        <v>2242</v>
      </c>
      <c r="AI45" s="1919"/>
      <c r="AJ45" s="1105"/>
      <c r="AK45" s="1105"/>
      <c r="AL45" s="1919" t="s">
        <v>2243</v>
      </c>
      <c r="AM45" s="1919"/>
      <c r="AN45" s="1927"/>
      <c r="AO45" s="1927"/>
      <c r="AP45" s="1919" t="s">
        <v>2244</v>
      </c>
      <c r="AQ45" s="1925"/>
    </row>
    <row r="46" spans="2:46" ht="15" customHeight="1">
      <c r="B46" s="1822"/>
      <c r="C46" s="1823"/>
      <c r="D46" s="1823"/>
      <c r="E46" s="1823"/>
      <c r="F46" s="1823"/>
      <c r="G46" s="1823"/>
      <c r="H46" s="1823"/>
      <c r="I46" s="1823"/>
      <c r="J46" s="1823"/>
      <c r="K46" s="1823"/>
      <c r="L46" s="1823"/>
      <c r="M46" s="1823"/>
      <c r="N46" s="1824"/>
      <c r="O46" s="1924"/>
      <c r="P46" s="1681"/>
      <c r="Q46" s="1681"/>
      <c r="R46" s="1920"/>
      <c r="S46" s="1920"/>
      <c r="T46" s="1922"/>
      <c r="U46" s="1922"/>
      <c r="V46" s="1920"/>
      <c r="W46" s="1920"/>
      <c r="X46" s="1596"/>
      <c r="Y46" s="1596"/>
      <c r="Z46" s="1920"/>
      <c r="AA46" s="1920"/>
      <c r="AB46" s="1152"/>
      <c r="AC46" s="1152"/>
      <c r="AD46" s="1152"/>
      <c r="AE46" s="1922"/>
      <c r="AF46" s="1922"/>
      <c r="AG46" s="1922"/>
      <c r="AH46" s="1920"/>
      <c r="AI46" s="1920"/>
      <c r="AJ46" s="1107"/>
      <c r="AK46" s="1107"/>
      <c r="AL46" s="1920"/>
      <c r="AM46" s="1920"/>
      <c r="AN46" s="1596"/>
      <c r="AO46" s="1596"/>
      <c r="AP46" s="1920"/>
      <c r="AQ46" s="1926"/>
    </row>
    <row r="47" spans="2:46" ht="15" customHeight="1">
      <c r="F47" s="121"/>
      <c r="G47" s="121"/>
      <c r="H47" s="121"/>
      <c r="I47" s="121"/>
      <c r="J47" s="121"/>
      <c r="K47" s="121"/>
      <c r="L47" s="121"/>
      <c r="M47" s="121"/>
      <c r="N47" s="121"/>
      <c r="AQ47" s="130"/>
    </row>
    <row r="48" spans="2:46" ht="15" customHeight="1">
      <c r="F48" s="121"/>
      <c r="G48" s="121"/>
      <c r="H48" s="121"/>
      <c r="I48" s="121"/>
      <c r="J48" s="121"/>
      <c r="K48" s="121"/>
      <c r="L48" s="121"/>
      <c r="M48" s="121"/>
      <c r="N48" s="121"/>
      <c r="AQ48" s="175"/>
    </row>
    <row r="49" spans="6:43" ht="15" customHeight="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K49" s="121"/>
      <c r="AL49" s="121"/>
      <c r="AM49" s="123"/>
      <c r="AN49" s="130"/>
      <c r="AO49" s="130"/>
      <c r="AP49" s="130"/>
      <c r="AQ49" s="130"/>
    </row>
    <row r="50" spans="6:43" ht="15" customHeight="1">
      <c r="AK50" s="125"/>
      <c r="AL50" s="125"/>
      <c r="AQ50" s="175"/>
    </row>
  </sheetData>
  <sheetProtection algorithmName="SHA-512" hashValue="zbv0XP4mKzKWgIEjXWHiohFEsFsBqwev2gY1jkJ3O4tw2yg0SDw2/PHkECqqR/M82OskQf8IGUgpulzvM1JMSw==" saltValue="BKNg67OL0ZlmsPvlmR8AHQ==" spinCount="100000" sheet="1" formatCells="0" selectLockedCells="1"/>
  <mergeCells count="83">
    <mergeCell ref="AO3:AP3"/>
    <mergeCell ref="AL3:AM3"/>
    <mergeCell ref="AG3:AJ3"/>
    <mergeCell ref="AH45:AI46"/>
    <mergeCell ref="AJ45:AK46"/>
    <mergeCell ref="AL45:AM46"/>
    <mergeCell ref="AN45:AO46"/>
    <mergeCell ref="AE45:AG46"/>
    <mergeCell ref="U33:AQ33"/>
    <mergeCell ref="AA19:AQ20"/>
    <mergeCell ref="B24:AQ25"/>
    <mergeCell ref="V15:Y15"/>
    <mergeCell ref="AA15:AQ15"/>
    <mergeCell ref="V19:Y20"/>
    <mergeCell ref="V6:Y7"/>
    <mergeCell ref="B45:N46"/>
    <mergeCell ref="R45:S46"/>
    <mergeCell ref="T45:U46"/>
    <mergeCell ref="D30:AQ30"/>
    <mergeCell ref="B28:AQ29"/>
    <mergeCell ref="B34:N34"/>
    <mergeCell ref="O45:Q46"/>
    <mergeCell ref="AP45:AQ46"/>
    <mergeCell ref="AB45:AD46"/>
    <mergeCell ref="V45:W46"/>
    <mergeCell ref="X45:Y46"/>
    <mergeCell ref="Z45:AA46"/>
    <mergeCell ref="B35:N39"/>
    <mergeCell ref="O35:AQ39"/>
    <mergeCell ref="O34:AQ34"/>
    <mergeCell ref="I27:J27"/>
    <mergeCell ref="K27:L27"/>
    <mergeCell ref="B40:N44"/>
    <mergeCell ref="O40:AQ44"/>
    <mergeCell ref="C27:H27"/>
    <mergeCell ref="M27:R27"/>
    <mergeCell ref="V27:AQ27"/>
    <mergeCell ref="S27:T27"/>
    <mergeCell ref="B31:N33"/>
    <mergeCell ref="O31:T31"/>
    <mergeCell ref="U31:AQ31"/>
    <mergeCell ref="O32:T32"/>
    <mergeCell ref="U32:AQ32"/>
    <mergeCell ref="O33:T33"/>
    <mergeCell ref="BV6:BY7"/>
    <mergeCell ref="CA6:CC7"/>
    <mergeCell ref="CD6:CQ7"/>
    <mergeCell ref="V8:Y9"/>
    <mergeCell ref="AA8:AQ9"/>
    <mergeCell ref="BV8:BY9"/>
    <mergeCell ref="CA8:CQ9"/>
    <mergeCell ref="AA6:AC7"/>
    <mergeCell ref="AD6:AQ7"/>
    <mergeCell ref="BV10:BY10"/>
    <mergeCell ref="CA10:CF10"/>
    <mergeCell ref="CH10:CQ10"/>
    <mergeCell ref="V13:Y14"/>
    <mergeCell ref="AA13:AQ14"/>
    <mergeCell ref="BV13:BY14"/>
    <mergeCell ref="CA13:CQ14"/>
    <mergeCell ref="V10:Y10"/>
    <mergeCell ref="AA10:AG10"/>
    <mergeCell ref="AH10:AQ10"/>
    <mergeCell ref="BV15:BY15"/>
    <mergeCell ref="CA15:CQ15"/>
    <mergeCell ref="V16:Y16"/>
    <mergeCell ref="AA16:AG16"/>
    <mergeCell ref="AH16:AQ16"/>
    <mergeCell ref="BV16:BY16"/>
    <mergeCell ref="CA16:CF16"/>
    <mergeCell ref="CH16:CQ16"/>
    <mergeCell ref="BV19:BY20"/>
    <mergeCell ref="CA19:CQ20"/>
    <mergeCell ref="V21:Y21"/>
    <mergeCell ref="AA21:AQ21"/>
    <mergeCell ref="BV21:BY21"/>
    <mergeCell ref="CA21:CQ21"/>
    <mergeCell ref="BV22:BY22"/>
    <mergeCell ref="CA22:CF22"/>
    <mergeCell ref="CH22:CQ22"/>
    <mergeCell ref="V22:Y22"/>
    <mergeCell ref="AA22:AG22"/>
    <mergeCell ref="AH22:AQ22"/>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FFFF66"/>
  </sheetPr>
  <dimension ref="A1:WTN232"/>
  <sheetViews>
    <sheetView showZeros="0" view="pageBreakPreview" topLeftCell="A81" zoomScaleNormal="100" zoomScaleSheetLayoutView="100" workbookViewId="0">
      <selection activeCell="T85" sqref="T85:Z86"/>
    </sheetView>
  </sheetViews>
  <sheetFormatPr defaultColWidth="2.1796875" defaultRowHeight="15" customHeight="1" outlineLevelRow="1"/>
  <cols>
    <col min="1" max="36" width="2.1796875" style="178"/>
    <col min="37" max="45" width="2.1796875" style="268"/>
    <col min="46" max="46" width="7.1796875" style="178" bestFit="1" customWidth="1"/>
    <col min="47" max="54" width="2.1796875" style="178"/>
    <col min="55" max="55" width="10.453125" style="178" bestFit="1" customWidth="1"/>
    <col min="56" max="16384" width="2.1796875" style="178"/>
  </cols>
  <sheetData>
    <row r="1" spans="1:47" ht="15" customHeight="1">
      <c r="A1" s="269" t="s">
        <v>2784</v>
      </c>
      <c r="C1" s="269"/>
      <c r="AR1" s="3" t="s">
        <v>3011</v>
      </c>
    </row>
    <row r="2" spans="1:47" ht="15" customHeight="1">
      <c r="AG2" s="1980"/>
      <c r="AH2" s="1980"/>
      <c r="AI2" s="1980"/>
      <c r="AJ2" s="1980"/>
      <c r="AK2" s="756" t="s">
        <v>2242</v>
      </c>
      <c r="AL2" s="1979"/>
      <c r="AM2" s="1979"/>
      <c r="AN2" s="756" t="s">
        <v>2243</v>
      </c>
      <c r="AO2" s="1979"/>
      <c r="AP2" s="1979"/>
      <c r="AQ2" s="756" t="s">
        <v>2244</v>
      </c>
    </row>
    <row r="3" spans="1:47" ht="15" customHeight="1">
      <c r="B3" s="178" t="s">
        <v>2245</v>
      </c>
      <c r="AC3" s="794"/>
      <c r="AD3" s="795"/>
      <c r="AE3" s="795"/>
      <c r="AF3" s="795"/>
      <c r="AT3" s="796"/>
      <c r="AU3" s="178" t="s">
        <v>2241</v>
      </c>
    </row>
    <row r="4" spans="1:47" ht="15" customHeight="1">
      <c r="B4" s="178" t="s">
        <v>2287</v>
      </c>
      <c r="V4" s="178" t="s">
        <v>2928</v>
      </c>
      <c r="AH4" s="797"/>
      <c r="AI4" s="797"/>
      <c r="AJ4" s="797"/>
      <c r="AK4" s="797"/>
      <c r="AL4" s="797"/>
      <c r="AM4" s="797"/>
      <c r="AN4" s="797"/>
      <c r="AO4" s="797"/>
      <c r="AP4" s="797"/>
    </row>
    <row r="5" spans="1:47" s="1" customFormat="1" ht="15" customHeight="1">
      <c r="V5" s="1198" t="s">
        <v>6</v>
      </c>
      <c r="W5" s="1198"/>
      <c r="X5" s="1198"/>
      <c r="Y5" s="1198"/>
      <c r="Z5" s="540"/>
      <c r="AA5" s="1197" t="str">
        <f>IF(基本情報!$E$9="","",基本情報!$E$9)</f>
        <v/>
      </c>
      <c r="AB5" s="1197"/>
      <c r="AC5" s="1197"/>
      <c r="AD5" s="1007" t="str">
        <f>IF(基本情報!$E$10="","",基本情報!$E$10)</f>
        <v/>
      </c>
      <c r="AE5" s="1007"/>
      <c r="AF5" s="1007"/>
      <c r="AG5" s="1007"/>
      <c r="AH5" s="1007"/>
      <c r="AI5" s="1007"/>
      <c r="AJ5" s="1007"/>
      <c r="AK5" s="1007"/>
      <c r="AL5" s="1007"/>
      <c r="AM5" s="1007"/>
      <c r="AN5" s="1007"/>
      <c r="AO5" s="1007"/>
      <c r="AP5" s="1007"/>
      <c r="AQ5" s="1007"/>
      <c r="AR5" s="2"/>
    </row>
    <row r="6" spans="1:47" s="1" customFormat="1" ht="15" customHeight="1">
      <c r="V6" s="1198"/>
      <c r="W6" s="1198"/>
      <c r="X6" s="1198"/>
      <c r="Y6" s="1198"/>
      <c r="Z6" s="540"/>
      <c r="AA6" s="1197"/>
      <c r="AB6" s="1197"/>
      <c r="AC6" s="1197"/>
      <c r="AD6" s="1007"/>
      <c r="AE6" s="1007"/>
      <c r="AF6" s="1007"/>
      <c r="AG6" s="1007"/>
      <c r="AH6" s="1007"/>
      <c r="AI6" s="1007"/>
      <c r="AJ6" s="1007"/>
      <c r="AK6" s="1007"/>
      <c r="AL6" s="1007"/>
      <c r="AM6" s="1007"/>
      <c r="AN6" s="1007"/>
      <c r="AO6" s="1007"/>
      <c r="AP6" s="1007"/>
      <c r="AQ6" s="1007"/>
      <c r="AR6" s="2"/>
    </row>
    <row r="7" spans="1:47" s="1" customFormat="1" ht="15" customHeight="1">
      <c r="V7" s="1198" t="s">
        <v>2838</v>
      </c>
      <c r="W7" s="1198"/>
      <c r="X7" s="1198"/>
      <c r="Y7" s="1198"/>
      <c r="Z7" s="540"/>
      <c r="AA7" s="1007" t="str">
        <f>IF(基本情報!$E$8="","",基本情報!$E$8)</f>
        <v/>
      </c>
      <c r="AB7" s="1007"/>
      <c r="AC7" s="1007"/>
      <c r="AD7" s="1007"/>
      <c r="AE7" s="1007"/>
      <c r="AF7" s="1007"/>
      <c r="AG7" s="1007"/>
      <c r="AH7" s="1007"/>
      <c r="AI7" s="1007"/>
      <c r="AJ7" s="1007"/>
      <c r="AK7" s="1007"/>
      <c r="AL7" s="1007"/>
      <c r="AM7" s="1007"/>
      <c r="AN7" s="1007"/>
      <c r="AO7" s="1007"/>
      <c r="AP7" s="1007"/>
      <c r="AQ7" s="1007"/>
      <c r="AR7" s="2"/>
    </row>
    <row r="8" spans="1:47" s="1" customFormat="1" ht="15" customHeight="1">
      <c r="V8" s="1198"/>
      <c r="W8" s="1198"/>
      <c r="X8" s="1198"/>
      <c r="Y8" s="1198"/>
      <c r="Z8" s="540"/>
      <c r="AA8" s="1007"/>
      <c r="AB8" s="1007"/>
      <c r="AC8" s="1007"/>
      <c r="AD8" s="1007"/>
      <c r="AE8" s="1007"/>
      <c r="AF8" s="1007"/>
      <c r="AG8" s="1007"/>
      <c r="AH8" s="1007"/>
      <c r="AI8" s="1007"/>
      <c r="AJ8" s="1007"/>
      <c r="AK8" s="1007"/>
      <c r="AL8" s="1007"/>
      <c r="AM8" s="1007"/>
      <c r="AN8" s="1007"/>
      <c r="AO8" s="1007"/>
      <c r="AP8" s="1007"/>
      <c r="AQ8" s="1007"/>
      <c r="AR8" s="2"/>
    </row>
    <row r="9" spans="1:47" s="1" customFormat="1" ht="18" customHeight="1">
      <c r="V9" s="1199" t="s">
        <v>8</v>
      </c>
      <c r="W9" s="1199"/>
      <c r="X9" s="1199"/>
      <c r="Y9" s="1199"/>
      <c r="Z9" s="539"/>
      <c r="AA9" s="1007" t="str">
        <f>IF(基本情報!$E$11="","",基本情報!$E$11)</f>
        <v/>
      </c>
      <c r="AB9" s="1007"/>
      <c r="AC9" s="1007"/>
      <c r="AD9" s="1007"/>
      <c r="AE9" s="1007"/>
      <c r="AF9" s="1007"/>
      <c r="AG9" s="1007"/>
      <c r="AH9" s="1196" t="str">
        <f>IF(基本情報!$E$13="","",基本情報!$E$13)</f>
        <v/>
      </c>
      <c r="AI9" s="1196"/>
      <c r="AJ9" s="1196"/>
      <c r="AK9" s="1196"/>
      <c r="AL9" s="1196"/>
      <c r="AM9" s="1196"/>
      <c r="AN9" s="1196"/>
      <c r="AO9" s="1196"/>
      <c r="AP9" s="1196"/>
      <c r="AQ9" s="1196"/>
      <c r="AR9" s="2"/>
    </row>
    <row r="10" spans="1:47" s="1" customFormat="1" ht="13" customHeight="1">
      <c r="V10" s="539"/>
      <c r="W10" s="539"/>
      <c r="X10" s="539"/>
      <c r="Y10" s="539"/>
      <c r="Z10" s="539"/>
      <c r="AA10" s="4"/>
      <c r="AB10" s="4"/>
      <c r="AC10" s="4"/>
      <c r="AD10" s="4"/>
      <c r="AE10" s="4"/>
      <c r="AF10" s="4"/>
      <c r="AG10" s="4"/>
      <c r="AH10" s="670"/>
      <c r="AI10" s="670"/>
      <c r="AJ10" s="670"/>
      <c r="AK10" s="670"/>
      <c r="AL10" s="670"/>
      <c r="AM10" s="670"/>
      <c r="AN10" s="670"/>
      <c r="AO10" s="670"/>
      <c r="AP10" s="670"/>
      <c r="AQ10" s="670"/>
      <c r="AR10" s="2"/>
      <c r="AT10" s="34"/>
    </row>
    <row r="11" spans="1:47" s="1" customFormat="1" ht="15" customHeight="1" outlineLevel="1">
      <c r="V11" s="1" t="s">
        <v>2834</v>
      </c>
      <c r="AD11" s="2"/>
      <c r="AE11" s="2"/>
      <c r="AF11" s="2"/>
      <c r="AG11" s="2"/>
      <c r="AH11" s="2"/>
      <c r="AI11" s="2"/>
      <c r="AJ11" s="2"/>
      <c r="AK11" s="2"/>
      <c r="AL11" s="2"/>
      <c r="AM11" s="2"/>
      <c r="AN11" s="2"/>
      <c r="AO11" s="2"/>
      <c r="AP11" s="2"/>
      <c r="AQ11" s="2"/>
      <c r="AR11" s="2"/>
    </row>
    <row r="12" spans="1:47" s="1" customFormat="1" ht="15" customHeight="1" outlineLevel="1">
      <c r="V12" s="1198" t="s">
        <v>6</v>
      </c>
      <c r="W12" s="1198"/>
      <c r="X12" s="1198"/>
      <c r="Y12" s="1198"/>
      <c r="Z12" s="540"/>
      <c r="AA12" s="1007" t="str">
        <f>IF(基本情報!$E$23="","",基本情報!$E$23)</f>
        <v/>
      </c>
      <c r="AB12" s="1007"/>
      <c r="AC12" s="1007"/>
      <c r="AD12" s="1007"/>
      <c r="AE12" s="1007"/>
      <c r="AF12" s="1007"/>
      <c r="AG12" s="1007"/>
      <c r="AH12" s="1007"/>
      <c r="AI12" s="1007"/>
      <c r="AJ12" s="1007"/>
      <c r="AK12" s="1007"/>
      <c r="AL12" s="1007"/>
      <c r="AM12" s="1007"/>
      <c r="AN12" s="1007"/>
      <c r="AO12" s="1007"/>
      <c r="AP12" s="1007"/>
      <c r="AQ12" s="1007"/>
      <c r="AR12" s="2"/>
    </row>
    <row r="13" spans="1:47" s="1" customFormat="1" ht="15" customHeight="1" outlineLevel="1">
      <c r="V13" s="1198"/>
      <c r="W13" s="1198"/>
      <c r="X13" s="1198"/>
      <c r="Y13" s="1198"/>
      <c r="Z13" s="540"/>
      <c r="AA13" s="1007"/>
      <c r="AB13" s="1007"/>
      <c r="AC13" s="1007"/>
      <c r="AD13" s="1007"/>
      <c r="AE13" s="1007"/>
      <c r="AF13" s="1007"/>
      <c r="AG13" s="1007"/>
      <c r="AH13" s="1007"/>
      <c r="AI13" s="1007"/>
      <c r="AJ13" s="1007"/>
      <c r="AK13" s="1007"/>
      <c r="AL13" s="1007"/>
      <c r="AM13" s="1007"/>
      <c r="AN13" s="1007"/>
      <c r="AO13" s="1007"/>
      <c r="AP13" s="1007"/>
      <c r="AQ13" s="1007"/>
      <c r="AR13" s="2"/>
    </row>
    <row r="14" spans="1:47" s="1" customFormat="1" ht="15" customHeight="1" outlineLevel="1">
      <c r="V14" s="1198" t="s">
        <v>7</v>
      </c>
      <c r="W14" s="1198"/>
      <c r="X14" s="1198"/>
      <c r="Y14" s="1198"/>
      <c r="Z14" s="540"/>
      <c r="AA14" s="1007" t="str">
        <f>IF(基本情報!$E$21="","",基本情報!$E$21)</f>
        <v/>
      </c>
      <c r="AB14" s="1007"/>
      <c r="AC14" s="1007"/>
      <c r="AD14" s="1007"/>
      <c r="AE14" s="1007"/>
      <c r="AF14" s="1007"/>
      <c r="AG14" s="1007"/>
      <c r="AH14" s="1007"/>
      <c r="AI14" s="1007"/>
      <c r="AJ14" s="1007"/>
      <c r="AK14" s="1007"/>
      <c r="AL14" s="1007"/>
      <c r="AM14" s="1007"/>
      <c r="AN14" s="1007"/>
      <c r="AO14" s="1007"/>
      <c r="AP14" s="1007"/>
      <c r="AQ14" s="1007"/>
      <c r="AR14" s="2"/>
    </row>
    <row r="15" spans="1:47" s="1" customFormat="1" ht="18" customHeight="1" outlineLevel="1">
      <c r="V15" s="1199" t="s">
        <v>8</v>
      </c>
      <c r="W15" s="1199"/>
      <c r="X15" s="1199"/>
      <c r="Y15" s="1199"/>
      <c r="Z15" s="539"/>
      <c r="AA15" s="1007" t="str">
        <f>IF(基本情報!$E$24="","",基本情報!$E$24)</f>
        <v/>
      </c>
      <c r="AB15" s="1007"/>
      <c r="AC15" s="1007"/>
      <c r="AD15" s="1007"/>
      <c r="AE15" s="1007"/>
      <c r="AF15" s="1007"/>
      <c r="AG15" s="1007"/>
      <c r="AH15" s="1196" t="str">
        <f>IF(基本情報!$E$26="","",基本情報!$E$26)</f>
        <v/>
      </c>
      <c r="AI15" s="1196"/>
      <c r="AJ15" s="1196"/>
      <c r="AK15" s="1196"/>
      <c r="AL15" s="1196"/>
      <c r="AM15" s="1196"/>
      <c r="AN15" s="1196"/>
      <c r="AO15" s="1196"/>
      <c r="AP15" s="1196"/>
      <c r="AQ15" s="1196"/>
      <c r="AR15" s="2"/>
    </row>
    <row r="16" spans="1:47" s="1" customFormat="1" ht="13" customHeight="1">
      <c r="V16" s="539"/>
      <c r="W16" s="539"/>
      <c r="X16" s="539"/>
      <c r="Y16" s="539"/>
      <c r="Z16" s="539"/>
      <c r="AA16" s="669"/>
      <c r="AB16" s="669"/>
      <c r="AC16" s="669"/>
      <c r="AD16" s="669"/>
      <c r="AE16" s="669"/>
      <c r="AF16" s="669"/>
      <c r="AG16" s="669"/>
      <c r="AH16" s="670"/>
      <c r="AI16" s="670"/>
      <c r="AJ16" s="670"/>
      <c r="AK16" s="670"/>
      <c r="AL16" s="670"/>
      <c r="AM16" s="670"/>
      <c r="AN16" s="670"/>
      <c r="AO16" s="670"/>
      <c r="AP16" s="670"/>
      <c r="AQ16" s="670"/>
      <c r="AR16" s="2"/>
      <c r="AS16" s="34"/>
      <c r="AT16" s="34"/>
    </row>
    <row r="17" spans="2:50" s="1" customFormat="1" ht="15" customHeight="1" outlineLevel="1">
      <c r="V17" s="1" t="s">
        <v>2835</v>
      </c>
      <c r="AD17" s="2"/>
      <c r="AE17" s="2"/>
      <c r="AF17" s="2"/>
      <c r="AG17" s="2"/>
      <c r="AH17" s="2"/>
      <c r="AI17" s="2"/>
      <c r="AJ17" s="2"/>
      <c r="AK17" s="2"/>
      <c r="AL17" s="2"/>
      <c r="AM17" s="2"/>
      <c r="AN17" s="2"/>
      <c r="AO17" s="2"/>
      <c r="AP17" s="2"/>
      <c r="AQ17" s="2"/>
      <c r="AR17" s="2"/>
    </row>
    <row r="18" spans="2:50" s="1" customFormat="1" ht="15" customHeight="1" outlineLevel="1">
      <c r="V18" s="1198" t="s">
        <v>6</v>
      </c>
      <c r="W18" s="1198"/>
      <c r="X18" s="1198"/>
      <c r="Y18" s="1198"/>
      <c r="Z18" s="540"/>
      <c r="AA18" s="1007" t="str">
        <f>IF(基本情報!$E$36="","",基本情報!$E$36)</f>
        <v/>
      </c>
      <c r="AB18" s="1007"/>
      <c r="AC18" s="1007"/>
      <c r="AD18" s="1007"/>
      <c r="AE18" s="1007"/>
      <c r="AF18" s="1007"/>
      <c r="AG18" s="1007"/>
      <c r="AH18" s="1007"/>
      <c r="AI18" s="1007"/>
      <c r="AJ18" s="1007"/>
      <c r="AK18" s="1007"/>
      <c r="AL18" s="1007"/>
      <c r="AM18" s="1007"/>
      <c r="AN18" s="1007"/>
      <c r="AO18" s="1007"/>
      <c r="AP18" s="1007"/>
      <c r="AQ18" s="1007"/>
      <c r="AR18" s="2"/>
    </row>
    <row r="19" spans="2:50" s="1" customFormat="1" ht="15" customHeight="1" outlineLevel="1">
      <c r="V19" s="1198"/>
      <c r="W19" s="1198"/>
      <c r="X19" s="1198"/>
      <c r="Y19" s="1198"/>
      <c r="Z19" s="540"/>
      <c r="AA19" s="1007"/>
      <c r="AB19" s="1007"/>
      <c r="AC19" s="1007"/>
      <c r="AD19" s="1007"/>
      <c r="AE19" s="1007"/>
      <c r="AF19" s="1007"/>
      <c r="AG19" s="1007"/>
      <c r="AH19" s="1007"/>
      <c r="AI19" s="1007"/>
      <c r="AJ19" s="1007"/>
      <c r="AK19" s="1007"/>
      <c r="AL19" s="1007"/>
      <c r="AM19" s="1007"/>
      <c r="AN19" s="1007"/>
      <c r="AO19" s="1007"/>
      <c r="AP19" s="1007"/>
      <c r="AQ19" s="1007"/>
      <c r="AR19" s="2"/>
    </row>
    <row r="20" spans="2:50" s="1" customFormat="1" ht="15" customHeight="1" outlineLevel="1">
      <c r="V20" s="1198" t="s">
        <v>7</v>
      </c>
      <c r="W20" s="1198"/>
      <c r="X20" s="1198"/>
      <c r="Y20" s="1198"/>
      <c r="Z20" s="540"/>
      <c r="AA20" s="1007" t="str">
        <f>IF(基本情報!$E$34="","",基本情報!$E$34)</f>
        <v/>
      </c>
      <c r="AB20" s="1007"/>
      <c r="AC20" s="1007"/>
      <c r="AD20" s="1007"/>
      <c r="AE20" s="1007"/>
      <c r="AF20" s="1007"/>
      <c r="AG20" s="1007"/>
      <c r="AH20" s="1007"/>
      <c r="AI20" s="1007"/>
      <c r="AJ20" s="1007"/>
      <c r="AK20" s="1007"/>
      <c r="AL20" s="1007"/>
      <c r="AM20" s="1007"/>
      <c r="AN20" s="1007"/>
      <c r="AO20" s="1007"/>
      <c r="AP20" s="1007"/>
      <c r="AQ20" s="1007"/>
      <c r="AR20" s="2"/>
    </row>
    <row r="21" spans="2:50" s="1" customFormat="1" ht="18" customHeight="1" outlineLevel="1">
      <c r="V21" s="1199" t="s">
        <v>8</v>
      </c>
      <c r="W21" s="1199"/>
      <c r="X21" s="1199"/>
      <c r="Y21" s="1199"/>
      <c r="Z21" s="539"/>
      <c r="AA21" s="1007" t="str">
        <f>IF(基本情報!$E$37="","",基本情報!$E$37)</f>
        <v/>
      </c>
      <c r="AB21" s="1007"/>
      <c r="AC21" s="1007"/>
      <c r="AD21" s="1007"/>
      <c r="AE21" s="1007"/>
      <c r="AF21" s="1007"/>
      <c r="AG21" s="1007"/>
      <c r="AH21" s="1196" t="str">
        <f>IF(基本情報!$E$39="","",基本情報!$E$39)</f>
        <v/>
      </c>
      <c r="AI21" s="1196"/>
      <c r="AJ21" s="1196"/>
      <c r="AK21" s="1196"/>
      <c r="AL21" s="1196"/>
      <c r="AM21" s="1196"/>
      <c r="AN21" s="1196"/>
      <c r="AO21" s="1196"/>
      <c r="AP21" s="1196"/>
      <c r="AQ21" s="1196"/>
      <c r="AR21" s="2"/>
    </row>
    <row r="22" spans="2:50" ht="15" customHeight="1">
      <c r="B22" s="1981" t="s">
        <v>2315</v>
      </c>
      <c r="C22" s="1981"/>
      <c r="D22" s="1981"/>
      <c r="E22" s="1981"/>
      <c r="F22" s="1981"/>
      <c r="G22" s="1981"/>
      <c r="H22" s="1981"/>
      <c r="I22" s="1981"/>
      <c r="J22" s="1981"/>
      <c r="K22" s="1981"/>
      <c r="L22" s="1981"/>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1981"/>
      <c r="AP22" s="1981"/>
      <c r="AQ22" s="1981"/>
      <c r="AX22" s="179"/>
    </row>
    <row r="23" spans="2:50" ht="15" customHeight="1">
      <c r="B23" s="1981"/>
      <c r="C23" s="1981"/>
      <c r="D23" s="1981"/>
      <c r="E23" s="1981"/>
      <c r="F23" s="1981"/>
      <c r="G23" s="1981"/>
      <c r="H23" s="1981"/>
      <c r="I23" s="1981"/>
      <c r="J23" s="1981"/>
      <c r="K23" s="1981"/>
      <c r="L23" s="1981"/>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1981"/>
      <c r="AP23" s="1981"/>
      <c r="AQ23" s="1981"/>
      <c r="AX23" s="179"/>
    </row>
    <row r="24" spans="2:50" ht="15" customHeight="1">
      <c r="C24" s="1985">
        <f>基本情報!E76</f>
        <v>0</v>
      </c>
      <c r="D24" s="1985"/>
      <c r="E24" s="1985"/>
      <c r="F24" s="1985"/>
      <c r="G24" s="1985"/>
      <c r="H24" s="1985"/>
      <c r="I24" s="1982" t="s">
        <v>2651</v>
      </c>
      <c r="J24" s="1982"/>
      <c r="K24" s="1983">
        <f>基本情報!E77</f>
        <v>0</v>
      </c>
      <c r="L24" s="1983"/>
      <c r="M24" s="1982" t="s">
        <v>2252</v>
      </c>
      <c r="N24" s="1982"/>
      <c r="O24" s="1982"/>
      <c r="P24" s="1982"/>
      <c r="Q24" s="1982"/>
      <c r="R24" s="1983">
        <f>基本情報!E78</f>
        <v>0</v>
      </c>
      <c r="S24" s="1983"/>
      <c r="T24" s="1983"/>
      <c r="U24" s="1984" t="s">
        <v>2809</v>
      </c>
      <c r="V24" s="1984"/>
      <c r="W24" s="1984"/>
      <c r="X24" s="1984"/>
      <c r="Y24" s="1984"/>
      <c r="Z24" s="1984"/>
      <c r="AA24" s="1984"/>
      <c r="AB24" s="1984"/>
      <c r="AC24" s="1984"/>
      <c r="AD24" s="1984"/>
      <c r="AE24" s="1984"/>
      <c r="AF24" s="1984"/>
      <c r="AG24" s="1984"/>
      <c r="AH24" s="1984"/>
      <c r="AI24" s="1984"/>
      <c r="AJ24" s="1984"/>
      <c r="AK24" s="1984"/>
      <c r="AL24" s="1984"/>
      <c r="AM24" s="1984"/>
      <c r="AN24" s="1984"/>
      <c r="AO24" s="1984"/>
      <c r="AP24" s="1984"/>
      <c r="AQ24" s="1984"/>
      <c r="AR24" s="178"/>
      <c r="AT24" s="578" t="s">
        <v>2654</v>
      </c>
      <c r="AX24" s="272"/>
    </row>
    <row r="25" spans="2:50" ht="15" customHeight="1">
      <c r="B25" s="1986" t="s">
        <v>2980</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X25" s="272"/>
    </row>
    <row r="26" spans="2:50" ht="15" customHeight="1">
      <c r="B26" s="1986"/>
      <c r="C26" s="1986"/>
      <c r="D26" s="1986"/>
      <c r="E26" s="1986"/>
      <c r="F26" s="1986"/>
      <c r="G26" s="1986"/>
      <c r="H26" s="1986"/>
      <c r="I26" s="1986"/>
      <c r="J26" s="1986"/>
      <c r="K26" s="1986"/>
      <c r="L26" s="1986"/>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c r="AN26" s="1986"/>
      <c r="AO26" s="1986"/>
      <c r="AP26" s="1986"/>
      <c r="AQ26" s="1986"/>
      <c r="AX26" s="272"/>
    </row>
    <row r="27" spans="2:50" ht="15" customHeight="1">
      <c r="B27" s="1987" t="s">
        <v>2255</v>
      </c>
      <c r="C27" s="1987"/>
      <c r="D27" s="1987"/>
      <c r="E27" s="1987"/>
      <c r="F27" s="1987"/>
      <c r="G27" s="1987"/>
      <c r="H27" s="1987"/>
      <c r="I27" s="1987"/>
      <c r="J27" s="1987"/>
      <c r="K27" s="1987"/>
      <c r="L27" s="1987"/>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X27" s="179"/>
    </row>
    <row r="28" spans="2:50" s="123" customFormat="1" ht="20" customHeight="1">
      <c r="B28" s="1037" t="s">
        <v>2878</v>
      </c>
      <c r="C28" s="1037"/>
      <c r="D28" s="1037"/>
      <c r="E28" s="1037"/>
      <c r="F28" s="1037"/>
      <c r="G28" s="1037"/>
      <c r="H28" s="1037"/>
      <c r="I28" s="1037"/>
      <c r="J28" s="1037"/>
      <c r="K28" s="1037"/>
      <c r="L28" s="1037"/>
      <c r="M28" s="1037"/>
      <c r="N28" s="1037"/>
      <c r="O28" s="1041" t="s">
        <v>2836</v>
      </c>
      <c r="P28" s="1042"/>
      <c r="Q28" s="1042"/>
      <c r="R28" s="1042"/>
      <c r="S28" s="1042"/>
      <c r="T28" s="1042"/>
      <c r="U28" s="972">
        <f>基本情報!$E$73</f>
        <v>0</v>
      </c>
      <c r="V28" s="972"/>
      <c r="W28" s="972"/>
      <c r="X28" s="972"/>
      <c r="Y28" s="972"/>
      <c r="Z28" s="972"/>
      <c r="AA28" s="972"/>
      <c r="AB28" s="972"/>
      <c r="AC28" s="972"/>
      <c r="AD28" s="972"/>
      <c r="AE28" s="972"/>
      <c r="AF28" s="972"/>
      <c r="AG28" s="972"/>
      <c r="AH28" s="972"/>
      <c r="AI28" s="972"/>
      <c r="AJ28" s="972"/>
      <c r="AK28" s="972"/>
      <c r="AL28" s="972"/>
      <c r="AM28" s="972"/>
      <c r="AN28" s="972"/>
      <c r="AO28" s="972"/>
      <c r="AP28" s="972"/>
      <c r="AQ28" s="973"/>
      <c r="AR28" s="124"/>
      <c r="AS28" s="124"/>
    </row>
    <row r="29" spans="2:50" s="123" customFormat="1" ht="20" customHeight="1">
      <c r="B29" s="1037"/>
      <c r="C29" s="1037"/>
      <c r="D29" s="1037"/>
      <c r="E29" s="1037"/>
      <c r="F29" s="1037"/>
      <c r="G29" s="1037"/>
      <c r="H29" s="1037"/>
      <c r="I29" s="1037"/>
      <c r="J29" s="1037"/>
      <c r="K29" s="1037"/>
      <c r="L29" s="1037"/>
      <c r="M29" s="1037"/>
      <c r="N29" s="1037"/>
      <c r="O29" s="1041" t="s">
        <v>2896</v>
      </c>
      <c r="P29" s="1042"/>
      <c r="Q29" s="1042"/>
      <c r="R29" s="1042"/>
      <c r="S29" s="1042"/>
      <c r="T29" s="1042"/>
      <c r="U29" s="972">
        <f>基本情報!$E$74</f>
        <v>0</v>
      </c>
      <c r="V29" s="972"/>
      <c r="W29" s="972"/>
      <c r="X29" s="972"/>
      <c r="Y29" s="972"/>
      <c r="Z29" s="972"/>
      <c r="AA29" s="972"/>
      <c r="AB29" s="972"/>
      <c r="AC29" s="972"/>
      <c r="AD29" s="972"/>
      <c r="AE29" s="972"/>
      <c r="AF29" s="972"/>
      <c r="AG29" s="972"/>
      <c r="AH29" s="972"/>
      <c r="AI29" s="972"/>
      <c r="AJ29" s="972"/>
      <c r="AK29" s="972"/>
      <c r="AL29" s="972"/>
      <c r="AM29" s="972"/>
      <c r="AN29" s="972"/>
      <c r="AO29" s="972"/>
      <c r="AP29" s="972"/>
      <c r="AQ29" s="973"/>
      <c r="AR29" s="124"/>
    </row>
    <row r="30" spans="2:50" s="123" customFormat="1" ht="20" customHeight="1">
      <c r="B30" s="1037"/>
      <c r="C30" s="1037"/>
      <c r="D30" s="1037"/>
      <c r="E30" s="1037"/>
      <c r="F30" s="1037"/>
      <c r="G30" s="1037"/>
      <c r="H30" s="1037"/>
      <c r="I30" s="1037"/>
      <c r="J30" s="1037"/>
      <c r="K30" s="1037"/>
      <c r="L30" s="1037"/>
      <c r="M30" s="1037"/>
      <c r="N30" s="1037"/>
      <c r="O30" s="1041" t="s">
        <v>2883</v>
      </c>
      <c r="P30" s="1042"/>
      <c r="Q30" s="1042"/>
      <c r="R30" s="1042"/>
      <c r="S30" s="1042"/>
      <c r="T30" s="1042"/>
      <c r="U30" s="972">
        <f>IF(基本情報!$E$60="",基本情報!$E$65,基本情報!$E$60&amp;基本情報!$E$63&amp;基本情報!$E$65)</f>
        <v>0</v>
      </c>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3"/>
      <c r="AR30" s="124"/>
    </row>
    <row r="31" spans="2:50" s="123" customFormat="1" ht="20" customHeight="1">
      <c r="B31" s="1648" t="s">
        <v>2678</v>
      </c>
      <c r="C31" s="1649"/>
      <c r="D31" s="1649"/>
      <c r="E31" s="1649"/>
      <c r="F31" s="1649"/>
      <c r="G31" s="1649"/>
      <c r="H31" s="1649"/>
      <c r="I31" s="1649"/>
      <c r="J31" s="1649"/>
      <c r="K31" s="1649"/>
      <c r="L31" s="1649"/>
      <c r="M31" s="1649"/>
      <c r="N31" s="1649"/>
      <c r="O31" s="1673">
        <f>基本情報!$E$79</f>
        <v>0</v>
      </c>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1660"/>
      <c r="AO31" s="1660"/>
      <c r="AP31" s="1660"/>
      <c r="AQ31" s="1674"/>
      <c r="AR31" s="124"/>
    </row>
    <row r="32" spans="2:50" ht="20" customHeight="1">
      <c r="B32" s="977" t="s">
        <v>2316</v>
      </c>
      <c r="C32" s="978"/>
      <c r="D32" s="978"/>
      <c r="E32" s="978"/>
      <c r="F32" s="978"/>
      <c r="G32" s="978"/>
      <c r="H32" s="978"/>
      <c r="I32" s="978"/>
      <c r="J32" s="978"/>
      <c r="K32" s="978"/>
      <c r="L32" s="978"/>
      <c r="M32" s="978"/>
      <c r="N32" s="979"/>
      <c r="O32" s="1998" t="str">
        <f>第10号様式!$O$34</f>
        <v>選択してください</v>
      </c>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2000"/>
      <c r="AT32" s="578" t="s">
        <v>2897</v>
      </c>
    </row>
    <row r="33" spans="1:16082" ht="20" customHeight="1">
      <c r="B33" s="1811" t="s">
        <v>2971</v>
      </c>
      <c r="C33" s="1812"/>
      <c r="D33" s="1812"/>
      <c r="E33" s="1812"/>
      <c r="F33" s="1812"/>
      <c r="G33" s="1812"/>
      <c r="H33" s="1812"/>
      <c r="I33" s="1812"/>
      <c r="J33" s="1812"/>
      <c r="K33" s="1812"/>
      <c r="L33" s="1812"/>
      <c r="M33" s="1812"/>
      <c r="N33" s="1813"/>
      <c r="O33" s="1998" t="s">
        <v>2483</v>
      </c>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2000"/>
      <c r="AT33" s="578" t="s">
        <v>2897</v>
      </c>
    </row>
    <row r="34" spans="1:16082" s="181" customFormat="1" ht="15" customHeight="1">
      <c r="A34" s="180"/>
      <c r="B34" s="1988" t="s">
        <v>2317</v>
      </c>
      <c r="C34" s="1988"/>
      <c r="D34" s="1988"/>
      <c r="E34" s="1988"/>
      <c r="F34" s="1988"/>
      <c r="G34" s="1988"/>
      <c r="H34" s="1988"/>
      <c r="I34" s="1988"/>
      <c r="J34" s="1988"/>
      <c r="K34" s="1988"/>
      <c r="L34" s="1988"/>
      <c r="M34" s="1988"/>
      <c r="N34" s="1989"/>
      <c r="O34" s="798"/>
      <c r="P34" s="580" t="s">
        <v>3004</v>
      </c>
      <c r="Q34" s="580"/>
      <c r="R34" s="580"/>
      <c r="S34" s="554"/>
      <c r="T34" s="580"/>
      <c r="U34" s="480"/>
      <c r="V34" s="480"/>
      <c r="W34" s="480"/>
      <c r="X34" s="480"/>
      <c r="Y34" s="480"/>
      <c r="Z34" s="480"/>
      <c r="AA34" s="1995">
        <f>Q154</f>
        <v>0</v>
      </c>
      <c r="AB34" s="1995"/>
      <c r="AC34" s="1995"/>
      <c r="AD34" s="1995"/>
      <c r="AE34" s="1995"/>
      <c r="AF34" s="1995"/>
      <c r="AG34" s="1995"/>
      <c r="AH34" s="1995"/>
      <c r="AI34" s="1995"/>
      <c r="AJ34" s="1995"/>
      <c r="AK34" s="1995"/>
      <c r="AL34" s="1995"/>
      <c r="AM34" s="1995"/>
      <c r="AN34" s="581" t="s">
        <v>2318</v>
      </c>
      <c r="AO34" s="1996" t="s">
        <v>2319</v>
      </c>
      <c r="AP34" s="1996"/>
      <c r="AQ34" s="555"/>
      <c r="AT34" s="579"/>
      <c r="AU34" s="178"/>
      <c r="AW34" s="180"/>
      <c r="AX34" s="179"/>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c r="RG34" s="180"/>
      <c r="RH34" s="180"/>
      <c r="RI34" s="180"/>
      <c r="RJ34" s="180"/>
      <c r="RK34" s="180"/>
      <c r="RL34" s="180"/>
      <c r="RM34" s="180"/>
      <c r="RN34" s="180"/>
      <c r="RO34" s="180"/>
      <c r="RP34" s="180"/>
      <c r="RQ34" s="180"/>
      <c r="RR34" s="180"/>
      <c r="RS34" s="180"/>
      <c r="RT34" s="180"/>
      <c r="RU34" s="180"/>
      <c r="RV34" s="180"/>
      <c r="RW34" s="180"/>
      <c r="RX34" s="180"/>
      <c r="RY34" s="180"/>
      <c r="RZ34" s="180"/>
      <c r="SA34" s="180"/>
      <c r="SB34" s="180"/>
      <c r="SC34" s="180"/>
      <c r="SD34" s="180"/>
      <c r="SE34" s="180"/>
      <c r="SF34" s="180"/>
      <c r="SG34" s="180"/>
      <c r="SH34" s="180"/>
      <c r="SI34" s="180"/>
      <c r="SJ34" s="180"/>
      <c r="SK34" s="180"/>
      <c r="SL34" s="180"/>
      <c r="SM34" s="180"/>
      <c r="SN34" s="180"/>
      <c r="SO34" s="180"/>
      <c r="SP34" s="180"/>
      <c r="SQ34" s="180"/>
      <c r="SR34" s="180"/>
      <c r="SS34" s="180"/>
      <c r="ST34" s="180"/>
      <c r="SU34" s="180"/>
      <c r="SV34" s="180"/>
      <c r="SW34" s="180"/>
      <c r="SX34" s="180"/>
      <c r="SY34" s="180"/>
      <c r="SZ34" s="180"/>
      <c r="TA34" s="180"/>
      <c r="TB34" s="180"/>
      <c r="TC34" s="180"/>
      <c r="TD34" s="180"/>
      <c r="TE34" s="180"/>
      <c r="TF34" s="180"/>
      <c r="TG34" s="180"/>
      <c r="TH34" s="180"/>
      <c r="TI34" s="180"/>
      <c r="TJ34" s="180"/>
      <c r="TK34" s="180"/>
      <c r="TL34" s="180"/>
      <c r="TM34" s="180"/>
      <c r="TN34" s="180"/>
      <c r="TO34" s="180"/>
      <c r="TP34" s="180"/>
      <c r="TQ34" s="180"/>
      <c r="TR34" s="180"/>
      <c r="TS34" s="180"/>
      <c r="TT34" s="180"/>
      <c r="TU34" s="180"/>
      <c r="TV34" s="180"/>
      <c r="TW34" s="180"/>
      <c r="TX34" s="180"/>
      <c r="TY34" s="180"/>
      <c r="TZ34" s="180"/>
      <c r="UA34" s="180"/>
      <c r="UB34" s="180"/>
      <c r="UC34" s="180"/>
      <c r="UD34" s="180"/>
      <c r="UE34" s="180"/>
      <c r="UF34" s="180"/>
      <c r="UG34" s="180"/>
      <c r="UH34" s="180"/>
      <c r="UI34" s="180"/>
      <c r="UJ34" s="180"/>
      <c r="UK34" s="180"/>
      <c r="UL34" s="180"/>
      <c r="UM34" s="180"/>
      <c r="UN34" s="180"/>
      <c r="UO34" s="180"/>
      <c r="UP34" s="180"/>
      <c r="UQ34" s="180"/>
      <c r="UR34" s="180"/>
      <c r="US34" s="180"/>
      <c r="UT34" s="180"/>
      <c r="UU34" s="180"/>
      <c r="UV34" s="180"/>
      <c r="UW34" s="180"/>
      <c r="UX34" s="180"/>
      <c r="UY34" s="180"/>
      <c r="UZ34" s="180"/>
      <c r="VA34" s="180"/>
      <c r="VB34" s="180"/>
      <c r="VC34" s="180"/>
      <c r="VD34" s="180"/>
      <c r="VE34" s="180"/>
      <c r="VF34" s="180"/>
      <c r="VG34" s="180"/>
      <c r="VH34" s="180"/>
      <c r="VI34" s="180"/>
      <c r="VJ34" s="180"/>
      <c r="VK34" s="180"/>
      <c r="VL34" s="180"/>
      <c r="VM34" s="180"/>
      <c r="VN34" s="180"/>
      <c r="VO34" s="180"/>
      <c r="VP34" s="180"/>
      <c r="VQ34" s="180"/>
      <c r="VR34" s="180"/>
      <c r="VS34" s="180"/>
      <c r="VT34" s="180"/>
      <c r="VU34" s="180"/>
      <c r="VV34" s="180"/>
      <c r="VW34" s="180"/>
      <c r="VX34" s="180"/>
      <c r="VY34" s="180"/>
      <c r="VZ34" s="180"/>
      <c r="WA34" s="180"/>
      <c r="WB34" s="180"/>
      <c r="WC34" s="180"/>
      <c r="WD34" s="180"/>
      <c r="WE34" s="180"/>
      <c r="WF34" s="180"/>
      <c r="WG34" s="180"/>
      <c r="WH34" s="180"/>
      <c r="WI34" s="180"/>
      <c r="WJ34" s="180"/>
      <c r="WK34" s="180"/>
      <c r="WL34" s="180"/>
      <c r="WM34" s="180"/>
      <c r="WN34" s="180"/>
      <c r="WO34" s="180"/>
      <c r="WP34" s="180"/>
      <c r="WQ34" s="180"/>
      <c r="WR34" s="180"/>
      <c r="WS34" s="180"/>
      <c r="WT34" s="180"/>
      <c r="WU34" s="180"/>
      <c r="WV34" s="180"/>
      <c r="WW34" s="180"/>
      <c r="WX34" s="180"/>
      <c r="WY34" s="180"/>
      <c r="WZ34" s="180"/>
      <c r="XA34" s="180"/>
      <c r="XB34" s="180"/>
      <c r="XC34" s="180"/>
      <c r="XD34" s="180"/>
      <c r="XE34" s="180"/>
      <c r="XF34" s="180"/>
      <c r="XG34" s="180"/>
      <c r="XH34" s="180"/>
      <c r="XI34" s="180"/>
      <c r="XJ34" s="180"/>
      <c r="XK34" s="180"/>
      <c r="XL34" s="180"/>
      <c r="XM34" s="180"/>
      <c r="XN34" s="180"/>
      <c r="XO34" s="180"/>
      <c r="XP34" s="180"/>
      <c r="XQ34" s="180"/>
      <c r="XR34" s="180"/>
      <c r="XS34" s="180"/>
      <c r="XT34" s="180"/>
      <c r="XU34" s="180"/>
      <c r="XV34" s="180"/>
      <c r="XW34" s="180"/>
      <c r="XX34" s="180"/>
      <c r="XY34" s="180"/>
      <c r="XZ34" s="180"/>
      <c r="YA34" s="180"/>
      <c r="YB34" s="180"/>
      <c r="YC34" s="180"/>
      <c r="YD34" s="180"/>
      <c r="YE34" s="180"/>
      <c r="YF34" s="180"/>
      <c r="YG34" s="180"/>
      <c r="YH34" s="180"/>
      <c r="YI34" s="180"/>
      <c r="YJ34" s="180"/>
      <c r="YK34" s="180"/>
      <c r="YL34" s="180"/>
      <c r="YM34" s="180"/>
      <c r="YN34" s="180"/>
      <c r="YO34" s="180"/>
      <c r="YP34" s="180"/>
      <c r="YQ34" s="180"/>
      <c r="YR34" s="180"/>
      <c r="YS34" s="180"/>
      <c r="YT34" s="180"/>
      <c r="YU34" s="180"/>
      <c r="YV34" s="180"/>
      <c r="YW34" s="180"/>
      <c r="YX34" s="180"/>
      <c r="YY34" s="180"/>
      <c r="YZ34" s="180"/>
      <c r="ZA34" s="180"/>
      <c r="ZB34" s="180"/>
      <c r="ZC34" s="180"/>
      <c r="ZD34" s="180"/>
      <c r="ZE34" s="180"/>
      <c r="ZF34" s="180"/>
      <c r="ZG34" s="180"/>
      <c r="ZH34" s="180"/>
      <c r="ZI34" s="180"/>
      <c r="ZJ34" s="180"/>
      <c r="ZK34" s="180"/>
      <c r="ZL34" s="180"/>
      <c r="ZM34" s="180"/>
      <c r="ZN34" s="180"/>
      <c r="ZO34" s="180"/>
      <c r="ZP34" s="180"/>
      <c r="ZQ34" s="180"/>
      <c r="ZR34" s="180"/>
      <c r="ZS34" s="180"/>
      <c r="ZT34" s="180"/>
      <c r="ZU34" s="180"/>
      <c r="ZV34" s="180"/>
      <c r="ZW34" s="180"/>
      <c r="ZX34" s="180"/>
      <c r="ZY34" s="180"/>
      <c r="ZZ34" s="180"/>
      <c r="AAA34" s="180"/>
      <c r="AAB34" s="180"/>
      <c r="AAC34" s="180"/>
      <c r="AAD34" s="180"/>
      <c r="AAE34" s="180"/>
      <c r="AAF34" s="180"/>
      <c r="AAG34" s="180"/>
      <c r="AAH34" s="180"/>
      <c r="AAI34" s="180"/>
      <c r="AAJ34" s="180"/>
      <c r="AAK34" s="180"/>
      <c r="AAL34" s="180"/>
      <c r="AAM34" s="180"/>
      <c r="AAN34" s="180"/>
      <c r="AAO34" s="180"/>
      <c r="AAP34" s="180"/>
      <c r="AAQ34" s="180"/>
      <c r="AAR34" s="180"/>
      <c r="AAS34" s="180"/>
      <c r="AAT34" s="180"/>
      <c r="AAU34" s="180"/>
      <c r="AAV34" s="180"/>
      <c r="AAW34" s="180"/>
      <c r="AAX34" s="180"/>
      <c r="AAY34" s="180"/>
      <c r="AAZ34" s="180"/>
      <c r="ABA34" s="180"/>
      <c r="ABB34" s="180"/>
      <c r="ABC34" s="180"/>
      <c r="ABD34" s="180"/>
      <c r="ABE34" s="180"/>
      <c r="ABF34" s="180"/>
      <c r="ABG34" s="180"/>
      <c r="ABH34" s="180"/>
      <c r="ABI34" s="180"/>
      <c r="ABJ34" s="180"/>
      <c r="ABK34" s="180"/>
      <c r="ABL34" s="180"/>
      <c r="ABM34" s="180"/>
      <c r="ABN34" s="180"/>
      <c r="ABO34" s="180"/>
      <c r="ABP34" s="180"/>
      <c r="ABQ34" s="180"/>
      <c r="ABR34" s="180"/>
      <c r="ABS34" s="180"/>
      <c r="ABT34" s="180"/>
      <c r="ABU34" s="180"/>
      <c r="ABV34" s="180"/>
      <c r="ABW34" s="180"/>
      <c r="ABX34" s="180"/>
      <c r="ABY34" s="180"/>
      <c r="ABZ34" s="180"/>
      <c r="ACA34" s="180"/>
      <c r="ACB34" s="180"/>
      <c r="ACC34" s="180"/>
      <c r="ACD34" s="180"/>
      <c r="ACE34" s="180"/>
      <c r="ACF34" s="180"/>
      <c r="ACG34" s="180"/>
      <c r="ACH34" s="180"/>
      <c r="ACI34" s="180"/>
      <c r="ACJ34" s="180"/>
      <c r="ACK34" s="180"/>
      <c r="ACL34" s="180"/>
      <c r="ACM34" s="180"/>
      <c r="ACN34" s="180"/>
      <c r="ACO34" s="180"/>
      <c r="ACP34" s="180"/>
      <c r="ACQ34" s="180"/>
      <c r="ACR34" s="180"/>
      <c r="ACS34" s="180"/>
      <c r="ACT34" s="180"/>
      <c r="ACU34" s="180"/>
      <c r="ACV34" s="180"/>
      <c r="ACW34" s="180"/>
      <c r="ACX34" s="180"/>
      <c r="ACY34" s="180"/>
      <c r="ACZ34" s="180"/>
      <c r="ADA34" s="180"/>
      <c r="ADB34" s="180"/>
      <c r="ADC34" s="180"/>
      <c r="ADD34" s="180"/>
      <c r="ADE34" s="180"/>
      <c r="ADF34" s="180"/>
      <c r="ADG34" s="180"/>
      <c r="ADH34" s="180"/>
      <c r="ADI34" s="180"/>
      <c r="ADJ34" s="180"/>
      <c r="ADK34" s="180"/>
      <c r="ADL34" s="180"/>
      <c r="ADM34" s="180"/>
      <c r="ADN34" s="180"/>
      <c r="ADO34" s="180"/>
      <c r="ADP34" s="180"/>
      <c r="ADQ34" s="180"/>
      <c r="ADR34" s="180"/>
      <c r="ADS34" s="180"/>
      <c r="ADT34" s="180"/>
      <c r="ADU34" s="180"/>
      <c r="ADV34" s="180"/>
      <c r="ADW34" s="180"/>
      <c r="ADX34" s="180"/>
      <c r="ADY34" s="180"/>
      <c r="ADZ34" s="180"/>
      <c r="AEA34" s="180"/>
      <c r="AEB34" s="180"/>
      <c r="AEC34" s="180"/>
      <c r="AED34" s="180"/>
      <c r="AEE34" s="180"/>
      <c r="AEF34" s="180"/>
      <c r="AEG34" s="180"/>
      <c r="AEH34" s="180"/>
      <c r="AEI34" s="180"/>
      <c r="AEJ34" s="180"/>
      <c r="AEK34" s="180"/>
      <c r="AEL34" s="180"/>
      <c r="AEM34" s="180"/>
      <c r="AEN34" s="180"/>
      <c r="AEO34" s="180"/>
      <c r="AEP34" s="180"/>
      <c r="AEQ34" s="180"/>
      <c r="AER34" s="180"/>
      <c r="AES34" s="180"/>
      <c r="AET34" s="180"/>
      <c r="AEU34" s="180"/>
      <c r="AEV34" s="180"/>
      <c r="AEW34" s="180"/>
      <c r="AEX34" s="180"/>
      <c r="AEY34" s="180"/>
      <c r="AEZ34" s="180"/>
      <c r="AFA34" s="180"/>
      <c r="AFB34" s="180"/>
      <c r="AFC34" s="180"/>
      <c r="AFD34" s="180"/>
      <c r="AFE34" s="180"/>
      <c r="AFF34" s="180"/>
      <c r="AFG34" s="180"/>
      <c r="AFH34" s="180"/>
      <c r="AFI34" s="180"/>
      <c r="AFJ34" s="180"/>
      <c r="AFK34" s="180"/>
      <c r="AFL34" s="180"/>
      <c r="AFM34" s="180"/>
      <c r="AFN34" s="180"/>
      <c r="AFO34" s="180"/>
      <c r="AFP34" s="180"/>
      <c r="AFQ34" s="180"/>
      <c r="AFR34" s="180"/>
      <c r="AFS34" s="180"/>
      <c r="AFT34" s="180"/>
      <c r="AFU34" s="180"/>
      <c r="AFV34" s="180"/>
      <c r="AFW34" s="180"/>
      <c r="AFX34" s="180"/>
      <c r="AFY34" s="180"/>
      <c r="AFZ34" s="180"/>
      <c r="AGA34" s="180"/>
      <c r="AGB34" s="180"/>
      <c r="AGC34" s="180"/>
      <c r="AGD34" s="180"/>
      <c r="AGE34" s="180"/>
      <c r="AGF34" s="180"/>
      <c r="AGG34" s="180"/>
      <c r="AGH34" s="180"/>
      <c r="AGI34" s="180"/>
      <c r="AGJ34" s="180"/>
      <c r="AGK34" s="180"/>
      <c r="AGL34" s="180"/>
      <c r="AGM34" s="180"/>
      <c r="AGN34" s="180"/>
      <c r="AGO34" s="180"/>
      <c r="AGP34" s="180"/>
      <c r="AGQ34" s="180"/>
      <c r="AGR34" s="180"/>
      <c r="AGS34" s="180"/>
      <c r="AGT34" s="180"/>
      <c r="AGU34" s="180"/>
      <c r="AGV34" s="180"/>
      <c r="AGW34" s="180"/>
      <c r="AGX34" s="180"/>
      <c r="AGY34" s="180"/>
      <c r="AGZ34" s="180"/>
      <c r="AHA34" s="180"/>
      <c r="AHB34" s="180"/>
      <c r="AHC34" s="180"/>
      <c r="AHD34" s="180"/>
      <c r="AHE34" s="180"/>
      <c r="AHF34" s="180"/>
      <c r="AHG34" s="180"/>
      <c r="AHH34" s="180"/>
      <c r="AHI34" s="180"/>
      <c r="AHJ34" s="180"/>
      <c r="AHK34" s="180"/>
      <c r="AHL34" s="180"/>
      <c r="AHM34" s="180"/>
      <c r="AHN34" s="180"/>
      <c r="AHO34" s="180"/>
      <c r="AHP34" s="180"/>
      <c r="AHQ34" s="180"/>
      <c r="AHR34" s="180"/>
      <c r="AHS34" s="180"/>
      <c r="AHT34" s="180"/>
      <c r="AHU34" s="180"/>
      <c r="AHV34" s="180"/>
      <c r="AHW34" s="180"/>
      <c r="AHX34" s="180"/>
      <c r="AHY34" s="180"/>
      <c r="AHZ34" s="180"/>
      <c r="AIA34" s="180"/>
      <c r="AIB34" s="180"/>
      <c r="AIC34" s="180"/>
      <c r="AID34" s="180"/>
      <c r="AIE34" s="180"/>
      <c r="AIF34" s="180"/>
      <c r="AIG34" s="180"/>
      <c r="AIH34" s="180"/>
      <c r="AII34" s="180"/>
      <c r="AIJ34" s="180"/>
      <c r="AIK34" s="180"/>
      <c r="AIL34" s="180"/>
      <c r="AIM34" s="180"/>
      <c r="AIN34" s="180"/>
      <c r="AIO34" s="180"/>
      <c r="AIP34" s="180"/>
      <c r="AIQ34" s="180"/>
      <c r="AIR34" s="180"/>
      <c r="AIS34" s="180"/>
      <c r="AIT34" s="180"/>
      <c r="AIU34" s="180"/>
      <c r="AIV34" s="180"/>
      <c r="AIW34" s="180"/>
      <c r="AIX34" s="180"/>
      <c r="AIY34" s="180"/>
      <c r="AIZ34" s="180"/>
      <c r="AJA34" s="180"/>
      <c r="AJB34" s="180"/>
      <c r="AJC34" s="180"/>
      <c r="AJD34" s="180"/>
      <c r="AJE34" s="180"/>
      <c r="AJF34" s="180"/>
      <c r="AJG34" s="180"/>
      <c r="AJH34" s="180"/>
      <c r="AJI34" s="180"/>
      <c r="AJJ34" s="180"/>
      <c r="AJK34" s="180"/>
      <c r="AJL34" s="180"/>
      <c r="AJM34" s="180"/>
      <c r="AJN34" s="180"/>
      <c r="AJO34" s="180"/>
      <c r="AJP34" s="180"/>
      <c r="AJQ34" s="180"/>
      <c r="AJR34" s="180"/>
      <c r="AJS34" s="180"/>
      <c r="AJT34" s="180"/>
      <c r="AJU34" s="180"/>
      <c r="AJV34" s="180"/>
      <c r="AJW34" s="180"/>
      <c r="AJX34" s="180"/>
      <c r="AJY34" s="180"/>
      <c r="AJZ34" s="180"/>
      <c r="AKA34" s="180"/>
      <c r="AKB34" s="180"/>
      <c r="AKC34" s="180"/>
      <c r="AKD34" s="180"/>
      <c r="AKE34" s="180"/>
      <c r="AKF34" s="180"/>
      <c r="AKG34" s="180"/>
      <c r="AKH34" s="180"/>
      <c r="AKI34" s="180"/>
      <c r="AKJ34" s="180"/>
      <c r="AKK34" s="180"/>
      <c r="AKL34" s="180"/>
      <c r="AKM34" s="180"/>
      <c r="AKN34" s="180"/>
      <c r="AKO34" s="180"/>
      <c r="AKP34" s="180"/>
      <c r="AKQ34" s="180"/>
      <c r="AKR34" s="180"/>
      <c r="AKS34" s="180"/>
      <c r="AKT34" s="180"/>
      <c r="AKU34" s="180"/>
      <c r="AKV34" s="180"/>
      <c r="AKW34" s="180"/>
      <c r="AKX34" s="180"/>
      <c r="AKY34" s="180"/>
      <c r="AKZ34" s="180"/>
      <c r="ALA34" s="180"/>
      <c r="ALB34" s="180"/>
      <c r="ALC34" s="180"/>
      <c r="ALD34" s="180"/>
      <c r="ALE34" s="180"/>
      <c r="ALF34" s="180"/>
      <c r="ALG34" s="180"/>
      <c r="ALH34" s="180"/>
      <c r="ALI34" s="180"/>
      <c r="ALJ34" s="180"/>
      <c r="ALK34" s="180"/>
      <c r="ALL34" s="180"/>
      <c r="ALM34" s="180"/>
      <c r="ALN34" s="180"/>
      <c r="ALO34" s="180"/>
      <c r="ALP34" s="180"/>
      <c r="ALQ34" s="180"/>
      <c r="ALR34" s="180"/>
      <c r="ALS34" s="180"/>
      <c r="ALT34" s="180"/>
      <c r="ALU34" s="180"/>
      <c r="ALV34" s="180"/>
      <c r="ALW34" s="180"/>
      <c r="ALX34" s="180"/>
      <c r="ALY34" s="180"/>
      <c r="ALZ34" s="180"/>
      <c r="AMA34" s="180"/>
      <c r="AMB34" s="180"/>
      <c r="AMC34" s="180"/>
      <c r="AMD34" s="180"/>
      <c r="AME34" s="180"/>
      <c r="AMF34" s="180"/>
      <c r="AMG34" s="180"/>
      <c r="AMH34" s="180"/>
      <c r="AMI34" s="180"/>
      <c r="AMJ34" s="180"/>
      <c r="AMK34" s="180"/>
      <c r="AML34" s="180"/>
      <c r="AMM34" s="180"/>
      <c r="AMN34" s="180"/>
      <c r="AMO34" s="180"/>
      <c r="AMP34" s="180"/>
      <c r="AMQ34" s="180"/>
      <c r="AMR34" s="180"/>
      <c r="AMS34" s="180"/>
      <c r="AMT34" s="180"/>
      <c r="AMU34" s="180"/>
      <c r="AMV34" s="180"/>
      <c r="AMW34" s="180"/>
      <c r="AMX34" s="180"/>
      <c r="AMY34" s="180"/>
      <c r="AMZ34" s="180"/>
      <c r="ANA34" s="180"/>
      <c r="ANB34" s="180"/>
      <c r="ANC34" s="180"/>
      <c r="AND34" s="180"/>
      <c r="ANE34" s="180"/>
      <c r="ANF34" s="180"/>
      <c r="ANG34" s="180"/>
      <c r="ANH34" s="180"/>
      <c r="ANI34" s="180"/>
      <c r="ANJ34" s="180"/>
      <c r="ANK34" s="180"/>
      <c r="ANL34" s="180"/>
      <c r="ANM34" s="180"/>
      <c r="ANN34" s="180"/>
      <c r="ANO34" s="180"/>
      <c r="ANP34" s="180"/>
      <c r="ANQ34" s="180"/>
      <c r="ANR34" s="180"/>
      <c r="ANS34" s="180"/>
      <c r="ANT34" s="180"/>
      <c r="ANU34" s="180"/>
      <c r="ANV34" s="180"/>
      <c r="ANW34" s="180"/>
      <c r="ANX34" s="180"/>
      <c r="ANY34" s="180"/>
      <c r="ANZ34" s="180"/>
      <c r="AOA34" s="180"/>
      <c r="AOB34" s="180"/>
      <c r="AOC34" s="180"/>
      <c r="AOD34" s="180"/>
      <c r="AOE34" s="180"/>
      <c r="AOF34" s="180"/>
      <c r="AOG34" s="180"/>
      <c r="AOH34" s="180"/>
      <c r="AOI34" s="180"/>
      <c r="AOJ34" s="180"/>
      <c r="AOK34" s="180"/>
      <c r="AOL34" s="180"/>
      <c r="AOM34" s="180"/>
      <c r="AON34" s="180"/>
      <c r="AOO34" s="180"/>
      <c r="AOP34" s="180"/>
      <c r="AOQ34" s="180"/>
      <c r="AOR34" s="180"/>
      <c r="AOS34" s="180"/>
      <c r="AOT34" s="180"/>
      <c r="AOU34" s="180"/>
      <c r="AOV34" s="180"/>
      <c r="AOW34" s="180"/>
      <c r="AOX34" s="180"/>
      <c r="AOY34" s="180"/>
      <c r="AOZ34" s="180"/>
      <c r="APA34" s="180"/>
      <c r="APB34" s="180"/>
      <c r="APC34" s="180"/>
      <c r="APD34" s="180"/>
      <c r="APE34" s="180"/>
      <c r="APF34" s="180"/>
      <c r="APG34" s="180"/>
      <c r="APH34" s="180"/>
      <c r="API34" s="180"/>
      <c r="APJ34" s="180"/>
      <c r="APK34" s="180"/>
      <c r="APL34" s="180"/>
      <c r="APM34" s="180"/>
      <c r="APN34" s="180"/>
      <c r="APO34" s="180"/>
      <c r="APP34" s="180"/>
      <c r="APQ34" s="180"/>
      <c r="APR34" s="180"/>
      <c r="APS34" s="180"/>
      <c r="APT34" s="180"/>
      <c r="APU34" s="180"/>
      <c r="APV34" s="180"/>
      <c r="APW34" s="180"/>
      <c r="APX34" s="180"/>
      <c r="APY34" s="180"/>
      <c r="APZ34" s="180"/>
      <c r="AQA34" s="180"/>
      <c r="AQB34" s="180"/>
      <c r="AQC34" s="180"/>
      <c r="AQD34" s="180"/>
      <c r="AQE34" s="180"/>
      <c r="AQF34" s="180"/>
      <c r="AQG34" s="180"/>
      <c r="AQH34" s="180"/>
      <c r="AQI34" s="180"/>
      <c r="AQJ34" s="180"/>
      <c r="AQK34" s="180"/>
      <c r="AQL34" s="180"/>
      <c r="AQM34" s="180"/>
      <c r="AQN34" s="180"/>
      <c r="AQO34" s="180"/>
      <c r="AQP34" s="180"/>
      <c r="AQQ34" s="180"/>
      <c r="AQR34" s="180"/>
      <c r="AQS34" s="180"/>
      <c r="AQT34" s="180"/>
      <c r="AQU34" s="180"/>
      <c r="AQV34" s="180"/>
      <c r="AQW34" s="180"/>
      <c r="AQX34" s="180"/>
      <c r="AQY34" s="180"/>
      <c r="AQZ34" s="180"/>
      <c r="ARA34" s="180"/>
      <c r="ARB34" s="180"/>
      <c r="ARC34" s="180"/>
      <c r="ARD34" s="180"/>
      <c r="ARE34" s="180"/>
      <c r="ARF34" s="180"/>
      <c r="ARG34" s="180"/>
      <c r="ARH34" s="180"/>
      <c r="ARI34" s="180"/>
      <c r="ARJ34" s="180"/>
      <c r="ARK34" s="180"/>
      <c r="ARL34" s="180"/>
      <c r="ARM34" s="180"/>
      <c r="ARN34" s="180"/>
      <c r="ARO34" s="180"/>
      <c r="ARP34" s="180"/>
      <c r="ARQ34" s="180"/>
      <c r="ARR34" s="180"/>
      <c r="ARS34" s="180"/>
      <c r="ART34" s="180"/>
      <c r="ARU34" s="180"/>
      <c r="ARV34" s="180"/>
      <c r="ARW34" s="180"/>
      <c r="ARX34" s="180"/>
      <c r="ARY34" s="180"/>
      <c r="ARZ34" s="180"/>
      <c r="ASA34" s="180"/>
      <c r="ASB34" s="180"/>
      <c r="ASC34" s="180"/>
      <c r="ASD34" s="180"/>
      <c r="ASE34" s="180"/>
      <c r="ASF34" s="180"/>
      <c r="ASG34" s="180"/>
      <c r="ASH34" s="180"/>
      <c r="ASI34" s="180"/>
      <c r="ASJ34" s="180"/>
      <c r="ASK34" s="180"/>
      <c r="ASL34" s="180"/>
      <c r="ASM34" s="180"/>
      <c r="ASN34" s="180"/>
      <c r="ASO34" s="180"/>
      <c r="ASP34" s="180"/>
      <c r="ASQ34" s="180"/>
      <c r="ASR34" s="180"/>
      <c r="ASS34" s="180"/>
      <c r="AST34" s="180"/>
      <c r="ASU34" s="180"/>
      <c r="ASV34" s="180"/>
      <c r="ASW34" s="180"/>
      <c r="ASX34" s="180"/>
      <c r="ASY34" s="180"/>
      <c r="ASZ34" s="180"/>
      <c r="ATA34" s="180"/>
      <c r="ATB34" s="180"/>
      <c r="ATC34" s="180"/>
      <c r="ATD34" s="180"/>
      <c r="ATE34" s="180"/>
      <c r="ATF34" s="180"/>
      <c r="ATG34" s="180"/>
      <c r="ATH34" s="180"/>
      <c r="ATI34" s="180"/>
      <c r="ATJ34" s="180"/>
      <c r="ATK34" s="180"/>
      <c r="ATL34" s="180"/>
      <c r="ATM34" s="180"/>
      <c r="ATN34" s="180"/>
      <c r="ATO34" s="180"/>
      <c r="ATP34" s="180"/>
      <c r="ATQ34" s="180"/>
      <c r="ATR34" s="180"/>
      <c r="ATS34" s="180"/>
      <c r="ATT34" s="180"/>
      <c r="ATU34" s="180"/>
      <c r="ATV34" s="180"/>
      <c r="ATW34" s="180"/>
      <c r="ATX34" s="180"/>
      <c r="ATY34" s="180"/>
      <c r="ATZ34" s="180"/>
      <c r="AUA34" s="180"/>
      <c r="AUB34" s="180"/>
      <c r="AUC34" s="180"/>
      <c r="AUD34" s="180"/>
      <c r="AUE34" s="180"/>
      <c r="AUF34" s="180"/>
      <c r="AUG34" s="180"/>
      <c r="AUH34" s="180"/>
      <c r="AUI34" s="180"/>
      <c r="AUJ34" s="180"/>
      <c r="AUK34" s="180"/>
      <c r="AUL34" s="180"/>
      <c r="AUM34" s="180"/>
      <c r="AUN34" s="180"/>
      <c r="AUO34" s="180"/>
      <c r="AUP34" s="180"/>
      <c r="AUQ34" s="180"/>
      <c r="AUR34" s="180"/>
      <c r="AUS34" s="180"/>
      <c r="AUT34" s="180"/>
      <c r="AUU34" s="180"/>
      <c r="AUV34" s="180"/>
      <c r="AUW34" s="180"/>
      <c r="AUX34" s="180"/>
      <c r="AUY34" s="180"/>
      <c r="AUZ34" s="180"/>
      <c r="AVA34" s="180"/>
      <c r="AVB34" s="180"/>
      <c r="AVC34" s="180"/>
      <c r="AVD34" s="180"/>
      <c r="AVE34" s="180"/>
      <c r="AVF34" s="180"/>
      <c r="AVG34" s="180"/>
      <c r="AVH34" s="180"/>
      <c r="AVI34" s="180"/>
      <c r="AVJ34" s="180"/>
      <c r="AVK34" s="180"/>
      <c r="AVL34" s="180"/>
      <c r="AVM34" s="180"/>
      <c r="AVN34" s="180"/>
      <c r="AVO34" s="180"/>
      <c r="AVP34" s="180"/>
      <c r="AVQ34" s="180"/>
      <c r="AVR34" s="180"/>
      <c r="AVS34" s="180"/>
      <c r="AVT34" s="180"/>
      <c r="AVU34" s="180"/>
      <c r="AVV34" s="180"/>
      <c r="AVW34" s="180"/>
      <c r="AVX34" s="180"/>
      <c r="AVY34" s="180"/>
      <c r="AVZ34" s="180"/>
      <c r="AWA34" s="180"/>
      <c r="AWB34" s="180"/>
      <c r="AWC34" s="180"/>
      <c r="AWD34" s="180"/>
      <c r="AWE34" s="180"/>
      <c r="AWF34" s="180"/>
      <c r="AWG34" s="180"/>
      <c r="AWH34" s="180"/>
      <c r="AWI34" s="180"/>
      <c r="AWJ34" s="180"/>
      <c r="AWK34" s="180"/>
      <c r="AWL34" s="180"/>
      <c r="AWM34" s="180"/>
      <c r="AWN34" s="180"/>
      <c r="AWO34" s="180"/>
      <c r="AWP34" s="180"/>
      <c r="AWQ34" s="180"/>
      <c r="AWR34" s="180"/>
      <c r="AWS34" s="180"/>
      <c r="AWT34" s="180"/>
      <c r="AWU34" s="180"/>
      <c r="AWV34" s="180"/>
      <c r="AWW34" s="180"/>
      <c r="AWX34" s="180"/>
      <c r="AWY34" s="180"/>
      <c r="AWZ34" s="180"/>
      <c r="AXA34" s="180"/>
      <c r="AXB34" s="180"/>
      <c r="AXC34" s="180"/>
      <c r="AXD34" s="180"/>
      <c r="AXE34" s="180"/>
      <c r="AXF34" s="180"/>
      <c r="AXG34" s="180"/>
      <c r="AXH34" s="180"/>
      <c r="AXI34" s="180"/>
      <c r="AXJ34" s="180"/>
      <c r="AXK34" s="180"/>
      <c r="AXL34" s="180"/>
      <c r="AXM34" s="180"/>
      <c r="AXN34" s="180"/>
      <c r="AXO34" s="180"/>
      <c r="AXP34" s="180"/>
      <c r="AXQ34" s="180"/>
      <c r="AXR34" s="180"/>
      <c r="AXS34" s="180"/>
      <c r="AXT34" s="180"/>
      <c r="AXU34" s="180"/>
      <c r="AXV34" s="180"/>
      <c r="AXW34" s="180"/>
      <c r="AXX34" s="180"/>
      <c r="AXY34" s="180"/>
      <c r="AXZ34" s="180"/>
      <c r="AYA34" s="180"/>
      <c r="AYB34" s="180"/>
      <c r="AYC34" s="180"/>
      <c r="AYD34" s="180"/>
      <c r="AYE34" s="180"/>
      <c r="AYF34" s="180"/>
      <c r="AYG34" s="180"/>
      <c r="AYH34" s="180"/>
      <c r="AYI34" s="180"/>
      <c r="AYJ34" s="180"/>
      <c r="AYK34" s="180"/>
      <c r="AYL34" s="180"/>
      <c r="AYM34" s="180"/>
      <c r="AYN34" s="180"/>
      <c r="AYO34" s="180"/>
      <c r="AYP34" s="180"/>
      <c r="AYQ34" s="180"/>
      <c r="AYR34" s="180"/>
      <c r="AYS34" s="180"/>
      <c r="AYT34" s="180"/>
      <c r="AYU34" s="180"/>
      <c r="AYV34" s="180"/>
      <c r="AYW34" s="180"/>
      <c r="AYX34" s="180"/>
      <c r="AYY34" s="180"/>
      <c r="AYZ34" s="180"/>
      <c r="AZA34" s="180"/>
      <c r="AZB34" s="180"/>
      <c r="AZC34" s="180"/>
      <c r="AZD34" s="180"/>
      <c r="AZE34" s="180"/>
      <c r="AZF34" s="180"/>
      <c r="AZG34" s="180"/>
      <c r="AZH34" s="180"/>
      <c r="AZI34" s="180"/>
      <c r="AZJ34" s="180"/>
      <c r="AZK34" s="180"/>
      <c r="AZL34" s="180"/>
      <c r="AZM34" s="180"/>
      <c r="AZN34" s="180"/>
      <c r="AZO34" s="180"/>
      <c r="AZP34" s="180"/>
      <c r="AZQ34" s="180"/>
      <c r="AZR34" s="180"/>
      <c r="AZS34" s="180"/>
      <c r="AZT34" s="180"/>
      <c r="AZU34" s="180"/>
      <c r="AZV34" s="180"/>
      <c r="AZW34" s="180"/>
      <c r="AZX34" s="180"/>
      <c r="AZY34" s="180"/>
      <c r="AZZ34" s="180"/>
      <c r="BAA34" s="180"/>
      <c r="BAB34" s="180"/>
      <c r="BAC34" s="180"/>
      <c r="BAD34" s="180"/>
      <c r="BAE34" s="180"/>
      <c r="BAF34" s="180"/>
      <c r="BAG34" s="180"/>
      <c r="BAH34" s="180"/>
      <c r="BAI34" s="180"/>
      <c r="BAJ34" s="180"/>
      <c r="BAK34" s="180"/>
      <c r="BAL34" s="180"/>
      <c r="BAM34" s="180"/>
      <c r="BAN34" s="180"/>
      <c r="BAO34" s="180"/>
      <c r="BAP34" s="180"/>
      <c r="BAQ34" s="180"/>
      <c r="BAR34" s="180"/>
      <c r="BAS34" s="180"/>
      <c r="BAT34" s="180"/>
      <c r="BAU34" s="180"/>
      <c r="BAV34" s="180"/>
      <c r="BAW34" s="180"/>
      <c r="BAX34" s="180"/>
      <c r="BAY34" s="180"/>
      <c r="BAZ34" s="180"/>
      <c r="BBA34" s="180"/>
      <c r="BBB34" s="180"/>
      <c r="BBC34" s="180"/>
      <c r="BBD34" s="180"/>
      <c r="BBE34" s="180"/>
      <c r="BBF34" s="180"/>
      <c r="BBG34" s="180"/>
      <c r="BBH34" s="180"/>
      <c r="BBI34" s="180"/>
      <c r="BBJ34" s="180"/>
      <c r="BBK34" s="180"/>
      <c r="BBL34" s="180"/>
      <c r="BBM34" s="180"/>
      <c r="BBN34" s="180"/>
      <c r="BBO34" s="180"/>
      <c r="BBP34" s="180"/>
      <c r="BBQ34" s="180"/>
      <c r="BBR34" s="180"/>
      <c r="BBS34" s="180"/>
      <c r="BBT34" s="180"/>
      <c r="BBU34" s="180"/>
      <c r="BBV34" s="180"/>
      <c r="BBW34" s="180"/>
      <c r="BBX34" s="180"/>
      <c r="BBY34" s="180"/>
      <c r="BBZ34" s="180"/>
      <c r="BCA34" s="180"/>
      <c r="BCB34" s="180"/>
      <c r="BCC34" s="180"/>
      <c r="BCD34" s="180"/>
      <c r="BCE34" s="180"/>
      <c r="BCF34" s="180"/>
      <c r="BCG34" s="180"/>
      <c r="BCH34" s="180"/>
      <c r="BCI34" s="180"/>
      <c r="BCJ34" s="180"/>
      <c r="BCK34" s="180"/>
      <c r="BCL34" s="180"/>
      <c r="BCM34" s="180"/>
      <c r="BCN34" s="180"/>
      <c r="BCO34" s="180"/>
      <c r="BCP34" s="180"/>
      <c r="BCQ34" s="180"/>
      <c r="BCR34" s="180"/>
      <c r="BCS34" s="180"/>
      <c r="BCT34" s="180"/>
      <c r="BCU34" s="180"/>
      <c r="BCV34" s="180"/>
      <c r="BCW34" s="180"/>
      <c r="BCX34" s="180"/>
      <c r="BCY34" s="180"/>
      <c r="BCZ34" s="180"/>
      <c r="BDA34" s="180"/>
      <c r="BDB34" s="180"/>
      <c r="BDC34" s="180"/>
      <c r="BDD34" s="180"/>
      <c r="BDE34" s="180"/>
      <c r="BDF34" s="180"/>
      <c r="BDG34" s="180"/>
      <c r="BDH34" s="180"/>
      <c r="BDI34" s="180"/>
      <c r="BDJ34" s="180"/>
      <c r="BDK34" s="180"/>
      <c r="BDL34" s="180"/>
      <c r="BDM34" s="180"/>
      <c r="BDN34" s="180"/>
      <c r="BDO34" s="180"/>
      <c r="BDP34" s="180"/>
      <c r="BDQ34" s="180"/>
      <c r="BDR34" s="180"/>
      <c r="BDS34" s="180"/>
      <c r="BDT34" s="180"/>
      <c r="BDU34" s="180"/>
      <c r="BDV34" s="180"/>
      <c r="BDW34" s="180"/>
      <c r="BDX34" s="180"/>
      <c r="BDY34" s="180"/>
      <c r="BDZ34" s="180"/>
      <c r="BEA34" s="180"/>
      <c r="BEB34" s="180"/>
      <c r="BEC34" s="180"/>
      <c r="BED34" s="180"/>
      <c r="BEE34" s="180"/>
      <c r="BEF34" s="180"/>
      <c r="BEG34" s="180"/>
      <c r="BEH34" s="180"/>
      <c r="BEI34" s="180"/>
      <c r="BEJ34" s="180"/>
      <c r="BEK34" s="180"/>
      <c r="BEL34" s="180"/>
      <c r="BEM34" s="180"/>
      <c r="BEN34" s="180"/>
      <c r="BEO34" s="180"/>
      <c r="BEP34" s="180"/>
      <c r="BEQ34" s="180"/>
      <c r="BER34" s="180"/>
      <c r="BES34" s="180"/>
      <c r="BET34" s="180"/>
      <c r="BEU34" s="180"/>
      <c r="BEV34" s="180"/>
      <c r="BEW34" s="180"/>
      <c r="BEX34" s="180"/>
      <c r="BEY34" s="180"/>
      <c r="BEZ34" s="180"/>
      <c r="BFA34" s="180"/>
      <c r="BFB34" s="180"/>
      <c r="BFC34" s="180"/>
      <c r="BFD34" s="180"/>
      <c r="BFE34" s="180"/>
      <c r="BFF34" s="180"/>
      <c r="BFG34" s="180"/>
      <c r="BFH34" s="180"/>
      <c r="BFI34" s="180"/>
      <c r="BFJ34" s="180"/>
      <c r="BFK34" s="180"/>
      <c r="BFL34" s="180"/>
      <c r="BFM34" s="180"/>
      <c r="BFN34" s="180"/>
      <c r="BFO34" s="180"/>
      <c r="BFP34" s="180"/>
      <c r="BFQ34" s="180"/>
      <c r="BFR34" s="180"/>
      <c r="BFS34" s="180"/>
      <c r="BFT34" s="180"/>
      <c r="BFU34" s="180"/>
      <c r="BFV34" s="180"/>
      <c r="BFW34" s="180"/>
      <c r="BFX34" s="180"/>
      <c r="BFY34" s="180"/>
      <c r="BFZ34" s="180"/>
      <c r="BGA34" s="180"/>
      <c r="BGB34" s="180"/>
      <c r="BGC34" s="180"/>
      <c r="BGD34" s="180"/>
      <c r="BGE34" s="180"/>
      <c r="BGF34" s="180"/>
      <c r="BGG34" s="180"/>
      <c r="BGH34" s="180"/>
      <c r="BGI34" s="180"/>
      <c r="BGJ34" s="180"/>
      <c r="BGK34" s="180"/>
      <c r="BGL34" s="180"/>
      <c r="BGM34" s="180"/>
      <c r="BGN34" s="180"/>
      <c r="BGO34" s="180"/>
      <c r="BGP34" s="180"/>
      <c r="BGQ34" s="180"/>
      <c r="BGR34" s="180"/>
      <c r="BGS34" s="180"/>
      <c r="BGT34" s="180"/>
      <c r="BGU34" s="180"/>
      <c r="BGV34" s="180"/>
      <c r="BGW34" s="180"/>
      <c r="BGX34" s="180"/>
      <c r="BGY34" s="180"/>
      <c r="BGZ34" s="180"/>
      <c r="BHA34" s="180"/>
      <c r="BHB34" s="180"/>
      <c r="BHC34" s="180"/>
      <c r="BHD34" s="180"/>
      <c r="BHE34" s="180"/>
      <c r="BHF34" s="180"/>
      <c r="BHG34" s="180"/>
      <c r="BHH34" s="180"/>
      <c r="BHI34" s="180"/>
      <c r="BHJ34" s="180"/>
      <c r="BHK34" s="180"/>
      <c r="BHL34" s="180"/>
      <c r="BHM34" s="180"/>
      <c r="BHN34" s="180"/>
      <c r="BHO34" s="180"/>
      <c r="BHP34" s="180"/>
      <c r="BHQ34" s="180"/>
      <c r="BHR34" s="180"/>
      <c r="BHS34" s="180"/>
      <c r="BHT34" s="180"/>
      <c r="BHU34" s="180"/>
      <c r="BHV34" s="180"/>
      <c r="BHW34" s="180"/>
      <c r="BHX34" s="180"/>
      <c r="BHY34" s="180"/>
      <c r="BHZ34" s="180"/>
      <c r="BIA34" s="180"/>
      <c r="BIB34" s="180"/>
      <c r="BIC34" s="180"/>
      <c r="BID34" s="180"/>
      <c r="BIE34" s="180"/>
      <c r="BIF34" s="180"/>
      <c r="BIG34" s="180"/>
      <c r="BIH34" s="180"/>
      <c r="BII34" s="180"/>
      <c r="BIJ34" s="180"/>
      <c r="BIK34" s="180"/>
      <c r="BIL34" s="180"/>
      <c r="BIM34" s="180"/>
      <c r="BIN34" s="180"/>
      <c r="BIO34" s="180"/>
      <c r="BIP34" s="180"/>
      <c r="BIQ34" s="180"/>
      <c r="BIR34" s="180"/>
      <c r="BIS34" s="180"/>
      <c r="BIT34" s="180"/>
      <c r="BIU34" s="180"/>
      <c r="BIV34" s="180"/>
      <c r="BIW34" s="180"/>
      <c r="BIX34" s="180"/>
      <c r="BIY34" s="180"/>
      <c r="BIZ34" s="180"/>
      <c r="BJA34" s="180"/>
      <c r="BJB34" s="180"/>
      <c r="BJC34" s="180"/>
      <c r="BJD34" s="180"/>
      <c r="BJE34" s="180"/>
      <c r="BJF34" s="180"/>
      <c r="BJG34" s="180"/>
      <c r="BJH34" s="180"/>
      <c r="BJI34" s="180"/>
      <c r="BJJ34" s="180"/>
      <c r="BJK34" s="180"/>
      <c r="BJL34" s="180"/>
      <c r="BJM34" s="180"/>
      <c r="BJN34" s="180"/>
      <c r="BJO34" s="180"/>
      <c r="BJP34" s="180"/>
      <c r="BJQ34" s="180"/>
      <c r="BJR34" s="180"/>
      <c r="BJS34" s="180"/>
      <c r="BJT34" s="180"/>
      <c r="BJU34" s="180"/>
      <c r="BJV34" s="180"/>
      <c r="BJW34" s="180"/>
      <c r="BJX34" s="180"/>
      <c r="BJY34" s="180"/>
      <c r="BJZ34" s="180"/>
      <c r="BKA34" s="180"/>
      <c r="BKB34" s="180"/>
      <c r="BKC34" s="180"/>
      <c r="BKD34" s="180"/>
      <c r="BKE34" s="180"/>
      <c r="BKF34" s="180"/>
      <c r="BKG34" s="180"/>
      <c r="BKH34" s="180"/>
      <c r="BKI34" s="180"/>
      <c r="BKJ34" s="180"/>
      <c r="BKK34" s="180"/>
      <c r="BKL34" s="180"/>
      <c r="BKM34" s="180"/>
      <c r="BKN34" s="180"/>
      <c r="BKO34" s="180"/>
      <c r="BKP34" s="180"/>
      <c r="BKQ34" s="180"/>
      <c r="BKR34" s="180"/>
      <c r="BKS34" s="180"/>
      <c r="BKT34" s="180"/>
      <c r="BKU34" s="180"/>
      <c r="BKV34" s="180"/>
      <c r="BKW34" s="180"/>
      <c r="BKX34" s="180"/>
      <c r="BKY34" s="180"/>
      <c r="BKZ34" s="180"/>
      <c r="BLA34" s="180"/>
      <c r="BLB34" s="180"/>
      <c r="BLC34" s="180"/>
      <c r="BLD34" s="180"/>
      <c r="BLE34" s="180"/>
      <c r="BLF34" s="180"/>
      <c r="BLG34" s="180"/>
      <c r="BLH34" s="180"/>
      <c r="BLI34" s="180"/>
      <c r="BLJ34" s="180"/>
      <c r="BLK34" s="180"/>
      <c r="BLL34" s="180"/>
      <c r="BLM34" s="180"/>
      <c r="BLN34" s="180"/>
      <c r="BLO34" s="180"/>
      <c r="BLP34" s="180"/>
      <c r="BLQ34" s="180"/>
      <c r="BLR34" s="180"/>
      <c r="BLS34" s="180"/>
      <c r="BLT34" s="180"/>
      <c r="BLU34" s="180"/>
      <c r="BLV34" s="180"/>
      <c r="BLW34" s="180"/>
      <c r="BLX34" s="180"/>
      <c r="BLY34" s="180"/>
      <c r="BLZ34" s="180"/>
      <c r="BMA34" s="180"/>
      <c r="BMB34" s="180"/>
      <c r="BMC34" s="180"/>
      <c r="BMD34" s="180"/>
      <c r="BME34" s="180"/>
      <c r="BMF34" s="180"/>
      <c r="BMG34" s="180"/>
      <c r="BMH34" s="180"/>
      <c r="BMI34" s="180"/>
      <c r="BMJ34" s="180"/>
      <c r="BMK34" s="180"/>
      <c r="BML34" s="180"/>
      <c r="BMM34" s="180"/>
      <c r="BMN34" s="180"/>
      <c r="BMO34" s="180"/>
      <c r="BMP34" s="180"/>
      <c r="BMQ34" s="180"/>
      <c r="BMR34" s="180"/>
      <c r="BMS34" s="180"/>
      <c r="BMT34" s="180"/>
      <c r="BMU34" s="180"/>
      <c r="BMV34" s="180"/>
      <c r="BMW34" s="180"/>
      <c r="BMX34" s="180"/>
      <c r="BMY34" s="180"/>
      <c r="BMZ34" s="180"/>
      <c r="BNA34" s="180"/>
      <c r="BNB34" s="180"/>
      <c r="BNC34" s="180"/>
      <c r="BND34" s="180"/>
      <c r="BNE34" s="180"/>
      <c r="BNF34" s="180"/>
      <c r="BNG34" s="180"/>
      <c r="BNH34" s="180"/>
      <c r="BNI34" s="180"/>
      <c r="BNJ34" s="180"/>
      <c r="BNK34" s="180"/>
      <c r="BNL34" s="180"/>
      <c r="BNM34" s="180"/>
      <c r="BNN34" s="180"/>
      <c r="BNO34" s="180"/>
      <c r="BNP34" s="180"/>
      <c r="BNQ34" s="180"/>
      <c r="BNR34" s="180"/>
      <c r="BNS34" s="180"/>
      <c r="BNT34" s="180"/>
      <c r="BNU34" s="180"/>
      <c r="BNV34" s="180"/>
      <c r="BNW34" s="180"/>
      <c r="BNX34" s="180"/>
      <c r="BNY34" s="180"/>
      <c r="BNZ34" s="180"/>
      <c r="BOA34" s="180"/>
      <c r="BOB34" s="180"/>
      <c r="BOC34" s="180"/>
      <c r="BOD34" s="180"/>
      <c r="BOE34" s="180"/>
      <c r="BOF34" s="180"/>
      <c r="BOG34" s="180"/>
      <c r="BOH34" s="180"/>
      <c r="BOI34" s="180"/>
      <c r="BOJ34" s="180"/>
      <c r="BOK34" s="180"/>
      <c r="BOL34" s="180"/>
      <c r="BOM34" s="180"/>
      <c r="BON34" s="180"/>
      <c r="BOO34" s="180"/>
      <c r="BOP34" s="180"/>
      <c r="BOQ34" s="180"/>
      <c r="BOR34" s="180"/>
      <c r="BOS34" s="180"/>
      <c r="BOT34" s="180"/>
      <c r="BOU34" s="180"/>
      <c r="BOV34" s="180"/>
      <c r="BOW34" s="180"/>
      <c r="BOX34" s="180"/>
      <c r="BOY34" s="180"/>
      <c r="BOZ34" s="180"/>
      <c r="BPA34" s="180"/>
      <c r="BPB34" s="180"/>
      <c r="BPC34" s="180"/>
      <c r="BPD34" s="180"/>
      <c r="BPE34" s="180"/>
      <c r="BPF34" s="180"/>
      <c r="BPG34" s="180"/>
      <c r="BPH34" s="180"/>
      <c r="BPI34" s="180"/>
      <c r="BPJ34" s="180"/>
      <c r="BPK34" s="180"/>
      <c r="BPL34" s="180"/>
      <c r="BPM34" s="180"/>
      <c r="BPN34" s="180"/>
      <c r="BPO34" s="180"/>
      <c r="BPP34" s="180"/>
      <c r="BPQ34" s="180"/>
      <c r="BPR34" s="180"/>
      <c r="BPS34" s="180"/>
      <c r="BPT34" s="180"/>
      <c r="BPU34" s="180"/>
      <c r="BPV34" s="180"/>
      <c r="BPW34" s="180"/>
      <c r="BPX34" s="180"/>
      <c r="BPY34" s="180"/>
      <c r="BPZ34" s="180"/>
      <c r="BQA34" s="180"/>
      <c r="BQB34" s="180"/>
      <c r="BQC34" s="180"/>
      <c r="BQD34" s="180"/>
      <c r="BQE34" s="180"/>
      <c r="BQF34" s="180"/>
      <c r="BQG34" s="180"/>
      <c r="BQH34" s="180"/>
      <c r="BQI34" s="180"/>
      <c r="BQJ34" s="180"/>
      <c r="BQK34" s="180"/>
      <c r="BQL34" s="180"/>
      <c r="BQM34" s="180"/>
      <c r="BQN34" s="180"/>
      <c r="BQO34" s="180"/>
      <c r="BQP34" s="180"/>
      <c r="BQQ34" s="180"/>
      <c r="BQR34" s="180"/>
      <c r="BQS34" s="180"/>
      <c r="BQT34" s="180"/>
      <c r="BQU34" s="180"/>
      <c r="BQV34" s="180"/>
      <c r="BQW34" s="180"/>
      <c r="BQX34" s="180"/>
      <c r="BQY34" s="180"/>
      <c r="BQZ34" s="180"/>
      <c r="BRA34" s="180"/>
      <c r="BRB34" s="180"/>
      <c r="BRC34" s="180"/>
      <c r="BRD34" s="180"/>
      <c r="BRE34" s="180"/>
      <c r="BRF34" s="180"/>
      <c r="BRG34" s="180"/>
      <c r="BRH34" s="180"/>
      <c r="BRI34" s="180"/>
      <c r="BRJ34" s="180"/>
      <c r="BRK34" s="180"/>
      <c r="BRL34" s="180"/>
      <c r="BRM34" s="180"/>
      <c r="BRN34" s="180"/>
      <c r="BRO34" s="180"/>
      <c r="BRP34" s="180"/>
      <c r="BRQ34" s="180"/>
      <c r="BRR34" s="180"/>
      <c r="BRS34" s="180"/>
      <c r="BRT34" s="180"/>
      <c r="BRU34" s="180"/>
      <c r="BRV34" s="180"/>
      <c r="BRW34" s="180"/>
      <c r="BRX34" s="180"/>
      <c r="BRY34" s="180"/>
      <c r="BRZ34" s="180"/>
      <c r="BSA34" s="180"/>
      <c r="BSB34" s="180"/>
      <c r="BSC34" s="180"/>
      <c r="BSD34" s="180"/>
      <c r="BSE34" s="180"/>
      <c r="BSF34" s="180"/>
      <c r="BSG34" s="180"/>
      <c r="BSH34" s="180"/>
      <c r="BSI34" s="180"/>
      <c r="BSJ34" s="180"/>
      <c r="BSK34" s="180"/>
      <c r="BSL34" s="180"/>
      <c r="BSM34" s="180"/>
      <c r="BSN34" s="180"/>
      <c r="BSO34" s="180"/>
      <c r="BSP34" s="180"/>
      <c r="BSQ34" s="180"/>
      <c r="BSR34" s="180"/>
      <c r="BSS34" s="180"/>
      <c r="BST34" s="180"/>
      <c r="BSU34" s="180"/>
      <c r="BSV34" s="180"/>
      <c r="BSW34" s="180"/>
      <c r="BSX34" s="180"/>
      <c r="BSY34" s="180"/>
      <c r="BSZ34" s="180"/>
      <c r="BTA34" s="180"/>
      <c r="BTB34" s="180"/>
      <c r="BTC34" s="180"/>
      <c r="BTD34" s="180"/>
      <c r="BTE34" s="180"/>
      <c r="BTF34" s="180"/>
      <c r="BTG34" s="180"/>
      <c r="BTH34" s="180"/>
      <c r="BTI34" s="180"/>
      <c r="BTJ34" s="180"/>
      <c r="BTK34" s="180"/>
      <c r="BTL34" s="180"/>
      <c r="BTM34" s="180"/>
      <c r="BTN34" s="180"/>
      <c r="BTO34" s="180"/>
      <c r="BTP34" s="180"/>
      <c r="BTQ34" s="180"/>
      <c r="BTR34" s="180"/>
      <c r="BTS34" s="180"/>
      <c r="BTT34" s="180"/>
      <c r="BTU34" s="180"/>
      <c r="BTV34" s="180"/>
      <c r="BTW34" s="180"/>
      <c r="BTX34" s="180"/>
      <c r="BTY34" s="180"/>
      <c r="BTZ34" s="180"/>
      <c r="BUA34" s="180"/>
      <c r="BUB34" s="180"/>
      <c r="BUC34" s="180"/>
      <c r="BUD34" s="180"/>
      <c r="BUE34" s="180"/>
      <c r="BUF34" s="180"/>
      <c r="BUG34" s="180"/>
      <c r="BUH34" s="180"/>
      <c r="BUI34" s="180"/>
      <c r="BUJ34" s="180"/>
      <c r="BUK34" s="180"/>
      <c r="BUL34" s="180"/>
      <c r="BUM34" s="180"/>
      <c r="BUN34" s="180"/>
      <c r="BUO34" s="180"/>
      <c r="BUP34" s="180"/>
      <c r="BUQ34" s="180"/>
      <c r="BUR34" s="180"/>
      <c r="BUS34" s="180"/>
      <c r="BUT34" s="180"/>
      <c r="BUU34" s="180"/>
      <c r="BUV34" s="180"/>
      <c r="BUW34" s="180"/>
      <c r="BUX34" s="180"/>
      <c r="BUY34" s="180"/>
      <c r="BUZ34" s="180"/>
      <c r="BVA34" s="180"/>
      <c r="BVB34" s="180"/>
      <c r="BVC34" s="180"/>
      <c r="BVD34" s="180"/>
      <c r="BVE34" s="180"/>
      <c r="BVF34" s="180"/>
      <c r="BVG34" s="180"/>
      <c r="BVH34" s="180"/>
      <c r="BVI34" s="180"/>
      <c r="BVJ34" s="180"/>
      <c r="BVK34" s="180"/>
      <c r="BVL34" s="180"/>
      <c r="BVM34" s="180"/>
      <c r="BVN34" s="180"/>
      <c r="BVO34" s="180"/>
      <c r="BVP34" s="180"/>
      <c r="BVQ34" s="180"/>
      <c r="BVR34" s="180"/>
      <c r="BVS34" s="180"/>
      <c r="BVT34" s="180"/>
      <c r="BVU34" s="180"/>
      <c r="BVV34" s="180"/>
      <c r="BVW34" s="180"/>
      <c r="BVX34" s="180"/>
      <c r="BVY34" s="180"/>
      <c r="BVZ34" s="180"/>
      <c r="BWA34" s="180"/>
      <c r="BWB34" s="180"/>
      <c r="BWC34" s="180"/>
      <c r="BWD34" s="180"/>
      <c r="BWE34" s="180"/>
      <c r="BWF34" s="180"/>
      <c r="BWG34" s="180"/>
      <c r="BWH34" s="180"/>
      <c r="BWI34" s="180"/>
      <c r="BWJ34" s="180"/>
      <c r="BWK34" s="180"/>
      <c r="BWL34" s="180"/>
      <c r="BWM34" s="180"/>
      <c r="BWN34" s="180"/>
      <c r="BWO34" s="180"/>
      <c r="BWP34" s="180"/>
      <c r="BWQ34" s="180"/>
      <c r="BWR34" s="180"/>
      <c r="BWS34" s="180"/>
      <c r="BWT34" s="180"/>
      <c r="BWU34" s="180"/>
      <c r="BWV34" s="180"/>
      <c r="BWW34" s="180"/>
      <c r="BWX34" s="180"/>
      <c r="BWY34" s="180"/>
      <c r="BWZ34" s="180"/>
      <c r="BXA34" s="180"/>
      <c r="BXB34" s="180"/>
      <c r="BXC34" s="180"/>
      <c r="BXD34" s="180"/>
      <c r="BXE34" s="180"/>
      <c r="BXF34" s="180"/>
      <c r="BXG34" s="180"/>
      <c r="BXH34" s="180"/>
      <c r="BXI34" s="180"/>
      <c r="BXJ34" s="180"/>
      <c r="BXK34" s="180"/>
      <c r="BXL34" s="180"/>
      <c r="BXM34" s="180"/>
      <c r="BXN34" s="180"/>
      <c r="BXO34" s="180"/>
      <c r="BXP34" s="180"/>
      <c r="BXQ34" s="180"/>
      <c r="BXR34" s="180"/>
      <c r="BXS34" s="180"/>
      <c r="BXT34" s="180"/>
      <c r="BXU34" s="180"/>
      <c r="BXV34" s="180"/>
      <c r="BXW34" s="180"/>
      <c r="BXX34" s="180"/>
      <c r="BXY34" s="180"/>
      <c r="BXZ34" s="180"/>
      <c r="BYA34" s="180"/>
      <c r="BYB34" s="180"/>
      <c r="BYC34" s="180"/>
      <c r="BYD34" s="180"/>
      <c r="BYE34" s="180"/>
      <c r="BYF34" s="180"/>
      <c r="BYG34" s="180"/>
      <c r="BYH34" s="180"/>
      <c r="BYI34" s="180"/>
      <c r="BYJ34" s="180"/>
      <c r="BYK34" s="180"/>
      <c r="BYL34" s="180"/>
      <c r="BYM34" s="180"/>
      <c r="BYN34" s="180"/>
      <c r="BYO34" s="180"/>
      <c r="BYP34" s="180"/>
      <c r="BYQ34" s="180"/>
      <c r="BYR34" s="180"/>
      <c r="BYS34" s="180"/>
      <c r="BYT34" s="180"/>
      <c r="BYU34" s="180"/>
      <c r="BYV34" s="180"/>
      <c r="BYW34" s="180"/>
      <c r="BYX34" s="180"/>
      <c r="BYY34" s="180"/>
      <c r="BYZ34" s="180"/>
      <c r="BZA34" s="180"/>
      <c r="BZB34" s="180"/>
      <c r="BZC34" s="180"/>
      <c r="BZD34" s="180"/>
      <c r="BZE34" s="180"/>
      <c r="BZF34" s="180"/>
      <c r="BZG34" s="180"/>
      <c r="BZH34" s="180"/>
      <c r="BZI34" s="180"/>
      <c r="BZJ34" s="180"/>
      <c r="BZK34" s="180"/>
      <c r="BZL34" s="180"/>
      <c r="BZM34" s="180"/>
      <c r="BZN34" s="180"/>
      <c r="BZO34" s="180"/>
      <c r="BZP34" s="180"/>
      <c r="BZQ34" s="180"/>
      <c r="BZR34" s="180"/>
      <c r="BZS34" s="180"/>
      <c r="BZT34" s="180"/>
      <c r="BZU34" s="180"/>
      <c r="BZV34" s="180"/>
      <c r="BZW34" s="180"/>
      <c r="BZX34" s="180"/>
      <c r="BZY34" s="180"/>
      <c r="BZZ34" s="180"/>
      <c r="CAA34" s="180"/>
      <c r="CAB34" s="180"/>
      <c r="CAC34" s="180"/>
      <c r="CAD34" s="180"/>
      <c r="CAE34" s="180"/>
      <c r="CAF34" s="180"/>
      <c r="CAG34" s="180"/>
      <c r="CAH34" s="180"/>
      <c r="CAI34" s="180"/>
      <c r="CAJ34" s="180"/>
      <c r="CAK34" s="180"/>
      <c r="CAL34" s="180"/>
      <c r="CAM34" s="180"/>
      <c r="CAN34" s="180"/>
      <c r="CAO34" s="180"/>
      <c r="CAP34" s="180"/>
      <c r="CAQ34" s="180"/>
      <c r="CAR34" s="180"/>
      <c r="CAS34" s="180"/>
      <c r="CAT34" s="180"/>
      <c r="CAU34" s="180"/>
      <c r="CAV34" s="180"/>
      <c r="CAW34" s="180"/>
      <c r="CAX34" s="180"/>
      <c r="CAY34" s="180"/>
      <c r="CAZ34" s="180"/>
      <c r="CBA34" s="180"/>
      <c r="CBB34" s="180"/>
      <c r="CBC34" s="180"/>
      <c r="CBD34" s="180"/>
      <c r="CBE34" s="180"/>
      <c r="CBF34" s="180"/>
      <c r="CBG34" s="180"/>
      <c r="CBH34" s="180"/>
      <c r="CBI34" s="180"/>
      <c r="CBJ34" s="180"/>
      <c r="CBK34" s="180"/>
      <c r="CBL34" s="180"/>
      <c r="CBM34" s="180"/>
      <c r="CBN34" s="180"/>
      <c r="CBO34" s="180"/>
      <c r="CBP34" s="180"/>
      <c r="CBQ34" s="180"/>
      <c r="CBR34" s="180"/>
      <c r="CBS34" s="180"/>
      <c r="CBT34" s="180"/>
      <c r="CBU34" s="180"/>
      <c r="CBV34" s="180"/>
      <c r="CBW34" s="180"/>
      <c r="CBX34" s="180"/>
      <c r="CBY34" s="180"/>
      <c r="CBZ34" s="180"/>
      <c r="CCA34" s="180"/>
      <c r="CCB34" s="180"/>
      <c r="CCC34" s="180"/>
      <c r="CCD34" s="180"/>
      <c r="CCE34" s="180"/>
      <c r="CCF34" s="180"/>
      <c r="CCG34" s="180"/>
      <c r="CCH34" s="180"/>
      <c r="CCI34" s="180"/>
      <c r="CCJ34" s="180"/>
      <c r="CCK34" s="180"/>
      <c r="CCL34" s="180"/>
      <c r="CCM34" s="180"/>
      <c r="CCN34" s="180"/>
      <c r="CCO34" s="180"/>
      <c r="CCP34" s="180"/>
      <c r="CCQ34" s="180"/>
      <c r="CCR34" s="180"/>
      <c r="CCS34" s="180"/>
      <c r="CCT34" s="180"/>
      <c r="CCU34" s="180"/>
      <c r="CCV34" s="180"/>
      <c r="CCW34" s="180"/>
      <c r="CCX34" s="180"/>
      <c r="CCY34" s="180"/>
      <c r="CCZ34" s="180"/>
      <c r="CDA34" s="180"/>
      <c r="CDB34" s="180"/>
      <c r="CDC34" s="180"/>
      <c r="CDD34" s="180"/>
      <c r="CDE34" s="180"/>
      <c r="CDF34" s="180"/>
      <c r="CDG34" s="180"/>
      <c r="CDH34" s="180"/>
      <c r="CDI34" s="180"/>
      <c r="CDJ34" s="180"/>
      <c r="CDK34" s="180"/>
      <c r="CDL34" s="180"/>
      <c r="CDM34" s="180"/>
      <c r="CDN34" s="180"/>
      <c r="CDO34" s="180"/>
      <c r="CDP34" s="180"/>
      <c r="CDQ34" s="180"/>
      <c r="CDR34" s="180"/>
      <c r="CDS34" s="180"/>
      <c r="CDT34" s="180"/>
      <c r="CDU34" s="180"/>
      <c r="CDV34" s="180"/>
      <c r="CDW34" s="180"/>
      <c r="CDX34" s="180"/>
      <c r="CDY34" s="180"/>
      <c r="CDZ34" s="180"/>
      <c r="CEA34" s="180"/>
      <c r="CEB34" s="180"/>
      <c r="CEC34" s="180"/>
      <c r="CED34" s="180"/>
      <c r="CEE34" s="180"/>
      <c r="CEF34" s="180"/>
      <c r="CEG34" s="180"/>
      <c r="CEH34" s="180"/>
      <c r="CEI34" s="180"/>
      <c r="CEJ34" s="180"/>
      <c r="CEK34" s="180"/>
      <c r="CEL34" s="180"/>
      <c r="CEM34" s="180"/>
      <c r="CEN34" s="180"/>
      <c r="CEO34" s="180"/>
      <c r="CEP34" s="180"/>
      <c r="CEQ34" s="180"/>
      <c r="CER34" s="180"/>
      <c r="CES34" s="180"/>
      <c r="CET34" s="180"/>
      <c r="CEU34" s="180"/>
      <c r="CEV34" s="180"/>
      <c r="CEW34" s="180"/>
      <c r="CEX34" s="180"/>
      <c r="CEY34" s="180"/>
      <c r="CEZ34" s="180"/>
      <c r="CFA34" s="180"/>
      <c r="CFB34" s="180"/>
      <c r="CFC34" s="180"/>
      <c r="CFD34" s="180"/>
      <c r="CFE34" s="180"/>
      <c r="CFF34" s="180"/>
      <c r="CFG34" s="180"/>
      <c r="CFH34" s="180"/>
      <c r="CFI34" s="180"/>
      <c r="CFJ34" s="180"/>
      <c r="CFK34" s="180"/>
      <c r="CFL34" s="180"/>
      <c r="CFM34" s="180"/>
      <c r="CFN34" s="180"/>
      <c r="CFO34" s="180"/>
      <c r="CFP34" s="180"/>
      <c r="CFQ34" s="180"/>
      <c r="CFR34" s="180"/>
      <c r="CFS34" s="180"/>
      <c r="CFT34" s="180"/>
      <c r="CFU34" s="180"/>
      <c r="CFV34" s="180"/>
      <c r="CFW34" s="180"/>
      <c r="CFX34" s="180"/>
      <c r="CFY34" s="180"/>
      <c r="CFZ34" s="180"/>
      <c r="CGA34" s="180"/>
      <c r="CGB34" s="180"/>
      <c r="CGC34" s="180"/>
      <c r="CGD34" s="180"/>
      <c r="CGE34" s="180"/>
      <c r="CGF34" s="180"/>
      <c r="CGG34" s="180"/>
      <c r="CGH34" s="180"/>
      <c r="CGI34" s="180"/>
      <c r="CGJ34" s="180"/>
      <c r="CGK34" s="180"/>
      <c r="CGL34" s="180"/>
      <c r="CGM34" s="180"/>
      <c r="CGN34" s="180"/>
      <c r="CGO34" s="180"/>
      <c r="CGP34" s="180"/>
      <c r="CGQ34" s="180"/>
      <c r="CGR34" s="180"/>
      <c r="CGS34" s="180"/>
      <c r="CGT34" s="180"/>
      <c r="CGU34" s="180"/>
      <c r="CGV34" s="180"/>
      <c r="CGW34" s="180"/>
      <c r="CGX34" s="180"/>
      <c r="CGY34" s="180"/>
      <c r="CGZ34" s="180"/>
      <c r="CHA34" s="180"/>
      <c r="CHB34" s="180"/>
      <c r="CHC34" s="180"/>
      <c r="CHD34" s="180"/>
      <c r="CHE34" s="180"/>
      <c r="CHF34" s="180"/>
      <c r="CHG34" s="180"/>
      <c r="CHH34" s="180"/>
      <c r="CHI34" s="180"/>
      <c r="CHJ34" s="180"/>
      <c r="CHK34" s="180"/>
      <c r="CHL34" s="180"/>
      <c r="CHM34" s="180"/>
      <c r="CHN34" s="180"/>
      <c r="CHO34" s="180"/>
      <c r="CHP34" s="180"/>
      <c r="CHQ34" s="180"/>
      <c r="CHR34" s="180"/>
      <c r="CHS34" s="180"/>
      <c r="CHT34" s="180"/>
      <c r="CHU34" s="180"/>
      <c r="CHV34" s="180"/>
      <c r="CHW34" s="180"/>
      <c r="CHX34" s="180"/>
      <c r="CHY34" s="180"/>
      <c r="CHZ34" s="180"/>
      <c r="CIA34" s="180"/>
      <c r="CIB34" s="180"/>
      <c r="CIC34" s="180"/>
      <c r="CID34" s="180"/>
      <c r="CIE34" s="180"/>
      <c r="CIF34" s="180"/>
      <c r="CIG34" s="180"/>
      <c r="CIH34" s="180"/>
      <c r="CII34" s="180"/>
      <c r="CIJ34" s="180"/>
      <c r="CIK34" s="180"/>
      <c r="CIL34" s="180"/>
      <c r="CIM34" s="180"/>
      <c r="CIN34" s="180"/>
      <c r="CIO34" s="180"/>
      <c r="CIP34" s="180"/>
      <c r="CIQ34" s="180"/>
      <c r="CIR34" s="180"/>
      <c r="CIS34" s="180"/>
      <c r="CIT34" s="180"/>
      <c r="CIU34" s="180"/>
      <c r="CIV34" s="180"/>
      <c r="CIW34" s="180"/>
      <c r="CIX34" s="180"/>
      <c r="CIY34" s="180"/>
      <c r="CIZ34" s="180"/>
      <c r="CJA34" s="180"/>
      <c r="CJB34" s="180"/>
      <c r="CJC34" s="180"/>
      <c r="CJD34" s="180"/>
      <c r="CJE34" s="180"/>
      <c r="CJF34" s="180"/>
      <c r="CJG34" s="180"/>
      <c r="CJH34" s="180"/>
      <c r="CJI34" s="180"/>
      <c r="CJJ34" s="180"/>
      <c r="CJK34" s="180"/>
      <c r="CJL34" s="180"/>
      <c r="CJM34" s="180"/>
      <c r="CJN34" s="180"/>
      <c r="CJO34" s="180"/>
      <c r="CJP34" s="180"/>
      <c r="CJQ34" s="180"/>
      <c r="CJR34" s="180"/>
      <c r="CJS34" s="180"/>
      <c r="CJT34" s="180"/>
      <c r="CJU34" s="180"/>
      <c r="CJV34" s="180"/>
      <c r="CJW34" s="180"/>
      <c r="CJX34" s="180"/>
      <c r="CJY34" s="180"/>
      <c r="CJZ34" s="180"/>
      <c r="CKA34" s="180"/>
      <c r="CKB34" s="180"/>
      <c r="CKC34" s="180"/>
      <c r="CKD34" s="180"/>
      <c r="CKE34" s="180"/>
      <c r="CKF34" s="180"/>
      <c r="CKG34" s="180"/>
      <c r="CKH34" s="180"/>
      <c r="CKI34" s="180"/>
      <c r="CKJ34" s="180"/>
      <c r="CKK34" s="180"/>
      <c r="CKL34" s="180"/>
      <c r="CKM34" s="180"/>
      <c r="CKN34" s="180"/>
      <c r="CKO34" s="180"/>
      <c r="CKP34" s="180"/>
      <c r="CKQ34" s="180"/>
      <c r="CKR34" s="180"/>
      <c r="CKS34" s="180"/>
      <c r="CKT34" s="180"/>
      <c r="CKU34" s="180"/>
      <c r="CKV34" s="180"/>
      <c r="CKW34" s="180"/>
      <c r="CKX34" s="180"/>
      <c r="CKY34" s="180"/>
      <c r="CKZ34" s="180"/>
      <c r="CLA34" s="180"/>
      <c r="CLB34" s="180"/>
      <c r="CLC34" s="180"/>
      <c r="CLD34" s="180"/>
      <c r="CLE34" s="180"/>
      <c r="CLF34" s="180"/>
      <c r="CLG34" s="180"/>
      <c r="CLH34" s="180"/>
      <c r="CLI34" s="180"/>
      <c r="CLJ34" s="180"/>
      <c r="CLK34" s="180"/>
      <c r="CLL34" s="180"/>
      <c r="CLM34" s="180"/>
      <c r="CLN34" s="180"/>
      <c r="CLO34" s="180"/>
      <c r="CLP34" s="180"/>
      <c r="CLQ34" s="180"/>
      <c r="CLR34" s="180"/>
      <c r="CLS34" s="180"/>
      <c r="CLT34" s="180"/>
      <c r="CLU34" s="180"/>
      <c r="CLV34" s="180"/>
      <c r="CLW34" s="180"/>
      <c r="CLX34" s="180"/>
      <c r="CLY34" s="180"/>
      <c r="CLZ34" s="180"/>
      <c r="CMA34" s="180"/>
      <c r="CMB34" s="180"/>
      <c r="CMC34" s="180"/>
      <c r="CMD34" s="180"/>
      <c r="CME34" s="180"/>
      <c r="CMF34" s="180"/>
      <c r="CMG34" s="180"/>
      <c r="CMH34" s="180"/>
      <c r="CMI34" s="180"/>
      <c r="CMJ34" s="180"/>
      <c r="CMK34" s="180"/>
      <c r="CML34" s="180"/>
      <c r="CMM34" s="180"/>
      <c r="CMN34" s="180"/>
      <c r="CMO34" s="180"/>
      <c r="CMP34" s="180"/>
      <c r="CMQ34" s="180"/>
      <c r="CMR34" s="180"/>
      <c r="CMS34" s="180"/>
      <c r="CMT34" s="180"/>
      <c r="CMU34" s="180"/>
      <c r="CMV34" s="180"/>
      <c r="CMW34" s="180"/>
      <c r="CMX34" s="180"/>
      <c r="CMY34" s="180"/>
      <c r="CMZ34" s="180"/>
      <c r="CNA34" s="180"/>
      <c r="CNB34" s="180"/>
      <c r="CNC34" s="180"/>
      <c r="CND34" s="180"/>
      <c r="CNE34" s="180"/>
      <c r="CNF34" s="180"/>
      <c r="CNG34" s="180"/>
      <c r="CNH34" s="180"/>
      <c r="CNI34" s="180"/>
      <c r="CNJ34" s="180"/>
      <c r="CNK34" s="180"/>
      <c r="CNL34" s="180"/>
      <c r="CNM34" s="180"/>
      <c r="CNN34" s="180"/>
      <c r="CNO34" s="180"/>
      <c r="CNP34" s="180"/>
      <c r="CNQ34" s="180"/>
      <c r="CNR34" s="180"/>
      <c r="CNS34" s="180"/>
      <c r="CNT34" s="180"/>
      <c r="CNU34" s="180"/>
      <c r="CNV34" s="180"/>
      <c r="CNW34" s="180"/>
      <c r="CNX34" s="180"/>
      <c r="CNY34" s="180"/>
      <c r="CNZ34" s="180"/>
      <c r="COA34" s="180"/>
      <c r="COB34" s="180"/>
      <c r="COC34" s="180"/>
      <c r="COD34" s="180"/>
      <c r="COE34" s="180"/>
      <c r="COF34" s="180"/>
      <c r="COG34" s="180"/>
      <c r="COH34" s="180"/>
      <c r="COI34" s="180"/>
      <c r="COJ34" s="180"/>
      <c r="COK34" s="180"/>
      <c r="COL34" s="180"/>
      <c r="COM34" s="180"/>
      <c r="CON34" s="180"/>
      <c r="COO34" s="180"/>
      <c r="COP34" s="180"/>
      <c r="COQ34" s="180"/>
      <c r="COR34" s="180"/>
      <c r="COS34" s="180"/>
      <c r="COT34" s="180"/>
      <c r="COU34" s="180"/>
      <c r="COV34" s="180"/>
      <c r="COW34" s="180"/>
      <c r="COX34" s="180"/>
      <c r="COY34" s="180"/>
      <c r="COZ34" s="180"/>
      <c r="CPA34" s="180"/>
      <c r="CPB34" s="180"/>
      <c r="CPC34" s="180"/>
      <c r="CPD34" s="180"/>
      <c r="CPE34" s="180"/>
      <c r="CPF34" s="180"/>
      <c r="CPG34" s="180"/>
      <c r="CPH34" s="180"/>
      <c r="CPI34" s="180"/>
      <c r="CPJ34" s="180"/>
      <c r="CPK34" s="180"/>
      <c r="CPL34" s="180"/>
      <c r="CPM34" s="180"/>
      <c r="CPN34" s="180"/>
      <c r="CPO34" s="180"/>
      <c r="CPP34" s="180"/>
      <c r="CPQ34" s="180"/>
      <c r="CPR34" s="180"/>
      <c r="CPS34" s="180"/>
      <c r="CPT34" s="180"/>
      <c r="CPU34" s="180"/>
      <c r="CPV34" s="180"/>
      <c r="CPW34" s="180"/>
      <c r="CPX34" s="180"/>
      <c r="CPY34" s="180"/>
      <c r="CPZ34" s="180"/>
      <c r="CQA34" s="180"/>
      <c r="CQB34" s="180"/>
      <c r="CQC34" s="180"/>
      <c r="CQD34" s="180"/>
      <c r="CQE34" s="180"/>
      <c r="CQF34" s="180"/>
      <c r="CQG34" s="180"/>
      <c r="CQH34" s="180"/>
      <c r="CQI34" s="180"/>
      <c r="CQJ34" s="180"/>
      <c r="CQK34" s="180"/>
      <c r="CQL34" s="180"/>
      <c r="CQM34" s="180"/>
      <c r="CQN34" s="180"/>
      <c r="CQO34" s="180"/>
      <c r="CQP34" s="180"/>
      <c r="CQQ34" s="180"/>
      <c r="CQR34" s="180"/>
      <c r="CQS34" s="180"/>
      <c r="CQT34" s="180"/>
      <c r="CQU34" s="180"/>
      <c r="CQV34" s="180"/>
      <c r="CQW34" s="180"/>
      <c r="CQX34" s="180"/>
      <c r="CQY34" s="180"/>
      <c r="CQZ34" s="180"/>
      <c r="CRA34" s="180"/>
      <c r="CRB34" s="180"/>
      <c r="CRC34" s="180"/>
      <c r="CRD34" s="180"/>
      <c r="CRE34" s="180"/>
      <c r="CRF34" s="180"/>
      <c r="CRG34" s="180"/>
      <c r="CRH34" s="180"/>
      <c r="CRI34" s="180"/>
      <c r="CRJ34" s="180"/>
      <c r="CRK34" s="180"/>
      <c r="CRL34" s="180"/>
      <c r="CRM34" s="180"/>
      <c r="CRN34" s="180"/>
      <c r="CRO34" s="180"/>
      <c r="CRP34" s="180"/>
      <c r="CRQ34" s="180"/>
      <c r="CRR34" s="180"/>
      <c r="CRS34" s="180"/>
      <c r="CRT34" s="180"/>
      <c r="CRU34" s="180"/>
      <c r="CRV34" s="180"/>
      <c r="CRW34" s="180"/>
      <c r="CRX34" s="180"/>
      <c r="CRY34" s="180"/>
      <c r="CRZ34" s="180"/>
      <c r="CSA34" s="180"/>
      <c r="CSB34" s="180"/>
      <c r="CSC34" s="180"/>
      <c r="CSD34" s="180"/>
      <c r="CSE34" s="180"/>
      <c r="CSF34" s="180"/>
      <c r="CSG34" s="180"/>
      <c r="CSH34" s="180"/>
      <c r="CSI34" s="180"/>
      <c r="CSJ34" s="180"/>
      <c r="CSK34" s="180"/>
      <c r="CSL34" s="180"/>
      <c r="CSM34" s="180"/>
      <c r="CSN34" s="180"/>
      <c r="CSO34" s="180"/>
      <c r="CSP34" s="180"/>
      <c r="CSQ34" s="180"/>
      <c r="CSR34" s="180"/>
      <c r="CSS34" s="180"/>
      <c r="CST34" s="180"/>
      <c r="CSU34" s="180"/>
      <c r="CSV34" s="180"/>
      <c r="CSW34" s="180"/>
      <c r="CSX34" s="180"/>
      <c r="CSY34" s="180"/>
      <c r="CSZ34" s="180"/>
      <c r="CTA34" s="180"/>
      <c r="CTB34" s="180"/>
      <c r="CTC34" s="180"/>
      <c r="CTD34" s="180"/>
      <c r="CTE34" s="180"/>
      <c r="CTF34" s="180"/>
      <c r="CTG34" s="180"/>
      <c r="CTH34" s="180"/>
      <c r="CTI34" s="180"/>
      <c r="CTJ34" s="180"/>
      <c r="CTK34" s="180"/>
      <c r="CTL34" s="180"/>
      <c r="CTM34" s="180"/>
      <c r="CTN34" s="180"/>
      <c r="CTO34" s="180"/>
      <c r="CTP34" s="180"/>
      <c r="CTQ34" s="180"/>
      <c r="CTR34" s="180"/>
      <c r="CTS34" s="180"/>
      <c r="CTT34" s="180"/>
      <c r="CTU34" s="180"/>
      <c r="CTV34" s="180"/>
      <c r="CTW34" s="180"/>
      <c r="CTX34" s="180"/>
      <c r="CTY34" s="180"/>
      <c r="CTZ34" s="180"/>
      <c r="CUA34" s="180"/>
      <c r="CUB34" s="180"/>
      <c r="CUC34" s="180"/>
      <c r="CUD34" s="180"/>
      <c r="CUE34" s="180"/>
      <c r="CUF34" s="180"/>
      <c r="CUG34" s="180"/>
      <c r="CUH34" s="180"/>
      <c r="CUI34" s="180"/>
      <c r="CUJ34" s="180"/>
      <c r="CUK34" s="180"/>
      <c r="CUL34" s="180"/>
      <c r="CUM34" s="180"/>
      <c r="CUN34" s="180"/>
      <c r="CUO34" s="180"/>
      <c r="CUP34" s="180"/>
      <c r="CUQ34" s="180"/>
      <c r="CUR34" s="180"/>
      <c r="CUS34" s="180"/>
      <c r="CUT34" s="180"/>
      <c r="CUU34" s="180"/>
      <c r="CUV34" s="180"/>
      <c r="CUW34" s="180"/>
      <c r="CUX34" s="180"/>
      <c r="CUY34" s="180"/>
      <c r="CUZ34" s="180"/>
      <c r="CVA34" s="180"/>
      <c r="CVB34" s="180"/>
      <c r="CVC34" s="180"/>
      <c r="CVD34" s="180"/>
      <c r="CVE34" s="180"/>
      <c r="CVF34" s="180"/>
      <c r="CVG34" s="180"/>
      <c r="CVH34" s="180"/>
      <c r="CVI34" s="180"/>
      <c r="CVJ34" s="180"/>
      <c r="CVK34" s="180"/>
      <c r="CVL34" s="180"/>
      <c r="CVM34" s="180"/>
      <c r="CVN34" s="180"/>
      <c r="CVO34" s="180"/>
      <c r="CVP34" s="180"/>
      <c r="CVQ34" s="180"/>
      <c r="CVR34" s="180"/>
      <c r="CVS34" s="180"/>
      <c r="CVT34" s="180"/>
      <c r="CVU34" s="180"/>
      <c r="CVV34" s="180"/>
      <c r="CVW34" s="180"/>
      <c r="CVX34" s="180"/>
      <c r="CVY34" s="180"/>
      <c r="CVZ34" s="180"/>
      <c r="CWA34" s="180"/>
      <c r="CWB34" s="180"/>
      <c r="CWC34" s="180"/>
      <c r="CWD34" s="180"/>
      <c r="CWE34" s="180"/>
      <c r="CWF34" s="180"/>
      <c r="CWG34" s="180"/>
      <c r="CWH34" s="180"/>
      <c r="CWI34" s="180"/>
      <c r="CWJ34" s="180"/>
      <c r="CWK34" s="180"/>
      <c r="CWL34" s="180"/>
      <c r="CWM34" s="180"/>
      <c r="CWN34" s="180"/>
      <c r="CWO34" s="180"/>
      <c r="CWP34" s="180"/>
      <c r="CWQ34" s="180"/>
      <c r="CWR34" s="180"/>
      <c r="CWS34" s="180"/>
      <c r="CWT34" s="180"/>
      <c r="CWU34" s="180"/>
      <c r="CWV34" s="180"/>
      <c r="CWW34" s="180"/>
      <c r="CWX34" s="180"/>
      <c r="CWY34" s="180"/>
      <c r="CWZ34" s="180"/>
      <c r="CXA34" s="180"/>
      <c r="CXB34" s="180"/>
      <c r="CXC34" s="180"/>
      <c r="CXD34" s="180"/>
      <c r="CXE34" s="180"/>
      <c r="CXF34" s="180"/>
      <c r="CXG34" s="180"/>
      <c r="CXH34" s="180"/>
      <c r="CXI34" s="180"/>
      <c r="CXJ34" s="180"/>
      <c r="CXK34" s="180"/>
      <c r="CXL34" s="180"/>
      <c r="CXM34" s="180"/>
      <c r="CXN34" s="180"/>
      <c r="CXO34" s="180"/>
      <c r="CXP34" s="180"/>
      <c r="CXQ34" s="180"/>
      <c r="CXR34" s="180"/>
      <c r="CXS34" s="180"/>
      <c r="CXT34" s="180"/>
      <c r="CXU34" s="180"/>
      <c r="CXV34" s="180"/>
      <c r="CXW34" s="180"/>
      <c r="CXX34" s="180"/>
      <c r="CXY34" s="180"/>
      <c r="CXZ34" s="180"/>
      <c r="CYA34" s="180"/>
      <c r="CYB34" s="180"/>
      <c r="CYC34" s="180"/>
      <c r="CYD34" s="180"/>
      <c r="CYE34" s="180"/>
      <c r="CYF34" s="180"/>
      <c r="CYG34" s="180"/>
      <c r="CYH34" s="180"/>
      <c r="CYI34" s="180"/>
      <c r="CYJ34" s="180"/>
      <c r="CYK34" s="180"/>
      <c r="CYL34" s="180"/>
      <c r="CYM34" s="180"/>
      <c r="CYN34" s="180"/>
      <c r="CYO34" s="180"/>
      <c r="CYP34" s="180"/>
      <c r="CYQ34" s="180"/>
      <c r="CYR34" s="180"/>
      <c r="CYS34" s="180"/>
      <c r="CYT34" s="180"/>
      <c r="CYU34" s="180"/>
      <c r="CYV34" s="180"/>
      <c r="CYW34" s="180"/>
      <c r="CYX34" s="180"/>
      <c r="CYY34" s="180"/>
      <c r="CYZ34" s="180"/>
      <c r="CZA34" s="180"/>
      <c r="CZB34" s="180"/>
      <c r="CZC34" s="180"/>
      <c r="CZD34" s="180"/>
      <c r="CZE34" s="180"/>
      <c r="CZF34" s="180"/>
      <c r="CZG34" s="180"/>
      <c r="CZH34" s="180"/>
      <c r="CZI34" s="180"/>
      <c r="CZJ34" s="180"/>
      <c r="CZK34" s="180"/>
      <c r="CZL34" s="180"/>
      <c r="CZM34" s="180"/>
      <c r="CZN34" s="180"/>
      <c r="CZO34" s="180"/>
      <c r="CZP34" s="180"/>
      <c r="CZQ34" s="180"/>
      <c r="CZR34" s="180"/>
      <c r="CZS34" s="180"/>
      <c r="CZT34" s="180"/>
      <c r="CZU34" s="180"/>
      <c r="CZV34" s="180"/>
      <c r="CZW34" s="180"/>
      <c r="CZX34" s="180"/>
      <c r="CZY34" s="180"/>
      <c r="CZZ34" s="180"/>
      <c r="DAA34" s="180"/>
      <c r="DAB34" s="180"/>
      <c r="DAC34" s="180"/>
      <c r="DAD34" s="180"/>
      <c r="DAE34" s="180"/>
      <c r="DAF34" s="180"/>
      <c r="DAG34" s="180"/>
      <c r="DAH34" s="180"/>
      <c r="DAI34" s="180"/>
      <c r="DAJ34" s="180"/>
      <c r="DAK34" s="180"/>
      <c r="DAL34" s="180"/>
      <c r="DAM34" s="180"/>
      <c r="DAN34" s="180"/>
      <c r="DAO34" s="180"/>
      <c r="DAP34" s="180"/>
      <c r="DAQ34" s="180"/>
      <c r="DAR34" s="180"/>
      <c r="DAS34" s="180"/>
      <c r="DAT34" s="180"/>
      <c r="DAU34" s="180"/>
      <c r="DAV34" s="180"/>
      <c r="DAW34" s="180"/>
      <c r="DAX34" s="180"/>
      <c r="DAY34" s="180"/>
      <c r="DAZ34" s="180"/>
      <c r="DBA34" s="180"/>
      <c r="DBB34" s="180"/>
      <c r="DBC34" s="180"/>
      <c r="DBD34" s="180"/>
      <c r="DBE34" s="180"/>
      <c r="DBF34" s="180"/>
      <c r="DBG34" s="180"/>
      <c r="DBH34" s="180"/>
      <c r="DBI34" s="180"/>
      <c r="DBJ34" s="180"/>
      <c r="DBK34" s="180"/>
      <c r="DBL34" s="180"/>
      <c r="DBM34" s="180"/>
      <c r="DBN34" s="180"/>
      <c r="DBO34" s="180"/>
      <c r="DBP34" s="180"/>
      <c r="DBQ34" s="180"/>
      <c r="DBR34" s="180"/>
      <c r="DBS34" s="180"/>
      <c r="DBT34" s="180"/>
      <c r="DBU34" s="180"/>
      <c r="DBV34" s="180"/>
      <c r="DBW34" s="180"/>
      <c r="DBX34" s="180"/>
      <c r="DBY34" s="180"/>
      <c r="DBZ34" s="180"/>
      <c r="DCA34" s="180"/>
      <c r="DCB34" s="180"/>
      <c r="DCC34" s="180"/>
      <c r="DCD34" s="180"/>
      <c r="DCE34" s="180"/>
      <c r="DCF34" s="180"/>
      <c r="DCG34" s="180"/>
      <c r="DCH34" s="180"/>
      <c r="DCI34" s="180"/>
      <c r="DCJ34" s="180"/>
      <c r="DCK34" s="180"/>
      <c r="DCL34" s="180"/>
      <c r="DCM34" s="180"/>
      <c r="DCN34" s="180"/>
      <c r="DCO34" s="180"/>
      <c r="DCP34" s="180"/>
      <c r="DCQ34" s="180"/>
      <c r="DCR34" s="180"/>
      <c r="DCS34" s="180"/>
      <c r="DCT34" s="180"/>
      <c r="DCU34" s="180"/>
      <c r="DCV34" s="180"/>
      <c r="DCW34" s="180"/>
      <c r="DCX34" s="180"/>
      <c r="DCY34" s="180"/>
      <c r="DCZ34" s="180"/>
      <c r="DDA34" s="180"/>
      <c r="DDB34" s="180"/>
      <c r="DDC34" s="180"/>
      <c r="DDD34" s="180"/>
      <c r="DDE34" s="180"/>
      <c r="DDF34" s="180"/>
      <c r="DDG34" s="180"/>
      <c r="DDH34" s="180"/>
      <c r="DDI34" s="180"/>
      <c r="DDJ34" s="180"/>
      <c r="DDK34" s="180"/>
      <c r="DDL34" s="180"/>
      <c r="DDM34" s="180"/>
      <c r="DDN34" s="180"/>
      <c r="DDO34" s="180"/>
      <c r="DDP34" s="180"/>
      <c r="DDQ34" s="180"/>
      <c r="DDR34" s="180"/>
      <c r="DDS34" s="180"/>
      <c r="DDT34" s="180"/>
      <c r="DDU34" s="180"/>
      <c r="DDV34" s="180"/>
      <c r="DDW34" s="180"/>
      <c r="DDX34" s="180"/>
      <c r="DDY34" s="180"/>
      <c r="DDZ34" s="180"/>
      <c r="DEA34" s="180"/>
      <c r="DEB34" s="180"/>
      <c r="DEC34" s="180"/>
      <c r="DED34" s="180"/>
      <c r="DEE34" s="180"/>
      <c r="DEF34" s="180"/>
      <c r="DEG34" s="180"/>
      <c r="DEH34" s="180"/>
      <c r="DEI34" s="180"/>
      <c r="DEJ34" s="180"/>
      <c r="DEK34" s="180"/>
      <c r="DEL34" s="180"/>
      <c r="DEM34" s="180"/>
      <c r="DEN34" s="180"/>
      <c r="DEO34" s="180"/>
      <c r="DEP34" s="180"/>
      <c r="DEQ34" s="180"/>
      <c r="DER34" s="180"/>
      <c r="DES34" s="180"/>
      <c r="DET34" s="180"/>
      <c r="DEU34" s="180"/>
      <c r="DEV34" s="180"/>
      <c r="DEW34" s="180"/>
      <c r="DEX34" s="180"/>
      <c r="DEY34" s="180"/>
      <c r="DEZ34" s="180"/>
      <c r="DFA34" s="180"/>
      <c r="DFB34" s="180"/>
      <c r="DFC34" s="180"/>
      <c r="DFD34" s="180"/>
      <c r="DFE34" s="180"/>
      <c r="DFF34" s="180"/>
      <c r="DFG34" s="180"/>
      <c r="DFH34" s="180"/>
      <c r="DFI34" s="180"/>
      <c r="DFJ34" s="180"/>
      <c r="DFK34" s="180"/>
      <c r="DFL34" s="180"/>
      <c r="DFM34" s="180"/>
      <c r="DFN34" s="180"/>
      <c r="DFO34" s="180"/>
      <c r="DFP34" s="180"/>
      <c r="DFQ34" s="180"/>
      <c r="DFR34" s="180"/>
      <c r="DFS34" s="180"/>
      <c r="DFT34" s="180"/>
      <c r="DFU34" s="180"/>
      <c r="DFV34" s="180"/>
      <c r="DFW34" s="180"/>
      <c r="DFX34" s="180"/>
      <c r="DFY34" s="180"/>
      <c r="DFZ34" s="180"/>
      <c r="DGA34" s="180"/>
      <c r="DGB34" s="180"/>
      <c r="DGC34" s="180"/>
      <c r="DGD34" s="180"/>
      <c r="DGE34" s="180"/>
      <c r="DGF34" s="180"/>
      <c r="DGG34" s="180"/>
      <c r="DGH34" s="180"/>
      <c r="DGI34" s="180"/>
      <c r="DGJ34" s="180"/>
      <c r="DGK34" s="180"/>
      <c r="DGL34" s="180"/>
      <c r="DGM34" s="180"/>
      <c r="DGN34" s="180"/>
      <c r="DGO34" s="180"/>
      <c r="DGP34" s="180"/>
      <c r="DGQ34" s="180"/>
      <c r="DGR34" s="180"/>
      <c r="DGS34" s="180"/>
      <c r="DGT34" s="180"/>
      <c r="DGU34" s="180"/>
      <c r="DGV34" s="180"/>
      <c r="DGW34" s="180"/>
      <c r="DGX34" s="180"/>
      <c r="DGY34" s="180"/>
      <c r="DGZ34" s="180"/>
      <c r="DHA34" s="180"/>
      <c r="DHB34" s="180"/>
      <c r="DHC34" s="180"/>
      <c r="DHD34" s="180"/>
      <c r="DHE34" s="180"/>
      <c r="DHF34" s="180"/>
      <c r="DHG34" s="180"/>
      <c r="DHH34" s="180"/>
      <c r="DHI34" s="180"/>
      <c r="DHJ34" s="180"/>
      <c r="DHK34" s="180"/>
      <c r="DHL34" s="180"/>
      <c r="DHM34" s="180"/>
      <c r="DHN34" s="180"/>
      <c r="DHO34" s="180"/>
      <c r="DHP34" s="180"/>
      <c r="DHQ34" s="180"/>
      <c r="DHR34" s="180"/>
      <c r="DHS34" s="180"/>
      <c r="DHT34" s="180"/>
      <c r="DHU34" s="180"/>
      <c r="DHV34" s="180"/>
      <c r="DHW34" s="180"/>
      <c r="DHX34" s="180"/>
      <c r="DHY34" s="180"/>
      <c r="DHZ34" s="180"/>
      <c r="DIA34" s="180"/>
      <c r="DIB34" s="180"/>
      <c r="DIC34" s="180"/>
      <c r="DID34" s="180"/>
      <c r="DIE34" s="180"/>
      <c r="DIF34" s="180"/>
      <c r="DIG34" s="180"/>
      <c r="DIH34" s="180"/>
      <c r="DII34" s="180"/>
      <c r="DIJ34" s="180"/>
      <c r="DIK34" s="180"/>
      <c r="DIL34" s="180"/>
      <c r="DIM34" s="180"/>
      <c r="DIN34" s="180"/>
      <c r="DIO34" s="180"/>
      <c r="DIP34" s="180"/>
      <c r="DIQ34" s="180"/>
      <c r="DIR34" s="180"/>
      <c r="DIS34" s="180"/>
      <c r="DIT34" s="180"/>
      <c r="DIU34" s="180"/>
      <c r="DIV34" s="180"/>
      <c r="DIW34" s="180"/>
      <c r="DIX34" s="180"/>
      <c r="DIY34" s="180"/>
      <c r="DIZ34" s="180"/>
      <c r="DJA34" s="180"/>
      <c r="DJB34" s="180"/>
      <c r="DJC34" s="180"/>
      <c r="DJD34" s="180"/>
      <c r="DJE34" s="180"/>
      <c r="DJF34" s="180"/>
      <c r="DJG34" s="180"/>
      <c r="DJH34" s="180"/>
      <c r="DJI34" s="180"/>
      <c r="DJJ34" s="180"/>
      <c r="DJK34" s="180"/>
      <c r="DJL34" s="180"/>
      <c r="DJM34" s="180"/>
      <c r="DJN34" s="180"/>
      <c r="DJO34" s="180"/>
      <c r="DJP34" s="180"/>
      <c r="DJQ34" s="180"/>
      <c r="DJR34" s="180"/>
      <c r="DJS34" s="180"/>
      <c r="DJT34" s="180"/>
      <c r="DJU34" s="180"/>
      <c r="DJV34" s="180"/>
      <c r="DJW34" s="180"/>
      <c r="DJX34" s="180"/>
      <c r="DJY34" s="180"/>
      <c r="DJZ34" s="180"/>
      <c r="DKA34" s="180"/>
      <c r="DKB34" s="180"/>
      <c r="DKC34" s="180"/>
      <c r="DKD34" s="180"/>
      <c r="DKE34" s="180"/>
      <c r="DKF34" s="180"/>
      <c r="DKG34" s="180"/>
      <c r="DKH34" s="180"/>
      <c r="DKI34" s="180"/>
      <c r="DKJ34" s="180"/>
      <c r="DKK34" s="180"/>
      <c r="DKL34" s="180"/>
      <c r="DKM34" s="180"/>
      <c r="DKN34" s="180"/>
      <c r="DKO34" s="180"/>
      <c r="DKP34" s="180"/>
      <c r="DKQ34" s="180"/>
      <c r="DKR34" s="180"/>
      <c r="DKS34" s="180"/>
      <c r="DKT34" s="180"/>
      <c r="DKU34" s="180"/>
      <c r="DKV34" s="180"/>
      <c r="DKW34" s="180"/>
      <c r="DKX34" s="180"/>
      <c r="DKY34" s="180"/>
      <c r="DKZ34" s="180"/>
      <c r="DLA34" s="180"/>
      <c r="DLB34" s="180"/>
      <c r="DLC34" s="180"/>
      <c r="DLD34" s="180"/>
      <c r="DLE34" s="180"/>
      <c r="DLF34" s="180"/>
      <c r="DLG34" s="180"/>
      <c r="DLH34" s="180"/>
      <c r="DLI34" s="180"/>
      <c r="DLJ34" s="180"/>
      <c r="DLK34" s="180"/>
      <c r="DLL34" s="180"/>
      <c r="DLM34" s="180"/>
      <c r="DLN34" s="180"/>
      <c r="DLO34" s="180"/>
      <c r="DLP34" s="180"/>
      <c r="DLQ34" s="180"/>
      <c r="DLR34" s="180"/>
      <c r="DLS34" s="180"/>
      <c r="DLT34" s="180"/>
      <c r="DLU34" s="180"/>
      <c r="DLV34" s="180"/>
      <c r="DLW34" s="180"/>
      <c r="DLX34" s="180"/>
      <c r="DLY34" s="180"/>
      <c r="DLZ34" s="180"/>
      <c r="DMA34" s="180"/>
      <c r="DMB34" s="180"/>
      <c r="DMC34" s="180"/>
      <c r="DMD34" s="180"/>
      <c r="DME34" s="180"/>
      <c r="DMF34" s="180"/>
      <c r="DMG34" s="180"/>
      <c r="DMH34" s="180"/>
      <c r="DMI34" s="180"/>
      <c r="DMJ34" s="180"/>
      <c r="DMK34" s="180"/>
      <c r="DML34" s="180"/>
      <c r="DMM34" s="180"/>
      <c r="DMN34" s="180"/>
      <c r="DMO34" s="180"/>
      <c r="DMP34" s="180"/>
      <c r="DMQ34" s="180"/>
      <c r="DMR34" s="180"/>
      <c r="DMS34" s="180"/>
      <c r="DMT34" s="180"/>
      <c r="DMU34" s="180"/>
      <c r="DMV34" s="180"/>
      <c r="DMW34" s="180"/>
      <c r="DMX34" s="180"/>
      <c r="DMY34" s="180"/>
      <c r="DMZ34" s="180"/>
      <c r="DNA34" s="180"/>
      <c r="DNB34" s="180"/>
      <c r="DNC34" s="180"/>
      <c r="DND34" s="180"/>
      <c r="DNE34" s="180"/>
      <c r="DNF34" s="180"/>
      <c r="DNG34" s="180"/>
      <c r="DNH34" s="180"/>
      <c r="DNI34" s="180"/>
      <c r="DNJ34" s="180"/>
      <c r="DNK34" s="180"/>
      <c r="DNL34" s="180"/>
      <c r="DNM34" s="180"/>
      <c r="DNN34" s="180"/>
      <c r="DNO34" s="180"/>
      <c r="DNP34" s="180"/>
      <c r="DNQ34" s="180"/>
      <c r="DNR34" s="180"/>
      <c r="DNS34" s="180"/>
      <c r="DNT34" s="180"/>
      <c r="DNU34" s="180"/>
      <c r="DNV34" s="180"/>
      <c r="DNW34" s="180"/>
      <c r="DNX34" s="180"/>
      <c r="DNY34" s="180"/>
      <c r="DNZ34" s="180"/>
      <c r="DOA34" s="180"/>
      <c r="DOB34" s="180"/>
      <c r="DOC34" s="180"/>
      <c r="DOD34" s="180"/>
      <c r="DOE34" s="180"/>
      <c r="DOF34" s="180"/>
      <c r="DOG34" s="180"/>
      <c r="DOH34" s="180"/>
      <c r="DOI34" s="180"/>
      <c r="DOJ34" s="180"/>
      <c r="DOK34" s="180"/>
      <c r="DOL34" s="180"/>
      <c r="DOM34" s="180"/>
      <c r="DON34" s="180"/>
      <c r="DOO34" s="180"/>
      <c r="DOP34" s="180"/>
      <c r="DOQ34" s="180"/>
      <c r="DOR34" s="180"/>
      <c r="DOS34" s="180"/>
      <c r="DOT34" s="180"/>
      <c r="DOU34" s="180"/>
      <c r="DOV34" s="180"/>
      <c r="DOW34" s="180"/>
      <c r="DOX34" s="180"/>
      <c r="DOY34" s="180"/>
      <c r="DOZ34" s="180"/>
      <c r="DPA34" s="180"/>
      <c r="DPB34" s="180"/>
      <c r="DPC34" s="180"/>
      <c r="DPD34" s="180"/>
      <c r="DPE34" s="180"/>
      <c r="DPF34" s="180"/>
      <c r="DPG34" s="180"/>
      <c r="DPH34" s="180"/>
      <c r="DPI34" s="180"/>
      <c r="DPJ34" s="180"/>
      <c r="DPK34" s="180"/>
      <c r="DPL34" s="180"/>
      <c r="DPM34" s="180"/>
      <c r="DPN34" s="180"/>
      <c r="DPO34" s="180"/>
      <c r="DPP34" s="180"/>
      <c r="DPQ34" s="180"/>
      <c r="DPR34" s="180"/>
      <c r="DPS34" s="180"/>
      <c r="DPT34" s="180"/>
      <c r="DPU34" s="180"/>
      <c r="DPV34" s="180"/>
      <c r="DPW34" s="180"/>
      <c r="DPX34" s="180"/>
      <c r="DPY34" s="180"/>
      <c r="DPZ34" s="180"/>
      <c r="DQA34" s="180"/>
      <c r="DQB34" s="180"/>
      <c r="DQC34" s="180"/>
      <c r="DQD34" s="180"/>
      <c r="DQE34" s="180"/>
      <c r="DQF34" s="180"/>
      <c r="DQG34" s="180"/>
      <c r="DQH34" s="180"/>
      <c r="DQI34" s="180"/>
      <c r="DQJ34" s="180"/>
      <c r="DQK34" s="180"/>
      <c r="DQL34" s="180"/>
      <c r="DQM34" s="180"/>
      <c r="DQN34" s="180"/>
      <c r="DQO34" s="180"/>
      <c r="DQP34" s="180"/>
      <c r="DQQ34" s="180"/>
      <c r="DQR34" s="180"/>
      <c r="DQS34" s="180"/>
      <c r="DQT34" s="180"/>
      <c r="DQU34" s="180"/>
      <c r="DQV34" s="180"/>
      <c r="DQW34" s="180"/>
      <c r="DQX34" s="180"/>
      <c r="DQY34" s="180"/>
      <c r="DQZ34" s="180"/>
      <c r="DRA34" s="180"/>
      <c r="DRB34" s="180"/>
      <c r="DRC34" s="180"/>
      <c r="DRD34" s="180"/>
      <c r="DRE34" s="180"/>
      <c r="DRF34" s="180"/>
      <c r="DRG34" s="180"/>
      <c r="DRH34" s="180"/>
      <c r="DRI34" s="180"/>
      <c r="DRJ34" s="180"/>
      <c r="DRK34" s="180"/>
      <c r="DRL34" s="180"/>
      <c r="DRM34" s="180"/>
      <c r="DRN34" s="180"/>
      <c r="DRO34" s="180"/>
      <c r="DRP34" s="180"/>
      <c r="DRQ34" s="180"/>
      <c r="DRR34" s="180"/>
      <c r="DRS34" s="180"/>
      <c r="DRT34" s="180"/>
      <c r="DRU34" s="180"/>
      <c r="DRV34" s="180"/>
      <c r="DRW34" s="180"/>
      <c r="DRX34" s="180"/>
      <c r="DRY34" s="180"/>
      <c r="DRZ34" s="180"/>
      <c r="DSA34" s="180"/>
      <c r="DSB34" s="180"/>
      <c r="DSC34" s="180"/>
      <c r="DSD34" s="180"/>
      <c r="DSE34" s="180"/>
      <c r="DSF34" s="180"/>
      <c r="DSG34" s="180"/>
      <c r="DSH34" s="180"/>
      <c r="DSI34" s="180"/>
      <c r="DSJ34" s="180"/>
      <c r="DSK34" s="180"/>
      <c r="DSL34" s="180"/>
      <c r="DSM34" s="180"/>
      <c r="DSN34" s="180"/>
      <c r="DSO34" s="180"/>
      <c r="DSP34" s="180"/>
      <c r="DSQ34" s="180"/>
      <c r="DSR34" s="180"/>
      <c r="DSS34" s="180"/>
      <c r="DST34" s="180"/>
      <c r="DSU34" s="180"/>
      <c r="DSV34" s="180"/>
      <c r="DSW34" s="180"/>
      <c r="DSX34" s="180"/>
      <c r="DSY34" s="180"/>
      <c r="DSZ34" s="180"/>
      <c r="DTA34" s="180"/>
      <c r="DTB34" s="180"/>
      <c r="DTC34" s="180"/>
      <c r="DTD34" s="180"/>
      <c r="DTE34" s="180"/>
      <c r="DTF34" s="180"/>
      <c r="DTG34" s="180"/>
      <c r="DTH34" s="180"/>
      <c r="DTI34" s="180"/>
      <c r="DTJ34" s="180"/>
      <c r="DTK34" s="180"/>
      <c r="DTL34" s="180"/>
      <c r="DTM34" s="180"/>
      <c r="DTN34" s="180"/>
      <c r="DTO34" s="180"/>
      <c r="DTP34" s="180"/>
      <c r="DTQ34" s="180"/>
      <c r="DTR34" s="180"/>
      <c r="DTS34" s="180"/>
      <c r="DTT34" s="180"/>
      <c r="DTU34" s="180"/>
      <c r="DTV34" s="180"/>
      <c r="DTW34" s="180"/>
      <c r="DTX34" s="180"/>
      <c r="DTY34" s="180"/>
      <c r="DTZ34" s="180"/>
      <c r="DUA34" s="180"/>
      <c r="DUB34" s="180"/>
      <c r="DUC34" s="180"/>
      <c r="DUD34" s="180"/>
      <c r="DUE34" s="180"/>
      <c r="DUF34" s="180"/>
      <c r="DUG34" s="180"/>
      <c r="DUH34" s="180"/>
      <c r="DUI34" s="180"/>
      <c r="DUJ34" s="180"/>
      <c r="DUK34" s="180"/>
      <c r="DUL34" s="180"/>
      <c r="DUM34" s="180"/>
      <c r="DUN34" s="180"/>
      <c r="DUO34" s="180"/>
      <c r="DUP34" s="180"/>
      <c r="DUQ34" s="180"/>
      <c r="DUR34" s="180"/>
      <c r="DUS34" s="180"/>
      <c r="DUT34" s="180"/>
      <c r="DUU34" s="180"/>
      <c r="DUV34" s="180"/>
      <c r="DUW34" s="180"/>
      <c r="DUX34" s="180"/>
      <c r="DUY34" s="180"/>
      <c r="DUZ34" s="180"/>
      <c r="DVA34" s="180"/>
      <c r="DVB34" s="180"/>
      <c r="DVC34" s="180"/>
      <c r="DVD34" s="180"/>
      <c r="DVE34" s="180"/>
      <c r="DVF34" s="180"/>
      <c r="DVG34" s="180"/>
      <c r="DVH34" s="180"/>
      <c r="DVI34" s="180"/>
      <c r="DVJ34" s="180"/>
      <c r="DVK34" s="180"/>
      <c r="DVL34" s="180"/>
      <c r="DVM34" s="180"/>
      <c r="DVN34" s="180"/>
      <c r="DVO34" s="180"/>
      <c r="DVP34" s="180"/>
      <c r="DVQ34" s="180"/>
      <c r="DVR34" s="180"/>
      <c r="DVS34" s="180"/>
      <c r="DVT34" s="180"/>
      <c r="DVU34" s="180"/>
      <c r="DVV34" s="180"/>
      <c r="DVW34" s="180"/>
      <c r="DVX34" s="180"/>
      <c r="DVY34" s="180"/>
      <c r="DVZ34" s="180"/>
      <c r="DWA34" s="180"/>
      <c r="DWB34" s="180"/>
      <c r="DWC34" s="180"/>
      <c r="DWD34" s="180"/>
      <c r="DWE34" s="180"/>
      <c r="DWF34" s="180"/>
      <c r="DWG34" s="180"/>
      <c r="DWH34" s="180"/>
      <c r="DWI34" s="180"/>
      <c r="DWJ34" s="180"/>
      <c r="DWK34" s="180"/>
      <c r="DWL34" s="180"/>
      <c r="DWM34" s="180"/>
      <c r="DWN34" s="180"/>
      <c r="DWO34" s="180"/>
      <c r="DWP34" s="180"/>
      <c r="DWQ34" s="180"/>
      <c r="DWR34" s="180"/>
      <c r="DWS34" s="180"/>
      <c r="DWT34" s="180"/>
      <c r="DWU34" s="180"/>
      <c r="DWV34" s="180"/>
      <c r="DWW34" s="180"/>
      <c r="DWX34" s="180"/>
      <c r="DWY34" s="180"/>
      <c r="DWZ34" s="180"/>
      <c r="DXA34" s="180"/>
      <c r="DXB34" s="180"/>
      <c r="DXC34" s="180"/>
      <c r="DXD34" s="180"/>
      <c r="DXE34" s="180"/>
      <c r="DXF34" s="180"/>
      <c r="DXG34" s="180"/>
      <c r="DXH34" s="180"/>
      <c r="DXI34" s="180"/>
      <c r="DXJ34" s="180"/>
      <c r="DXK34" s="180"/>
      <c r="DXL34" s="180"/>
      <c r="DXM34" s="180"/>
      <c r="DXN34" s="180"/>
      <c r="DXO34" s="180"/>
      <c r="DXP34" s="180"/>
      <c r="DXQ34" s="180"/>
      <c r="DXR34" s="180"/>
      <c r="DXS34" s="180"/>
      <c r="DXT34" s="180"/>
      <c r="DXU34" s="180"/>
      <c r="DXV34" s="180"/>
      <c r="DXW34" s="180"/>
      <c r="DXX34" s="180"/>
      <c r="DXY34" s="180"/>
      <c r="DXZ34" s="180"/>
      <c r="DYA34" s="180"/>
      <c r="DYB34" s="180"/>
      <c r="DYC34" s="180"/>
      <c r="DYD34" s="180"/>
      <c r="DYE34" s="180"/>
      <c r="DYF34" s="180"/>
      <c r="DYG34" s="180"/>
      <c r="DYH34" s="180"/>
      <c r="DYI34" s="180"/>
      <c r="DYJ34" s="180"/>
      <c r="DYK34" s="180"/>
      <c r="DYL34" s="180"/>
      <c r="DYM34" s="180"/>
      <c r="DYN34" s="180"/>
      <c r="DYO34" s="180"/>
      <c r="DYP34" s="180"/>
      <c r="DYQ34" s="180"/>
      <c r="DYR34" s="180"/>
      <c r="DYS34" s="180"/>
      <c r="DYT34" s="180"/>
      <c r="DYU34" s="180"/>
      <c r="DYV34" s="180"/>
      <c r="DYW34" s="180"/>
      <c r="DYX34" s="180"/>
      <c r="DYY34" s="180"/>
      <c r="DYZ34" s="180"/>
      <c r="DZA34" s="180"/>
      <c r="DZB34" s="180"/>
      <c r="DZC34" s="180"/>
      <c r="DZD34" s="180"/>
      <c r="DZE34" s="180"/>
      <c r="DZF34" s="180"/>
      <c r="DZG34" s="180"/>
      <c r="DZH34" s="180"/>
      <c r="DZI34" s="180"/>
      <c r="DZJ34" s="180"/>
      <c r="DZK34" s="180"/>
      <c r="DZL34" s="180"/>
      <c r="DZM34" s="180"/>
      <c r="DZN34" s="180"/>
      <c r="DZO34" s="180"/>
      <c r="DZP34" s="180"/>
      <c r="DZQ34" s="180"/>
      <c r="DZR34" s="180"/>
      <c r="DZS34" s="180"/>
      <c r="DZT34" s="180"/>
      <c r="DZU34" s="180"/>
      <c r="DZV34" s="180"/>
      <c r="DZW34" s="180"/>
      <c r="DZX34" s="180"/>
      <c r="DZY34" s="180"/>
      <c r="DZZ34" s="180"/>
      <c r="EAA34" s="180"/>
      <c r="EAB34" s="180"/>
      <c r="EAC34" s="180"/>
      <c r="EAD34" s="180"/>
      <c r="EAE34" s="180"/>
      <c r="EAF34" s="180"/>
      <c r="EAG34" s="180"/>
      <c r="EAH34" s="180"/>
      <c r="EAI34" s="180"/>
      <c r="EAJ34" s="180"/>
      <c r="EAK34" s="180"/>
      <c r="EAL34" s="180"/>
      <c r="EAM34" s="180"/>
      <c r="EAN34" s="180"/>
      <c r="EAO34" s="180"/>
      <c r="EAP34" s="180"/>
      <c r="EAQ34" s="180"/>
      <c r="EAR34" s="180"/>
      <c r="EAS34" s="180"/>
      <c r="EAT34" s="180"/>
      <c r="EAU34" s="180"/>
      <c r="EAV34" s="180"/>
      <c r="EAW34" s="180"/>
      <c r="EAX34" s="180"/>
      <c r="EAY34" s="180"/>
      <c r="EAZ34" s="180"/>
      <c r="EBA34" s="180"/>
      <c r="EBB34" s="180"/>
      <c r="EBC34" s="180"/>
      <c r="EBD34" s="180"/>
      <c r="EBE34" s="180"/>
      <c r="EBF34" s="180"/>
      <c r="EBG34" s="180"/>
      <c r="EBH34" s="180"/>
      <c r="EBI34" s="180"/>
      <c r="EBJ34" s="180"/>
      <c r="EBK34" s="180"/>
      <c r="EBL34" s="180"/>
      <c r="EBM34" s="180"/>
      <c r="EBN34" s="180"/>
      <c r="EBO34" s="180"/>
      <c r="EBP34" s="180"/>
      <c r="EBQ34" s="180"/>
      <c r="EBR34" s="180"/>
      <c r="EBS34" s="180"/>
      <c r="EBT34" s="180"/>
      <c r="EBU34" s="180"/>
      <c r="EBV34" s="180"/>
      <c r="EBW34" s="180"/>
      <c r="EBX34" s="180"/>
      <c r="EBY34" s="180"/>
      <c r="EBZ34" s="180"/>
      <c r="ECA34" s="180"/>
      <c r="ECB34" s="180"/>
      <c r="ECC34" s="180"/>
      <c r="ECD34" s="180"/>
      <c r="ECE34" s="180"/>
      <c r="ECF34" s="180"/>
      <c r="ECG34" s="180"/>
      <c r="ECH34" s="180"/>
      <c r="ECI34" s="180"/>
      <c r="ECJ34" s="180"/>
      <c r="ECK34" s="180"/>
      <c r="ECL34" s="180"/>
      <c r="ECM34" s="180"/>
      <c r="ECN34" s="180"/>
      <c r="ECO34" s="180"/>
      <c r="ECP34" s="180"/>
      <c r="ECQ34" s="180"/>
      <c r="ECR34" s="180"/>
      <c r="ECS34" s="180"/>
      <c r="ECT34" s="180"/>
      <c r="ECU34" s="180"/>
      <c r="ECV34" s="180"/>
      <c r="ECW34" s="180"/>
      <c r="ECX34" s="180"/>
      <c r="ECY34" s="180"/>
      <c r="ECZ34" s="180"/>
      <c r="EDA34" s="180"/>
      <c r="EDB34" s="180"/>
      <c r="EDC34" s="180"/>
      <c r="EDD34" s="180"/>
      <c r="EDE34" s="180"/>
      <c r="EDF34" s="180"/>
      <c r="EDG34" s="180"/>
      <c r="EDH34" s="180"/>
      <c r="EDI34" s="180"/>
      <c r="EDJ34" s="180"/>
      <c r="EDK34" s="180"/>
      <c r="EDL34" s="180"/>
      <c r="EDM34" s="180"/>
      <c r="EDN34" s="180"/>
      <c r="EDO34" s="180"/>
      <c r="EDP34" s="180"/>
      <c r="EDQ34" s="180"/>
      <c r="EDR34" s="180"/>
      <c r="EDS34" s="180"/>
      <c r="EDT34" s="180"/>
      <c r="EDU34" s="180"/>
      <c r="EDV34" s="180"/>
      <c r="EDW34" s="180"/>
      <c r="EDX34" s="180"/>
      <c r="EDY34" s="180"/>
      <c r="EDZ34" s="180"/>
      <c r="EEA34" s="180"/>
      <c r="EEB34" s="180"/>
      <c r="EEC34" s="180"/>
      <c r="EED34" s="180"/>
      <c r="EEE34" s="180"/>
      <c r="EEF34" s="180"/>
      <c r="EEG34" s="180"/>
      <c r="EEH34" s="180"/>
      <c r="EEI34" s="180"/>
      <c r="EEJ34" s="180"/>
      <c r="EEK34" s="180"/>
      <c r="EEL34" s="180"/>
      <c r="EEM34" s="180"/>
      <c r="EEN34" s="180"/>
      <c r="EEO34" s="180"/>
      <c r="EEP34" s="180"/>
      <c r="EEQ34" s="180"/>
      <c r="EER34" s="180"/>
      <c r="EES34" s="180"/>
      <c r="EET34" s="180"/>
      <c r="EEU34" s="180"/>
      <c r="EEV34" s="180"/>
      <c r="EEW34" s="180"/>
      <c r="EEX34" s="180"/>
      <c r="EEY34" s="180"/>
      <c r="EEZ34" s="180"/>
      <c r="EFA34" s="180"/>
      <c r="EFB34" s="180"/>
      <c r="EFC34" s="180"/>
      <c r="EFD34" s="180"/>
      <c r="EFE34" s="180"/>
      <c r="EFF34" s="180"/>
      <c r="EFG34" s="180"/>
      <c r="EFH34" s="180"/>
      <c r="EFI34" s="180"/>
      <c r="EFJ34" s="180"/>
      <c r="EFK34" s="180"/>
      <c r="EFL34" s="180"/>
      <c r="EFM34" s="180"/>
      <c r="EFN34" s="180"/>
      <c r="EFO34" s="180"/>
      <c r="EFP34" s="180"/>
      <c r="EFQ34" s="180"/>
      <c r="EFR34" s="180"/>
      <c r="EFS34" s="180"/>
      <c r="EFT34" s="180"/>
      <c r="EFU34" s="180"/>
      <c r="EFV34" s="180"/>
      <c r="EFW34" s="180"/>
      <c r="EFX34" s="180"/>
      <c r="EFY34" s="180"/>
      <c r="EFZ34" s="180"/>
      <c r="EGA34" s="180"/>
      <c r="EGB34" s="180"/>
      <c r="EGC34" s="180"/>
      <c r="EGD34" s="180"/>
      <c r="EGE34" s="180"/>
      <c r="EGF34" s="180"/>
      <c r="EGG34" s="180"/>
      <c r="EGH34" s="180"/>
      <c r="EGI34" s="180"/>
      <c r="EGJ34" s="180"/>
      <c r="EGK34" s="180"/>
      <c r="EGL34" s="180"/>
      <c r="EGM34" s="180"/>
      <c r="EGN34" s="180"/>
      <c r="EGO34" s="180"/>
      <c r="EGP34" s="180"/>
      <c r="EGQ34" s="180"/>
      <c r="EGR34" s="180"/>
      <c r="EGS34" s="180"/>
      <c r="EGT34" s="180"/>
      <c r="EGU34" s="180"/>
      <c r="EGV34" s="180"/>
      <c r="EGW34" s="180"/>
      <c r="EGX34" s="180"/>
      <c r="EGY34" s="180"/>
      <c r="EGZ34" s="180"/>
      <c r="EHA34" s="180"/>
      <c r="EHB34" s="180"/>
      <c r="EHC34" s="180"/>
      <c r="EHD34" s="180"/>
      <c r="EHE34" s="180"/>
      <c r="EHF34" s="180"/>
      <c r="EHG34" s="180"/>
      <c r="EHH34" s="180"/>
      <c r="EHI34" s="180"/>
      <c r="EHJ34" s="180"/>
      <c r="EHK34" s="180"/>
      <c r="EHL34" s="180"/>
      <c r="EHM34" s="180"/>
      <c r="EHN34" s="180"/>
      <c r="EHO34" s="180"/>
      <c r="EHP34" s="180"/>
      <c r="EHQ34" s="180"/>
      <c r="EHR34" s="180"/>
      <c r="EHS34" s="180"/>
      <c r="EHT34" s="180"/>
      <c r="EHU34" s="180"/>
      <c r="EHV34" s="180"/>
      <c r="EHW34" s="180"/>
      <c r="EHX34" s="180"/>
      <c r="EHY34" s="180"/>
      <c r="EHZ34" s="180"/>
      <c r="EIA34" s="180"/>
      <c r="EIB34" s="180"/>
      <c r="EIC34" s="180"/>
      <c r="EID34" s="180"/>
      <c r="EIE34" s="180"/>
      <c r="EIF34" s="180"/>
      <c r="EIG34" s="180"/>
      <c r="EIH34" s="180"/>
      <c r="EII34" s="180"/>
      <c r="EIJ34" s="180"/>
      <c r="EIK34" s="180"/>
      <c r="EIL34" s="180"/>
      <c r="EIM34" s="180"/>
      <c r="EIN34" s="180"/>
      <c r="EIO34" s="180"/>
      <c r="EIP34" s="180"/>
      <c r="EIQ34" s="180"/>
      <c r="EIR34" s="180"/>
      <c r="EIS34" s="180"/>
      <c r="EIT34" s="180"/>
      <c r="EIU34" s="180"/>
      <c r="EIV34" s="180"/>
      <c r="EIW34" s="180"/>
      <c r="EIX34" s="180"/>
      <c r="EIY34" s="180"/>
      <c r="EIZ34" s="180"/>
      <c r="EJA34" s="180"/>
      <c r="EJB34" s="180"/>
      <c r="EJC34" s="180"/>
      <c r="EJD34" s="180"/>
      <c r="EJE34" s="180"/>
      <c r="EJF34" s="180"/>
      <c r="EJG34" s="180"/>
      <c r="EJH34" s="180"/>
      <c r="EJI34" s="180"/>
      <c r="EJJ34" s="180"/>
      <c r="EJK34" s="180"/>
      <c r="EJL34" s="180"/>
      <c r="EJM34" s="180"/>
      <c r="EJN34" s="180"/>
      <c r="EJO34" s="180"/>
      <c r="EJP34" s="180"/>
      <c r="EJQ34" s="180"/>
      <c r="EJR34" s="180"/>
      <c r="EJS34" s="180"/>
      <c r="EJT34" s="180"/>
      <c r="EJU34" s="180"/>
      <c r="EJV34" s="180"/>
      <c r="EJW34" s="180"/>
      <c r="EJX34" s="180"/>
      <c r="EJY34" s="180"/>
      <c r="EJZ34" s="180"/>
      <c r="EKA34" s="180"/>
      <c r="EKB34" s="180"/>
      <c r="EKC34" s="180"/>
      <c r="EKD34" s="180"/>
      <c r="EKE34" s="180"/>
      <c r="EKF34" s="180"/>
      <c r="EKG34" s="180"/>
      <c r="EKH34" s="180"/>
      <c r="EKI34" s="180"/>
      <c r="EKJ34" s="180"/>
      <c r="EKK34" s="180"/>
      <c r="EKL34" s="180"/>
      <c r="EKM34" s="180"/>
      <c r="EKN34" s="180"/>
      <c r="EKO34" s="180"/>
      <c r="EKP34" s="180"/>
      <c r="EKQ34" s="180"/>
      <c r="EKR34" s="180"/>
      <c r="EKS34" s="180"/>
      <c r="EKT34" s="180"/>
      <c r="EKU34" s="180"/>
      <c r="EKV34" s="180"/>
      <c r="EKW34" s="180"/>
      <c r="EKX34" s="180"/>
      <c r="EKY34" s="180"/>
      <c r="EKZ34" s="180"/>
      <c r="ELA34" s="180"/>
      <c r="ELB34" s="180"/>
      <c r="ELC34" s="180"/>
      <c r="ELD34" s="180"/>
      <c r="ELE34" s="180"/>
      <c r="ELF34" s="180"/>
      <c r="ELG34" s="180"/>
      <c r="ELH34" s="180"/>
      <c r="ELI34" s="180"/>
      <c r="ELJ34" s="180"/>
      <c r="ELK34" s="180"/>
      <c r="ELL34" s="180"/>
      <c r="ELM34" s="180"/>
      <c r="ELN34" s="180"/>
      <c r="ELO34" s="180"/>
      <c r="ELP34" s="180"/>
      <c r="ELQ34" s="180"/>
      <c r="ELR34" s="180"/>
      <c r="ELS34" s="180"/>
      <c r="ELT34" s="180"/>
      <c r="ELU34" s="180"/>
      <c r="ELV34" s="180"/>
      <c r="ELW34" s="180"/>
      <c r="ELX34" s="180"/>
      <c r="ELY34" s="180"/>
      <c r="ELZ34" s="180"/>
      <c r="EMA34" s="180"/>
      <c r="EMB34" s="180"/>
      <c r="EMC34" s="180"/>
      <c r="EMD34" s="180"/>
      <c r="EME34" s="180"/>
      <c r="EMF34" s="180"/>
      <c r="EMG34" s="180"/>
      <c r="EMH34" s="180"/>
      <c r="EMI34" s="180"/>
      <c r="EMJ34" s="180"/>
      <c r="EMK34" s="180"/>
      <c r="EML34" s="180"/>
      <c r="EMM34" s="180"/>
      <c r="EMN34" s="180"/>
      <c r="EMO34" s="180"/>
      <c r="EMP34" s="180"/>
      <c r="EMQ34" s="180"/>
      <c r="EMR34" s="180"/>
      <c r="EMS34" s="180"/>
      <c r="EMT34" s="180"/>
      <c r="EMU34" s="180"/>
      <c r="EMV34" s="180"/>
      <c r="EMW34" s="180"/>
      <c r="EMX34" s="180"/>
      <c r="EMY34" s="180"/>
      <c r="EMZ34" s="180"/>
      <c r="ENA34" s="180"/>
      <c r="ENB34" s="180"/>
      <c r="ENC34" s="180"/>
      <c r="END34" s="180"/>
      <c r="ENE34" s="180"/>
      <c r="ENF34" s="180"/>
      <c r="ENG34" s="180"/>
      <c r="ENH34" s="180"/>
      <c r="ENI34" s="180"/>
      <c r="ENJ34" s="180"/>
      <c r="ENK34" s="180"/>
      <c r="ENL34" s="180"/>
      <c r="ENM34" s="180"/>
      <c r="ENN34" s="180"/>
      <c r="ENO34" s="180"/>
      <c r="ENP34" s="180"/>
      <c r="ENQ34" s="180"/>
      <c r="ENR34" s="180"/>
      <c r="ENS34" s="180"/>
      <c r="ENT34" s="180"/>
      <c r="ENU34" s="180"/>
      <c r="ENV34" s="180"/>
      <c r="ENW34" s="180"/>
      <c r="ENX34" s="180"/>
      <c r="ENY34" s="180"/>
      <c r="ENZ34" s="180"/>
      <c r="EOA34" s="180"/>
      <c r="EOB34" s="180"/>
      <c r="EOC34" s="180"/>
      <c r="EOD34" s="180"/>
      <c r="EOE34" s="180"/>
      <c r="EOF34" s="180"/>
      <c r="EOG34" s="180"/>
      <c r="EOH34" s="180"/>
      <c r="EOI34" s="180"/>
      <c r="EOJ34" s="180"/>
      <c r="EOK34" s="180"/>
      <c r="EOL34" s="180"/>
      <c r="EOM34" s="180"/>
      <c r="EON34" s="180"/>
      <c r="EOO34" s="180"/>
      <c r="EOP34" s="180"/>
      <c r="EOQ34" s="180"/>
      <c r="EOR34" s="180"/>
      <c r="EOS34" s="180"/>
      <c r="EOT34" s="180"/>
      <c r="EOU34" s="180"/>
      <c r="EOV34" s="180"/>
      <c r="EOW34" s="180"/>
      <c r="EOX34" s="180"/>
      <c r="EOY34" s="180"/>
      <c r="EOZ34" s="180"/>
      <c r="EPA34" s="180"/>
      <c r="EPB34" s="180"/>
      <c r="EPC34" s="180"/>
      <c r="EPD34" s="180"/>
      <c r="EPE34" s="180"/>
      <c r="EPF34" s="180"/>
      <c r="EPG34" s="180"/>
      <c r="EPH34" s="180"/>
      <c r="EPI34" s="180"/>
      <c r="EPJ34" s="180"/>
      <c r="EPK34" s="180"/>
      <c r="EPL34" s="180"/>
      <c r="EPM34" s="180"/>
      <c r="EPN34" s="180"/>
      <c r="EPO34" s="180"/>
      <c r="EPP34" s="180"/>
      <c r="EPQ34" s="180"/>
      <c r="EPR34" s="180"/>
      <c r="EPS34" s="180"/>
      <c r="EPT34" s="180"/>
      <c r="EPU34" s="180"/>
      <c r="EPV34" s="180"/>
      <c r="EPW34" s="180"/>
      <c r="EPX34" s="180"/>
      <c r="EPY34" s="180"/>
      <c r="EPZ34" s="180"/>
      <c r="EQA34" s="180"/>
      <c r="EQB34" s="180"/>
      <c r="EQC34" s="180"/>
      <c r="EQD34" s="180"/>
      <c r="EQE34" s="180"/>
      <c r="EQF34" s="180"/>
      <c r="EQG34" s="180"/>
      <c r="EQH34" s="180"/>
      <c r="EQI34" s="180"/>
      <c r="EQJ34" s="180"/>
      <c r="EQK34" s="180"/>
      <c r="EQL34" s="180"/>
      <c r="EQM34" s="180"/>
      <c r="EQN34" s="180"/>
      <c r="EQO34" s="180"/>
      <c r="EQP34" s="180"/>
      <c r="EQQ34" s="180"/>
      <c r="EQR34" s="180"/>
      <c r="EQS34" s="180"/>
      <c r="EQT34" s="180"/>
      <c r="EQU34" s="180"/>
      <c r="EQV34" s="180"/>
      <c r="EQW34" s="180"/>
      <c r="EQX34" s="180"/>
      <c r="EQY34" s="180"/>
      <c r="EQZ34" s="180"/>
      <c r="ERA34" s="180"/>
      <c r="ERB34" s="180"/>
      <c r="ERC34" s="180"/>
      <c r="ERD34" s="180"/>
      <c r="ERE34" s="180"/>
      <c r="ERF34" s="180"/>
      <c r="ERG34" s="180"/>
      <c r="ERH34" s="180"/>
      <c r="ERI34" s="180"/>
      <c r="ERJ34" s="180"/>
      <c r="ERK34" s="180"/>
      <c r="ERL34" s="180"/>
      <c r="ERM34" s="180"/>
      <c r="ERN34" s="180"/>
      <c r="ERO34" s="180"/>
      <c r="ERP34" s="180"/>
      <c r="ERQ34" s="180"/>
      <c r="ERR34" s="180"/>
      <c r="ERS34" s="180"/>
      <c r="ERT34" s="180"/>
      <c r="ERU34" s="180"/>
      <c r="ERV34" s="180"/>
      <c r="ERW34" s="180"/>
      <c r="ERX34" s="180"/>
      <c r="ERY34" s="180"/>
      <c r="ERZ34" s="180"/>
      <c r="ESA34" s="180"/>
      <c r="ESB34" s="180"/>
      <c r="ESC34" s="180"/>
      <c r="ESD34" s="180"/>
      <c r="ESE34" s="180"/>
      <c r="ESF34" s="180"/>
      <c r="ESG34" s="180"/>
      <c r="ESH34" s="180"/>
      <c r="ESI34" s="180"/>
      <c r="ESJ34" s="180"/>
      <c r="ESK34" s="180"/>
      <c r="ESL34" s="180"/>
      <c r="ESM34" s="180"/>
      <c r="ESN34" s="180"/>
      <c r="ESO34" s="180"/>
      <c r="ESP34" s="180"/>
      <c r="ESQ34" s="180"/>
      <c r="ESR34" s="180"/>
      <c r="ESS34" s="180"/>
      <c r="EST34" s="180"/>
      <c r="ESU34" s="180"/>
      <c r="ESV34" s="180"/>
      <c r="ESW34" s="180"/>
      <c r="ESX34" s="180"/>
      <c r="ESY34" s="180"/>
      <c r="ESZ34" s="180"/>
      <c r="ETA34" s="180"/>
      <c r="ETB34" s="180"/>
      <c r="ETC34" s="180"/>
      <c r="ETD34" s="180"/>
      <c r="ETE34" s="180"/>
      <c r="ETF34" s="180"/>
      <c r="ETG34" s="180"/>
      <c r="ETH34" s="180"/>
      <c r="ETI34" s="180"/>
      <c r="ETJ34" s="180"/>
      <c r="ETK34" s="180"/>
      <c r="ETL34" s="180"/>
      <c r="ETM34" s="180"/>
      <c r="ETN34" s="180"/>
      <c r="ETO34" s="180"/>
      <c r="ETP34" s="180"/>
      <c r="ETQ34" s="180"/>
      <c r="ETR34" s="180"/>
      <c r="ETS34" s="180"/>
      <c r="ETT34" s="180"/>
      <c r="ETU34" s="180"/>
      <c r="ETV34" s="180"/>
      <c r="ETW34" s="180"/>
      <c r="ETX34" s="180"/>
      <c r="ETY34" s="180"/>
      <c r="ETZ34" s="180"/>
      <c r="EUA34" s="180"/>
      <c r="EUB34" s="180"/>
      <c r="EUC34" s="180"/>
      <c r="EUD34" s="180"/>
      <c r="EUE34" s="180"/>
      <c r="EUF34" s="180"/>
      <c r="EUG34" s="180"/>
      <c r="EUH34" s="180"/>
      <c r="EUI34" s="180"/>
      <c r="EUJ34" s="180"/>
      <c r="EUK34" s="180"/>
      <c r="EUL34" s="180"/>
      <c r="EUM34" s="180"/>
      <c r="EUN34" s="180"/>
      <c r="EUO34" s="180"/>
      <c r="EUP34" s="180"/>
      <c r="EUQ34" s="180"/>
      <c r="EUR34" s="180"/>
      <c r="EUS34" s="180"/>
      <c r="EUT34" s="180"/>
      <c r="EUU34" s="180"/>
      <c r="EUV34" s="180"/>
      <c r="EUW34" s="180"/>
      <c r="EUX34" s="180"/>
      <c r="EUY34" s="180"/>
      <c r="EUZ34" s="180"/>
      <c r="EVA34" s="180"/>
      <c r="EVB34" s="180"/>
      <c r="EVC34" s="180"/>
      <c r="EVD34" s="180"/>
      <c r="EVE34" s="180"/>
      <c r="EVF34" s="180"/>
      <c r="EVG34" s="180"/>
      <c r="EVH34" s="180"/>
      <c r="EVI34" s="180"/>
      <c r="EVJ34" s="180"/>
      <c r="EVK34" s="180"/>
      <c r="EVL34" s="180"/>
      <c r="EVM34" s="180"/>
      <c r="EVN34" s="180"/>
      <c r="EVO34" s="180"/>
      <c r="EVP34" s="180"/>
      <c r="EVQ34" s="180"/>
      <c r="EVR34" s="180"/>
      <c r="EVS34" s="180"/>
      <c r="EVT34" s="180"/>
      <c r="EVU34" s="180"/>
      <c r="EVV34" s="180"/>
      <c r="EVW34" s="180"/>
      <c r="EVX34" s="180"/>
      <c r="EVY34" s="180"/>
      <c r="EVZ34" s="180"/>
      <c r="EWA34" s="180"/>
      <c r="EWB34" s="180"/>
      <c r="EWC34" s="180"/>
      <c r="EWD34" s="180"/>
      <c r="EWE34" s="180"/>
      <c r="EWF34" s="180"/>
      <c r="EWG34" s="180"/>
      <c r="EWH34" s="180"/>
      <c r="EWI34" s="180"/>
      <c r="EWJ34" s="180"/>
      <c r="EWK34" s="180"/>
      <c r="EWL34" s="180"/>
      <c r="EWM34" s="180"/>
      <c r="EWN34" s="180"/>
      <c r="EWO34" s="180"/>
      <c r="EWP34" s="180"/>
      <c r="EWQ34" s="180"/>
      <c r="EWR34" s="180"/>
      <c r="EWS34" s="180"/>
      <c r="EWT34" s="180"/>
      <c r="EWU34" s="180"/>
      <c r="EWV34" s="180"/>
      <c r="EWW34" s="180"/>
      <c r="EWX34" s="180"/>
      <c r="EWY34" s="180"/>
      <c r="EWZ34" s="180"/>
      <c r="EXA34" s="180"/>
      <c r="EXB34" s="180"/>
      <c r="EXC34" s="180"/>
      <c r="EXD34" s="180"/>
      <c r="EXE34" s="180"/>
      <c r="EXF34" s="180"/>
      <c r="EXG34" s="180"/>
      <c r="EXH34" s="180"/>
      <c r="EXI34" s="180"/>
      <c r="EXJ34" s="180"/>
      <c r="EXK34" s="180"/>
      <c r="EXL34" s="180"/>
      <c r="EXM34" s="180"/>
      <c r="EXN34" s="180"/>
      <c r="EXO34" s="180"/>
      <c r="EXP34" s="180"/>
      <c r="EXQ34" s="180"/>
      <c r="EXR34" s="180"/>
      <c r="EXS34" s="180"/>
      <c r="EXT34" s="180"/>
      <c r="EXU34" s="180"/>
      <c r="EXV34" s="180"/>
      <c r="EXW34" s="180"/>
      <c r="EXX34" s="180"/>
      <c r="EXY34" s="180"/>
      <c r="EXZ34" s="180"/>
      <c r="EYA34" s="180"/>
      <c r="EYB34" s="180"/>
      <c r="EYC34" s="180"/>
      <c r="EYD34" s="180"/>
      <c r="EYE34" s="180"/>
      <c r="EYF34" s="180"/>
      <c r="EYG34" s="180"/>
      <c r="EYH34" s="180"/>
      <c r="EYI34" s="180"/>
      <c r="EYJ34" s="180"/>
      <c r="EYK34" s="180"/>
      <c r="EYL34" s="180"/>
      <c r="EYM34" s="180"/>
      <c r="EYN34" s="180"/>
      <c r="EYO34" s="180"/>
      <c r="EYP34" s="180"/>
      <c r="EYQ34" s="180"/>
      <c r="EYR34" s="180"/>
      <c r="EYS34" s="180"/>
      <c r="EYT34" s="180"/>
      <c r="EYU34" s="180"/>
      <c r="EYV34" s="180"/>
      <c r="EYW34" s="180"/>
      <c r="EYX34" s="180"/>
      <c r="EYY34" s="180"/>
      <c r="EYZ34" s="180"/>
      <c r="EZA34" s="180"/>
      <c r="EZB34" s="180"/>
      <c r="EZC34" s="180"/>
      <c r="EZD34" s="180"/>
      <c r="EZE34" s="180"/>
      <c r="EZF34" s="180"/>
      <c r="EZG34" s="180"/>
      <c r="EZH34" s="180"/>
      <c r="EZI34" s="180"/>
      <c r="EZJ34" s="180"/>
      <c r="EZK34" s="180"/>
      <c r="EZL34" s="180"/>
      <c r="EZM34" s="180"/>
      <c r="EZN34" s="180"/>
      <c r="EZO34" s="180"/>
      <c r="EZP34" s="180"/>
      <c r="EZQ34" s="180"/>
      <c r="EZR34" s="180"/>
      <c r="EZS34" s="180"/>
      <c r="EZT34" s="180"/>
      <c r="EZU34" s="180"/>
      <c r="EZV34" s="180"/>
      <c r="EZW34" s="180"/>
      <c r="EZX34" s="180"/>
      <c r="EZY34" s="180"/>
      <c r="EZZ34" s="180"/>
      <c r="FAA34" s="180"/>
      <c r="FAB34" s="180"/>
      <c r="FAC34" s="180"/>
      <c r="FAD34" s="180"/>
      <c r="FAE34" s="180"/>
      <c r="FAF34" s="180"/>
      <c r="FAG34" s="180"/>
      <c r="FAH34" s="180"/>
      <c r="FAI34" s="180"/>
      <c r="FAJ34" s="180"/>
      <c r="FAK34" s="180"/>
      <c r="FAL34" s="180"/>
      <c r="FAM34" s="180"/>
      <c r="FAN34" s="180"/>
      <c r="FAO34" s="180"/>
      <c r="FAP34" s="180"/>
      <c r="FAQ34" s="180"/>
      <c r="FAR34" s="180"/>
      <c r="FAS34" s="180"/>
      <c r="FAT34" s="180"/>
      <c r="FAU34" s="180"/>
      <c r="FAV34" s="180"/>
      <c r="FAW34" s="180"/>
      <c r="FAX34" s="180"/>
      <c r="FAY34" s="180"/>
      <c r="FAZ34" s="180"/>
      <c r="FBA34" s="180"/>
      <c r="FBB34" s="180"/>
      <c r="FBC34" s="180"/>
      <c r="FBD34" s="180"/>
      <c r="FBE34" s="180"/>
      <c r="FBF34" s="180"/>
      <c r="FBG34" s="180"/>
      <c r="FBH34" s="180"/>
      <c r="FBI34" s="180"/>
      <c r="FBJ34" s="180"/>
      <c r="FBK34" s="180"/>
      <c r="FBL34" s="180"/>
      <c r="FBM34" s="180"/>
      <c r="FBN34" s="180"/>
      <c r="FBO34" s="180"/>
      <c r="FBP34" s="180"/>
      <c r="FBQ34" s="180"/>
      <c r="FBR34" s="180"/>
      <c r="FBS34" s="180"/>
      <c r="FBT34" s="180"/>
      <c r="FBU34" s="180"/>
      <c r="FBV34" s="180"/>
      <c r="FBW34" s="180"/>
      <c r="FBX34" s="180"/>
      <c r="FBY34" s="180"/>
      <c r="FBZ34" s="180"/>
      <c r="FCA34" s="180"/>
      <c r="FCB34" s="180"/>
      <c r="FCC34" s="180"/>
      <c r="FCD34" s="180"/>
      <c r="FCE34" s="180"/>
      <c r="FCF34" s="180"/>
      <c r="FCG34" s="180"/>
      <c r="FCH34" s="180"/>
      <c r="FCI34" s="180"/>
      <c r="FCJ34" s="180"/>
      <c r="FCK34" s="180"/>
      <c r="FCL34" s="180"/>
      <c r="FCM34" s="180"/>
      <c r="FCN34" s="180"/>
      <c r="FCO34" s="180"/>
      <c r="FCP34" s="180"/>
      <c r="FCQ34" s="180"/>
      <c r="FCR34" s="180"/>
      <c r="FCS34" s="180"/>
      <c r="FCT34" s="180"/>
      <c r="FCU34" s="180"/>
      <c r="FCV34" s="180"/>
      <c r="FCW34" s="180"/>
      <c r="FCX34" s="180"/>
      <c r="FCY34" s="180"/>
      <c r="FCZ34" s="180"/>
      <c r="FDA34" s="180"/>
      <c r="FDB34" s="180"/>
      <c r="FDC34" s="180"/>
      <c r="FDD34" s="180"/>
      <c r="FDE34" s="180"/>
      <c r="FDF34" s="180"/>
      <c r="FDG34" s="180"/>
      <c r="FDH34" s="180"/>
      <c r="FDI34" s="180"/>
      <c r="FDJ34" s="180"/>
      <c r="FDK34" s="180"/>
      <c r="FDL34" s="180"/>
      <c r="FDM34" s="180"/>
      <c r="FDN34" s="180"/>
      <c r="FDO34" s="180"/>
      <c r="FDP34" s="180"/>
      <c r="FDQ34" s="180"/>
      <c r="FDR34" s="180"/>
      <c r="FDS34" s="180"/>
      <c r="FDT34" s="180"/>
      <c r="FDU34" s="180"/>
      <c r="FDV34" s="180"/>
      <c r="FDW34" s="180"/>
      <c r="FDX34" s="180"/>
      <c r="FDY34" s="180"/>
      <c r="FDZ34" s="180"/>
      <c r="FEA34" s="180"/>
      <c r="FEB34" s="180"/>
      <c r="FEC34" s="180"/>
      <c r="FED34" s="180"/>
      <c r="FEE34" s="180"/>
      <c r="FEF34" s="180"/>
      <c r="FEG34" s="180"/>
      <c r="FEH34" s="180"/>
      <c r="FEI34" s="180"/>
      <c r="FEJ34" s="180"/>
      <c r="FEK34" s="180"/>
      <c r="FEL34" s="180"/>
      <c r="FEM34" s="180"/>
      <c r="FEN34" s="180"/>
      <c r="FEO34" s="180"/>
      <c r="FEP34" s="180"/>
      <c r="FEQ34" s="180"/>
      <c r="FER34" s="180"/>
      <c r="FES34" s="180"/>
      <c r="FET34" s="180"/>
      <c r="FEU34" s="180"/>
      <c r="FEV34" s="180"/>
      <c r="FEW34" s="180"/>
      <c r="FEX34" s="180"/>
      <c r="FEY34" s="180"/>
      <c r="FEZ34" s="180"/>
      <c r="FFA34" s="180"/>
      <c r="FFB34" s="180"/>
      <c r="FFC34" s="180"/>
      <c r="FFD34" s="180"/>
      <c r="FFE34" s="180"/>
      <c r="FFF34" s="180"/>
      <c r="FFG34" s="180"/>
      <c r="FFH34" s="180"/>
      <c r="FFI34" s="180"/>
      <c r="FFJ34" s="180"/>
      <c r="FFK34" s="180"/>
      <c r="FFL34" s="180"/>
      <c r="FFM34" s="180"/>
      <c r="FFN34" s="180"/>
      <c r="FFO34" s="180"/>
      <c r="FFP34" s="180"/>
      <c r="FFQ34" s="180"/>
      <c r="FFR34" s="180"/>
      <c r="FFS34" s="180"/>
      <c r="FFT34" s="180"/>
      <c r="FFU34" s="180"/>
      <c r="FFV34" s="180"/>
      <c r="FFW34" s="180"/>
      <c r="FFX34" s="180"/>
      <c r="FFY34" s="180"/>
      <c r="FFZ34" s="180"/>
      <c r="FGA34" s="180"/>
      <c r="FGB34" s="180"/>
      <c r="FGC34" s="180"/>
      <c r="FGD34" s="180"/>
      <c r="FGE34" s="180"/>
      <c r="FGF34" s="180"/>
      <c r="FGG34" s="180"/>
      <c r="FGH34" s="180"/>
      <c r="FGI34" s="180"/>
      <c r="FGJ34" s="180"/>
      <c r="FGK34" s="180"/>
      <c r="FGL34" s="180"/>
      <c r="FGM34" s="180"/>
      <c r="FGN34" s="180"/>
      <c r="FGO34" s="180"/>
      <c r="FGP34" s="180"/>
      <c r="FGQ34" s="180"/>
      <c r="FGR34" s="180"/>
      <c r="FGS34" s="180"/>
      <c r="FGT34" s="180"/>
      <c r="FGU34" s="180"/>
      <c r="FGV34" s="180"/>
      <c r="FGW34" s="180"/>
      <c r="FGX34" s="180"/>
      <c r="FGY34" s="180"/>
      <c r="FGZ34" s="180"/>
      <c r="FHA34" s="180"/>
      <c r="FHB34" s="180"/>
      <c r="FHC34" s="180"/>
      <c r="FHD34" s="180"/>
      <c r="FHE34" s="180"/>
      <c r="FHF34" s="180"/>
      <c r="FHG34" s="180"/>
      <c r="FHH34" s="180"/>
      <c r="FHI34" s="180"/>
      <c r="FHJ34" s="180"/>
      <c r="FHK34" s="180"/>
      <c r="FHL34" s="180"/>
      <c r="FHM34" s="180"/>
      <c r="FHN34" s="180"/>
      <c r="FHO34" s="180"/>
      <c r="FHP34" s="180"/>
      <c r="FHQ34" s="180"/>
      <c r="FHR34" s="180"/>
      <c r="FHS34" s="180"/>
      <c r="FHT34" s="180"/>
      <c r="FHU34" s="180"/>
      <c r="FHV34" s="180"/>
      <c r="FHW34" s="180"/>
      <c r="FHX34" s="180"/>
      <c r="FHY34" s="180"/>
      <c r="FHZ34" s="180"/>
      <c r="FIA34" s="180"/>
      <c r="FIB34" s="180"/>
      <c r="FIC34" s="180"/>
      <c r="FID34" s="180"/>
      <c r="FIE34" s="180"/>
      <c r="FIF34" s="180"/>
      <c r="FIG34" s="180"/>
      <c r="FIH34" s="180"/>
      <c r="FII34" s="180"/>
      <c r="FIJ34" s="180"/>
      <c r="FIK34" s="180"/>
      <c r="FIL34" s="180"/>
      <c r="FIM34" s="180"/>
      <c r="FIN34" s="180"/>
      <c r="FIO34" s="180"/>
      <c r="FIP34" s="180"/>
      <c r="FIQ34" s="180"/>
      <c r="FIR34" s="180"/>
      <c r="FIS34" s="180"/>
      <c r="FIT34" s="180"/>
      <c r="FIU34" s="180"/>
      <c r="FIV34" s="180"/>
      <c r="FIW34" s="180"/>
      <c r="FIX34" s="180"/>
      <c r="FIY34" s="180"/>
      <c r="FIZ34" s="180"/>
      <c r="FJA34" s="180"/>
      <c r="FJB34" s="180"/>
      <c r="FJC34" s="180"/>
      <c r="FJD34" s="180"/>
      <c r="FJE34" s="180"/>
      <c r="FJF34" s="180"/>
      <c r="FJG34" s="180"/>
      <c r="FJH34" s="180"/>
      <c r="FJI34" s="180"/>
      <c r="FJJ34" s="180"/>
      <c r="FJK34" s="180"/>
      <c r="FJL34" s="180"/>
      <c r="FJM34" s="180"/>
      <c r="FJN34" s="180"/>
      <c r="FJO34" s="180"/>
      <c r="FJP34" s="180"/>
      <c r="FJQ34" s="180"/>
      <c r="FJR34" s="180"/>
      <c r="FJS34" s="180"/>
      <c r="FJT34" s="180"/>
      <c r="FJU34" s="180"/>
      <c r="FJV34" s="180"/>
      <c r="FJW34" s="180"/>
      <c r="FJX34" s="180"/>
      <c r="FJY34" s="180"/>
      <c r="FJZ34" s="180"/>
      <c r="FKA34" s="180"/>
      <c r="FKB34" s="180"/>
      <c r="FKC34" s="180"/>
      <c r="FKD34" s="180"/>
      <c r="FKE34" s="180"/>
      <c r="FKF34" s="180"/>
      <c r="FKG34" s="180"/>
      <c r="FKH34" s="180"/>
      <c r="FKI34" s="180"/>
      <c r="FKJ34" s="180"/>
      <c r="FKK34" s="180"/>
      <c r="FKL34" s="180"/>
      <c r="FKM34" s="180"/>
      <c r="FKN34" s="180"/>
      <c r="FKO34" s="180"/>
      <c r="FKP34" s="180"/>
      <c r="FKQ34" s="180"/>
      <c r="FKR34" s="180"/>
      <c r="FKS34" s="180"/>
      <c r="FKT34" s="180"/>
      <c r="FKU34" s="180"/>
      <c r="FKV34" s="180"/>
      <c r="FKW34" s="180"/>
      <c r="FKX34" s="180"/>
      <c r="FKY34" s="180"/>
      <c r="FKZ34" s="180"/>
      <c r="FLA34" s="180"/>
      <c r="FLB34" s="180"/>
      <c r="FLC34" s="180"/>
      <c r="FLD34" s="180"/>
      <c r="FLE34" s="180"/>
      <c r="FLF34" s="180"/>
      <c r="FLG34" s="180"/>
      <c r="FLH34" s="180"/>
      <c r="FLI34" s="180"/>
      <c r="FLJ34" s="180"/>
      <c r="FLK34" s="180"/>
      <c r="FLL34" s="180"/>
      <c r="FLM34" s="180"/>
      <c r="FLN34" s="180"/>
      <c r="FLO34" s="180"/>
      <c r="FLP34" s="180"/>
      <c r="FLQ34" s="180"/>
      <c r="FLR34" s="180"/>
      <c r="FLS34" s="180"/>
      <c r="FLT34" s="180"/>
      <c r="FLU34" s="180"/>
      <c r="FLV34" s="180"/>
      <c r="FLW34" s="180"/>
      <c r="FLX34" s="180"/>
      <c r="FLY34" s="180"/>
      <c r="FLZ34" s="180"/>
      <c r="FMA34" s="180"/>
      <c r="FMB34" s="180"/>
      <c r="FMC34" s="180"/>
      <c r="FMD34" s="180"/>
      <c r="FME34" s="180"/>
      <c r="FMF34" s="180"/>
      <c r="FMG34" s="180"/>
      <c r="FMH34" s="180"/>
      <c r="FMI34" s="180"/>
      <c r="FMJ34" s="180"/>
      <c r="FMK34" s="180"/>
      <c r="FML34" s="180"/>
      <c r="FMM34" s="180"/>
      <c r="FMN34" s="180"/>
      <c r="FMO34" s="180"/>
      <c r="FMP34" s="180"/>
      <c r="FMQ34" s="180"/>
      <c r="FMR34" s="180"/>
      <c r="FMS34" s="180"/>
      <c r="FMT34" s="180"/>
      <c r="FMU34" s="180"/>
      <c r="FMV34" s="180"/>
      <c r="FMW34" s="180"/>
      <c r="FMX34" s="180"/>
      <c r="FMY34" s="180"/>
      <c r="FMZ34" s="180"/>
      <c r="FNA34" s="180"/>
      <c r="FNB34" s="180"/>
      <c r="FNC34" s="180"/>
      <c r="FND34" s="180"/>
      <c r="FNE34" s="180"/>
      <c r="FNF34" s="180"/>
      <c r="FNG34" s="180"/>
      <c r="FNH34" s="180"/>
      <c r="FNI34" s="180"/>
      <c r="FNJ34" s="180"/>
      <c r="FNK34" s="180"/>
      <c r="FNL34" s="180"/>
      <c r="FNM34" s="180"/>
      <c r="FNN34" s="180"/>
      <c r="FNO34" s="180"/>
      <c r="FNP34" s="180"/>
      <c r="FNQ34" s="180"/>
      <c r="FNR34" s="180"/>
      <c r="FNS34" s="180"/>
      <c r="FNT34" s="180"/>
      <c r="FNU34" s="180"/>
      <c r="FNV34" s="180"/>
      <c r="FNW34" s="180"/>
      <c r="FNX34" s="180"/>
      <c r="FNY34" s="180"/>
      <c r="FNZ34" s="180"/>
      <c r="FOA34" s="180"/>
      <c r="FOB34" s="180"/>
      <c r="FOC34" s="180"/>
      <c r="FOD34" s="180"/>
      <c r="FOE34" s="180"/>
      <c r="FOF34" s="180"/>
      <c r="FOG34" s="180"/>
      <c r="FOH34" s="180"/>
      <c r="FOI34" s="180"/>
      <c r="FOJ34" s="180"/>
      <c r="FOK34" s="180"/>
      <c r="FOL34" s="180"/>
      <c r="FOM34" s="180"/>
      <c r="FON34" s="180"/>
      <c r="FOO34" s="180"/>
      <c r="FOP34" s="180"/>
      <c r="FOQ34" s="180"/>
      <c r="FOR34" s="180"/>
      <c r="FOS34" s="180"/>
      <c r="FOT34" s="180"/>
      <c r="FOU34" s="180"/>
      <c r="FOV34" s="180"/>
      <c r="FOW34" s="180"/>
      <c r="FOX34" s="180"/>
      <c r="FOY34" s="180"/>
      <c r="FOZ34" s="180"/>
      <c r="FPA34" s="180"/>
      <c r="FPB34" s="180"/>
      <c r="FPC34" s="180"/>
      <c r="FPD34" s="180"/>
      <c r="FPE34" s="180"/>
      <c r="FPF34" s="180"/>
      <c r="FPG34" s="180"/>
      <c r="FPH34" s="180"/>
      <c r="FPI34" s="180"/>
      <c r="FPJ34" s="180"/>
      <c r="FPK34" s="180"/>
      <c r="FPL34" s="180"/>
      <c r="FPM34" s="180"/>
      <c r="FPN34" s="180"/>
      <c r="FPO34" s="180"/>
      <c r="FPP34" s="180"/>
      <c r="FPQ34" s="180"/>
      <c r="FPR34" s="180"/>
      <c r="FPS34" s="180"/>
      <c r="FPT34" s="180"/>
      <c r="FPU34" s="180"/>
      <c r="FPV34" s="180"/>
      <c r="FPW34" s="180"/>
      <c r="FPX34" s="180"/>
      <c r="FPY34" s="180"/>
      <c r="FPZ34" s="180"/>
      <c r="FQA34" s="180"/>
      <c r="FQB34" s="180"/>
      <c r="FQC34" s="180"/>
      <c r="FQD34" s="180"/>
      <c r="FQE34" s="180"/>
      <c r="FQF34" s="180"/>
      <c r="FQG34" s="180"/>
      <c r="FQH34" s="180"/>
      <c r="FQI34" s="180"/>
      <c r="FQJ34" s="180"/>
      <c r="FQK34" s="180"/>
      <c r="FQL34" s="180"/>
      <c r="FQM34" s="180"/>
      <c r="FQN34" s="180"/>
      <c r="FQO34" s="180"/>
      <c r="FQP34" s="180"/>
      <c r="FQQ34" s="180"/>
      <c r="FQR34" s="180"/>
      <c r="FQS34" s="180"/>
      <c r="FQT34" s="180"/>
      <c r="FQU34" s="180"/>
      <c r="FQV34" s="180"/>
      <c r="FQW34" s="180"/>
      <c r="FQX34" s="180"/>
      <c r="FQY34" s="180"/>
      <c r="FQZ34" s="180"/>
      <c r="FRA34" s="180"/>
      <c r="FRB34" s="180"/>
      <c r="FRC34" s="180"/>
      <c r="FRD34" s="180"/>
      <c r="FRE34" s="180"/>
      <c r="FRF34" s="180"/>
      <c r="FRG34" s="180"/>
      <c r="FRH34" s="180"/>
      <c r="FRI34" s="180"/>
      <c r="FRJ34" s="180"/>
      <c r="FRK34" s="180"/>
      <c r="FRL34" s="180"/>
      <c r="FRM34" s="180"/>
      <c r="FRN34" s="180"/>
      <c r="FRO34" s="180"/>
      <c r="FRP34" s="180"/>
      <c r="FRQ34" s="180"/>
      <c r="FRR34" s="180"/>
      <c r="FRS34" s="180"/>
      <c r="FRT34" s="180"/>
      <c r="FRU34" s="180"/>
      <c r="FRV34" s="180"/>
      <c r="FRW34" s="180"/>
      <c r="FRX34" s="180"/>
      <c r="FRY34" s="180"/>
      <c r="FRZ34" s="180"/>
      <c r="FSA34" s="180"/>
      <c r="FSB34" s="180"/>
      <c r="FSC34" s="180"/>
      <c r="FSD34" s="180"/>
      <c r="FSE34" s="180"/>
      <c r="FSF34" s="180"/>
      <c r="FSG34" s="180"/>
      <c r="FSH34" s="180"/>
      <c r="FSI34" s="180"/>
      <c r="FSJ34" s="180"/>
      <c r="FSK34" s="180"/>
      <c r="FSL34" s="180"/>
      <c r="FSM34" s="180"/>
      <c r="FSN34" s="180"/>
      <c r="FSO34" s="180"/>
      <c r="FSP34" s="180"/>
      <c r="FSQ34" s="180"/>
      <c r="FSR34" s="180"/>
      <c r="FSS34" s="180"/>
      <c r="FST34" s="180"/>
      <c r="FSU34" s="180"/>
      <c r="FSV34" s="180"/>
      <c r="FSW34" s="180"/>
      <c r="FSX34" s="180"/>
      <c r="FSY34" s="180"/>
      <c r="FSZ34" s="180"/>
      <c r="FTA34" s="180"/>
      <c r="FTB34" s="180"/>
      <c r="FTC34" s="180"/>
      <c r="FTD34" s="180"/>
      <c r="FTE34" s="180"/>
      <c r="FTF34" s="180"/>
      <c r="FTG34" s="180"/>
      <c r="FTH34" s="180"/>
      <c r="FTI34" s="180"/>
      <c r="FTJ34" s="180"/>
      <c r="FTK34" s="180"/>
      <c r="FTL34" s="180"/>
      <c r="FTM34" s="180"/>
      <c r="FTN34" s="180"/>
      <c r="FTO34" s="180"/>
      <c r="FTP34" s="180"/>
      <c r="FTQ34" s="180"/>
      <c r="FTR34" s="180"/>
      <c r="FTS34" s="180"/>
      <c r="FTT34" s="180"/>
      <c r="FTU34" s="180"/>
      <c r="FTV34" s="180"/>
      <c r="FTW34" s="180"/>
      <c r="FTX34" s="180"/>
      <c r="FTY34" s="180"/>
      <c r="FTZ34" s="180"/>
      <c r="FUA34" s="180"/>
      <c r="FUB34" s="180"/>
      <c r="FUC34" s="180"/>
      <c r="FUD34" s="180"/>
      <c r="FUE34" s="180"/>
      <c r="FUF34" s="180"/>
      <c r="FUG34" s="180"/>
      <c r="FUH34" s="180"/>
      <c r="FUI34" s="180"/>
      <c r="FUJ34" s="180"/>
      <c r="FUK34" s="180"/>
      <c r="FUL34" s="180"/>
      <c r="FUM34" s="180"/>
      <c r="FUN34" s="180"/>
      <c r="FUO34" s="180"/>
      <c r="FUP34" s="180"/>
      <c r="FUQ34" s="180"/>
      <c r="FUR34" s="180"/>
      <c r="FUS34" s="180"/>
      <c r="FUT34" s="180"/>
      <c r="FUU34" s="180"/>
      <c r="FUV34" s="180"/>
      <c r="FUW34" s="180"/>
      <c r="FUX34" s="180"/>
      <c r="FUY34" s="180"/>
      <c r="FUZ34" s="180"/>
      <c r="FVA34" s="180"/>
      <c r="FVB34" s="180"/>
      <c r="FVC34" s="180"/>
      <c r="FVD34" s="180"/>
      <c r="FVE34" s="180"/>
      <c r="FVF34" s="180"/>
      <c r="FVG34" s="180"/>
      <c r="FVH34" s="180"/>
      <c r="FVI34" s="180"/>
      <c r="FVJ34" s="180"/>
      <c r="FVK34" s="180"/>
      <c r="FVL34" s="180"/>
      <c r="FVM34" s="180"/>
      <c r="FVN34" s="180"/>
      <c r="FVO34" s="180"/>
      <c r="FVP34" s="180"/>
      <c r="FVQ34" s="180"/>
      <c r="FVR34" s="180"/>
      <c r="FVS34" s="180"/>
      <c r="FVT34" s="180"/>
      <c r="FVU34" s="180"/>
      <c r="FVV34" s="180"/>
      <c r="FVW34" s="180"/>
      <c r="FVX34" s="180"/>
      <c r="FVY34" s="180"/>
      <c r="FVZ34" s="180"/>
      <c r="FWA34" s="180"/>
      <c r="FWB34" s="180"/>
      <c r="FWC34" s="180"/>
      <c r="FWD34" s="180"/>
      <c r="FWE34" s="180"/>
      <c r="FWF34" s="180"/>
      <c r="FWG34" s="180"/>
      <c r="FWH34" s="180"/>
      <c r="FWI34" s="180"/>
      <c r="FWJ34" s="180"/>
      <c r="FWK34" s="180"/>
      <c r="FWL34" s="180"/>
      <c r="FWM34" s="180"/>
      <c r="FWN34" s="180"/>
      <c r="FWO34" s="180"/>
      <c r="FWP34" s="180"/>
      <c r="FWQ34" s="180"/>
      <c r="FWR34" s="180"/>
      <c r="FWS34" s="180"/>
      <c r="FWT34" s="180"/>
      <c r="FWU34" s="180"/>
      <c r="FWV34" s="180"/>
      <c r="FWW34" s="180"/>
      <c r="FWX34" s="180"/>
      <c r="FWY34" s="180"/>
      <c r="FWZ34" s="180"/>
      <c r="FXA34" s="180"/>
      <c r="FXB34" s="180"/>
      <c r="FXC34" s="180"/>
      <c r="FXD34" s="180"/>
      <c r="FXE34" s="180"/>
      <c r="FXF34" s="180"/>
      <c r="FXG34" s="180"/>
      <c r="FXH34" s="180"/>
      <c r="FXI34" s="180"/>
      <c r="FXJ34" s="180"/>
      <c r="FXK34" s="180"/>
      <c r="FXL34" s="180"/>
      <c r="FXM34" s="180"/>
      <c r="FXN34" s="180"/>
      <c r="FXO34" s="180"/>
      <c r="FXP34" s="180"/>
      <c r="FXQ34" s="180"/>
      <c r="FXR34" s="180"/>
      <c r="FXS34" s="180"/>
      <c r="FXT34" s="180"/>
      <c r="FXU34" s="180"/>
      <c r="FXV34" s="180"/>
      <c r="FXW34" s="180"/>
      <c r="FXX34" s="180"/>
      <c r="FXY34" s="180"/>
      <c r="FXZ34" s="180"/>
      <c r="FYA34" s="180"/>
      <c r="FYB34" s="180"/>
      <c r="FYC34" s="180"/>
      <c r="FYD34" s="180"/>
      <c r="FYE34" s="180"/>
      <c r="FYF34" s="180"/>
      <c r="FYG34" s="180"/>
      <c r="FYH34" s="180"/>
      <c r="FYI34" s="180"/>
      <c r="FYJ34" s="180"/>
      <c r="FYK34" s="180"/>
      <c r="FYL34" s="180"/>
      <c r="FYM34" s="180"/>
      <c r="FYN34" s="180"/>
      <c r="FYO34" s="180"/>
      <c r="FYP34" s="180"/>
      <c r="FYQ34" s="180"/>
      <c r="FYR34" s="180"/>
      <c r="FYS34" s="180"/>
      <c r="FYT34" s="180"/>
      <c r="FYU34" s="180"/>
      <c r="FYV34" s="180"/>
      <c r="FYW34" s="180"/>
      <c r="FYX34" s="180"/>
      <c r="FYY34" s="180"/>
      <c r="FYZ34" s="180"/>
      <c r="FZA34" s="180"/>
      <c r="FZB34" s="180"/>
      <c r="FZC34" s="180"/>
      <c r="FZD34" s="180"/>
      <c r="FZE34" s="180"/>
      <c r="FZF34" s="180"/>
      <c r="FZG34" s="180"/>
      <c r="FZH34" s="180"/>
      <c r="FZI34" s="180"/>
      <c r="FZJ34" s="180"/>
      <c r="FZK34" s="180"/>
      <c r="FZL34" s="180"/>
      <c r="FZM34" s="180"/>
      <c r="FZN34" s="180"/>
      <c r="FZO34" s="180"/>
      <c r="FZP34" s="180"/>
      <c r="FZQ34" s="180"/>
      <c r="FZR34" s="180"/>
      <c r="FZS34" s="180"/>
      <c r="FZT34" s="180"/>
      <c r="FZU34" s="180"/>
      <c r="FZV34" s="180"/>
      <c r="FZW34" s="180"/>
      <c r="FZX34" s="180"/>
      <c r="FZY34" s="180"/>
      <c r="FZZ34" s="180"/>
      <c r="GAA34" s="180"/>
      <c r="GAB34" s="180"/>
      <c r="GAC34" s="180"/>
      <c r="GAD34" s="180"/>
      <c r="GAE34" s="180"/>
      <c r="GAF34" s="180"/>
      <c r="GAG34" s="180"/>
      <c r="GAH34" s="180"/>
      <c r="GAI34" s="180"/>
      <c r="GAJ34" s="180"/>
      <c r="GAK34" s="180"/>
      <c r="GAL34" s="180"/>
      <c r="GAM34" s="180"/>
      <c r="GAN34" s="180"/>
      <c r="GAO34" s="180"/>
      <c r="GAP34" s="180"/>
      <c r="GAQ34" s="180"/>
      <c r="GAR34" s="180"/>
      <c r="GAS34" s="180"/>
      <c r="GAT34" s="180"/>
      <c r="GAU34" s="180"/>
      <c r="GAV34" s="180"/>
      <c r="GAW34" s="180"/>
      <c r="GAX34" s="180"/>
      <c r="GAY34" s="180"/>
      <c r="GAZ34" s="180"/>
      <c r="GBA34" s="180"/>
      <c r="GBB34" s="180"/>
      <c r="GBC34" s="180"/>
      <c r="GBD34" s="180"/>
      <c r="GBE34" s="180"/>
      <c r="GBF34" s="180"/>
      <c r="GBG34" s="180"/>
      <c r="GBH34" s="180"/>
      <c r="GBI34" s="180"/>
      <c r="GBJ34" s="180"/>
      <c r="GBK34" s="180"/>
      <c r="GBL34" s="180"/>
      <c r="GBM34" s="180"/>
      <c r="GBN34" s="180"/>
      <c r="GBO34" s="180"/>
      <c r="GBP34" s="180"/>
      <c r="GBQ34" s="180"/>
      <c r="GBR34" s="180"/>
      <c r="GBS34" s="180"/>
      <c r="GBT34" s="180"/>
      <c r="GBU34" s="180"/>
      <c r="GBV34" s="180"/>
      <c r="GBW34" s="180"/>
      <c r="GBX34" s="180"/>
      <c r="GBY34" s="180"/>
      <c r="GBZ34" s="180"/>
      <c r="GCA34" s="180"/>
      <c r="GCB34" s="180"/>
      <c r="GCC34" s="180"/>
      <c r="GCD34" s="180"/>
      <c r="GCE34" s="180"/>
      <c r="GCF34" s="180"/>
      <c r="GCG34" s="180"/>
      <c r="GCH34" s="180"/>
      <c r="GCI34" s="180"/>
      <c r="GCJ34" s="180"/>
      <c r="GCK34" s="180"/>
      <c r="GCL34" s="180"/>
      <c r="GCM34" s="180"/>
      <c r="GCN34" s="180"/>
      <c r="GCO34" s="180"/>
      <c r="GCP34" s="180"/>
      <c r="GCQ34" s="180"/>
      <c r="GCR34" s="180"/>
      <c r="GCS34" s="180"/>
      <c r="GCT34" s="180"/>
      <c r="GCU34" s="180"/>
      <c r="GCV34" s="180"/>
      <c r="GCW34" s="180"/>
      <c r="GCX34" s="180"/>
      <c r="GCY34" s="180"/>
      <c r="GCZ34" s="180"/>
      <c r="GDA34" s="180"/>
      <c r="GDB34" s="180"/>
      <c r="GDC34" s="180"/>
      <c r="GDD34" s="180"/>
      <c r="GDE34" s="180"/>
      <c r="GDF34" s="180"/>
      <c r="GDG34" s="180"/>
      <c r="GDH34" s="180"/>
      <c r="GDI34" s="180"/>
      <c r="GDJ34" s="180"/>
      <c r="GDK34" s="180"/>
      <c r="GDL34" s="180"/>
      <c r="GDM34" s="180"/>
      <c r="GDN34" s="180"/>
      <c r="GDO34" s="180"/>
      <c r="GDP34" s="180"/>
      <c r="GDQ34" s="180"/>
      <c r="GDR34" s="180"/>
      <c r="GDS34" s="180"/>
      <c r="GDT34" s="180"/>
      <c r="GDU34" s="180"/>
      <c r="GDV34" s="180"/>
      <c r="GDW34" s="180"/>
      <c r="GDX34" s="180"/>
      <c r="GDY34" s="180"/>
      <c r="GDZ34" s="180"/>
      <c r="GEA34" s="180"/>
      <c r="GEB34" s="180"/>
      <c r="GEC34" s="180"/>
      <c r="GED34" s="180"/>
      <c r="GEE34" s="180"/>
      <c r="GEF34" s="180"/>
      <c r="GEG34" s="180"/>
      <c r="GEH34" s="180"/>
      <c r="GEI34" s="180"/>
      <c r="GEJ34" s="180"/>
      <c r="GEK34" s="180"/>
      <c r="GEL34" s="180"/>
      <c r="GEM34" s="180"/>
      <c r="GEN34" s="180"/>
      <c r="GEO34" s="180"/>
      <c r="GEP34" s="180"/>
      <c r="GEQ34" s="180"/>
      <c r="GER34" s="180"/>
      <c r="GES34" s="180"/>
      <c r="GET34" s="180"/>
      <c r="GEU34" s="180"/>
      <c r="GEV34" s="180"/>
      <c r="GEW34" s="180"/>
      <c r="GEX34" s="180"/>
      <c r="GEY34" s="180"/>
      <c r="GEZ34" s="180"/>
      <c r="GFA34" s="180"/>
      <c r="GFB34" s="180"/>
      <c r="GFC34" s="180"/>
      <c r="GFD34" s="180"/>
      <c r="GFE34" s="180"/>
      <c r="GFF34" s="180"/>
      <c r="GFG34" s="180"/>
      <c r="GFH34" s="180"/>
      <c r="GFI34" s="180"/>
      <c r="GFJ34" s="180"/>
      <c r="GFK34" s="180"/>
      <c r="GFL34" s="180"/>
      <c r="GFM34" s="180"/>
      <c r="GFN34" s="180"/>
      <c r="GFO34" s="180"/>
      <c r="GFP34" s="180"/>
      <c r="GFQ34" s="180"/>
      <c r="GFR34" s="180"/>
      <c r="GFS34" s="180"/>
      <c r="GFT34" s="180"/>
      <c r="GFU34" s="180"/>
      <c r="GFV34" s="180"/>
      <c r="GFW34" s="180"/>
      <c r="GFX34" s="180"/>
      <c r="GFY34" s="180"/>
      <c r="GFZ34" s="180"/>
      <c r="GGA34" s="180"/>
      <c r="GGB34" s="180"/>
      <c r="GGC34" s="180"/>
      <c r="GGD34" s="180"/>
      <c r="GGE34" s="180"/>
      <c r="GGF34" s="180"/>
      <c r="GGG34" s="180"/>
      <c r="GGH34" s="180"/>
      <c r="GGI34" s="180"/>
      <c r="GGJ34" s="180"/>
      <c r="GGK34" s="180"/>
      <c r="GGL34" s="180"/>
      <c r="GGM34" s="180"/>
      <c r="GGN34" s="180"/>
      <c r="GGO34" s="180"/>
      <c r="GGP34" s="180"/>
      <c r="GGQ34" s="180"/>
      <c r="GGR34" s="180"/>
      <c r="GGS34" s="180"/>
      <c r="GGT34" s="180"/>
      <c r="GGU34" s="180"/>
      <c r="GGV34" s="180"/>
      <c r="GGW34" s="180"/>
      <c r="GGX34" s="180"/>
      <c r="GGY34" s="180"/>
      <c r="GGZ34" s="180"/>
      <c r="GHA34" s="180"/>
      <c r="GHB34" s="180"/>
      <c r="GHC34" s="180"/>
      <c r="GHD34" s="180"/>
      <c r="GHE34" s="180"/>
      <c r="GHF34" s="180"/>
      <c r="GHG34" s="180"/>
      <c r="GHH34" s="180"/>
      <c r="GHI34" s="180"/>
      <c r="GHJ34" s="180"/>
      <c r="GHK34" s="180"/>
      <c r="GHL34" s="180"/>
      <c r="GHM34" s="180"/>
      <c r="GHN34" s="180"/>
      <c r="GHO34" s="180"/>
      <c r="GHP34" s="180"/>
      <c r="GHQ34" s="180"/>
      <c r="GHR34" s="180"/>
      <c r="GHS34" s="180"/>
      <c r="GHT34" s="180"/>
      <c r="GHU34" s="180"/>
      <c r="GHV34" s="180"/>
      <c r="GHW34" s="180"/>
      <c r="GHX34" s="180"/>
      <c r="GHY34" s="180"/>
      <c r="GHZ34" s="180"/>
      <c r="GIA34" s="180"/>
      <c r="GIB34" s="180"/>
      <c r="GIC34" s="180"/>
      <c r="GID34" s="180"/>
      <c r="GIE34" s="180"/>
      <c r="GIF34" s="180"/>
      <c r="GIG34" s="180"/>
      <c r="GIH34" s="180"/>
      <c r="GII34" s="180"/>
      <c r="GIJ34" s="180"/>
      <c r="GIK34" s="180"/>
      <c r="GIL34" s="180"/>
      <c r="GIM34" s="180"/>
      <c r="GIN34" s="180"/>
      <c r="GIO34" s="180"/>
      <c r="GIP34" s="180"/>
      <c r="GIQ34" s="180"/>
      <c r="GIR34" s="180"/>
      <c r="GIS34" s="180"/>
      <c r="GIT34" s="180"/>
      <c r="GIU34" s="180"/>
      <c r="GIV34" s="180"/>
      <c r="GIW34" s="180"/>
      <c r="GIX34" s="180"/>
      <c r="GIY34" s="180"/>
      <c r="GIZ34" s="180"/>
      <c r="GJA34" s="180"/>
      <c r="GJB34" s="180"/>
      <c r="GJC34" s="180"/>
      <c r="GJD34" s="180"/>
      <c r="GJE34" s="180"/>
      <c r="GJF34" s="180"/>
      <c r="GJG34" s="180"/>
      <c r="GJH34" s="180"/>
      <c r="GJI34" s="180"/>
      <c r="GJJ34" s="180"/>
      <c r="GJK34" s="180"/>
      <c r="GJL34" s="180"/>
      <c r="GJM34" s="180"/>
      <c r="GJN34" s="180"/>
      <c r="GJO34" s="180"/>
      <c r="GJP34" s="180"/>
      <c r="GJQ34" s="180"/>
      <c r="GJR34" s="180"/>
      <c r="GJS34" s="180"/>
      <c r="GJT34" s="180"/>
      <c r="GJU34" s="180"/>
      <c r="GJV34" s="180"/>
      <c r="GJW34" s="180"/>
      <c r="GJX34" s="180"/>
      <c r="GJY34" s="180"/>
      <c r="GJZ34" s="180"/>
      <c r="GKA34" s="180"/>
      <c r="GKB34" s="180"/>
      <c r="GKC34" s="180"/>
      <c r="GKD34" s="180"/>
      <c r="GKE34" s="180"/>
      <c r="GKF34" s="180"/>
      <c r="GKG34" s="180"/>
      <c r="GKH34" s="180"/>
      <c r="GKI34" s="180"/>
      <c r="GKJ34" s="180"/>
      <c r="GKK34" s="180"/>
      <c r="GKL34" s="180"/>
      <c r="GKM34" s="180"/>
      <c r="GKN34" s="180"/>
      <c r="GKO34" s="180"/>
      <c r="GKP34" s="180"/>
      <c r="GKQ34" s="180"/>
      <c r="GKR34" s="180"/>
      <c r="GKS34" s="180"/>
      <c r="GKT34" s="180"/>
      <c r="GKU34" s="180"/>
      <c r="GKV34" s="180"/>
      <c r="GKW34" s="180"/>
      <c r="GKX34" s="180"/>
      <c r="GKY34" s="180"/>
      <c r="GKZ34" s="180"/>
      <c r="GLA34" s="180"/>
      <c r="GLB34" s="180"/>
      <c r="GLC34" s="180"/>
      <c r="GLD34" s="180"/>
      <c r="GLE34" s="180"/>
      <c r="GLF34" s="180"/>
      <c r="GLG34" s="180"/>
      <c r="GLH34" s="180"/>
      <c r="GLI34" s="180"/>
      <c r="GLJ34" s="180"/>
      <c r="GLK34" s="180"/>
      <c r="GLL34" s="180"/>
      <c r="GLM34" s="180"/>
      <c r="GLN34" s="180"/>
      <c r="GLO34" s="180"/>
      <c r="GLP34" s="180"/>
      <c r="GLQ34" s="180"/>
      <c r="GLR34" s="180"/>
      <c r="GLS34" s="180"/>
      <c r="GLT34" s="180"/>
      <c r="GLU34" s="180"/>
      <c r="GLV34" s="180"/>
      <c r="GLW34" s="180"/>
      <c r="GLX34" s="180"/>
      <c r="GLY34" s="180"/>
      <c r="GLZ34" s="180"/>
      <c r="GMA34" s="180"/>
      <c r="GMB34" s="180"/>
      <c r="GMC34" s="180"/>
      <c r="GMD34" s="180"/>
      <c r="GME34" s="180"/>
      <c r="GMF34" s="180"/>
      <c r="GMG34" s="180"/>
      <c r="GMH34" s="180"/>
      <c r="GMI34" s="180"/>
      <c r="GMJ34" s="180"/>
      <c r="GMK34" s="180"/>
      <c r="GML34" s="180"/>
      <c r="GMM34" s="180"/>
      <c r="GMN34" s="180"/>
      <c r="GMO34" s="180"/>
      <c r="GMP34" s="180"/>
      <c r="GMQ34" s="180"/>
      <c r="GMR34" s="180"/>
      <c r="GMS34" s="180"/>
      <c r="GMT34" s="180"/>
      <c r="GMU34" s="180"/>
      <c r="GMV34" s="180"/>
      <c r="GMW34" s="180"/>
      <c r="GMX34" s="180"/>
      <c r="GMY34" s="180"/>
      <c r="GMZ34" s="180"/>
      <c r="GNA34" s="180"/>
      <c r="GNB34" s="180"/>
      <c r="GNC34" s="180"/>
      <c r="GND34" s="180"/>
      <c r="GNE34" s="180"/>
      <c r="GNF34" s="180"/>
      <c r="GNG34" s="180"/>
      <c r="GNH34" s="180"/>
      <c r="GNI34" s="180"/>
      <c r="GNJ34" s="180"/>
      <c r="GNK34" s="180"/>
      <c r="GNL34" s="180"/>
      <c r="GNM34" s="180"/>
      <c r="GNN34" s="180"/>
      <c r="GNO34" s="180"/>
      <c r="GNP34" s="180"/>
      <c r="GNQ34" s="180"/>
      <c r="GNR34" s="180"/>
      <c r="GNS34" s="180"/>
      <c r="GNT34" s="180"/>
      <c r="GNU34" s="180"/>
      <c r="GNV34" s="180"/>
      <c r="GNW34" s="180"/>
      <c r="GNX34" s="180"/>
      <c r="GNY34" s="180"/>
      <c r="GNZ34" s="180"/>
      <c r="GOA34" s="180"/>
      <c r="GOB34" s="180"/>
      <c r="GOC34" s="180"/>
      <c r="GOD34" s="180"/>
      <c r="GOE34" s="180"/>
      <c r="GOF34" s="180"/>
      <c r="GOG34" s="180"/>
      <c r="GOH34" s="180"/>
      <c r="GOI34" s="180"/>
      <c r="GOJ34" s="180"/>
      <c r="GOK34" s="180"/>
      <c r="GOL34" s="180"/>
      <c r="GOM34" s="180"/>
      <c r="GON34" s="180"/>
      <c r="GOO34" s="180"/>
      <c r="GOP34" s="180"/>
      <c r="GOQ34" s="180"/>
      <c r="GOR34" s="180"/>
      <c r="GOS34" s="180"/>
      <c r="GOT34" s="180"/>
      <c r="GOU34" s="180"/>
      <c r="GOV34" s="180"/>
      <c r="GOW34" s="180"/>
      <c r="GOX34" s="180"/>
      <c r="GOY34" s="180"/>
      <c r="GOZ34" s="180"/>
      <c r="GPA34" s="180"/>
      <c r="GPB34" s="180"/>
      <c r="GPC34" s="180"/>
      <c r="GPD34" s="180"/>
      <c r="GPE34" s="180"/>
      <c r="GPF34" s="180"/>
      <c r="GPG34" s="180"/>
      <c r="GPH34" s="180"/>
      <c r="GPI34" s="180"/>
      <c r="GPJ34" s="180"/>
      <c r="GPK34" s="180"/>
      <c r="GPL34" s="180"/>
      <c r="GPM34" s="180"/>
      <c r="GPN34" s="180"/>
      <c r="GPO34" s="180"/>
      <c r="GPP34" s="180"/>
      <c r="GPQ34" s="180"/>
      <c r="GPR34" s="180"/>
      <c r="GPS34" s="180"/>
      <c r="GPT34" s="180"/>
      <c r="GPU34" s="180"/>
      <c r="GPV34" s="180"/>
      <c r="GPW34" s="180"/>
      <c r="GPX34" s="180"/>
      <c r="GPY34" s="180"/>
      <c r="GPZ34" s="180"/>
      <c r="GQA34" s="180"/>
      <c r="GQB34" s="180"/>
      <c r="GQC34" s="180"/>
      <c r="GQD34" s="180"/>
      <c r="GQE34" s="180"/>
      <c r="GQF34" s="180"/>
      <c r="GQG34" s="180"/>
      <c r="GQH34" s="180"/>
      <c r="GQI34" s="180"/>
      <c r="GQJ34" s="180"/>
      <c r="GQK34" s="180"/>
      <c r="GQL34" s="180"/>
      <c r="GQM34" s="180"/>
      <c r="GQN34" s="180"/>
      <c r="GQO34" s="180"/>
      <c r="GQP34" s="180"/>
      <c r="GQQ34" s="180"/>
      <c r="GQR34" s="180"/>
      <c r="GQS34" s="180"/>
      <c r="GQT34" s="180"/>
      <c r="GQU34" s="180"/>
      <c r="GQV34" s="180"/>
      <c r="GQW34" s="180"/>
      <c r="GQX34" s="180"/>
      <c r="GQY34" s="180"/>
      <c r="GQZ34" s="180"/>
      <c r="GRA34" s="180"/>
      <c r="GRB34" s="180"/>
      <c r="GRC34" s="180"/>
      <c r="GRD34" s="180"/>
      <c r="GRE34" s="180"/>
      <c r="GRF34" s="180"/>
      <c r="GRG34" s="180"/>
      <c r="GRH34" s="180"/>
      <c r="GRI34" s="180"/>
      <c r="GRJ34" s="180"/>
      <c r="GRK34" s="180"/>
      <c r="GRL34" s="180"/>
      <c r="GRM34" s="180"/>
      <c r="GRN34" s="180"/>
      <c r="GRO34" s="180"/>
      <c r="GRP34" s="180"/>
      <c r="GRQ34" s="180"/>
      <c r="GRR34" s="180"/>
      <c r="GRS34" s="180"/>
      <c r="GRT34" s="180"/>
      <c r="GRU34" s="180"/>
      <c r="GRV34" s="180"/>
      <c r="GRW34" s="180"/>
      <c r="GRX34" s="180"/>
      <c r="GRY34" s="180"/>
      <c r="GRZ34" s="180"/>
      <c r="GSA34" s="180"/>
      <c r="GSB34" s="180"/>
      <c r="GSC34" s="180"/>
      <c r="GSD34" s="180"/>
      <c r="GSE34" s="180"/>
      <c r="GSF34" s="180"/>
      <c r="GSG34" s="180"/>
      <c r="GSH34" s="180"/>
      <c r="GSI34" s="180"/>
      <c r="GSJ34" s="180"/>
      <c r="GSK34" s="180"/>
      <c r="GSL34" s="180"/>
      <c r="GSM34" s="180"/>
      <c r="GSN34" s="180"/>
      <c r="GSO34" s="180"/>
      <c r="GSP34" s="180"/>
      <c r="GSQ34" s="180"/>
      <c r="GSR34" s="180"/>
      <c r="GSS34" s="180"/>
      <c r="GST34" s="180"/>
      <c r="GSU34" s="180"/>
      <c r="GSV34" s="180"/>
      <c r="GSW34" s="180"/>
      <c r="GSX34" s="180"/>
      <c r="GSY34" s="180"/>
      <c r="GSZ34" s="180"/>
      <c r="GTA34" s="180"/>
      <c r="GTB34" s="180"/>
      <c r="GTC34" s="180"/>
      <c r="GTD34" s="180"/>
      <c r="GTE34" s="180"/>
      <c r="GTF34" s="180"/>
      <c r="GTG34" s="180"/>
      <c r="GTH34" s="180"/>
      <c r="GTI34" s="180"/>
      <c r="GTJ34" s="180"/>
      <c r="GTK34" s="180"/>
      <c r="GTL34" s="180"/>
      <c r="GTM34" s="180"/>
      <c r="GTN34" s="180"/>
      <c r="GTO34" s="180"/>
      <c r="GTP34" s="180"/>
      <c r="GTQ34" s="180"/>
      <c r="GTR34" s="180"/>
      <c r="GTS34" s="180"/>
      <c r="GTT34" s="180"/>
      <c r="GTU34" s="180"/>
      <c r="GTV34" s="180"/>
      <c r="GTW34" s="180"/>
      <c r="GTX34" s="180"/>
      <c r="GTY34" s="180"/>
      <c r="GTZ34" s="180"/>
      <c r="GUA34" s="180"/>
      <c r="GUB34" s="180"/>
      <c r="GUC34" s="180"/>
      <c r="GUD34" s="180"/>
      <c r="GUE34" s="180"/>
      <c r="GUF34" s="180"/>
      <c r="GUG34" s="180"/>
      <c r="GUH34" s="180"/>
      <c r="GUI34" s="180"/>
      <c r="GUJ34" s="180"/>
      <c r="GUK34" s="180"/>
      <c r="GUL34" s="180"/>
      <c r="GUM34" s="180"/>
      <c r="GUN34" s="180"/>
      <c r="GUO34" s="180"/>
      <c r="GUP34" s="180"/>
      <c r="GUQ34" s="180"/>
      <c r="GUR34" s="180"/>
      <c r="GUS34" s="180"/>
      <c r="GUT34" s="180"/>
      <c r="GUU34" s="180"/>
      <c r="GUV34" s="180"/>
      <c r="GUW34" s="180"/>
      <c r="GUX34" s="180"/>
      <c r="GUY34" s="180"/>
      <c r="GUZ34" s="180"/>
      <c r="GVA34" s="180"/>
      <c r="GVB34" s="180"/>
      <c r="GVC34" s="180"/>
      <c r="GVD34" s="180"/>
      <c r="GVE34" s="180"/>
      <c r="GVF34" s="180"/>
      <c r="GVG34" s="180"/>
      <c r="GVH34" s="180"/>
      <c r="GVI34" s="180"/>
      <c r="GVJ34" s="180"/>
      <c r="GVK34" s="180"/>
      <c r="GVL34" s="180"/>
      <c r="GVM34" s="180"/>
      <c r="GVN34" s="180"/>
      <c r="GVO34" s="180"/>
      <c r="GVP34" s="180"/>
      <c r="GVQ34" s="180"/>
      <c r="GVR34" s="180"/>
      <c r="GVS34" s="180"/>
      <c r="GVT34" s="180"/>
      <c r="GVU34" s="180"/>
      <c r="GVV34" s="180"/>
      <c r="GVW34" s="180"/>
      <c r="GVX34" s="180"/>
      <c r="GVY34" s="180"/>
      <c r="GVZ34" s="180"/>
      <c r="GWA34" s="180"/>
      <c r="GWB34" s="180"/>
      <c r="GWC34" s="180"/>
      <c r="GWD34" s="180"/>
      <c r="GWE34" s="180"/>
      <c r="GWF34" s="180"/>
      <c r="GWG34" s="180"/>
      <c r="GWH34" s="180"/>
      <c r="GWI34" s="180"/>
      <c r="GWJ34" s="180"/>
      <c r="GWK34" s="180"/>
      <c r="GWL34" s="180"/>
      <c r="GWM34" s="180"/>
      <c r="GWN34" s="180"/>
      <c r="GWO34" s="180"/>
      <c r="GWP34" s="180"/>
      <c r="GWQ34" s="180"/>
      <c r="GWR34" s="180"/>
      <c r="GWS34" s="180"/>
      <c r="GWT34" s="180"/>
      <c r="GWU34" s="180"/>
      <c r="GWV34" s="180"/>
      <c r="GWW34" s="180"/>
      <c r="GWX34" s="180"/>
      <c r="GWY34" s="180"/>
      <c r="GWZ34" s="180"/>
      <c r="GXA34" s="180"/>
      <c r="GXB34" s="180"/>
      <c r="GXC34" s="180"/>
      <c r="GXD34" s="180"/>
      <c r="GXE34" s="180"/>
      <c r="GXF34" s="180"/>
      <c r="GXG34" s="180"/>
      <c r="GXH34" s="180"/>
      <c r="GXI34" s="180"/>
      <c r="GXJ34" s="180"/>
      <c r="GXK34" s="180"/>
      <c r="GXL34" s="180"/>
      <c r="GXM34" s="180"/>
      <c r="GXN34" s="180"/>
      <c r="GXO34" s="180"/>
      <c r="GXP34" s="180"/>
      <c r="GXQ34" s="180"/>
      <c r="GXR34" s="180"/>
      <c r="GXS34" s="180"/>
      <c r="GXT34" s="180"/>
      <c r="GXU34" s="180"/>
      <c r="GXV34" s="180"/>
      <c r="GXW34" s="180"/>
      <c r="GXX34" s="180"/>
      <c r="GXY34" s="180"/>
      <c r="GXZ34" s="180"/>
      <c r="GYA34" s="180"/>
      <c r="GYB34" s="180"/>
      <c r="GYC34" s="180"/>
      <c r="GYD34" s="180"/>
      <c r="GYE34" s="180"/>
      <c r="GYF34" s="180"/>
      <c r="GYG34" s="180"/>
      <c r="GYH34" s="180"/>
      <c r="GYI34" s="180"/>
      <c r="GYJ34" s="180"/>
      <c r="GYK34" s="180"/>
      <c r="GYL34" s="180"/>
      <c r="GYM34" s="180"/>
      <c r="GYN34" s="180"/>
      <c r="GYO34" s="180"/>
      <c r="GYP34" s="180"/>
      <c r="GYQ34" s="180"/>
      <c r="GYR34" s="180"/>
      <c r="GYS34" s="180"/>
      <c r="GYT34" s="180"/>
      <c r="GYU34" s="180"/>
      <c r="GYV34" s="180"/>
      <c r="GYW34" s="180"/>
      <c r="GYX34" s="180"/>
      <c r="GYY34" s="180"/>
      <c r="GYZ34" s="180"/>
      <c r="GZA34" s="180"/>
      <c r="GZB34" s="180"/>
      <c r="GZC34" s="180"/>
      <c r="GZD34" s="180"/>
      <c r="GZE34" s="180"/>
      <c r="GZF34" s="180"/>
      <c r="GZG34" s="180"/>
      <c r="GZH34" s="180"/>
      <c r="GZI34" s="180"/>
      <c r="GZJ34" s="180"/>
      <c r="GZK34" s="180"/>
      <c r="GZL34" s="180"/>
      <c r="GZM34" s="180"/>
      <c r="GZN34" s="180"/>
      <c r="GZO34" s="180"/>
      <c r="GZP34" s="180"/>
      <c r="GZQ34" s="180"/>
      <c r="GZR34" s="180"/>
      <c r="GZS34" s="180"/>
      <c r="GZT34" s="180"/>
      <c r="GZU34" s="180"/>
      <c r="GZV34" s="180"/>
      <c r="GZW34" s="180"/>
      <c r="GZX34" s="180"/>
      <c r="GZY34" s="180"/>
      <c r="GZZ34" s="180"/>
      <c r="HAA34" s="180"/>
      <c r="HAB34" s="180"/>
      <c r="HAC34" s="180"/>
      <c r="HAD34" s="180"/>
      <c r="HAE34" s="180"/>
      <c r="HAF34" s="180"/>
      <c r="HAG34" s="180"/>
      <c r="HAH34" s="180"/>
      <c r="HAI34" s="180"/>
      <c r="HAJ34" s="180"/>
      <c r="HAK34" s="180"/>
      <c r="HAL34" s="180"/>
      <c r="HAM34" s="180"/>
      <c r="HAN34" s="180"/>
      <c r="HAO34" s="180"/>
      <c r="HAP34" s="180"/>
      <c r="HAQ34" s="180"/>
      <c r="HAR34" s="180"/>
      <c r="HAS34" s="180"/>
      <c r="HAT34" s="180"/>
      <c r="HAU34" s="180"/>
      <c r="HAV34" s="180"/>
      <c r="HAW34" s="180"/>
      <c r="HAX34" s="180"/>
      <c r="HAY34" s="180"/>
      <c r="HAZ34" s="180"/>
      <c r="HBA34" s="180"/>
      <c r="HBB34" s="180"/>
      <c r="HBC34" s="180"/>
      <c r="HBD34" s="180"/>
      <c r="HBE34" s="180"/>
      <c r="HBF34" s="180"/>
      <c r="HBG34" s="180"/>
      <c r="HBH34" s="180"/>
      <c r="HBI34" s="180"/>
      <c r="HBJ34" s="180"/>
      <c r="HBK34" s="180"/>
      <c r="HBL34" s="180"/>
      <c r="HBM34" s="180"/>
      <c r="HBN34" s="180"/>
      <c r="HBO34" s="180"/>
      <c r="HBP34" s="180"/>
      <c r="HBQ34" s="180"/>
      <c r="HBR34" s="180"/>
      <c r="HBS34" s="180"/>
      <c r="HBT34" s="180"/>
      <c r="HBU34" s="180"/>
      <c r="HBV34" s="180"/>
      <c r="HBW34" s="180"/>
      <c r="HBX34" s="180"/>
      <c r="HBY34" s="180"/>
      <c r="HBZ34" s="180"/>
      <c r="HCA34" s="180"/>
      <c r="HCB34" s="180"/>
      <c r="HCC34" s="180"/>
      <c r="HCD34" s="180"/>
      <c r="HCE34" s="180"/>
      <c r="HCF34" s="180"/>
      <c r="HCG34" s="180"/>
      <c r="HCH34" s="180"/>
      <c r="HCI34" s="180"/>
      <c r="HCJ34" s="180"/>
      <c r="HCK34" s="180"/>
      <c r="HCL34" s="180"/>
      <c r="HCM34" s="180"/>
      <c r="HCN34" s="180"/>
      <c r="HCO34" s="180"/>
      <c r="HCP34" s="180"/>
      <c r="HCQ34" s="180"/>
      <c r="HCR34" s="180"/>
      <c r="HCS34" s="180"/>
      <c r="HCT34" s="180"/>
      <c r="HCU34" s="180"/>
      <c r="HCV34" s="180"/>
      <c r="HCW34" s="180"/>
      <c r="HCX34" s="180"/>
      <c r="HCY34" s="180"/>
      <c r="HCZ34" s="180"/>
      <c r="HDA34" s="180"/>
      <c r="HDB34" s="180"/>
      <c r="HDC34" s="180"/>
      <c r="HDD34" s="180"/>
      <c r="HDE34" s="180"/>
      <c r="HDF34" s="180"/>
      <c r="HDG34" s="180"/>
      <c r="HDH34" s="180"/>
      <c r="HDI34" s="180"/>
      <c r="HDJ34" s="180"/>
      <c r="HDK34" s="180"/>
      <c r="HDL34" s="180"/>
      <c r="HDM34" s="180"/>
      <c r="HDN34" s="180"/>
      <c r="HDO34" s="180"/>
      <c r="HDP34" s="180"/>
      <c r="HDQ34" s="180"/>
      <c r="HDR34" s="180"/>
      <c r="HDS34" s="180"/>
      <c r="HDT34" s="180"/>
      <c r="HDU34" s="180"/>
      <c r="HDV34" s="180"/>
      <c r="HDW34" s="180"/>
      <c r="HDX34" s="180"/>
      <c r="HDY34" s="180"/>
      <c r="HDZ34" s="180"/>
      <c r="HEA34" s="180"/>
      <c r="HEB34" s="180"/>
      <c r="HEC34" s="180"/>
      <c r="HED34" s="180"/>
      <c r="HEE34" s="180"/>
      <c r="HEF34" s="180"/>
      <c r="HEG34" s="180"/>
      <c r="HEH34" s="180"/>
      <c r="HEI34" s="180"/>
      <c r="HEJ34" s="180"/>
      <c r="HEK34" s="180"/>
      <c r="HEL34" s="180"/>
      <c r="HEM34" s="180"/>
      <c r="HEN34" s="180"/>
      <c r="HEO34" s="180"/>
      <c r="HEP34" s="180"/>
      <c r="HEQ34" s="180"/>
      <c r="HER34" s="180"/>
      <c r="HES34" s="180"/>
      <c r="HET34" s="180"/>
      <c r="HEU34" s="180"/>
      <c r="HEV34" s="180"/>
      <c r="HEW34" s="180"/>
      <c r="HEX34" s="180"/>
      <c r="HEY34" s="180"/>
      <c r="HEZ34" s="180"/>
      <c r="HFA34" s="180"/>
      <c r="HFB34" s="180"/>
      <c r="HFC34" s="180"/>
      <c r="HFD34" s="180"/>
      <c r="HFE34" s="180"/>
      <c r="HFF34" s="180"/>
      <c r="HFG34" s="180"/>
      <c r="HFH34" s="180"/>
      <c r="HFI34" s="180"/>
      <c r="HFJ34" s="180"/>
      <c r="HFK34" s="180"/>
      <c r="HFL34" s="180"/>
      <c r="HFM34" s="180"/>
      <c r="HFN34" s="180"/>
      <c r="HFO34" s="180"/>
      <c r="HFP34" s="180"/>
      <c r="HFQ34" s="180"/>
      <c r="HFR34" s="180"/>
      <c r="HFS34" s="180"/>
      <c r="HFT34" s="180"/>
      <c r="HFU34" s="180"/>
      <c r="HFV34" s="180"/>
      <c r="HFW34" s="180"/>
      <c r="HFX34" s="180"/>
      <c r="HFY34" s="180"/>
      <c r="HFZ34" s="180"/>
      <c r="HGA34" s="180"/>
      <c r="HGB34" s="180"/>
      <c r="HGC34" s="180"/>
      <c r="HGD34" s="180"/>
      <c r="HGE34" s="180"/>
      <c r="HGF34" s="180"/>
      <c r="HGG34" s="180"/>
      <c r="HGH34" s="180"/>
      <c r="HGI34" s="180"/>
      <c r="HGJ34" s="180"/>
      <c r="HGK34" s="180"/>
      <c r="HGL34" s="180"/>
      <c r="HGM34" s="180"/>
      <c r="HGN34" s="180"/>
      <c r="HGO34" s="180"/>
      <c r="HGP34" s="180"/>
      <c r="HGQ34" s="180"/>
      <c r="HGR34" s="180"/>
      <c r="HGS34" s="180"/>
      <c r="HGT34" s="180"/>
      <c r="HGU34" s="180"/>
      <c r="HGV34" s="180"/>
      <c r="HGW34" s="180"/>
      <c r="HGX34" s="180"/>
      <c r="HGY34" s="180"/>
      <c r="HGZ34" s="180"/>
      <c r="HHA34" s="180"/>
      <c r="HHB34" s="180"/>
      <c r="HHC34" s="180"/>
      <c r="HHD34" s="180"/>
      <c r="HHE34" s="180"/>
      <c r="HHF34" s="180"/>
      <c r="HHG34" s="180"/>
      <c r="HHH34" s="180"/>
      <c r="HHI34" s="180"/>
      <c r="HHJ34" s="180"/>
      <c r="HHK34" s="180"/>
      <c r="HHL34" s="180"/>
      <c r="HHM34" s="180"/>
      <c r="HHN34" s="180"/>
      <c r="HHO34" s="180"/>
      <c r="HHP34" s="180"/>
      <c r="HHQ34" s="180"/>
      <c r="HHR34" s="180"/>
      <c r="HHS34" s="180"/>
      <c r="HHT34" s="180"/>
      <c r="HHU34" s="180"/>
      <c r="HHV34" s="180"/>
      <c r="HHW34" s="180"/>
      <c r="HHX34" s="180"/>
      <c r="HHY34" s="180"/>
      <c r="HHZ34" s="180"/>
      <c r="HIA34" s="180"/>
      <c r="HIB34" s="180"/>
      <c r="HIC34" s="180"/>
      <c r="HID34" s="180"/>
      <c r="HIE34" s="180"/>
      <c r="HIF34" s="180"/>
      <c r="HIG34" s="180"/>
      <c r="HIH34" s="180"/>
      <c r="HII34" s="180"/>
      <c r="HIJ34" s="180"/>
      <c r="HIK34" s="180"/>
      <c r="HIL34" s="180"/>
      <c r="HIM34" s="180"/>
      <c r="HIN34" s="180"/>
      <c r="HIO34" s="180"/>
      <c r="HIP34" s="180"/>
      <c r="HIQ34" s="180"/>
      <c r="HIR34" s="180"/>
      <c r="HIS34" s="180"/>
      <c r="HIT34" s="180"/>
      <c r="HIU34" s="180"/>
      <c r="HIV34" s="180"/>
      <c r="HIW34" s="180"/>
      <c r="HIX34" s="180"/>
      <c r="HIY34" s="180"/>
      <c r="HIZ34" s="180"/>
      <c r="HJA34" s="180"/>
      <c r="HJB34" s="180"/>
      <c r="HJC34" s="180"/>
      <c r="HJD34" s="180"/>
      <c r="HJE34" s="180"/>
      <c r="HJF34" s="180"/>
      <c r="HJG34" s="180"/>
      <c r="HJH34" s="180"/>
      <c r="HJI34" s="180"/>
      <c r="HJJ34" s="180"/>
      <c r="HJK34" s="180"/>
      <c r="HJL34" s="180"/>
      <c r="HJM34" s="180"/>
      <c r="HJN34" s="180"/>
      <c r="HJO34" s="180"/>
      <c r="HJP34" s="180"/>
      <c r="HJQ34" s="180"/>
      <c r="HJR34" s="180"/>
      <c r="HJS34" s="180"/>
      <c r="HJT34" s="180"/>
      <c r="HJU34" s="180"/>
      <c r="HJV34" s="180"/>
      <c r="HJW34" s="180"/>
      <c r="HJX34" s="180"/>
      <c r="HJY34" s="180"/>
      <c r="HJZ34" s="180"/>
      <c r="HKA34" s="180"/>
      <c r="HKB34" s="180"/>
      <c r="HKC34" s="180"/>
      <c r="HKD34" s="180"/>
      <c r="HKE34" s="180"/>
      <c r="HKF34" s="180"/>
      <c r="HKG34" s="180"/>
      <c r="HKH34" s="180"/>
      <c r="HKI34" s="180"/>
      <c r="HKJ34" s="180"/>
      <c r="HKK34" s="180"/>
      <c r="HKL34" s="180"/>
      <c r="HKM34" s="180"/>
      <c r="HKN34" s="180"/>
      <c r="HKO34" s="180"/>
      <c r="HKP34" s="180"/>
      <c r="HKQ34" s="180"/>
      <c r="HKR34" s="180"/>
      <c r="HKS34" s="180"/>
      <c r="HKT34" s="180"/>
      <c r="HKU34" s="180"/>
      <c r="HKV34" s="180"/>
      <c r="HKW34" s="180"/>
      <c r="HKX34" s="180"/>
      <c r="HKY34" s="180"/>
      <c r="HKZ34" s="180"/>
      <c r="HLA34" s="180"/>
      <c r="HLB34" s="180"/>
      <c r="HLC34" s="180"/>
      <c r="HLD34" s="180"/>
      <c r="HLE34" s="180"/>
      <c r="HLF34" s="180"/>
      <c r="HLG34" s="180"/>
      <c r="HLH34" s="180"/>
      <c r="HLI34" s="180"/>
      <c r="HLJ34" s="180"/>
      <c r="HLK34" s="180"/>
      <c r="HLL34" s="180"/>
      <c r="HLM34" s="180"/>
      <c r="HLN34" s="180"/>
      <c r="HLO34" s="180"/>
      <c r="HLP34" s="180"/>
      <c r="HLQ34" s="180"/>
      <c r="HLR34" s="180"/>
      <c r="HLS34" s="180"/>
      <c r="HLT34" s="180"/>
      <c r="HLU34" s="180"/>
      <c r="HLV34" s="180"/>
      <c r="HLW34" s="180"/>
      <c r="HLX34" s="180"/>
      <c r="HLY34" s="180"/>
      <c r="HLZ34" s="180"/>
      <c r="HMA34" s="180"/>
      <c r="HMB34" s="180"/>
      <c r="HMC34" s="180"/>
      <c r="HMD34" s="180"/>
      <c r="HME34" s="180"/>
      <c r="HMF34" s="180"/>
      <c r="HMG34" s="180"/>
      <c r="HMH34" s="180"/>
      <c r="HMI34" s="180"/>
      <c r="HMJ34" s="180"/>
      <c r="HMK34" s="180"/>
      <c r="HML34" s="180"/>
      <c r="HMM34" s="180"/>
      <c r="HMN34" s="180"/>
      <c r="HMO34" s="180"/>
      <c r="HMP34" s="180"/>
      <c r="HMQ34" s="180"/>
      <c r="HMR34" s="180"/>
      <c r="HMS34" s="180"/>
      <c r="HMT34" s="180"/>
      <c r="HMU34" s="180"/>
      <c r="HMV34" s="180"/>
      <c r="HMW34" s="180"/>
      <c r="HMX34" s="180"/>
      <c r="HMY34" s="180"/>
      <c r="HMZ34" s="180"/>
      <c r="HNA34" s="180"/>
      <c r="HNB34" s="180"/>
      <c r="HNC34" s="180"/>
      <c r="HND34" s="180"/>
      <c r="HNE34" s="180"/>
      <c r="HNF34" s="180"/>
      <c r="HNG34" s="180"/>
      <c r="HNH34" s="180"/>
      <c r="HNI34" s="180"/>
      <c r="HNJ34" s="180"/>
      <c r="HNK34" s="180"/>
      <c r="HNL34" s="180"/>
      <c r="HNM34" s="180"/>
      <c r="HNN34" s="180"/>
      <c r="HNO34" s="180"/>
      <c r="HNP34" s="180"/>
      <c r="HNQ34" s="180"/>
      <c r="HNR34" s="180"/>
      <c r="HNS34" s="180"/>
      <c r="HNT34" s="180"/>
      <c r="HNU34" s="180"/>
      <c r="HNV34" s="180"/>
      <c r="HNW34" s="180"/>
      <c r="HNX34" s="180"/>
      <c r="HNY34" s="180"/>
      <c r="HNZ34" s="180"/>
      <c r="HOA34" s="180"/>
      <c r="HOB34" s="180"/>
      <c r="HOC34" s="180"/>
      <c r="HOD34" s="180"/>
      <c r="HOE34" s="180"/>
      <c r="HOF34" s="180"/>
      <c r="HOG34" s="180"/>
      <c r="HOH34" s="180"/>
      <c r="HOI34" s="180"/>
      <c r="HOJ34" s="180"/>
      <c r="HOK34" s="180"/>
      <c r="HOL34" s="180"/>
      <c r="HOM34" s="180"/>
      <c r="HON34" s="180"/>
      <c r="HOO34" s="180"/>
      <c r="HOP34" s="180"/>
      <c r="HOQ34" s="180"/>
      <c r="HOR34" s="180"/>
      <c r="HOS34" s="180"/>
      <c r="HOT34" s="180"/>
      <c r="HOU34" s="180"/>
      <c r="HOV34" s="180"/>
      <c r="HOW34" s="180"/>
      <c r="HOX34" s="180"/>
      <c r="HOY34" s="180"/>
      <c r="HOZ34" s="180"/>
      <c r="HPA34" s="180"/>
      <c r="HPB34" s="180"/>
      <c r="HPC34" s="180"/>
      <c r="HPD34" s="180"/>
      <c r="HPE34" s="180"/>
      <c r="HPF34" s="180"/>
      <c r="HPG34" s="180"/>
      <c r="HPH34" s="180"/>
      <c r="HPI34" s="180"/>
      <c r="HPJ34" s="180"/>
      <c r="HPK34" s="180"/>
      <c r="HPL34" s="180"/>
      <c r="HPM34" s="180"/>
      <c r="HPN34" s="180"/>
      <c r="HPO34" s="180"/>
      <c r="HPP34" s="180"/>
      <c r="HPQ34" s="180"/>
      <c r="HPR34" s="180"/>
      <c r="HPS34" s="180"/>
      <c r="HPT34" s="180"/>
      <c r="HPU34" s="180"/>
      <c r="HPV34" s="180"/>
      <c r="HPW34" s="180"/>
      <c r="HPX34" s="180"/>
      <c r="HPY34" s="180"/>
      <c r="HPZ34" s="180"/>
      <c r="HQA34" s="180"/>
      <c r="HQB34" s="180"/>
      <c r="HQC34" s="180"/>
      <c r="HQD34" s="180"/>
      <c r="HQE34" s="180"/>
      <c r="HQF34" s="180"/>
      <c r="HQG34" s="180"/>
      <c r="HQH34" s="180"/>
      <c r="HQI34" s="180"/>
      <c r="HQJ34" s="180"/>
      <c r="HQK34" s="180"/>
      <c r="HQL34" s="180"/>
      <c r="HQM34" s="180"/>
      <c r="HQN34" s="180"/>
      <c r="HQO34" s="180"/>
      <c r="HQP34" s="180"/>
      <c r="HQQ34" s="180"/>
      <c r="HQR34" s="180"/>
      <c r="HQS34" s="180"/>
      <c r="HQT34" s="180"/>
      <c r="HQU34" s="180"/>
      <c r="HQV34" s="180"/>
      <c r="HQW34" s="180"/>
      <c r="HQX34" s="180"/>
      <c r="HQY34" s="180"/>
      <c r="HQZ34" s="180"/>
      <c r="HRA34" s="180"/>
      <c r="HRB34" s="180"/>
      <c r="HRC34" s="180"/>
      <c r="HRD34" s="180"/>
      <c r="HRE34" s="180"/>
      <c r="HRF34" s="180"/>
      <c r="HRG34" s="180"/>
      <c r="HRH34" s="180"/>
      <c r="HRI34" s="180"/>
      <c r="HRJ34" s="180"/>
      <c r="HRK34" s="180"/>
      <c r="HRL34" s="180"/>
      <c r="HRM34" s="180"/>
      <c r="HRN34" s="180"/>
      <c r="HRO34" s="180"/>
      <c r="HRP34" s="180"/>
      <c r="HRQ34" s="180"/>
      <c r="HRR34" s="180"/>
      <c r="HRS34" s="180"/>
      <c r="HRT34" s="180"/>
      <c r="HRU34" s="180"/>
      <c r="HRV34" s="180"/>
      <c r="HRW34" s="180"/>
      <c r="HRX34" s="180"/>
      <c r="HRY34" s="180"/>
      <c r="HRZ34" s="180"/>
      <c r="HSA34" s="180"/>
      <c r="HSB34" s="180"/>
      <c r="HSC34" s="180"/>
      <c r="HSD34" s="180"/>
      <c r="HSE34" s="180"/>
      <c r="HSF34" s="180"/>
      <c r="HSG34" s="180"/>
      <c r="HSH34" s="180"/>
      <c r="HSI34" s="180"/>
      <c r="HSJ34" s="180"/>
      <c r="HSK34" s="180"/>
      <c r="HSL34" s="180"/>
      <c r="HSM34" s="180"/>
      <c r="HSN34" s="180"/>
      <c r="HSO34" s="180"/>
      <c r="HSP34" s="180"/>
      <c r="HSQ34" s="180"/>
      <c r="HSR34" s="180"/>
      <c r="HSS34" s="180"/>
      <c r="HST34" s="180"/>
      <c r="HSU34" s="180"/>
      <c r="HSV34" s="180"/>
      <c r="HSW34" s="180"/>
      <c r="HSX34" s="180"/>
      <c r="HSY34" s="180"/>
      <c r="HSZ34" s="180"/>
      <c r="HTA34" s="180"/>
      <c r="HTB34" s="180"/>
      <c r="HTC34" s="180"/>
      <c r="HTD34" s="180"/>
      <c r="HTE34" s="180"/>
      <c r="HTF34" s="180"/>
      <c r="HTG34" s="180"/>
      <c r="HTH34" s="180"/>
      <c r="HTI34" s="180"/>
      <c r="HTJ34" s="180"/>
      <c r="HTK34" s="180"/>
      <c r="HTL34" s="180"/>
      <c r="HTM34" s="180"/>
      <c r="HTN34" s="180"/>
      <c r="HTO34" s="180"/>
      <c r="HTP34" s="180"/>
      <c r="HTQ34" s="180"/>
      <c r="HTR34" s="180"/>
      <c r="HTS34" s="180"/>
      <c r="HTT34" s="180"/>
      <c r="HTU34" s="180"/>
      <c r="HTV34" s="180"/>
      <c r="HTW34" s="180"/>
      <c r="HTX34" s="180"/>
      <c r="HTY34" s="180"/>
      <c r="HTZ34" s="180"/>
      <c r="HUA34" s="180"/>
      <c r="HUB34" s="180"/>
      <c r="HUC34" s="180"/>
      <c r="HUD34" s="180"/>
      <c r="HUE34" s="180"/>
      <c r="HUF34" s="180"/>
      <c r="HUG34" s="180"/>
      <c r="HUH34" s="180"/>
      <c r="HUI34" s="180"/>
      <c r="HUJ34" s="180"/>
      <c r="HUK34" s="180"/>
      <c r="HUL34" s="180"/>
      <c r="HUM34" s="180"/>
      <c r="HUN34" s="180"/>
      <c r="HUO34" s="180"/>
      <c r="HUP34" s="180"/>
      <c r="HUQ34" s="180"/>
      <c r="HUR34" s="180"/>
      <c r="HUS34" s="180"/>
      <c r="HUT34" s="180"/>
      <c r="HUU34" s="180"/>
      <c r="HUV34" s="180"/>
      <c r="HUW34" s="180"/>
      <c r="HUX34" s="180"/>
      <c r="HUY34" s="180"/>
      <c r="HUZ34" s="180"/>
      <c r="HVA34" s="180"/>
      <c r="HVB34" s="180"/>
      <c r="HVC34" s="180"/>
      <c r="HVD34" s="180"/>
      <c r="HVE34" s="180"/>
      <c r="HVF34" s="180"/>
      <c r="HVG34" s="180"/>
      <c r="HVH34" s="180"/>
      <c r="HVI34" s="180"/>
      <c r="HVJ34" s="180"/>
      <c r="HVK34" s="180"/>
      <c r="HVL34" s="180"/>
      <c r="HVM34" s="180"/>
      <c r="HVN34" s="180"/>
      <c r="HVO34" s="180"/>
      <c r="HVP34" s="180"/>
      <c r="HVQ34" s="180"/>
      <c r="HVR34" s="180"/>
      <c r="HVS34" s="180"/>
      <c r="HVT34" s="180"/>
      <c r="HVU34" s="180"/>
      <c r="HVV34" s="180"/>
      <c r="HVW34" s="180"/>
      <c r="HVX34" s="180"/>
      <c r="HVY34" s="180"/>
      <c r="HVZ34" s="180"/>
      <c r="HWA34" s="180"/>
      <c r="HWB34" s="180"/>
      <c r="HWC34" s="180"/>
      <c r="HWD34" s="180"/>
      <c r="HWE34" s="180"/>
      <c r="HWF34" s="180"/>
      <c r="HWG34" s="180"/>
      <c r="HWH34" s="180"/>
      <c r="HWI34" s="180"/>
      <c r="HWJ34" s="180"/>
      <c r="HWK34" s="180"/>
      <c r="HWL34" s="180"/>
      <c r="HWM34" s="180"/>
      <c r="HWN34" s="180"/>
      <c r="HWO34" s="180"/>
      <c r="HWP34" s="180"/>
      <c r="HWQ34" s="180"/>
      <c r="HWR34" s="180"/>
      <c r="HWS34" s="180"/>
      <c r="HWT34" s="180"/>
      <c r="HWU34" s="180"/>
      <c r="HWV34" s="180"/>
      <c r="HWW34" s="180"/>
      <c r="HWX34" s="180"/>
      <c r="HWY34" s="180"/>
      <c r="HWZ34" s="180"/>
      <c r="HXA34" s="180"/>
      <c r="HXB34" s="180"/>
      <c r="HXC34" s="180"/>
      <c r="HXD34" s="180"/>
      <c r="HXE34" s="180"/>
      <c r="HXF34" s="180"/>
      <c r="HXG34" s="180"/>
      <c r="HXH34" s="180"/>
      <c r="HXI34" s="180"/>
      <c r="HXJ34" s="180"/>
      <c r="HXK34" s="180"/>
      <c r="HXL34" s="180"/>
      <c r="HXM34" s="180"/>
      <c r="HXN34" s="180"/>
      <c r="HXO34" s="180"/>
      <c r="HXP34" s="180"/>
      <c r="HXQ34" s="180"/>
      <c r="HXR34" s="180"/>
      <c r="HXS34" s="180"/>
      <c r="HXT34" s="180"/>
      <c r="HXU34" s="180"/>
      <c r="HXV34" s="180"/>
      <c r="HXW34" s="180"/>
      <c r="HXX34" s="180"/>
      <c r="HXY34" s="180"/>
      <c r="HXZ34" s="180"/>
      <c r="HYA34" s="180"/>
      <c r="HYB34" s="180"/>
      <c r="HYC34" s="180"/>
      <c r="HYD34" s="180"/>
      <c r="HYE34" s="180"/>
      <c r="HYF34" s="180"/>
      <c r="HYG34" s="180"/>
      <c r="HYH34" s="180"/>
      <c r="HYI34" s="180"/>
      <c r="HYJ34" s="180"/>
      <c r="HYK34" s="180"/>
      <c r="HYL34" s="180"/>
      <c r="HYM34" s="180"/>
      <c r="HYN34" s="180"/>
      <c r="HYO34" s="180"/>
      <c r="HYP34" s="180"/>
      <c r="HYQ34" s="180"/>
      <c r="HYR34" s="180"/>
      <c r="HYS34" s="180"/>
      <c r="HYT34" s="180"/>
      <c r="HYU34" s="180"/>
      <c r="HYV34" s="180"/>
      <c r="HYW34" s="180"/>
      <c r="HYX34" s="180"/>
      <c r="HYY34" s="180"/>
      <c r="HYZ34" s="180"/>
      <c r="HZA34" s="180"/>
      <c r="HZB34" s="180"/>
      <c r="HZC34" s="180"/>
      <c r="HZD34" s="180"/>
      <c r="HZE34" s="180"/>
      <c r="HZF34" s="180"/>
      <c r="HZG34" s="180"/>
      <c r="HZH34" s="180"/>
      <c r="HZI34" s="180"/>
      <c r="HZJ34" s="180"/>
      <c r="HZK34" s="180"/>
      <c r="HZL34" s="180"/>
      <c r="HZM34" s="180"/>
      <c r="HZN34" s="180"/>
      <c r="HZO34" s="180"/>
      <c r="HZP34" s="180"/>
      <c r="HZQ34" s="180"/>
      <c r="HZR34" s="180"/>
      <c r="HZS34" s="180"/>
      <c r="HZT34" s="180"/>
      <c r="HZU34" s="180"/>
      <c r="HZV34" s="180"/>
      <c r="HZW34" s="180"/>
      <c r="HZX34" s="180"/>
      <c r="HZY34" s="180"/>
      <c r="HZZ34" s="180"/>
      <c r="IAA34" s="180"/>
      <c r="IAB34" s="180"/>
      <c r="IAC34" s="180"/>
      <c r="IAD34" s="180"/>
      <c r="IAE34" s="180"/>
      <c r="IAF34" s="180"/>
      <c r="IAG34" s="180"/>
      <c r="IAH34" s="180"/>
      <c r="IAI34" s="180"/>
      <c r="IAJ34" s="180"/>
      <c r="IAK34" s="180"/>
      <c r="IAL34" s="180"/>
      <c r="IAM34" s="180"/>
      <c r="IAN34" s="180"/>
      <c r="IAO34" s="180"/>
      <c r="IAP34" s="180"/>
      <c r="IAQ34" s="180"/>
      <c r="IAR34" s="180"/>
      <c r="IAS34" s="180"/>
      <c r="IAT34" s="180"/>
      <c r="IAU34" s="180"/>
      <c r="IAV34" s="180"/>
      <c r="IAW34" s="180"/>
      <c r="IAX34" s="180"/>
      <c r="IAY34" s="180"/>
      <c r="IAZ34" s="180"/>
      <c r="IBA34" s="180"/>
      <c r="IBB34" s="180"/>
      <c r="IBC34" s="180"/>
      <c r="IBD34" s="180"/>
      <c r="IBE34" s="180"/>
      <c r="IBF34" s="180"/>
      <c r="IBG34" s="180"/>
      <c r="IBH34" s="180"/>
      <c r="IBI34" s="180"/>
      <c r="IBJ34" s="180"/>
      <c r="IBK34" s="180"/>
      <c r="IBL34" s="180"/>
      <c r="IBM34" s="180"/>
      <c r="IBN34" s="180"/>
      <c r="IBO34" s="180"/>
      <c r="IBP34" s="180"/>
      <c r="IBQ34" s="180"/>
      <c r="IBR34" s="180"/>
      <c r="IBS34" s="180"/>
      <c r="IBT34" s="180"/>
      <c r="IBU34" s="180"/>
      <c r="IBV34" s="180"/>
      <c r="IBW34" s="180"/>
      <c r="IBX34" s="180"/>
      <c r="IBY34" s="180"/>
      <c r="IBZ34" s="180"/>
      <c r="ICA34" s="180"/>
      <c r="ICB34" s="180"/>
      <c r="ICC34" s="180"/>
      <c r="ICD34" s="180"/>
      <c r="ICE34" s="180"/>
      <c r="ICF34" s="180"/>
      <c r="ICG34" s="180"/>
      <c r="ICH34" s="180"/>
      <c r="ICI34" s="180"/>
      <c r="ICJ34" s="180"/>
      <c r="ICK34" s="180"/>
      <c r="ICL34" s="180"/>
      <c r="ICM34" s="180"/>
      <c r="ICN34" s="180"/>
      <c r="ICO34" s="180"/>
      <c r="ICP34" s="180"/>
      <c r="ICQ34" s="180"/>
      <c r="ICR34" s="180"/>
      <c r="ICS34" s="180"/>
      <c r="ICT34" s="180"/>
      <c r="ICU34" s="180"/>
      <c r="ICV34" s="180"/>
      <c r="ICW34" s="180"/>
      <c r="ICX34" s="180"/>
      <c r="ICY34" s="180"/>
      <c r="ICZ34" s="180"/>
      <c r="IDA34" s="180"/>
      <c r="IDB34" s="180"/>
      <c r="IDC34" s="180"/>
      <c r="IDD34" s="180"/>
      <c r="IDE34" s="180"/>
      <c r="IDF34" s="180"/>
      <c r="IDG34" s="180"/>
      <c r="IDH34" s="180"/>
      <c r="IDI34" s="180"/>
      <c r="IDJ34" s="180"/>
      <c r="IDK34" s="180"/>
      <c r="IDL34" s="180"/>
      <c r="IDM34" s="180"/>
      <c r="IDN34" s="180"/>
      <c r="IDO34" s="180"/>
      <c r="IDP34" s="180"/>
      <c r="IDQ34" s="180"/>
      <c r="IDR34" s="180"/>
      <c r="IDS34" s="180"/>
      <c r="IDT34" s="180"/>
      <c r="IDU34" s="180"/>
      <c r="IDV34" s="180"/>
      <c r="IDW34" s="180"/>
      <c r="IDX34" s="180"/>
      <c r="IDY34" s="180"/>
      <c r="IDZ34" s="180"/>
      <c r="IEA34" s="180"/>
      <c r="IEB34" s="180"/>
      <c r="IEC34" s="180"/>
      <c r="IED34" s="180"/>
      <c r="IEE34" s="180"/>
      <c r="IEF34" s="180"/>
      <c r="IEG34" s="180"/>
      <c r="IEH34" s="180"/>
      <c r="IEI34" s="180"/>
      <c r="IEJ34" s="180"/>
      <c r="IEK34" s="180"/>
      <c r="IEL34" s="180"/>
      <c r="IEM34" s="180"/>
      <c r="IEN34" s="180"/>
      <c r="IEO34" s="180"/>
      <c r="IEP34" s="180"/>
      <c r="IEQ34" s="180"/>
      <c r="IER34" s="180"/>
      <c r="IES34" s="180"/>
      <c r="IET34" s="180"/>
      <c r="IEU34" s="180"/>
      <c r="IEV34" s="180"/>
      <c r="IEW34" s="180"/>
      <c r="IEX34" s="180"/>
      <c r="IEY34" s="180"/>
      <c r="IEZ34" s="180"/>
      <c r="IFA34" s="180"/>
      <c r="IFB34" s="180"/>
      <c r="IFC34" s="180"/>
      <c r="IFD34" s="180"/>
      <c r="IFE34" s="180"/>
      <c r="IFF34" s="180"/>
      <c r="IFG34" s="180"/>
      <c r="IFH34" s="180"/>
      <c r="IFI34" s="180"/>
      <c r="IFJ34" s="180"/>
      <c r="IFK34" s="180"/>
      <c r="IFL34" s="180"/>
      <c r="IFM34" s="180"/>
      <c r="IFN34" s="180"/>
      <c r="IFO34" s="180"/>
      <c r="IFP34" s="180"/>
      <c r="IFQ34" s="180"/>
      <c r="IFR34" s="180"/>
      <c r="IFS34" s="180"/>
      <c r="IFT34" s="180"/>
      <c r="IFU34" s="180"/>
      <c r="IFV34" s="180"/>
      <c r="IFW34" s="180"/>
      <c r="IFX34" s="180"/>
      <c r="IFY34" s="180"/>
      <c r="IFZ34" s="180"/>
      <c r="IGA34" s="180"/>
      <c r="IGB34" s="180"/>
      <c r="IGC34" s="180"/>
      <c r="IGD34" s="180"/>
      <c r="IGE34" s="180"/>
      <c r="IGF34" s="180"/>
      <c r="IGG34" s="180"/>
      <c r="IGH34" s="180"/>
      <c r="IGI34" s="180"/>
      <c r="IGJ34" s="180"/>
      <c r="IGK34" s="180"/>
      <c r="IGL34" s="180"/>
      <c r="IGM34" s="180"/>
      <c r="IGN34" s="180"/>
      <c r="IGO34" s="180"/>
      <c r="IGP34" s="180"/>
      <c r="IGQ34" s="180"/>
      <c r="IGR34" s="180"/>
      <c r="IGS34" s="180"/>
      <c r="IGT34" s="180"/>
      <c r="IGU34" s="180"/>
      <c r="IGV34" s="180"/>
      <c r="IGW34" s="180"/>
      <c r="IGX34" s="180"/>
      <c r="IGY34" s="180"/>
      <c r="IGZ34" s="180"/>
      <c r="IHA34" s="180"/>
      <c r="IHB34" s="180"/>
      <c r="IHC34" s="180"/>
      <c r="IHD34" s="180"/>
      <c r="IHE34" s="180"/>
      <c r="IHF34" s="180"/>
      <c r="IHG34" s="180"/>
      <c r="IHH34" s="180"/>
      <c r="IHI34" s="180"/>
      <c r="IHJ34" s="180"/>
      <c r="IHK34" s="180"/>
      <c r="IHL34" s="180"/>
      <c r="IHM34" s="180"/>
      <c r="IHN34" s="180"/>
      <c r="IHO34" s="180"/>
      <c r="IHP34" s="180"/>
      <c r="IHQ34" s="180"/>
      <c r="IHR34" s="180"/>
      <c r="IHS34" s="180"/>
      <c r="IHT34" s="180"/>
      <c r="IHU34" s="180"/>
      <c r="IHV34" s="180"/>
      <c r="IHW34" s="180"/>
      <c r="IHX34" s="180"/>
      <c r="IHY34" s="180"/>
      <c r="IHZ34" s="180"/>
      <c r="IIA34" s="180"/>
      <c r="IIB34" s="180"/>
      <c r="IIC34" s="180"/>
      <c r="IID34" s="180"/>
      <c r="IIE34" s="180"/>
      <c r="IIF34" s="180"/>
      <c r="IIG34" s="180"/>
      <c r="IIH34" s="180"/>
      <c r="III34" s="180"/>
      <c r="IIJ34" s="180"/>
      <c r="IIK34" s="180"/>
      <c r="IIL34" s="180"/>
      <c r="IIM34" s="180"/>
      <c r="IIN34" s="180"/>
      <c r="IIO34" s="180"/>
      <c r="IIP34" s="180"/>
      <c r="IIQ34" s="180"/>
      <c r="IIR34" s="180"/>
      <c r="IIS34" s="180"/>
      <c r="IIT34" s="180"/>
      <c r="IIU34" s="180"/>
      <c r="IIV34" s="180"/>
      <c r="IIW34" s="180"/>
      <c r="IIX34" s="180"/>
      <c r="IIY34" s="180"/>
      <c r="IIZ34" s="180"/>
      <c r="IJA34" s="180"/>
      <c r="IJB34" s="180"/>
      <c r="IJC34" s="180"/>
      <c r="IJD34" s="180"/>
      <c r="IJE34" s="180"/>
      <c r="IJF34" s="180"/>
      <c r="IJG34" s="180"/>
      <c r="IJH34" s="180"/>
      <c r="IJI34" s="180"/>
      <c r="IJJ34" s="180"/>
      <c r="IJK34" s="180"/>
      <c r="IJL34" s="180"/>
      <c r="IJM34" s="180"/>
      <c r="IJN34" s="180"/>
      <c r="IJO34" s="180"/>
      <c r="IJP34" s="180"/>
      <c r="IJQ34" s="180"/>
      <c r="IJR34" s="180"/>
      <c r="IJS34" s="180"/>
      <c r="IJT34" s="180"/>
      <c r="IJU34" s="180"/>
      <c r="IJV34" s="180"/>
      <c r="IJW34" s="180"/>
      <c r="IJX34" s="180"/>
      <c r="IJY34" s="180"/>
      <c r="IJZ34" s="180"/>
      <c r="IKA34" s="180"/>
      <c r="IKB34" s="180"/>
      <c r="IKC34" s="180"/>
      <c r="IKD34" s="180"/>
      <c r="IKE34" s="180"/>
      <c r="IKF34" s="180"/>
      <c r="IKG34" s="180"/>
      <c r="IKH34" s="180"/>
      <c r="IKI34" s="180"/>
      <c r="IKJ34" s="180"/>
      <c r="IKK34" s="180"/>
      <c r="IKL34" s="180"/>
      <c r="IKM34" s="180"/>
      <c r="IKN34" s="180"/>
      <c r="IKO34" s="180"/>
      <c r="IKP34" s="180"/>
      <c r="IKQ34" s="180"/>
      <c r="IKR34" s="180"/>
      <c r="IKS34" s="180"/>
      <c r="IKT34" s="180"/>
      <c r="IKU34" s="180"/>
      <c r="IKV34" s="180"/>
      <c r="IKW34" s="180"/>
      <c r="IKX34" s="180"/>
      <c r="IKY34" s="180"/>
      <c r="IKZ34" s="180"/>
      <c r="ILA34" s="180"/>
      <c r="ILB34" s="180"/>
      <c r="ILC34" s="180"/>
      <c r="ILD34" s="180"/>
      <c r="ILE34" s="180"/>
      <c r="ILF34" s="180"/>
      <c r="ILG34" s="180"/>
      <c r="ILH34" s="180"/>
      <c r="ILI34" s="180"/>
      <c r="ILJ34" s="180"/>
      <c r="ILK34" s="180"/>
      <c r="ILL34" s="180"/>
      <c r="ILM34" s="180"/>
      <c r="ILN34" s="180"/>
      <c r="ILO34" s="180"/>
      <c r="ILP34" s="180"/>
      <c r="ILQ34" s="180"/>
      <c r="ILR34" s="180"/>
      <c r="ILS34" s="180"/>
      <c r="ILT34" s="180"/>
      <c r="ILU34" s="180"/>
      <c r="ILV34" s="180"/>
      <c r="ILW34" s="180"/>
      <c r="ILX34" s="180"/>
      <c r="ILY34" s="180"/>
      <c r="ILZ34" s="180"/>
      <c r="IMA34" s="180"/>
      <c r="IMB34" s="180"/>
      <c r="IMC34" s="180"/>
      <c r="IMD34" s="180"/>
      <c r="IME34" s="180"/>
      <c r="IMF34" s="180"/>
      <c r="IMG34" s="180"/>
      <c r="IMH34" s="180"/>
      <c r="IMI34" s="180"/>
      <c r="IMJ34" s="180"/>
      <c r="IMK34" s="180"/>
      <c r="IML34" s="180"/>
      <c r="IMM34" s="180"/>
      <c r="IMN34" s="180"/>
      <c r="IMO34" s="180"/>
      <c r="IMP34" s="180"/>
      <c r="IMQ34" s="180"/>
      <c r="IMR34" s="180"/>
      <c r="IMS34" s="180"/>
      <c r="IMT34" s="180"/>
      <c r="IMU34" s="180"/>
      <c r="IMV34" s="180"/>
      <c r="IMW34" s="180"/>
      <c r="IMX34" s="180"/>
      <c r="IMY34" s="180"/>
      <c r="IMZ34" s="180"/>
      <c r="INA34" s="180"/>
      <c r="INB34" s="180"/>
      <c r="INC34" s="180"/>
      <c r="IND34" s="180"/>
      <c r="INE34" s="180"/>
      <c r="INF34" s="180"/>
      <c r="ING34" s="180"/>
      <c r="INH34" s="180"/>
      <c r="INI34" s="180"/>
      <c r="INJ34" s="180"/>
      <c r="INK34" s="180"/>
      <c r="INL34" s="180"/>
      <c r="INM34" s="180"/>
      <c r="INN34" s="180"/>
      <c r="INO34" s="180"/>
      <c r="INP34" s="180"/>
      <c r="INQ34" s="180"/>
      <c r="INR34" s="180"/>
      <c r="INS34" s="180"/>
      <c r="INT34" s="180"/>
      <c r="INU34" s="180"/>
      <c r="INV34" s="180"/>
      <c r="INW34" s="180"/>
      <c r="INX34" s="180"/>
      <c r="INY34" s="180"/>
      <c r="INZ34" s="180"/>
      <c r="IOA34" s="180"/>
      <c r="IOB34" s="180"/>
      <c r="IOC34" s="180"/>
      <c r="IOD34" s="180"/>
      <c r="IOE34" s="180"/>
      <c r="IOF34" s="180"/>
      <c r="IOG34" s="180"/>
      <c r="IOH34" s="180"/>
      <c r="IOI34" s="180"/>
      <c r="IOJ34" s="180"/>
      <c r="IOK34" s="180"/>
      <c r="IOL34" s="180"/>
      <c r="IOM34" s="180"/>
      <c r="ION34" s="180"/>
      <c r="IOO34" s="180"/>
      <c r="IOP34" s="180"/>
      <c r="IOQ34" s="180"/>
      <c r="IOR34" s="180"/>
      <c r="IOS34" s="180"/>
      <c r="IOT34" s="180"/>
      <c r="IOU34" s="180"/>
      <c r="IOV34" s="180"/>
      <c r="IOW34" s="180"/>
      <c r="IOX34" s="180"/>
      <c r="IOY34" s="180"/>
      <c r="IOZ34" s="180"/>
      <c r="IPA34" s="180"/>
      <c r="IPB34" s="180"/>
      <c r="IPC34" s="180"/>
      <c r="IPD34" s="180"/>
      <c r="IPE34" s="180"/>
      <c r="IPF34" s="180"/>
      <c r="IPG34" s="180"/>
      <c r="IPH34" s="180"/>
      <c r="IPI34" s="180"/>
      <c r="IPJ34" s="180"/>
      <c r="IPK34" s="180"/>
      <c r="IPL34" s="180"/>
      <c r="IPM34" s="180"/>
      <c r="IPN34" s="180"/>
      <c r="IPO34" s="180"/>
      <c r="IPP34" s="180"/>
      <c r="IPQ34" s="180"/>
      <c r="IPR34" s="180"/>
      <c r="IPS34" s="180"/>
      <c r="IPT34" s="180"/>
      <c r="IPU34" s="180"/>
      <c r="IPV34" s="180"/>
      <c r="IPW34" s="180"/>
      <c r="IPX34" s="180"/>
      <c r="IPY34" s="180"/>
      <c r="IPZ34" s="180"/>
      <c r="IQA34" s="180"/>
      <c r="IQB34" s="180"/>
      <c r="IQC34" s="180"/>
      <c r="IQD34" s="180"/>
      <c r="IQE34" s="180"/>
      <c r="IQF34" s="180"/>
      <c r="IQG34" s="180"/>
      <c r="IQH34" s="180"/>
      <c r="IQI34" s="180"/>
      <c r="IQJ34" s="180"/>
      <c r="IQK34" s="180"/>
      <c r="IQL34" s="180"/>
      <c r="IQM34" s="180"/>
      <c r="IQN34" s="180"/>
      <c r="IQO34" s="180"/>
      <c r="IQP34" s="180"/>
      <c r="IQQ34" s="180"/>
      <c r="IQR34" s="180"/>
      <c r="IQS34" s="180"/>
      <c r="IQT34" s="180"/>
      <c r="IQU34" s="180"/>
      <c r="IQV34" s="180"/>
      <c r="IQW34" s="180"/>
      <c r="IQX34" s="180"/>
      <c r="IQY34" s="180"/>
      <c r="IQZ34" s="180"/>
      <c r="IRA34" s="180"/>
      <c r="IRB34" s="180"/>
      <c r="IRC34" s="180"/>
      <c r="IRD34" s="180"/>
      <c r="IRE34" s="180"/>
      <c r="IRF34" s="180"/>
      <c r="IRG34" s="180"/>
      <c r="IRH34" s="180"/>
      <c r="IRI34" s="180"/>
      <c r="IRJ34" s="180"/>
      <c r="IRK34" s="180"/>
      <c r="IRL34" s="180"/>
      <c r="IRM34" s="180"/>
      <c r="IRN34" s="180"/>
      <c r="IRO34" s="180"/>
      <c r="IRP34" s="180"/>
      <c r="IRQ34" s="180"/>
      <c r="IRR34" s="180"/>
      <c r="IRS34" s="180"/>
      <c r="IRT34" s="180"/>
      <c r="IRU34" s="180"/>
      <c r="IRV34" s="180"/>
      <c r="IRW34" s="180"/>
      <c r="IRX34" s="180"/>
      <c r="IRY34" s="180"/>
      <c r="IRZ34" s="180"/>
      <c r="ISA34" s="180"/>
      <c r="ISB34" s="180"/>
      <c r="ISC34" s="180"/>
      <c r="ISD34" s="180"/>
      <c r="ISE34" s="180"/>
      <c r="ISF34" s="180"/>
      <c r="ISG34" s="180"/>
      <c r="ISH34" s="180"/>
      <c r="ISI34" s="180"/>
      <c r="ISJ34" s="180"/>
      <c r="ISK34" s="180"/>
      <c r="ISL34" s="180"/>
      <c r="ISM34" s="180"/>
      <c r="ISN34" s="180"/>
      <c r="ISO34" s="180"/>
      <c r="ISP34" s="180"/>
      <c r="ISQ34" s="180"/>
      <c r="ISR34" s="180"/>
      <c r="ISS34" s="180"/>
      <c r="IST34" s="180"/>
      <c r="ISU34" s="180"/>
      <c r="ISV34" s="180"/>
      <c r="ISW34" s="180"/>
      <c r="ISX34" s="180"/>
      <c r="ISY34" s="180"/>
      <c r="ISZ34" s="180"/>
      <c r="ITA34" s="180"/>
      <c r="ITB34" s="180"/>
      <c r="ITC34" s="180"/>
      <c r="ITD34" s="180"/>
      <c r="ITE34" s="180"/>
      <c r="ITF34" s="180"/>
      <c r="ITG34" s="180"/>
      <c r="ITH34" s="180"/>
      <c r="ITI34" s="180"/>
      <c r="ITJ34" s="180"/>
      <c r="ITK34" s="180"/>
      <c r="ITL34" s="180"/>
      <c r="ITM34" s="180"/>
      <c r="ITN34" s="180"/>
      <c r="ITO34" s="180"/>
      <c r="ITP34" s="180"/>
      <c r="ITQ34" s="180"/>
      <c r="ITR34" s="180"/>
      <c r="ITS34" s="180"/>
      <c r="ITT34" s="180"/>
      <c r="ITU34" s="180"/>
      <c r="ITV34" s="180"/>
      <c r="ITW34" s="180"/>
      <c r="ITX34" s="180"/>
      <c r="ITY34" s="180"/>
      <c r="ITZ34" s="180"/>
      <c r="IUA34" s="180"/>
      <c r="IUB34" s="180"/>
      <c r="IUC34" s="180"/>
      <c r="IUD34" s="180"/>
      <c r="IUE34" s="180"/>
      <c r="IUF34" s="180"/>
      <c r="IUG34" s="180"/>
      <c r="IUH34" s="180"/>
      <c r="IUI34" s="180"/>
      <c r="IUJ34" s="180"/>
      <c r="IUK34" s="180"/>
      <c r="IUL34" s="180"/>
      <c r="IUM34" s="180"/>
      <c r="IUN34" s="180"/>
      <c r="IUO34" s="180"/>
      <c r="IUP34" s="180"/>
      <c r="IUQ34" s="180"/>
      <c r="IUR34" s="180"/>
      <c r="IUS34" s="180"/>
      <c r="IUT34" s="180"/>
      <c r="IUU34" s="180"/>
      <c r="IUV34" s="180"/>
      <c r="IUW34" s="180"/>
      <c r="IUX34" s="180"/>
      <c r="IUY34" s="180"/>
      <c r="IUZ34" s="180"/>
      <c r="IVA34" s="180"/>
      <c r="IVB34" s="180"/>
      <c r="IVC34" s="180"/>
      <c r="IVD34" s="180"/>
      <c r="IVE34" s="180"/>
      <c r="IVF34" s="180"/>
      <c r="IVG34" s="180"/>
      <c r="IVH34" s="180"/>
      <c r="IVI34" s="180"/>
      <c r="IVJ34" s="180"/>
      <c r="IVK34" s="180"/>
      <c r="IVL34" s="180"/>
      <c r="IVM34" s="180"/>
      <c r="IVN34" s="180"/>
      <c r="IVO34" s="180"/>
      <c r="IVP34" s="180"/>
      <c r="IVQ34" s="180"/>
      <c r="IVR34" s="180"/>
      <c r="IVS34" s="180"/>
      <c r="IVT34" s="180"/>
      <c r="IVU34" s="180"/>
      <c r="IVV34" s="180"/>
      <c r="IVW34" s="180"/>
      <c r="IVX34" s="180"/>
      <c r="IVY34" s="180"/>
      <c r="IVZ34" s="180"/>
      <c r="IWA34" s="180"/>
      <c r="IWB34" s="180"/>
      <c r="IWC34" s="180"/>
      <c r="IWD34" s="180"/>
      <c r="IWE34" s="180"/>
      <c r="IWF34" s="180"/>
      <c r="IWG34" s="180"/>
      <c r="IWH34" s="180"/>
      <c r="IWI34" s="180"/>
      <c r="IWJ34" s="180"/>
      <c r="IWK34" s="180"/>
      <c r="IWL34" s="180"/>
      <c r="IWM34" s="180"/>
      <c r="IWN34" s="180"/>
      <c r="IWO34" s="180"/>
      <c r="IWP34" s="180"/>
      <c r="IWQ34" s="180"/>
      <c r="IWR34" s="180"/>
      <c r="IWS34" s="180"/>
      <c r="IWT34" s="180"/>
      <c r="IWU34" s="180"/>
      <c r="IWV34" s="180"/>
      <c r="IWW34" s="180"/>
      <c r="IWX34" s="180"/>
      <c r="IWY34" s="180"/>
      <c r="IWZ34" s="180"/>
      <c r="IXA34" s="180"/>
      <c r="IXB34" s="180"/>
      <c r="IXC34" s="180"/>
      <c r="IXD34" s="180"/>
      <c r="IXE34" s="180"/>
      <c r="IXF34" s="180"/>
      <c r="IXG34" s="180"/>
      <c r="IXH34" s="180"/>
      <c r="IXI34" s="180"/>
      <c r="IXJ34" s="180"/>
      <c r="IXK34" s="180"/>
      <c r="IXL34" s="180"/>
      <c r="IXM34" s="180"/>
      <c r="IXN34" s="180"/>
      <c r="IXO34" s="180"/>
      <c r="IXP34" s="180"/>
      <c r="IXQ34" s="180"/>
      <c r="IXR34" s="180"/>
      <c r="IXS34" s="180"/>
      <c r="IXT34" s="180"/>
      <c r="IXU34" s="180"/>
      <c r="IXV34" s="180"/>
      <c r="IXW34" s="180"/>
      <c r="IXX34" s="180"/>
      <c r="IXY34" s="180"/>
      <c r="IXZ34" s="180"/>
      <c r="IYA34" s="180"/>
      <c r="IYB34" s="180"/>
      <c r="IYC34" s="180"/>
      <c r="IYD34" s="180"/>
      <c r="IYE34" s="180"/>
      <c r="IYF34" s="180"/>
      <c r="IYG34" s="180"/>
      <c r="IYH34" s="180"/>
      <c r="IYI34" s="180"/>
      <c r="IYJ34" s="180"/>
      <c r="IYK34" s="180"/>
      <c r="IYL34" s="180"/>
      <c r="IYM34" s="180"/>
      <c r="IYN34" s="180"/>
      <c r="IYO34" s="180"/>
      <c r="IYP34" s="180"/>
      <c r="IYQ34" s="180"/>
      <c r="IYR34" s="180"/>
      <c r="IYS34" s="180"/>
      <c r="IYT34" s="180"/>
      <c r="IYU34" s="180"/>
      <c r="IYV34" s="180"/>
      <c r="IYW34" s="180"/>
      <c r="IYX34" s="180"/>
      <c r="IYY34" s="180"/>
      <c r="IYZ34" s="180"/>
      <c r="IZA34" s="180"/>
      <c r="IZB34" s="180"/>
      <c r="IZC34" s="180"/>
      <c r="IZD34" s="180"/>
      <c r="IZE34" s="180"/>
      <c r="IZF34" s="180"/>
      <c r="IZG34" s="180"/>
      <c r="IZH34" s="180"/>
      <c r="IZI34" s="180"/>
      <c r="IZJ34" s="180"/>
      <c r="IZK34" s="180"/>
      <c r="IZL34" s="180"/>
      <c r="IZM34" s="180"/>
      <c r="IZN34" s="180"/>
      <c r="IZO34" s="180"/>
      <c r="IZP34" s="180"/>
      <c r="IZQ34" s="180"/>
      <c r="IZR34" s="180"/>
      <c r="IZS34" s="180"/>
      <c r="IZT34" s="180"/>
      <c r="IZU34" s="180"/>
      <c r="IZV34" s="180"/>
      <c r="IZW34" s="180"/>
      <c r="IZX34" s="180"/>
      <c r="IZY34" s="180"/>
      <c r="IZZ34" s="180"/>
      <c r="JAA34" s="180"/>
      <c r="JAB34" s="180"/>
      <c r="JAC34" s="180"/>
      <c r="JAD34" s="180"/>
      <c r="JAE34" s="180"/>
      <c r="JAF34" s="180"/>
      <c r="JAG34" s="180"/>
      <c r="JAH34" s="180"/>
      <c r="JAI34" s="180"/>
      <c r="JAJ34" s="180"/>
      <c r="JAK34" s="180"/>
      <c r="JAL34" s="180"/>
      <c r="JAM34" s="180"/>
      <c r="JAN34" s="180"/>
      <c r="JAO34" s="180"/>
      <c r="JAP34" s="180"/>
      <c r="JAQ34" s="180"/>
      <c r="JAR34" s="180"/>
      <c r="JAS34" s="180"/>
      <c r="JAT34" s="180"/>
      <c r="JAU34" s="180"/>
      <c r="JAV34" s="180"/>
      <c r="JAW34" s="180"/>
      <c r="JAX34" s="180"/>
      <c r="JAY34" s="180"/>
      <c r="JAZ34" s="180"/>
      <c r="JBA34" s="180"/>
      <c r="JBB34" s="180"/>
      <c r="JBC34" s="180"/>
      <c r="JBD34" s="180"/>
      <c r="JBE34" s="180"/>
      <c r="JBF34" s="180"/>
      <c r="JBG34" s="180"/>
      <c r="JBH34" s="180"/>
      <c r="JBI34" s="180"/>
      <c r="JBJ34" s="180"/>
      <c r="JBK34" s="180"/>
      <c r="JBL34" s="180"/>
      <c r="JBM34" s="180"/>
      <c r="JBN34" s="180"/>
      <c r="JBO34" s="180"/>
      <c r="JBP34" s="180"/>
      <c r="JBQ34" s="180"/>
      <c r="JBR34" s="180"/>
      <c r="JBS34" s="180"/>
      <c r="JBT34" s="180"/>
      <c r="JBU34" s="180"/>
      <c r="JBV34" s="180"/>
      <c r="JBW34" s="180"/>
      <c r="JBX34" s="180"/>
      <c r="JBY34" s="180"/>
      <c r="JBZ34" s="180"/>
      <c r="JCA34" s="180"/>
      <c r="JCB34" s="180"/>
      <c r="JCC34" s="180"/>
      <c r="JCD34" s="180"/>
      <c r="JCE34" s="180"/>
      <c r="JCF34" s="180"/>
      <c r="JCG34" s="180"/>
      <c r="JCH34" s="180"/>
      <c r="JCI34" s="180"/>
      <c r="JCJ34" s="180"/>
      <c r="JCK34" s="180"/>
      <c r="JCL34" s="180"/>
      <c r="JCM34" s="180"/>
      <c r="JCN34" s="180"/>
      <c r="JCO34" s="180"/>
      <c r="JCP34" s="180"/>
      <c r="JCQ34" s="180"/>
      <c r="JCR34" s="180"/>
      <c r="JCS34" s="180"/>
      <c r="JCT34" s="180"/>
      <c r="JCU34" s="180"/>
      <c r="JCV34" s="180"/>
      <c r="JCW34" s="180"/>
      <c r="JCX34" s="180"/>
      <c r="JCY34" s="180"/>
      <c r="JCZ34" s="180"/>
      <c r="JDA34" s="180"/>
      <c r="JDB34" s="180"/>
      <c r="JDC34" s="180"/>
      <c r="JDD34" s="180"/>
      <c r="JDE34" s="180"/>
      <c r="JDF34" s="180"/>
      <c r="JDG34" s="180"/>
      <c r="JDH34" s="180"/>
      <c r="JDI34" s="180"/>
      <c r="JDJ34" s="180"/>
      <c r="JDK34" s="180"/>
      <c r="JDL34" s="180"/>
      <c r="JDM34" s="180"/>
      <c r="JDN34" s="180"/>
      <c r="JDO34" s="180"/>
      <c r="JDP34" s="180"/>
      <c r="JDQ34" s="180"/>
      <c r="JDR34" s="180"/>
      <c r="JDS34" s="180"/>
      <c r="JDT34" s="180"/>
      <c r="JDU34" s="180"/>
      <c r="JDV34" s="180"/>
      <c r="JDW34" s="180"/>
      <c r="JDX34" s="180"/>
      <c r="JDY34" s="180"/>
      <c r="JDZ34" s="180"/>
      <c r="JEA34" s="180"/>
      <c r="JEB34" s="180"/>
      <c r="JEC34" s="180"/>
      <c r="JED34" s="180"/>
      <c r="JEE34" s="180"/>
      <c r="JEF34" s="180"/>
      <c r="JEG34" s="180"/>
      <c r="JEH34" s="180"/>
      <c r="JEI34" s="180"/>
      <c r="JEJ34" s="180"/>
      <c r="JEK34" s="180"/>
      <c r="JEL34" s="180"/>
      <c r="JEM34" s="180"/>
      <c r="JEN34" s="180"/>
      <c r="JEO34" s="180"/>
      <c r="JEP34" s="180"/>
      <c r="JEQ34" s="180"/>
      <c r="JER34" s="180"/>
      <c r="JES34" s="180"/>
      <c r="JET34" s="180"/>
      <c r="JEU34" s="180"/>
      <c r="JEV34" s="180"/>
      <c r="JEW34" s="180"/>
      <c r="JEX34" s="180"/>
      <c r="JEY34" s="180"/>
      <c r="JEZ34" s="180"/>
      <c r="JFA34" s="180"/>
      <c r="JFB34" s="180"/>
      <c r="JFC34" s="180"/>
      <c r="JFD34" s="180"/>
      <c r="JFE34" s="180"/>
      <c r="JFF34" s="180"/>
      <c r="JFG34" s="180"/>
      <c r="JFH34" s="180"/>
      <c r="JFI34" s="180"/>
      <c r="JFJ34" s="180"/>
      <c r="JFK34" s="180"/>
      <c r="JFL34" s="180"/>
      <c r="JFM34" s="180"/>
      <c r="JFN34" s="180"/>
      <c r="JFO34" s="180"/>
      <c r="JFP34" s="180"/>
      <c r="JFQ34" s="180"/>
      <c r="JFR34" s="180"/>
      <c r="JFS34" s="180"/>
      <c r="JFT34" s="180"/>
      <c r="JFU34" s="180"/>
      <c r="JFV34" s="180"/>
      <c r="JFW34" s="180"/>
      <c r="JFX34" s="180"/>
      <c r="JFY34" s="180"/>
      <c r="JFZ34" s="180"/>
      <c r="JGA34" s="180"/>
      <c r="JGB34" s="180"/>
      <c r="JGC34" s="180"/>
      <c r="JGD34" s="180"/>
      <c r="JGE34" s="180"/>
      <c r="JGF34" s="180"/>
      <c r="JGG34" s="180"/>
      <c r="JGH34" s="180"/>
      <c r="JGI34" s="180"/>
      <c r="JGJ34" s="180"/>
      <c r="JGK34" s="180"/>
      <c r="JGL34" s="180"/>
      <c r="JGM34" s="180"/>
      <c r="JGN34" s="180"/>
      <c r="JGO34" s="180"/>
      <c r="JGP34" s="180"/>
      <c r="JGQ34" s="180"/>
      <c r="JGR34" s="180"/>
      <c r="JGS34" s="180"/>
      <c r="JGT34" s="180"/>
      <c r="JGU34" s="180"/>
      <c r="JGV34" s="180"/>
      <c r="JGW34" s="180"/>
      <c r="JGX34" s="180"/>
      <c r="JGY34" s="180"/>
      <c r="JGZ34" s="180"/>
      <c r="JHA34" s="180"/>
      <c r="JHB34" s="180"/>
      <c r="JHC34" s="180"/>
      <c r="JHD34" s="180"/>
      <c r="JHE34" s="180"/>
      <c r="JHF34" s="180"/>
      <c r="JHG34" s="180"/>
      <c r="JHH34" s="180"/>
      <c r="JHI34" s="180"/>
      <c r="JHJ34" s="180"/>
      <c r="JHK34" s="180"/>
      <c r="JHL34" s="180"/>
      <c r="JHM34" s="180"/>
      <c r="JHN34" s="180"/>
      <c r="JHO34" s="180"/>
      <c r="JHP34" s="180"/>
      <c r="JHQ34" s="180"/>
      <c r="JHR34" s="180"/>
      <c r="JHS34" s="180"/>
      <c r="JHT34" s="180"/>
      <c r="JHU34" s="180"/>
      <c r="JHV34" s="180"/>
      <c r="JHW34" s="180"/>
      <c r="JHX34" s="180"/>
      <c r="JHY34" s="180"/>
      <c r="JHZ34" s="180"/>
      <c r="JIA34" s="180"/>
      <c r="JIB34" s="180"/>
      <c r="JIC34" s="180"/>
      <c r="JID34" s="180"/>
      <c r="JIE34" s="180"/>
      <c r="JIF34" s="180"/>
      <c r="JIG34" s="180"/>
      <c r="JIH34" s="180"/>
      <c r="JII34" s="180"/>
      <c r="JIJ34" s="180"/>
      <c r="JIK34" s="180"/>
      <c r="JIL34" s="180"/>
      <c r="JIM34" s="180"/>
      <c r="JIN34" s="180"/>
      <c r="JIO34" s="180"/>
      <c r="JIP34" s="180"/>
      <c r="JIQ34" s="180"/>
      <c r="JIR34" s="180"/>
      <c r="JIS34" s="180"/>
      <c r="JIT34" s="180"/>
      <c r="JIU34" s="180"/>
      <c r="JIV34" s="180"/>
      <c r="JIW34" s="180"/>
      <c r="JIX34" s="180"/>
      <c r="JIY34" s="180"/>
      <c r="JIZ34" s="180"/>
      <c r="JJA34" s="180"/>
      <c r="JJB34" s="180"/>
      <c r="JJC34" s="180"/>
      <c r="JJD34" s="180"/>
      <c r="JJE34" s="180"/>
      <c r="JJF34" s="180"/>
      <c r="JJG34" s="180"/>
      <c r="JJH34" s="180"/>
      <c r="JJI34" s="180"/>
      <c r="JJJ34" s="180"/>
      <c r="JJK34" s="180"/>
      <c r="JJL34" s="180"/>
      <c r="JJM34" s="180"/>
      <c r="JJN34" s="180"/>
      <c r="JJO34" s="180"/>
      <c r="JJP34" s="180"/>
      <c r="JJQ34" s="180"/>
      <c r="JJR34" s="180"/>
      <c r="JJS34" s="180"/>
      <c r="JJT34" s="180"/>
      <c r="JJU34" s="180"/>
      <c r="JJV34" s="180"/>
      <c r="JJW34" s="180"/>
      <c r="JJX34" s="180"/>
      <c r="JJY34" s="180"/>
      <c r="JJZ34" s="180"/>
      <c r="JKA34" s="180"/>
      <c r="JKB34" s="180"/>
      <c r="JKC34" s="180"/>
      <c r="JKD34" s="180"/>
      <c r="JKE34" s="180"/>
      <c r="JKF34" s="180"/>
      <c r="JKG34" s="180"/>
      <c r="JKH34" s="180"/>
      <c r="JKI34" s="180"/>
      <c r="JKJ34" s="180"/>
      <c r="JKK34" s="180"/>
      <c r="JKL34" s="180"/>
      <c r="JKM34" s="180"/>
      <c r="JKN34" s="180"/>
      <c r="JKO34" s="180"/>
      <c r="JKP34" s="180"/>
      <c r="JKQ34" s="180"/>
      <c r="JKR34" s="180"/>
      <c r="JKS34" s="180"/>
      <c r="JKT34" s="180"/>
      <c r="JKU34" s="180"/>
      <c r="JKV34" s="180"/>
      <c r="JKW34" s="180"/>
      <c r="JKX34" s="180"/>
      <c r="JKY34" s="180"/>
      <c r="JKZ34" s="180"/>
      <c r="JLA34" s="180"/>
      <c r="JLB34" s="180"/>
      <c r="JLC34" s="180"/>
      <c r="JLD34" s="180"/>
      <c r="JLE34" s="180"/>
      <c r="JLF34" s="180"/>
      <c r="JLG34" s="180"/>
      <c r="JLH34" s="180"/>
      <c r="JLI34" s="180"/>
      <c r="JLJ34" s="180"/>
      <c r="JLK34" s="180"/>
      <c r="JLL34" s="180"/>
      <c r="JLM34" s="180"/>
      <c r="JLN34" s="180"/>
      <c r="JLO34" s="180"/>
      <c r="JLP34" s="180"/>
      <c r="JLQ34" s="180"/>
      <c r="JLR34" s="180"/>
      <c r="JLS34" s="180"/>
      <c r="JLT34" s="180"/>
      <c r="JLU34" s="180"/>
      <c r="JLV34" s="180"/>
      <c r="JLW34" s="180"/>
      <c r="JLX34" s="180"/>
      <c r="JLY34" s="180"/>
      <c r="JLZ34" s="180"/>
      <c r="JMA34" s="180"/>
      <c r="JMB34" s="180"/>
      <c r="JMC34" s="180"/>
      <c r="JMD34" s="180"/>
      <c r="JME34" s="180"/>
      <c r="JMF34" s="180"/>
      <c r="JMG34" s="180"/>
      <c r="JMH34" s="180"/>
      <c r="JMI34" s="180"/>
      <c r="JMJ34" s="180"/>
      <c r="JMK34" s="180"/>
      <c r="JML34" s="180"/>
      <c r="JMM34" s="180"/>
      <c r="JMN34" s="180"/>
      <c r="JMO34" s="180"/>
      <c r="JMP34" s="180"/>
      <c r="JMQ34" s="180"/>
      <c r="JMR34" s="180"/>
      <c r="JMS34" s="180"/>
      <c r="JMT34" s="180"/>
      <c r="JMU34" s="180"/>
      <c r="JMV34" s="180"/>
      <c r="JMW34" s="180"/>
      <c r="JMX34" s="180"/>
      <c r="JMY34" s="180"/>
      <c r="JMZ34" s="180"/>
      <c r="JNA34" s="180"/>
      <c r="JNB34" s="180"/>
      <c r="JNC34" s="180"/>
      <c r="JND34" s="180"/>
      <c r="JNE34" s="180"/>
      <c r="JNF34" s="180"/>
      <c r="JNG34" s="180"/>
      <c r="JNH34" s="180"/>
      <c r="JNI34" s="180"/>
      <c r="JNJ34" s="180"/>
      <c r="JNK34" s="180"/>
      <c r="JNL34" s="180"/>
      <c r="JNM34" s="180"/>
      <c r="JNN34" s="180"/>
      <c r="JNO34" s="180"/>
      <c r="JNP34" s="180"/>
      <c r="JNQ34" s="180"/>
      <c r="JNR34" s="180"/>
      <c r="JNS34" s="180"/>
      <c r="JNT34" s="180"/>
      <c r="JNU34" s="180"/>
      <c r="JNV34" s="180"/>
      <c r="JNW34" s="180"/>
      <c r="JNX34" s="180"/>
      <c r="JNY34" s="180"/>
      <c r="JNZ34" s="180"/>
      <c r="JOA34" s="180"/>
      <c r="JOB34" s="180"/>
      <c r="JOC34" s="180"/>
      <c r="JOD34" s="180"/>
      <c r="JOE34" s="180"/>
      <c r="JOF34" s="180"/>
      <c r="JOG34" s="180"/>
      <c r="JOH34" s="180"/>
      <c r="JOI34" s="180"/>
      <c r="JOJ34" s="180"/>
      <c r="JOK34" s="180"/>
      <c r="JOL34" s="180"/>
      <c r="JOM34" s="180"/>
      <c r="JON34" s="180"/>
      <c r="JOO34" s="180"/>
      <c r="JOP34" s="180"/>
      <c r="JOQ34" s="180"/>
      <c r="JOR34" s="180"/>
      <c r="JOS34" s="180"/>
      <c r="JOT34" s="180"/>
      <c r="JOU34" s="180"/>
      <c r="JOV34" s="180"/>
      <c r="JOW34" s="180"/>
      <c r="JOX34" s="180"/>
      <c r="JOY34" s="180"/>
      <c r="JOZ34" s="180"/>
      <c r="JPA34" s="180"/>
      <c r="JPB34" s="180"/>
      <c r="JPC34" s="180"/>
      <c r="JPD34" s="180"/>
      <c r="JPE34" s="180"/>
      <c r="JPF34" s="180"/>
      <c r="JPG34" s="180"/>
      <c r="JPH34" s="180"/>
      <c r="JPI34" s="180"/>
      <c r="JPJ34" s="180"/>
      <c r="JPK34" s="180"/>
      <c r="JPL34" s="180"/>
      <c r="JPM34" s="180"/>
      <c r="JPN34" s="180"/>
      <c r="JPO34" s="180"/>
      <c r="JPP34" s="180"/>
      <c r="JPQ34" s="180"/>
      <c r="JPR34" s="180"/>
      <c r="JPS34" s="180"/>
      <c r="JPT34" s="180"/>
      <c r="JPU34" s="180"/>
      <c r="JPV34" s="180"/>
      <c r="JPW34" s="180"/>
      <c r="JPX34" s="180"/>
      <c r="JPY34" s="180"/>
      <c r="JPZ34" s="180"/>
      <c r="JQA34" s="180"/>
      <c r="JQB34" s="180"/>
      <c r="JQC34" s="180"/>
      <c r="JQD34" s="180"/>
      <c r="JQE34" s="180"/>
      <c r="JQF34" s="180"/>
      <c r="JQG34" s="180"/>
      <c r="JQH34" s="180"/>
      <c r="JQI34" s="180"/>
      <c r="JQJ34" s="180"/>
      <c r="JQK34" s="180"/>
      <c r="JQL34" s="180"/>
      <c r="JQM34" s="180"/>
      <c r="JQN34" s="180"/>
      <c r="JQO34" s="180"/>
      <c r="JQP34" s="180"/>
      <c r="JQQ34" s="180"/>
      <c r="JQR34" s="180"/>
      <c r="JQS34" s="180"/>
      <c r="JQT34" s="180"/>
      <c r="JQU34" s="180"/>
      <c r="JQV34" s="180"/>
      <c r="JQW34" s="180"/>
      <c r="JQX34" s="180"/>
      <c r="JQY34" s="180"/>
      <c r="JQZ34" s="180"/>
      <c r="JRA34" s="180"/>
      <c r="JRB34" s="180"/>
      <c r="JRC34" s="180"/>
      <c r="JRD34" s="180"/>
      <c r="JRE34" s="180"/>
      <c r="JRF34" s="180"/>
      <c r="JRG34" s="180"/>
      <c r="JRH34" s="180"/>
      <c r="JRI34" s="180"/>
      <c r="JRJ34" s="180"/>
      <c r="JRK34" s="180"/>
      <c r="JRL34" s="180"/>
      <c r="JRM34" s="180"/>
      <c r="JRN34" s="180"/>
      <c r="JRO34" s="180"/>
      <c r="JRP34" s="180"/>
      <c r="JRQ34" s="180"/>
      <c r="JRR34" s="180"/>
      <c r="JRS34" s="180"/>
      <c r="JRT34" s="180"/>
      <c r="JRU34" s="180"/>
      <c r="JRV34" s="180"/>
      <c r="JRW34" s="180"/>
      <c r="JRX34" s="180"/>
      <c r="JRY34" s="180"/>
      <c r="JRZ34" s="180"/>
      <c r="JSA34" s="180"/>
      <c r="JSB34" s="180"/>
      <c r="JSC34" s="180"/>
      <c r="JSD34" s="180"/>
      <c r="JSE34" s="180"/>
      <c r="JSF34" s="180"/>
      <c r="JSG34" s="180"/>
      <c r="JSH34" s="180"/>
      <c r="JSI34" s="180"/>
      <c r="JSJ34" s="180"/>
      <c r="JSK34" s="180"/>
      <c r="JSL34" s="180"/>
      <c r="JSM34" s="180"/>
      <c r="JSN34" s="180"/>
      <c r="JSO34" s="180"/>
      <c r="JSP34" s="180"/>
      <c r="JSQ34" s="180"/>
      <c r="JSR34" s="180"/>
      <c r="JSS34" s="180"/>
      <c r="JST34" s="180"/>
      <c r="JSU34" s="180"/>
      <c r="JSV34" s="180"/>
      <c r="JSW34" s="180"/>
      <c r="JSX34" s="180"/>
      <c r="JSY34" s="180"/>
      <c r="JSZ34" s="180"/>
      <c r="JTA34" s="180"/>
      <c r="JTB34" s="180"/>
      <c r="JTC34" s="180"/>
      <c r="JTD34" s="180"/>
      <c r="JTE34" s="180"/>
      <c r="JTF34" s="180"/>
      <c r="JTG34" s="180"/>
      <c r="JTH34" s="180"/>
      <c r="JTI34" s="180"/>
      <c r="JTJ34" s="180"/>
      <c r="JTK34" s="180"/>
      <c r="JTL34" s="180"/>
      <c r="JTM34" s="180"/>
      <c r="JTN34" s="180"/>
      <c r="JTO34" s="180"/>
      <c r="JTP34" s="180"/>
      <c r="JTQ34" s="180"/>
      <c r="JTR34" s="180"/>
      <c r="JTS34" s="180"/>
      <c r="JTT34" s="180"/>
      <c r="JTU34" s="180"/>
      <c r="JTV34" s="180"/>
      <c r="JTW34" s="180"/>
      <c r="JTX34" s="180"/>
      <c r="JTY34" s="180"/>
      <c r="JTZ34" s="180"/>
      <c r="JUA34" s="180"/>
      <c r="JUB34" s="180"/>
      <c r="JUC34" s="180"/>
      <c r="JUD34" s="180"/>
      <c r="JUE34" s="180"/>
      <c r="JUF34" s="180"/>
      <c r="JUG34" s="180"/>
      <c r="JUH34" s="180"/>
      <c r="JUI34" s="180"/>
      <c r="JUJ34" s="180"/>
      <c r="JUK34" s="180"/>
      <c r="JUL34" s="180"/>
      <c r="JUM34" s="180"/>
      <c r="JUN34" s="180"/>
      <c r="JUO34" s="180"/>
      <c r="JUP34" s="180"/>
      <c r="JUQ34" s="180"/>
      <c r="JUR34" s="180"/>
      <c r="JUS34" s="180"/>
      <c r="JUT34" s="180"/>
      <c r="JUU34" s="180"/>
      <c r="JUV34" s="180"/>
      <c r="JUW34" s="180"/>
      <c r="JUX34" s="180"/>
      <c r="JUY34" s="180"/>
      <c r="JUZ34" s="180"/>
      <c r="JVA34" s="180"/>
      <c r="JVB34" s="180"/>
      <c r="JVC34" s="180"/>
      <c r="JVD34" s="180"/>
      <c r="JVE34" s="180"/>
      <c r="JVF34" s="180"/>
      <c r="JVG34" s="180"/>
      <c r="JVH34" s="180"/>
      <c r="JVI34" s="180"/>
      <c r="JVJ34" s="180"/>
      <c r="JVK34" s="180"/>
      <c r="JVL34" s="180"/>
      <c r="JVM34" s="180"/>
      <c r="JVN34" s="180"/>
      <c r="JVO34" s="180"/>
      <c r="JVP34" s="180"/>
      <c r="JVQ34" s="180"/>
      <c r="JVR34" s="180"/>
      <c r="JVS34" s="180"/>
      <c r="JVT34" s="180"/>
      <c r="JVU34" s="180"/>
      <c r="JVV34" s="180"/>
      <c r="JVW34" s="180"/>
      <c r="JVX34" s="180"/>
      <c r="JVY34" s="180"/>
      <c r="JVZ34" s="180"/>
      <c r="JWA34" s="180"/>
      <c r="JWB34" s="180"/>
      <c r="JWC34" s="180"/>
      <c r="JWD34" s="180"/>
      <c r="JWE34" s="180"/>
      <c r="JWF34" s="180"/>
      <c r="JWG34" s="180"/>
      <c r="JWH34" s="180"/>
      <c r="JWI34" s="180"/>
      <c r="JWJ34" s="180"/>
      <c r="JWK34" s="180"/>
      <c r="JWL34" s="180"/>
      <c r="JWM34" s="180"/>
      <c r="JWN34" s="180"/>
      <c r="JWO34" s="180"/>
      <c r="JWP34" s="180"/>
      <c r="JWQ34" s="180"/>
      <c r="JWR34" s="180"/>
      <c r="JWS34" s="180"/>
      <c r="JWT34" s="180"/>
      <c r="JWU34" s="180"/>
      <c r="JWV34" s="180"/>
      <c r="JWW34" s="180"/>
      <c r="JWX34" s="180"/>
      <c r="JWY34" s="180"/>
      <c r="JWZ34" s="180"/>
      <c r="JXA34" s="180"/>
      <c r="JXB34" s="180"/>
      <c r="JXC34" s="180"/>
      <c r="JXD34" s="180"/>
      <c r="JXE34" s="180"/>
      <c r="JXF34" s="180"/>
      <c r="JXG34" s="180"/>
      <c r="JXH34" s="180"/>
      <c r="JXI34" s="180"/>
      <c r="JXJ34" s="180"/>
      <c r="JXK34" s="180"/>
      <c r="JXL34" s="180"/>
      <c r="JXM34" s="180"/>
      <c r="JXN34" s="180"/>
      <c r="JXO34" s="180"/>
      <c r="JXP34" s="180"/>
      <c r="JXQ34" s="180"/>
      <c r="JXR34" s="180"/>
      <c r="JXS34" s="180"/>
      <c r="JXT34" s="180"/>
      <c r="JXU34" s="180"/>
      <c r="JXV34" s="180"/>
      <c r="JXW34" s="180"/>
      <c r="JXX34" s="180"/>
      <c r="JXY34" s="180"/>
      <c r="JXZ34" s="180"/>
      <c r="JYA34" s="180"/>
      <c r="JYB34" s="180"/>
      <c r="JYC34" s="180"/>
      <c r="JYD34" s="180"/>
      <c r="JYE34" s="180"/>
      <c r="JYF34" s="180"/>
      <c r="JYG34" s="180"/>
      <c r="JYH34" s="180"/>
      <c r="JYI34" s="180"/>
      <c r="JYJ34" s="180"/>
      <c r="JYK34" s="180"/>
      <c r="JYL34" s="180"/>
      <c r="JYM34" s="180"/>
      <c r="JYN34" s="180"/>
      <c r="JYO34" s="180"/>
      <c r="JYP34" s="180"/>
      <c r="JYQ34" s="180"/>
      <c r="JYR34" s="180"/>
      <c r="JYS34" s="180"/>
      <c r="JYT34" s="180"/>
      <c r="JYU34" s="180"/>
      <c r="JYV34" s="180"/>
      <c r="JYW34" s="180"/>
      <c r="JYX34" s="180"/>
      <c r="JYY34" s="180"/>
      <c r="JYZ34" s="180"/>
      <c r="JZA34" s="180"/>
      <c r="JZB34" s="180"/>
      <c r="JZC34" s="180"/>
      <c r="JZD34" s="180"/>
      <c r="JZE34" s="180"/>
      <c r="JZF34" s="180"/>
      <c r="JZG34" s="180"/>
      <c r="JZH34" s="180"/>
      <c r="JZI34" s="180"/>
      <c r="JZJ34" s="180"/>
      <c r="JZK34" s="180"/>
      <c r="JZL34" s="180"/>
      <c r="JZM34" s="180"/>
      <c r="JZN34" s="180"/>
      <c r="JZO34" s="180"/>
      <c r="JZP34" s="180"/>
      <c r="JZQ34" s="180"/>
      <c r="JZR34" s="180"/>
      <c r="JZS34" s="180"/>
      <c r="JZT34" s="180"/>
      <c r="JZU34" s="180"/>
      <c r="JZV34" s="180"/>
      <c r="JZW34" s="180"/>
      <c r="JZX34" s="180"/>
      <c r="JZY34" s="180"/>
      <c r="JZZ34" s="180"/>
      <c r="KAA34" s="180"/>
      <c r="KAB34" s="180"/>
      <c r="KAC34" s="180"/>
      <c r="KAD34" s="180"/>
      <c r="KAE34" s="180"/>
      <c r="KAF34" s="180"/>
      <c r="KAG34" s="180"/>
      <c r="KAH34" s="180"/>
      <c r="KAI34" s="180"/>
      <c r="KAJ34" s="180"/>
      <c r="KAK34" s="180"/>
      <c r="KAL34" s="180"/>
      <c r="KAM34" s="180"/>
      <c r="KAN34" s="180"/>
      <c r="KAO34" s="180"/>
      <c r="KAP34" s="180"/>
      <c r="KAQ34" s="180"/>
      <c r="KAR34" s="180"/>
      <c r="KAS34" s="180"/>
      <c r="KAT34" s="180"/>
      <c r="KAU34" s="180"/>
      <c r="KAV34" s="180"/>
      <c r="KAW34" s="180"/>
      <c r="KAX34" s="180"/>
      <c r="KAY34" s="180"/>
      <c r="KAZ34" s="180"/>
      <c r="KBA34" s="180"/>
      <c r="KBB34" s="180"/>
      <c r="KBC34" s="180"/>
      <c r="KBD34" s="180"/>
      <c r="KBE34" s="180"/>
      <c r="KBF34" s="180"/>
      <c r="KBG34" s="180"/>
      <c r="KBH34" s="180"/>
      <c r="KBI34" s="180"/>
      <c r="KBJ34" s="180"/>
      <c r="KBK34" s="180"/>
      <c r="KBL34" s="180"/>
      <c r="KBM34" s="180"/>
      <c r="KBN34" s="180"/>
      <c r="KBO34" s="180"/>
      <c r="KBP34" s="180"/>
      <c r="KBQ34" s="180"/>
      <c r="KBR34" s="180"/>
      <c r="KBS34" s="180"/>
      <c r="KBT34" s="180"/>
      <c r="KBU34" s="180"/>
      <c r="KBV34" s="180"/>
      <c r="KBW34" s="180"/>
      <c r="KBX34" s="180"/>
      <c r="KBY34" s="180"/>
      <c r="KBZ34" s="180"/>
      <c r="KCA34" s="180"/>
      <c r="KCB34" s="180"/>
      <c r="KCC34" s="180"/>
      <c r="KCD34" s="180"/>
      <c r="KCE34" s="180"/>
      <c r="KCF34" s="180"/>
      <c r="KCG34" s="180"/>
      <c r="KCH34" s="180"/>
      <c r="KCI34" s="180"/>
      <c r="KCJ34" s="180"/>
      <c r="KCK34" s="180"/>
      <c r="KCL34" s="180"/>
      <c r="KCM34" s="180"/>
      <c r="KCN34" s="180"/>
      <c r="KCO34" s="180"/>
      <c r="KCP34" s="180"/>
      <c r="KCQ34" s="180"/>
      <c r="KCR34" s="180"/>
      <c r="KCS34" s="180"/>
      <c r="KCT34" s="180"/>
      <c r="KCU34" s="180"/>
      <c r="KCV34" s="180"/>
      <c r="KCW34" s="180"/>
      <c r="KCX34" s="180"/>
      <c r="KCY34" s="180"/>
      <c r="KCZ34" s="180"/>
      <c r="KDA34" s="180"/>
      <c r="KDB34" s="180"/>
      <c r="KDC34" s="180"/>
      <c r="KDD34" s="180"/>
      <c r="KDE34" s="180"/>
      <c r="KDF34" s="180"/>
      <c r="KDG34" s="180"/>
      <c r="KDH34" s="180"/>
      <c r="KDI34" s="180"/>
      <c r="KDJ34" s="180"/>
      <c r="KDK34" s="180"/>
      <c r="KDL34" s="180"/>
      <c r="KDM34" s="180"/>
      <c r="KDN34" s="180"/>
      <c r="KDO34" s="180"/>
      <c r="KDP34" s="180"/>
      <c r="KDQ34" s="180"/>
      <c r="KDR34" s="180"/>
      <c r="KDS34" s="180"/>
      <c r="KDT34" s="180"/>
      <c r="KDU34" s="180"/>
      <c r="KDV34" s="180"/>
      <c r="KDW34" s="180"/>
      <c r="KDX34" s="180"/>
      <c r="KDY34" s="180"/>
      <c r="KDZ34" s="180"/>
      <c r="KEA34" s="180"/>
      <c r="KEB34" s="180"/>
      <c r="KEC34" s="180"/>
      <c r="KED34" s="180"/>
      <c r="KEE34" s="180"/>
      <c r="KEF34" s="180"/>
      <c r="KEG34" s="180"/>
      <c r="KEH34" s="180"/>
      <c r="KEI34" s="180"/>
      <c r="KEJ34" s="180"/>
      <c r="KEK34" s="180"/>
      <c r="KEL34" s="180"/>
      <c r="KEM34" s="180"/>
      <c r="KEN34" s="180"/>
      <c r="KEO34" s="180"/>
      <c r="KEP34" s="180"/>
      <c r="KEQ34" s="180"/>
      <c r="KER34" s="180"/>
      <c r="KES34" s="180"/>
      <c r="KET34" s="180"/>
      <c r="KEU34" s="180"/>
      <c r="KEV34" s="180"/>
      <c r="KEW34" s="180"/>
      <c r="KEX34" s="180"/>
      <c r="KEY34" s="180"/>
      <c r="KEZ34" s="180"/>
      <c r="KFA34" s="180"/>
      <c r="KFB34" s="180"/>
      <c r="KFC34" s="180"/>
      <c r="KFD34" s="180"/>
      <c r="KFE34" s="180"/>
      <c r="KFF34" s="180"/>
      <c r="KFG34" s="180"/>
      <c r="KFH34" s="180"/>
      <c r="KFI34" s="180"/>
      <c r="KFJ34" s="180"/>
      <c r="KFK34" s="180"/>
      <c r="KFL34" s="180"/>
      <c r="KFM34" s="180"/>
      <c r="KFN34" s="180"/>
      <c r="KFO34" s="180"/>
      <c r="KFP34" s="180"/>
      <c r="KFQ34" s="180"/>
      <c r="KFR34" s="180"/>
      <c r="KFS34" s="180"/>
      <c r="KFT34" s="180"/>
      <c r="KFU34" s="180"/>
      <c r="KFV34" s="180"/>
      <c r="KFW34" s="180"/>
      <c r="KFX34" s="180"/>
      <c r="KFY34" s="180"/>
      <c r="KFZ34" s="180"/>
      <c r="KGA34" s="180"/>
      <c r="KGB34" s="180"/>
      <c r="KGC34" s="180"/>
      <c r="KGD34" s="180"/>
      <c r="KGE34" s="180"/>
      <c r="KGF34" s="180"/>
      <c r="KGG34" s="180"/>
      <c r="KGH34" s="180"/>
      <c r="KGI34" s="180"/>
      <c r="KGJ34" s="180"/>
      <c r="KGK34" s="180"/>
      <c r="KGL34" s="180"/>
      <c r="KGM34" s="180"/>
      <c r="KGN34" s="180"/>
      <c r="KGO34" s="180"/>
      <c r="KGP34" s="180"/>
      <c r="KGQ34" s="180"/>
      <c r="KGR34" s="180"/>
      <c r="KGS34" s="180"/>
      <c r="KGT34" s="180"/>
      <c r="KGU34" s="180"/>
      <c r="KGV34" s="180"/>
      <c r="KGW34" s="180"/>
      <c r="KGX34" s="180"/>
      <c r="KGY34" s="180"/>
      <c r="KGZ34" s="180"/>
      <c r="KHA34" s="180"/>
      <c r="KHB34" s="180"/>
      <c r="KHC34" s="180"/>
      <c r="KHD34" s="180"/>
      <c r="KHE34" s="180"/>
      <c r="KHF34" s="180"/>
      <c r="KHG34" s="180"/>
      <c r="KHH34" s="180"/>
      <c r="KHI34" s="180"/>
      <c r="KHJ34" s="180"/>
      <c r="KHK34" s="180"/>
      <c r="KHL34" s="180"/>
      <c r="KHM34" s="180"/>
      <c r="KHN34" s="180"/>
      <c r="KHO34" s="180"/>
      <c r="KHP34" s="180"/>
      <c r="KHQ34" s="180"/>
      <c r="KHR34" s="180"/>
      <c r="KHS34" s="180"/>
      <c r="KHT34" s="180"/>
      <c r="KHU34" s="180"/>
      <c r="KHV34" s="180"/>
      <c r="KHW34" s="180"/>
      <c r="KHX34" s="180"/>
      <c r="KHY34" s="180"/>
      <c r="KHZ34" s="180"/>
      <c r="KIA34" s="180"/>
      <c r="KIB34" s="180"/>
      <c r="KIC34" s="180"/>
      <c r="KID34" s="180"/>
      <c r="KIE34" s="180"/>
      <c r="KIF34" s="180"/>
      <c r="KIG34" s="180"/>
      <c r="KIH34" s="180"/>
      <c r="KII34" s="180"/>
      <c r="KIJ34" s="180"/>
      <c r="KIK34" s="180"/>
      <c r="KIL34" s="180"/>
      <c r="KIM34" s="180"/>
      <c r="KIN34" s="180"/>
      <c r="KIO34" s="180"/>
      <c r="KIP34" s="180"/>
      <c r="KIQ34" s="180"/>
      <c r="KIR34" s="180"/>
      <c r="KIS34" s="180"/>
      <c r="KIT34" s="180"/>
      <c r="KIU34" s="180"/>
      <c r="KIV34" s="180"/>
      <c r="KIW34" s="180"/>
      <c r="KIX34" s="180"/>
      <c r="KIY34" s="180"/>
      <c r="KIZ34" s="180"/>
      <c r="KJA34" s="180"/>
      <c r="KJB34" s="180"/>
      <c r="KJC34" s="180"/>
      <c r="KJD34" s="180"/>
      <c r="KJE34" s="180"/>
      <c r="KJF34" s="180"/>
      <c r="KJG34" s="180"/>
      <c r="KJH34" s="180"/>
      <c r="KJI34" s="180"/>
      <c r="KJJ34" s="180"/>
      <c r="KJK34" s="180"/>
      <c r="KJL34" s="180"/>
      <c r="KJM34" s="180"/>
      <c r="KJN34" s="180"/>
      <c r="KJO34" s="180"/>
      <c r="KJP34" s="180"/>
      <c r="KJQ34" s="180"/>
      <c r="KJR34" s="180"/>
      <c r="KJS34" s="180"/>
      <c r="KJT34" s="180"/>
      <c r="KJU34" s="180"/>
      <c r="KJV34" s="180"/>
      <c r="KJW34" s="180"/>
      <c r="KJX34" s="180"/>
      <c r="KJY34" s="180"/>
      <c r="KJZ34" s="180"/>
      <c r="KKA34" s="180"/>
      <c r="KKB34" s="180"/>
      <c r="KKC34" s="180"/>
      <c r="KKD34" s="180"/>
      <c r="KKE34" s="180"/>
      <c r="KKF34" s="180"/>
      <c r="KKG34" s="180"/>
      <c r="KKH34" s="180"/>
      <c r="KKI34" s="180"/>
      <c r="KKJ34" s="180"/>
      <c r="KKK34" s="180"/>
      <c r="KKL34" s="180"/>
      <c r="KKM34" s="180"/>
      <c r="KKN34" s="180"/>
      <c r="KKO34" s="180"/>
      <c r="KKP34" s="180"/>
      <c r="KKQ34" s="180"/>
      <c r="KKR34" s="180"/>
      <c r="KKS34" s="180"/>
      <c r="KKT34" s="180"/>
      <c r="KKU34" s="180"/>
      <c r="KKV34" s="180"/>
      <c r="KKW34" s="180"/>
      <c r="KKX34" s="180"/>
      <c r="KKY34" s="180"/>
      <c r="KKZ34" s="180"/>
      <c r="KLA34" s="180"/>
      <c r="KLB34" s="180"/>
      <c r="KLC34" s="180"/>
      <c r="KLD34" s="180"/>
      <c r="KLE34" s="180"/>
      <c r="KLF34" s="180"/>
      <c r="KLG34" s="180"/>
      <c r="KLH34" s="180"/>
      <c r="KLI34" s="180"/>
      <c r="KLJ34" s="180"/>
      <c r="KLK34" s="180"/>
      <c r="KLL34" s="180"/>
      <c r="KLM34" s="180"/>
      <c r="KLN34" s="180"/>
      <c r="KLO34" s="180"/>
      <c r="KLP34" s="180"/>
      <c r="KLQ34" s="180"/>
      <c r="KLR34" s="180"/>
      <c r="KLS34" s="180"/>
      <c r="KLT34" s="180"/>
      <c r="KLU34" s="180"/>
      <c r="KLV34" s="180"/>
      <c r="KLW34" s="180"/>
      <c r="KLX34" s="180"/>
      <c r="KLY34" s="180"/>
      <c r="KLZ34" s="180"/>
      <c r="KMA34" s="180"/>
      <c r="KMB34" s="180"/>
      <c r="KMC34" s="180"/>
      <c r="KMD34" s="180"/>
      <c r="KME34" s="180"/>
      <c r="KMF34" s="180"/>
      <c r="KMG34" s="180"/>
      <c r="KMH34" s="180"/>
      <c r="KMI34" s="180"/>
      <c r="KMJ34" s="180"/>
      <c r="KMK34" s="180"/>
      <c r="KML34" s="180"/>
      <c r="KMM34" s="180"/>
      <c r="KMN34" s="180"/>
      <c r="KMO34" s="180"/>
      <c r="KMP34" s="180"/>
      <c r="KMQ34" s="180"/>
      <c r="KMR34" s="180"/>
      <c r="KMS34" s="180"/>
      <c r="KMT34" s="180"/>
      <c r="KMU34" s="180"/>
      <c r="KMV34" s="180"/>
      <c r="KMW34" s="180"/>
      <c r="KMX34" s="180"/>
      <c r="KMY34" s="180"/>
      <c r="KMZ34" s="180"/>
      <c r="KNA34" s="180"/>
      <c r="KNB34" s="180"/>
      <c r="KNC34" s="180"/>
      <c r="KND34" s="180"/>
      <c r="KNE34" s="180"/>
      <c r="KNF34" s="180"/>
      <c r="KNG34" s="180"/>
      <c r="KNH34" s="180"/>
      <c r="KNI34" s="180"/>
      <c r="KNJ34" s="180"/>
      <c r="KNK34" s="180"/>
      <c r="KNL34" s="180"/>
      <c r="KNM34" s="180"/>
      <c r="KNN34" s="180"/>
      <c r="KNO34" s="180"/>
      <c r="KNP34" s="180"/>
      <c r="KNQ34" s="180"/>
      <c r="KNR34" s="180"/>
      <c r="KNS34" s="180"/>
      <c r="KNT34" s="180"/>
      <c r="KNU34" s="180"/>
      <c r="KNV34" s="180"/>
      <c r="KNW34" s="180"/>
      <c r="KNX34" s="180"/>
      <c r="KNY34" s="180"/>
      <c r="KNZ34" s="180"/>
      <c r="KOA34" s="180"/>
      <c r="KOB34" s="180"/>
      <c r="KOC34" s="180"/>
      <c r="KOD34" s="180"/>
      <c r="KOE34" s="180"/>
      <c r="KOF34" s="180"/>
      <c r="KOG34" s="180"/>
      <c r="KOH34" s="180"/>
      <c r="KOI34" s="180"/>
      <c r="KOJ34" s="180"/>
      <c r="KOK34" s="180"/>
      <c r="KOL34" s="180"/>
      <c r="KOM34" s="180"/>
      <c r="KON34" s="180"/>
      <c r="KOO34" s="180"/>
      <c r="KOP34" s="180"/>
      <c r="KOQ34" s="180"/>
      <c r="KOR34" s="180"/>
      <c r="KOS34" s="180"/>
      <c r="KOT34" s="180"/>
      <c r="KOU34" s="180"/>
      <c r="KOV34" s="180"/>
      <c r="KOW34" s="180"/>
      <c r="KOX34" s="180"/>
      <c r="KOY34" s="180"/>
      <c r="KOZ34" s="180"/>
      <c r="KPA34" s="180"/>
      <c r="KPB34" s="180"/>
      <c r="KPC34" s="180"/>
      <c r="KPD34" s="180"/>
      <c r="KPE34" s="180"/>
      <c r="KPF34" s="180"/>
      <c r="KPG34" s="180"/>
      <c r="KPH34" s="180"/>
      <c r="KPI34" s="180"/>
      <c r="KPJ34" s="180"/>
      <c r="KPK34" s="180"/>
      <c r="KPL34" s="180"/>
      <c r="KPM34" s="180"/>
      <c r="KPN34" s="180"/>
      <c r="KPO34" s="180"/>
      <c r="KPP34" s="180"/>
      <c r="KPQ34" s="180"/>
      <c r="KPR34" s="180"/>
      <c r="KPS34" s="180"/>
      <c r="KPT34" s="180"/>
      <c r="KPU34" s="180"/>
      <c r="KPV34" s="180"/>
      <c r="KPW34" s="180"/>
      <c r="KPX34" s="180"/>
      <c r="KPY34" s="180"/>
      <c r="KPZ34" s="180"/>
      <c r="KQA34" s="180"/>
      <c r="KQB34" s="180"/>
      <c r="KQC34" s="180"/>
      <c r="KQD34" s="180"/>
      <c r="KQE34" s="180"/>
      <c r="KQF34" s="180"/>
      <c r="KQG34" s="180"/>
      <c r="KQH34" s="180"/>
      <c r="KQI34" s="180"/>
      <c r="KQJ34" s="180"/>
      <c r="KQK34" s="180"/>
      <c r="KQL34" s="180"/>
      <c r="KQM34" s="180"/>
      <c r="KQN34" s="180"/>
      <c r="KQO34" s="180"/>
      <c r="KQP34" s="180"/>
      <c r="KQQ34" s="180"/>
      <c r="KQR34" s="180"/>
      <c r="KQS34" s="180"/>
      <c r="KQT34" s="180"/>
      <c r="KQU34" s="180"/>
      <c r="KQV34" s="180"/>
      <c r="KQW34" s="180"/>
      <c r="KQX34" s="180"/>
      <c r="KQY34" s="180"/>
      <c r="KQZ34" s="180"/>
      <c r="KRA34" s="180"/>
      <c r="KRB34" s="180"/>
      <c r="KRC34" s="180"/>
      <c r="KRD34" s="180"/>
      <c r="KRE34" s="180"/>
      <c r="KRF34" s="180"/>
      <c r="KRG34" s="180"/>
      <c r="KRH34" s="180"/>
      <c r="KRI34" s="180"/>
      <c r="KRJ34" s="180"/>
      <c r="KRK34" s="180"/>
      <c r="KRL34" s="180"/>
      <c r="KRM34" s="180"/>
      <c r="KRN34" s="180"/>
      <c r="KRO34" s="180"/>
      <c r="KRP34" s="180"/>
      <c r="KRQ34" s="180"/>
      <c r="KRR34" s="180"/>
      <c r="KRS34" s="180"/>
      <c r="KRT34" s="180"/>
      <c r="KRU34" s="180"/>
      <c r="KRV34" s="180"/>
      <c r="KRW34" s="180"/>
      <c r="KRX34" s="180"/>
      <c r="KRY34" s="180"/>
      <c r="KRZ34" s="180"/>
      <c r="KSA34" s="180"/>
      <c r="KSB34" s="180"/>
      <c r="KSC34" s="180"/>
      <c r="KSD34" s="180"/>
      <c r="KSE34" s="180"/>
      <c r="KSF34" s="180"/>
      <c r="KSG34" s="180"/>
      <c r="KSH34" s="180"/>
      <c r="KSI34" s="180"/>
      <c r="KSJ34" s="180"/>
      <c r="KSK34" s="180"/>
      <c r="KSL34" s="180"/>
      <c r="KSM34" s="180"/>
      <c r="KSN34" s="180"/>
      <c r="KSO34" s="180"/>
      <c r="KSP34" s="180"/>
      <c r="KSQ34" s="180"/>
      <c r="KSR34" s="180"/>
      <c r="KSS34" s="180"/>
      <c r="KST34" s="180"/>
      <c r="KSU34" s="180"/>
      <c r="KSV34" s="180"/>
      <c r="KSW34" s="180"/>
      <c r="KSX34" s="180"/>
      <c r="KSY34" s="180"/>
      <c r="KSZ34" s="180"/>
      <c r="KTA34" s="180"/>
      <c r="KTB34" s="180"/>
      <c r="KTC34" s="180"/>
      <c r="KTD34" s="180"/>
      <c r="KTE34" s="180"/>
      <c r="KTF34" s="180"/>
      <c r="KTG34" s="180"/>
      <c r="KTH34" s="180"/>
      <c r="KTI34" s="180"/>
      <c r="KTJ34" s="180"/>
      <c r="KTK34" s="180"/>
      <c r="KTL34" s="180"/>
      <c r="KTM34" s="180"/>
      <c r="KTN34" s="180"/>
      <c r="KTO34" s="180"/>
      <c r="KTP34" s="180"/>
      <c r="KTQ34" s="180"/>
      <c r="KTR34" s="180"/>
      <c r="KTS34" s="180"/>
      <c r="KTT34" s="180"/>
      <c r="KTU34" s="180"/>
      <c r="KTV34" s="180"/>
      <c r="KTW34" s="180"/>
      <c r="KTX34" s="180"/>
      <c r="KTY34" s="180"/>
      <c r="KTZ34" s="180"/>
      <c r="KUA34" s="180"/>
      <c r="KUB34" s="180"/>
      <c r="KUC34" s="180"/>
      <c r="KUD34" s="180"/>
      <c r="KUE34" s="180"/>
      <c r="KUF34" s="180"/>
      <c r="KUG34" s="180"/>
      <c r="KUH34" s="180"/>
      <c r="KUI34" s="180"/>
      <c r="KUJ34" s="180"/>
      <c r="KUK34" s="180"/>
      <c r="KUL34" s="180"/>
      <c r="KUM34" s="180"/>
      <c r="KUN34" s="180"/>
      <c r="KUO34" s="180"/>
      <c r="KUP34" s="180"/>
      <c r="KUQ34" s="180"/>
      <c r="KUR34" s="180"/>
      <c r="KUS34" s="180"/>
      <c r="KUT34" s="180"/>
      <c r="KUU34" s="180"/>
      <c r="KUV34" s="180"/>
      <c r="KUW34" s="180"/>
      <c r="KUX34" s="180"/>
      <c r="KUY34" s="180"/>
      <c r="KUZ34" s="180"/>
      <c r="KVA34" s="180"/>
      <c r="KVB34" s="180"/>
      <c r="KVC34" s="180"/>
      <c r="KVD34" s="180"/>
      <c r="KVE34" s="180"/>
      <c r="KVF34" s="180"/>
      <c r="KVG34" s="180"/>
      <c r="KVH34" s="180"/>
      <c r="KVI34" s="180"/>
      <c r="KVJ34" s="180"/>
      <c r="KVK34" s="180"/>
      <c r="KVL34" s="180"/>
      <c r="KVM34" s="180"/>
      <c r="KVN34" s="180"/>
      <c r="KVO34" s="180"/>
      <c r="KVP34" s="180"/>
      <c r="KVQ34" s="180"/>
      <c r="KVR34" s="180"/>
      <c r="KVS34" s="180"/>
      <c r="KVT34" s="180"/>
      <c r="KVU34" s="180"/>
      <c r="KVV34" s="180"/>
      <c r="KVW34" s="180"/>
      <c r="KVX34" s="180"/>
      <c r="KVY34" s="180"/>
      <c r="KVZ34" s="180"/>
      <c r="KWA34" s="180"/>
      <c r="KWB34" s="180"/>
      <c r="KWC34" s="180"/>
      <c r="KWD34" s="180"/>
      <c r="KWE34" s="180"/>
      <c r="KWF34" s="180"/>
      <c r="KWG34" s="180"/>
      <c r="KWH34" s="180"/>
      <c r="KWI34" s="180"/>
      <c r="KWJ34" s="180"/>
      <c r="KWK34" s="180"/>
      <c r="KWL34" s="180"/>
      <c r="KWM34" s="180"/>
      <c r="KWN34" s="180"/>
      <c r="KWO34" s="180"/>
      <c r="KWP34" s="180"/>
      <c r="KWQ34" s="180"/>
      <c r="KWR34" s="180"/>
      <c r="KWS34" s="180"/>
      <c r="KWT34" s="180"/>
      <c r="KWU34" s="180"/>
      <c r="KWV34" s="180"/>
      <c r="KWW34" s="180"/>
      <c r="KWX34" s="180"/>
      <c r="KWY34" s="180"/>
      <c r="KWZ34" s="180"/>
      <c r="KXA34" s="180"/>
      <c r="KXB34" s="180"/>
      <c r="KXC34" s="180"/>
      <c r="KXD34" s="180"/>
      <c r="KXE34" s="180"/>
      <c r="KXF34" s="180"/>
      <c r="KXG34" s="180"/>
      <c r="KXH34" s="180"/>
      <c r="KXI34" s="180"/>
      <c r="KXJ34" s="180"/>
      <c r="KXK34" s="180"/>
      <c r="KXL34" s="180"/>
      <c r="KXM34" s="180"/>
      <c r="KXN34" s="180"/>
      <c r="KXO34" s="180"/>
      <c r="KXP34" s="180"/>
      <c r="KXQ34" s="180"/>
      <c r="KXR34" s="180"/>
      <c r="KXS34" s="180"/>
      <c r="KXT34" s="180"/>
      <c r="KXU34" s="180"/>
      <c r="KXV34" s="180"/>
      <c r="KXW34" s="180"/>
      <c r="KXX34" s="180"/>
      <c r="KXY34" s="180"/>
      <c r="KXZ34" s="180"/>
      <c r="KYA34" s="180"/>
      <c r="KYB34" s="180"/>
      <c r="KYC34" s="180"/>
      <c r="KYD34" s="180"/>
      <c r="KYE34" s="180"/>
      <c r="KYF34" s="180"/>
      <c r="KYG34" s="180"/>
      <c r="KYH34" s="180"/>
      <c r="KYI34" s="180"/>
      <c r="KYJ34" s="180"/>
      <c r="KYK34" s="180"/>
      <c r="KYL34" s="180"/>
      <c r="KYM34" s="180"/>
      <c r="KYN34" s="180"/>
      <c r="KYO34" s="180"/>
      <c r="KYP34" s="180"/>
      <c r="KYQ34" s="180"/>
      <c r="KYR34" s="180"/>
      <c r="KYS34" s="180"/>
      <c r="KYT34" s="180"/>
      <c r="KYU34" s="180"/>
      <c r="KYV34" s="180"/>
      <c r="KYW34" s="180"/>
      <c r="KYX34" s="180"/>
      <c r="KYY34" s="180"/>
      <c r="KYZ34" s="180"/>
      <c r="KZA34" s="180"/>
      <c r="KZB34" s="180"/>
      <c r="KZC34" s="180"/>
      <c r="KZD34" s="180"/>
      <c r="KZE34" s="180"/>
      <c r="KZF34" s="180"/>
      <c r="KZG34" s="180"/>
      <c r="KZH34" s="180"/>
      <c r="KZI34" s="180"/>
      <c r="KZJ34" s="180"/>
      <c r="KZK34" s="180"/>
      <c r="KZL34" s="180"/>
      <c r="KZM34" s="180"/>
      <c r="KZN34" s="180"/>
      <c r="KZO34" s="180"/>
      <c r="KZP34" s="180"/>
      <c r="KZQ34" s="180"/>
      <c r="KZR34" s="180"/>
      <c r="KZS34" s="180"/>
      <c r="KZT34" s="180"/>
      <c r="KZU34" s="180"/>
      <c r="KZV34" s="180"/>
      <c r="KZW34" s="180"/>
      <c r="KZX34" s="180"/>
      <c r="KZY34" s="180"/>
      <c r="KZZ34" s="180"/>
      <c r="LAA34" s="180"/>
      <c r="LAB34" s="180"/>
      <c r="LAC34" s="180"/>
      <c r="LAD34" s="180"/>
      <c r="LAE34" s="180"/>
      <c r="LAF34" s="180"/>
      <c r="LAG34" s="180"/>
      <c r="LAH34" s="180"/>
      <c r="LAI34" s="180"/>
      <c r="LAJ34" s="180"/>
      <c r="LAK34" s="180"/>
      <c r="LAL34" s="180"/>
      <c r="LAM34" s="180"/>
      <c r="LAN34" s="180"/>
      <c r="LAO34" s="180"/>
      <c r="LAP34" s="180"/>
      <c r="LAQ34" s="180"/>
      <c r="LAR34" s="180"/>
      <c r="LAS34" s="180"/>
      <c r="LAT34" s="180"/>
      <c r="LAU34" s="180"/>
      <c r="LAV34" s="180"/>
      <c r="LAW34" s="180"/>
      <c r="LAX34" s="180"/>
      <c r="LAY34" s="180"/>
      <c r="LAZ34" s="180"/>
      <c r="LBA34" s="180"/>
      <c r="LBB34" s="180"/>
      <c r="LBC34" s="180"/>
      <c r="LBD34" s="180"/>
      <c r="LBE34" s="180"/>
      <c r="LBF34" s="180"/>
      <c r="LBG34" s="180"/>
      <c r="LBH34" s="180"/>
      <c r="LBI34" s="180"/>
      <c r="LBJ34" s="180"/>
      <c r="LBK34" s="180"/>
      <c r="LBL34" s="180"/>
      <c r="LBM34" s="180"/>
      <c r="LBN34" s="180"/>
      <c r="LBO34" s="180"/>
      <c r="LBP34" s="180"/>
      <c r="LBQ34" s="180"/>
      <c r="LBR34" s="180"/>
      <c r="LBS34" s="180"/>
      <c r="LBT34" s="180"/>
      <c r="LBU34" s="180"/>
      <c r="LBV34" s="180"/>
      <c r="LBW34" s="180"/>
      <c r="LBX34" s="180"/>
      <c r="LBY34" s="180"/>
      <c r="LBZ34" s="180"/>
      <c r="LCA34" s="180"/>
      <c r="LCB34" s="180"/>
      <c r="LCC34" s="180"/>
      <c r="LCD34" s="180"/>
      <c r="LCE34" s="180"/>
      <c r="LCF34" s="180"/>
      <c r="LCG34" s="180"/>
      <c r="LCH34" s="180"/>
      <c r="LCI34" s="180"/>
      <c r="LCJ34" s="180"/>
      <c r="LCK34" s="180"/>
      <c r="LCL34" s="180"/>
      <c r="LCM34" s="180"/>
      <c r="LCN34" s="180"/>
      <c r="LCO34" s="180"/>
      <c r="LCP34" s="180"/>
      <c r="LCQ34" s="180"/>
      <c r="LCR34" s="180"/>
      <c r="LCS34" s="180"/>
      <c r="LCT34" s="180"/>
      <c r="LCU34" s="180"/>
      <c r="LCV34" s="180"/>
      <c r="LCW34" s="180"/>
      <c r="LCX34" s="180"/>
      <c r="LCY34" s="180"/>
      <c r="LCZ34" s="180"/>
      <c r="LDA34" s="180"/>
      <c r="LDB34" s="180"/>
      <c r="LDC34" s="180"/>
      <c r="LDD34" s="180"/>
      <c r="LDE34" s="180"/>
      <c r="LDF34" s="180"/>
      <c r="LDG34" s="180"/>
      <c r="LDH34" s="180"/>
      <c r="LDI34" s="180"/>
      <c r="LDJ34" s="180"/>
      <c r="LDK34" s="180"/>
      <c r="LDL34" s="180"/>
      <c r="LDM34" s="180"/>
      <c r="LDN34" s="180"/>
      <c r="LDO34" s="180"/>
      <c r="LDP34" s="180"/>
      <c r="LDQ34" s="180"/>
      <c r="LDR34" s="180"/>
      <c r="LDS34" s="180"/>
      <c r="LDT34" s="180"/>
      <c r="LDU34" s="180"/>
      <c r="LDV34" s="180"/>
      <c r="LDW34" s="180"/>
      <c r="LDX34" s="180"/>
      <c r="LDY34" s="180"/>
      <c r="LDZ34" s="180"/>
      <c r="LEA34" s="180"/>
      <c r="LEB34" s="180"/>
      <c r="LEC34" s="180"/>
      <c r="LED34" s="180"/>
      <c r="LEE34" s="180"/>
      <c r="LEF34" s="180"/>
      <c r="LEG34" s="180"/>
      <c r="LEH34" s="180"/>
      <c r="LEI34" s="180"/>
      <c r="LEJ34" s="180"/>
      <c r="LEK34" s="180"/>
      <c r="LEL34" s="180"/>
      <c r="LEM34" s="180"/>
      <c r="LEN34" s="180"/>
      <c r="LEO34" s="180"/>
      <c r="LEP34" s="180"/>
      <c r="LEQ34" s="180"/>
      <c r="LER34" s="180"/>
      <c r="LES34" s="180"/>
      <c r="LET34" s="180"/>
      <c r="LEU34" s="180"/>
      <c r="LEV34" s="180"/>
      <c r="LEW34" s="180"/>
      <c r="LEX34" s="180"/>
      <c r="LEY34" s="180"/>
      <c r="LEZ34" s="180"/>
      <c r="LFA34" s="180"/>
      <c r="LFB34" s="180"/>
      <c r="LFC34" s="180"/>
      <c r="LFD34" s="180"/>
      <c r="LFE34" s="180"/>
      <c r="LFF34" s="180"/>
      <c r="LFG34" s="180"/>
      <c r="LFH34" s="180"/>
      <c r="LFI34" s="180"/>
      <c r="LFJ34" s="180"/>
      <c r="LFK34" s="180"/>
      <c r="LFL34" s="180"/>
      <c r="LFM34" s="180"/>
      <c r="LFN34" s="180"/>
      <c r="LFO34" s="180"/>
      <c r="LFP34" s="180"/>
      <c r="LFQ34" s="180"/>
      <c r="LFR34" s="180"/>
      <c r="LFS34" s="180"/>
      <c r="LFT34" s="180"/>
      <c r="LFU34" s="180"/>
      <c r="LFV34" s="180"/>
      <c r="LFW34" s="180"/>
      <c r="LFX34" s="180"/>
      <c r="LFY34" s="180"/>
      <c r="LFZ34" s="180"/>
      <c r="LGA34" s="180"/>
      <c r="LGB34" s="180"/>
      <c r="LGC34" s="180"/>
      <c r="LGD34" s="180"/>
      <c r="LGE34" s="180"/>
      <c r="LGF34" s="180"/>
      <c r="LGG34" s="180"/>
      <c r="LGH34" s="180"/>
      <c r="LGI34" s="180"/>
      <c r="LGJ34" s="180"/>
      <c r="LGK34" s="180"/>
      <c r="LGL34" s="180"/>
      <c r="LGM34" s="180"/>
      <c r="LGN34" s="180"/>
      <c r="LGO34" s="180"/>
      <c r="LGP34" s="180"/>
      <c r="LGQ34" s="180"/>
      <c r="LGR34" s="180"/>
      <c r="LGS34" s="180"/>
      <c r="LGT34" s="180"/>
      <c r="LGU34" s="180"/>
      <c r="LGV34" s="180"/>
      <c r="LGW34" s="180"/>
      <c r="LGX34" s="180"/>
      <c r="LGY34" s="180"/>
      <c r="LGZ34" s="180"/>
      <c r="LHA34" s="180"/>
      <c r="LHB34" s="180"/>
      <c r="LHC34" s="180"/>
      <c r="LHD34" s="180"/>
      <c r="LHE34" s="180"/>
      <c r="LHF34" s="180"/>
      <c r="LHG34" s="180"/>
      <c r="LHH34" s="180"/>
      <c r="LHI34" s="180"/>
      <c r="LHJ34" s="180"/>
      <c r="LHK34" s="180"/>
      <c r="LHL34" s="180"/>
      <c r="LHM34" s="180"/>
      <c r="LHN34" s="180"/>
      <c r="LHO34" s="180"/>
      <c r="LHP34" s="180"/>
      <c r="LHQ34" s="180"/>
      <c r="LHR34" s="180"/>
      <c r="LHS34" s="180"/>
      <c r="LHT34" s="180"/>
      <c r="LHU34" s="180"/>
      <c r="LHV34" s="180"/>
      <c r="LHW34" s="180"/>
      <c r="LHX34" s="180"/>
      <c r="LHY34" s="180"/>
      <c r="LHZ34" s="180"/>
      <c r="LIA34" s="180"/>
      <c r="LIB34" s="180"/>
      <c r="LIC34" s="180"/>
      <c r="LID34" s="180"/>
      <c r="LIE34" s="180"/>
      <c r="LIF34" s="180"/>
      <c r="LIG34" s="180"/>
      <c r="LIH34" s="180"/>
      <c r="LII34" s="180"/>
      <c r="LIJ34" s="180"/>
      <c r="LIK34" s="180"/>
      <c r="LIL34" s="180"/>
      <c r="LIM34" s="180"/>
      <c r="LIN34" s="180"/>
      <c r="LIO34" s="180"/>
      <c r="LIP34" s="180"/>
      <c r="LIQ34" s="180"/>
      <c r="LIR34" s="180"/>
      <c r="LIS34" s="180"/>
      <c r="LIT34" s="180"/>
      <c r="LIU34" s="180"/>
      <c r="LIV34" s="180"/>
      <c r="LIW34" s="180"/>
      <c r="LIX34" s="180"/>
      <c r="LIY34" s="180"/>
      <c r="LIZ34" s="180"/>
      <c r="LJA34" s="180"/>
      <c r="LJB34" s="180"/>
      <c r="LJC34" s="180"/>
      <c r="LJD34" s="180"/>
      <c r="LJE34" s="180"/>
      <c r="LJF34" s="180"/>
      <c r="LJG34" s="180"/>
      <c r="LJH34" s="180"/>
      <c r="LJI34" s="180"/>
      <c r="LJJ34" s="180"/>
      <c r="LJK34" s="180"/>
      <c r="LJL34" s="180"/>
      <c r="LJM34" s="180"/>
      <c r="LJN34" s="180"/>
      <c r="LJO34" s="180"/>
      <c r="LJP34" s="180"/>
      <c r="LJQ34" s="180"/>
      <c r="LJR34" s="180"/>
      <c r="LJS34" s="180"/>
      <c r="LJT34" s="180"/>
      <c r="LJU34" s="180"/>
      <c r="LJV34" s="180"/>
      <c r="LJW34" s="180"/>
      <c r="LJX34" s="180"/>
      <c r="LJY34" s="180"/>
      <c r="LJZ34" s="180"/>
      <c r="LKA34" s="180"/>
      <c r="LKB34" s="180"/>
      <c r="LKC34" s="180"/>
      <c r="LKD34" s="180"/>
      <c r="LKE34" s="180"/>
      <c r="LKF34" s="180"/>
      <c r="LKG34" s="180"/>
      <c r="LKH34" s="180"/>
      <c r="LKI34" s="180"/>
      <c r="LKJ34" s="180"/>
      <c r="LKK34" s="180"/>
      <c r="LKL34" s="180"/>
      <c r="LKM34" s="180"/>
      <c r="LKN34" s="180"/>
      <c r="LKO34" s="180"/>
      <c r="LKP34" s="180"/>
      <c r="LKQ34" s="180"/>
      <c r="LKR34" s="180"/>
      <c r="LKS34" s="180"/>
      <c r="LKT34" s="180"/>
      <c r="LKU34" s="180"/>
      <c r="LKV34" s="180"/>
      <c r="LKW34" s="180"/>
      <c r="LKX34" s="180"/>
      <c r="LKY34" s="180"/>
      <c r="LKZ34" s="180"/>
      <c r="LLA34" s="180"/>
      <c r="LLB34" s="180"/>
      <c r="LLC34" s="180"/>
      <c r="LLD34" s="180"/>
      <c r="LLE34" s="180"/>
      <c r="LLF34" s="180"/>
      <c r="LLG34" s="180"/>
      <c r="LLH34" s="180"/>
      <c r="LLI34" s="180"/>
      <c r="LLJ34" s="180"/>
      <c r="LLK34" s="180"/>
      <c r="LLL34" s="180"/>
      <c r="LLM34" s="180"/>
      <c r="LLN34" s="180"/>
      <c r="LLO34" s="180"/>
      <c r="LLP34" s="180"/>
      <c r="LLQ34" s="180"/>
      <c r="LLR34" s="180"/>
      <c r="LLS34" s="180"/>
      <c r="LLT34" s="180"/>
      <c r="LLU34" s="180"/>
      <c r="LLV34" s="180"/>
      <c r="LLW34" s="180"/>
      <c r="LLX34" s="180"/>
      <c r="LLY34" s="180"/>
      <c r="LLZ34" s="180"/>
      <c r="LMA34" s="180"/>
      <c r="LMB34" s="180"/>
      <c r="LMC34" s="180"/>
      <c r="LMD34" s="180"/>
      <c r="LME34" s="180"/>
      <c r="LMF34" s="180"/>
      <c r="LMG34" s="180"/>
      <c r="LMH34" s="180"/>
      <c r="LMI34" s="180"/>
      <c r="LMJ34" s="180"/>
      <c r="LMK34" s="180"/>
      <c r="LML34" s="180"/>
      <c r="LMM34" s="180"/>
      <c r="LMN34" s="180"/>
      <c r="LMO34" s="180"/>
      <c r="LMP34" s="180"/>
      <c r="LMQ34" s="180"/>
      <c r="LMR34" s="180"/>
      <c r="LMS34" s="180"/>
      <c r="LMT34" s="180"/>
      <c r="LMU34" s="180"/>
      <c r="LMV34" s="180"/>
      <c r="LMW34" s="180"/>
      <c r="LMX34" s="180"/>
      <c r="LMY34" s="180"/>
      <c r="LMZ34" s="180"/>
      <c r="LNA34" s="180"/>
      <c r="LNB34" s="180"/>
      <c r="LNC34" s="180"/>
      <c r="LND34" s="180"/>
      <c r="LNE34" s="180"/>
      <c r="LNF34" s="180"/>
      <c r="LNG34" s="180"/>
      <c r="LNH34" s="180"/>
      <c r="LNI34" s="180"/>
      <c r="LNJ34" s="180"/>
      <c r="LNK34" s="180"/>
      <c r="LNL34" s="180"/>
      <c r="LNM34" s="180"/>
      <c r="LNN34" s="180"/>
      <c r="LNO34" s="180"/>
      <c r="LNP34" s="180"/>
      <c r="LNQ34" s="180"/>
      <c r="LNR34" s="180"/>
      <c r="LNS34" s="180"/>
      <c r="LNT34" s="180"/>
      <c r="LNU34" s="180"/>
      <c r="LNV34" s="180"/>
      <c r="LNW34" s="180"/>
      <c r="LNX34" s="180"/>
      <c r="LNY34" s="180"/>
      <c r="LNZ34" s="180"/>
      <c r="LOA34" s="180"/>
      <c r="LOB34" s="180"/>
      <c r="LOC34" s="180"/>
      <c r="LOD34" s="180"/>
      <c r="LOE34" s="180"/>
      <c r="LOF34" s="180"/>
      <c r="LOG34" s="180"/>
      <c r="LOH34" s="180"/>
      <c r="LOI34" s="180"/>
      <c r="LOJ34" s="180"/>
      <c r="LOK34" s="180"/>
      <c r="LOL34" s="180"/>
      <c r="LOM34" s="180"/>
      <c r="LON34" s="180"/>
      <c r="LOO34" s="180"/>
      <c r="LOP34" s="180"/>
      <c r="LOQ34" s="180"/>
      <c r="LOR34" s="180"/>
      <c r="LOS34" s="180"/>
      <c r="LOT34" s="180"/>
      <c r="LOU34" s="180"/>
      <c r="LOV34" s="180"/>
      <c r="LOW34" s="180"/>
      <c r="LOX34" s="180"/>
      <c r="LOY34" s="180"/>
      <c r="LOZ34" s="180"/>
      <c r="LPA34" s="180"/>
      <c r="LPB34" s="180"/>
      <c r="LPC34" s="180"/>
      <c r="LPD34" s="180"/>
      <c r="LPE34" s="180"/>
      <c r="LPF34" s="180"/>
      <c r="LPG34" s="180"/>
      <c r="LPH34" s="180"/>
      <c r="LPI34" s="180"/>
      <c r="LPJ34" s="180"/>
      <c r="LPK34" s="180"/>
      <c r="LPL34" s="180"/>
      <c r="LPM34" s="180"/>
      <c r="LPN34" s="180"/>
      <c r="LPO34" s="180"/>
      <c r="LPP34" s="180"/>
      <c r="LPQ34" s="180"/>
      <c r="LPR34" s="180"/>
      <c r="LPS34" s="180"/>
      <c r="LPT34" s="180"/>
      <c r="LPU34" s="180"/>
      <c r="LPV34" s="180"/>
      <c r="LPW34" s="180"/>
      <c r="LPX34" s="180"/>
      <c r="LPY34" s="180"/>
      <c r="LPZ34" s="180"/>
      <c r="LQA34" s="180"/>
      <c r="LQB34" s="180"/>
      <c r="LQC34" s="180"/>
      <c r="LQD34" s="180"/>
      <c r="LQE34" s="180"/>
      <c r="LQF34" s="180"/>
      <c r="LQG34" s="180"/>
      <c r="LQH34" s="180"/>
      <c r="LQI34" s="180"/>
      <c r="LQJ34" s="180"/>
      <c r="LQK34" s="180"/>
      <c r="LQL34" s="180"/>
      <c r="LQM34" s="180"/>
      <c r="LQN34" s="180"/>
      <c r="LQO34" s="180"/>
      <c r="LQP34" s="180"/>
      <c r="LQQ34" s="180"/>
      <c r="LQR34" s="180"/>
      <c r="LQS34" s="180"/>
      <c r="LQT34" s="180"/>
      <c r="LQU34" s="180"/>
      <c r="LQV34" s="180"/>
      <c r="LQW34" s="180"/>
      <c r="LQX34" s="180"/>
      <c r="LQY34" s="180"/>
      <c r="LQZ34" s="180"/>
      <c r="LRA34" s="180"/>
      <c r="LRB34" s="180"/>
      <c r="LRC34" s="180"/>
      <c r="LRD34" s="180"/>
      <c r="LRE34" s="180"/>
      <c r="LRF34" s="180"/>
      <c r="LRG34" s="180"/>
      <c r="LRH34" s="180"/>
      <c r="LRI34" s="180"/>
      <c r="LRJ34" s="180"/>
      <c r="LRK34" s="180"/>
      <c r="LRL34" s="180"/>
      <c r="LRM34" s="180"/>
      <c r="LRN34" s="180"/>
      <c r="LRO34" s="180"/>
      <c r="LRP34" s="180"/>
      <c r="LRQ34" s="180"/>
      <c r="LRR34" s="180"/>
      <c r="LRS34" s="180"/>
      <c r="LRT34" s="180"/>
      <c r="LRU34" s="180"/>
      <c r="LRV34" s="180"/>
      <c r="LRW34" s="180"/>
      <c r="LRX34" s="180"/>
      <c r="LRY34" s="180"/>
      <c r="LRZ34" s="180"/>
      <c r="LSA34" s="180"/>
      <c r="LSB34" s="180"/>
      <c r="LSC34" s="180"/>
      <c r="LSD34" s="180"/>
      <c r="LSE34" s="180"/>
      <c r="LSF34" s="180"/>
      <c r="LSG34" s="180"/>
      <c r="LSH34" s="180"/>
      <c r="LSI34" s="180"/>
      <c r="LSJ34" s="180"/>
      <c r="LSK34" s="180"/>
      <c r="LSL34" s="180"/>
      <c r="LSM34" s="180"/>
      <c r="LSN34" s="180"/>
      <c r="LSO34" s="180"/>
      <c r="LSP34" s="180"/>
      <c r="LSQ34" s="180"/>
      <c r="LSR34" s="180"/>
      <c r="LSS34" s="180"/>
      <c r="LST34" s="180"/>
      <c r="LSU34" s="180"/>
      <c r="LSV34" s="180"/>
      <c r="LSW34" s="180"/>
      <c r="LSX34" s="180"/>
      <c r="LSY34" s="180"/>
      <c r="LSZ34" s="180"/>
      <c r="LTA34" s="180"/>
      <c r="LTB34" s="180"/>
      <c r="LTC34" s="180"/>
      <c r="LTD34" s="180"/>
      <c r="LTE34" s="180"/>
      <c r="LTF34" s="180"/>
      <c r="LTG34" s="180"/>
      <c r="LTH34" s="180"/>
      <c r="LTI34" s="180"/>
      <c r="LTJ34" s="180"/>
      <c r="LTK34" s="180"/>
      <c r="LTL34" s="180"/>
      <c r="LTM34" s="180"/>
      <c r="LTN34" s="180"/>
      <c r="LTO34" s="180"/>
      <c r="LTP34" s="180"/>
      <c r="LTQ34" s="180"/>
      <c r="LTR34" s="180"/>
      <c r="LTS34" s="180"/>
      <c r="LTT34" s="180"/>
      <c r="LTU34" s="180"/>
      <c r="LTV34" s="180"/>
      <c r="LTW34" s="180"/>
      <c r="LTX34" s="180"/>
      <c r="LTY34" s="180"/>
      <c r="LTZ34" s="180"/>
      <c r="LUA34" s="180"/>
      <c r="LUB34" s="180"/>
      <c r="LUC34" s="180"/>
      <c r="LUD34" s="180"/>
      <c r="LUE34" s="180"/>
      <c r="LUF34" s="180"/>
      <c r="LUG34" s="180"/>
      <c r="LUH34" s="180"/>
      <c r="LUI34" s="180"/>
      <c r="LUJ34" s="180"/>
      <c r="LUK34" s="180"/>
      <c r="LUL34" s="180"/>
      <c r="LUM34" s="180"/>
      <c r="LUN34" s="180"/>
      <c r="LUO34" s="180"/>
      <c r="LUP34" s="180"/>
      <c r="LUQ34" s="180"/>
      <c r="LUR34" s="180"/>
      <c r="LUS34" s="180"/>
      <c r="LUT34" s="180"/>
      <c r="LUU34" s="180"/>
      <c r="LUV34" s="180"/>
      <c r="LUW34" s="180"/>
      <c r="LUX34" s="180"/>
      <c r="LUY34" s="180"/>
      <c r="LUZ34" s="180"/>
      <c r="LVA34" s="180"/>
      <c r="LVB34" s="180"/>
      <c r="LVC34" s="180"/>
      <c r="LVD34" s="180"/>
      <c r="LVE34" s="180"/>
      <c r="LVF34" s="180"/>
      <c r="LVG34" s="180"/>
      <c r="LVH34" s="180"/>
      <c r="LVI34" s="180"/>
      <c r="LVJ34" s="180"/>
      <c r="LVK34" s="180"/>
      <c r="LVL34" s="180"/>
      <c r="LVM34" s="180"/>
      <c r="LVN34" s="180"/>
      <c r="LVO34" s="180"/>
      <c r="LVP34" s="180"/>
      <c r="LVQ34" s="180"/>
      <c r="LVR34" s="180"/>
      <c r="LVS34" s="180"/>
      <c r="LVT34" s="180"/>
      <c r="LVU34" s="180"/>
      <c r="LVV34" s="180"/>
      <c r="LVW34" s="180"/>
      <c r="LVX34" s="180"/>
      <c r="LVY34" s="180"/>
      <c r="LVZ34" s="180"/>
      <c r="LWA34" s="180"/>
      <c r="LWB34" s="180"/>
      <c r="LWC34" s="180"/>
      <c r="LWD34" s="180"/>
      <c r="LWE34" s="180"/>
      <c r="LWF34" s="180"/>
      <c r="LWG34" s="180"/>
      <c r="LWH34" s="180"/>
      <c r="LWI34" s="180"/>
      <c r="LWJ34" s="180"/>
      <c r="LWK34" s="180"/>
      <c r="LWL34" s="180"/>
      <c r="LWM34" s="180"/>
      <c r="LWN34" s="180"/>
      <c r="LWO34" s="180"/>
      <c r="LWP34" s="180"/>
      <c r="LWQ34" s="180"/>
      <c r="LWR34" s="180"/>
      <c r="LWS34" s="180"/>
      <c r="LWT34" s="180"/>
      <c r="LWU34" s="180"/>
      <c r="LWV34" s="180"/>
      <c r="LWW34" s="180"/>
      <c r="LWX34" s="180"/>
      <c r="LWY34" s="180"/>
      <c r="LWZ34" s="180"/>
      <c r="LXA34" s="180"/>
      <c r="LXB34" s="180"/>
      <c r="LXC34" s="180"/>
      <c r="LXD34" s="180"/>
      <c r="LXE34" s="180"/>
      <c r="LXF34" s="180"/>
      <c r="LXG34" s="180"/>
      <c r="LXH34" s="180"/>
      <c r="LXI34" s="180"/>
      <c r="LXJ34" s="180"/>
      <c r="LXK34" s="180"/>
      <c r="LXL34" s="180"/>
      <c r="LXM34" s="180"/>
      <c r="LXN34" s="180"/>
      <c r="LXO34" s="180"/>
      <c r="LXP34" s="180"/>
      <c r="LXQ34" s="180"/>
      <c r="LXR34" s="180"/>
      <c r="LXS34" s="180"/>
      <c r="LXT34" s="180"/>
      <c r="LXU34" s="180"/>
      <c r="LXV34" s="180"/>
      <c r="LXW34" s="180"/>
      <c r="LXX34" s="180"/>
      <c r="LXY34" s="180"/>
      <c r="LXZ34" s="180"/>
      <c r="LYA34" s="180"/>
      <c r="LYB34" s="180"/>
      <c r="LYC34" s="180"/>
      <c r="LYD34" s="180"/>
      <c r="LYE34" s="180"/>
      <c r="LYF34" s="180"/>
      <c r="LYG34" s="180"/>
      <c r="LYH34" s="180"/>
      <c r="LYI34" s="180"/>
      <c r="LYJ34" s="180"/>
      <c r="LYK34" s="180"/>
      <c r="LYL34" s="180"/>
      <c r="LYM34" s="180"/>
      <c r="LYN34" s="180"/>
      <c r="LYO34" s="180"/>
      <c r="LYP34" s="180"/>
      <c r="LYQ34" s="180"/>
      <c r="LYR34" s="180"/>
      <c r="LYS34" s="180"/>
      <c r="LYT34" s="180"/>
      <c r="LYU34" s="180"/>
      <c r="LYV34" s="180"/>
      <c r="LYW34" s="180"/>
      <c r="LYX34" s="180"/>
      <c r="LYY34" s="180"/>
      <c r="LYZ34" s="180"/>
      <c r="LZA34" s="180"/>
      <c r="LZB34" s="180"/>
      <c r="LZC34" s="180"/>
      <c r="LZD34" s="180"/>
      <c r="LZE34" s="180"/>
      <c r="LZF34" s="180"/>
      <c r="LZG34" s="180"/>
      <c r="LZH34" s="180"/>
      <c r="LZI34" s="180"/>
      <c r="LZJ34" s="180"/>
      <c r="LZK34" s="180"/>
      <c r="LZL34" s="180"/>
      <c r="LZM34" s="180"/>
      <c r="LZN34" s="180"/>
      <c r="LZO34" s="180"/>
      <c r="LZP34" s="180"/>
      <c r="LZQ34" s="180"/>
      <c r="LZR34" s="180"/>
      <c r="LZS34" s="180"/>
      <c r="LZT34" s="180"/>
      <c r="LZU34" s="180"/>
      <c r="LZV34" s="180"/>
      <c r="LZW34" s="180"/>
      <c r="LZX34" s="180"/>
      <c r="LZY34" s="180"/>
      <c r="LZZ34" s="180"/>
      <c r="MAA34" s="180"/>
      <c r="MAB34" s="180"/>
      <c r="MAC34" s="180"/>
      <c r="MAD34" s="180"/>
      <c r="MAE34" s="180"/>
      <c r="MAF34" s="180"/>
      <c r="MAG34" s="180"/>
      <c r="MAH34" s="180"/>
      <c r="MAI34" s="180"/>
      <c r="MAJ34" s="180"/>
      <c r="MAK34" s="180"/>
      <c r="MAL34" s="180"/>
      <c r="MAM34" s="180"/>
      <c r="MAN34" s="180"/>
      <c r="MAO34" s="180"/>
      <c r="MAP34" s="180"/>
      <c r="MAQ34" s="180"/>
      <c r="MAR34" s="180"/>
      <c r="MAS34" s="180"/>
      <c r="MAT34" s="180"/>
      <c r="MAU34" s="180"/>
      <c r="MAV34" s="180"/>
      <c r="MAW34" s="180"/>
      <c r="MAX34" s="180"/>
      <c r="MAY34" s="180"/>
      <c r="MAZ34" s="180"/>
      <c r="MBA34" s="180"/>
      <c r="MBB34" s="180"/>
      <c r="MBC34" s="180"/>
      <c r="MBD34" s="180"/>
      <c r="MBE34" s="180"/>
      <c r="MBF34" s="180"/>
      <c r="MBG34" s="180"/>
      <c r="MBH34" s="180"/>
      <c r="MBI34" s="180"/>
      <c r="MBJ34" s="180"/>
      <c r="MBK34" s="180"/>
      <c r="MBL34" s="180"/>
      <c r="MBM34" s="180"/>
      <c r="MBN34" s="180"/>
      <c r="MBO34" s="180"/>
      <c r="MBP34" s="180"/>
      <c r="MBQ34" s="180"/>
      <c r="MBR34" s="180"/>
      <c r="MBS34" s="180"/>
      <c r="MBT34" s="180"/>
      <c r="MBU34" s="180"/>
      <c r="MBV34" s="180"/>
      <c r="MBW34" s="180"/>
      <c r="MBX34" s="180"/>
      <c r="MBY34" s="180"/>
      <c r="MBZ34" s="180"/>
      <c r="MCA34" s="180"/>
      <c r="MCB34" s="180"/>
      <c r="MCC34" s="180"/>
      <c r="MCD34" s="180"/>
      <c r="MCE34" s="180"/>
      <c r="MCF34" s="180"/>
      <c r="MCG34" s="180"/>
      <c r="MCH34" s="180"/>
      <c r="MCI34" s="180"/>
      <c r="MCJ34" s="180"/>
      <c r="MCK34" s="180"/>
      <c r="MCL34" s="180"/>
      <c r="MCM34" s="180"/>
      <c r="MCN34" s="180"/>
      <c r="MCO34" s="180"/>
      <c r="MCP34" s="180"/>
      <c r="MCQ34" s="180"/>
      <c r="MCR34" s="180"/>
      <c r="MCS34" s="180"/>
      <c r="MCT34" s="180"/>
      <c r="MCU34" s="180"/>
      <c r="MCV34" s="180"/>
      <c r="MCW34" s="180"/>
      <c r="MCX34" s="180"/>
      <c r="MCY34" s="180"/>
      <c r="MCZ34" s="180"/>
      <c r="MDA34" s="180"/>
      <c r="MDB34" s="180"/>
      <c r="MDC34" s="180"/>
      <c r="MDD34" s="180"/>
      <c r="MDE34" s="180"/>
      <c r="MDF34" s="180"/>
      <c r="MDG34" s="180"/>
      <c r="MDH34" s="180"/>
      <c r="MDI34" s="180"/>
      <c r="MDJ34" s="180"/>
      <c r="MDK34" s="180"/>
      <c r="MDL34" s="180"/>
      <c r="MDM34" s="180"/>
      <c r="MDN34" s="180"/>
      <c r="MDO34" s="180"/>
      <c r="MDP34" s="180"/>
      <c r="MDQ34" s="180"/>
      <c r="MDR34" s="180"/>
      <c r="MDS34" s="180"/>
      <c r="MDT34" s="180"/>
      <c r="MDU34" s="180"/>
      <c r="MDV34" s="180"/>
      <c r="MDW34" s="180"/>
      <c r="MDX34" s="180"/>
      <c r="MDY34" s="180"/>
      <c r="MDZ34" s="180"/>
      <c r="MEA34" s="180"/>
      <c r="MEB34" s="180"/>
      <c r="MEC34" s="180"/>
      <c r="MED34" s="180"/>
      <c r="MEE34" s="180"/>
      <c r="MEF34" s="180"/>
      <c r="MEG34" s="180"/>
      <c r="MEH34" s="180"/>
      <c r="MEI34" s="180"/>
      <c r="MEJ34" s="180"/>
      <c r="MEK34" s="180"/>
      <c r="MEL34" s="180"/>
      <c r="MEM34" s="180"/>
      <c r="MEN34" s="180"/>
      <c r="MEO34" s="180"/>
      <c r="MEP34" s="180"/>
      <c r="MEQ34" s="180"/>
      <c r="MER34" s="180"/>
      <c r="MES34" s="180"/>
      <c r="MET34" s="180"/>
      <c r="MEU34" s="180"/>
      <c r="MEV34" s="180"/>
      <c r="MEW34" s="180"/>
      <c r="MEX34" s="180"/>
      <c r="MEY34" s="180"/>
      <c r="MEZ34" s="180"/>
      <c r="MFA34" s="180"/>
      <c r="MFB34" s="180"/>
      <c r="MFC34" s="180"/>
      <c r="MFD34" s="180"/>
      <c r="MFE34" s="180"/>
      <c r="MFF34" s="180"/>
      <c r="MFG34" s="180"/>
      <c r="MFH34" s="180"/>
      <c r="MFI34" s="180"/>
      <c r="MFJ34" s="180"/>
      <c r="MFK34" s="180"/>
      <c r="MFL34" s="180"/>
      <c r="MFM34" s="180"/>
      <c r="MFN34" s="180"/>
      <c r="MFO34" s="180"/>
      <c r="MFP34" s="180"/>
      <c r="MFQ34" s="180"/>
      <c r="MFR34" s="180"/>
      <c r="MFS34" s="180"/>
      <c r="MFT34" s="180"/>
      <c r="MFU34" s="180"/>
      <c r="MFV34" s="180"/>
      <c r="MFW34" s="180"/>
      <c r="MFX34" s="180"/>
      <c r="MFY34" s="180"/>
      <c r="MFZ34" s="180"/>
      <c r="MGA34" s="180"/>
      <c r="MGB34" s="180"/>
      <c r="MGC34" s="180"/>
      <c r="MGD34" s="180"/>
      <c r="MGE34" s="180"/>
      <c r="MGF34" s="180"/>
      <c r="MGG34" s="180"/>
      <c r="MGH34" s="180"/>
      <c r="MGI34" s="180"/>
      <c r="MGJ34" s="180"/>
      <c r="MGK34" s="180"/>
      <c r="MGL34" s="180"/>
      <c r="MGM34" s="180"/>
      <c r="MGN34" s="180"/>
      <c r="MGO34" s="180"/>
      <c r="MGP34" s="180"/>
      <c r="MGQ34" s="180"/>
      <c r="MGR34" s="180"/>
      <c r="MGS34" s="180"/>
      <c r="MGT34" s="180"/>
      <c r="MGU34" s="180"/>
      <c r="MGV34" s="180"/>
      <c r="MGW34" s="180"/>
      <c r="MGX34" s="180"/>
      <c r="MGY34" s="180"/>
      <c r="MGZ34" s="180"/>
      <c r="MHA34" s="180"/>
      <c r="MHB34" s="180"/>
      <c r="MHC34" s="180"/>
      <c r="MHD34" s="180"/>
      <c r="MHE34" s="180"/>
      <c r="MHF34" s="180"/>
      <c r="MHG34" s="180"/>
      <c r="MHH34" s="180"/>
      <c r="MHI34" s="180"/>
      <c r="MHJ34" s="180"/>
      <c r="MHK34" s="180"/>
      <c r="MHL34" s="180"/>
      <c r="MHM34" s="180"/>
      <c r="MHN34" s="180"/>
      <c r="MHO34" s="180"/>
      <c r="MHP34" s="180"/>
      <c r="MHQ34" s="180"/>
      <c r="MHR34" s="180"/>
      <c r="MHS34" s="180"/>
      <c r="MHT34" s="180"/>
      <c r="MHU34" s="180"/>
      <c r="MHV34" s="180"/>
      <c r="MHW34" s="180"/>
      <c r="MHX34" s="180"/>
      <c r="MHY34" s="180"/>
      <c r="MHZ34" s="180"/>
      <c r="MIA34" s="180"/>
      <c r="MIB34" s="180"/>
      <c r="MIC34" s="180"/>
      <c r="MID34" s="180"/>
      <c r="MIE34" s="180"/>
      <c r="MIF34" s="180"/>
      <c r="MIG34" s="180"/>
      <c r="MIH34" s="180"/>
      <c r="MII34" s="180"/>
      <c r="MIJ34" s="180"/>
      <c r="MIK34" s="180"/>
      <c r="MIL34" s="180"/>
      <c r="MIM34" s="180"/>
      <c r="MIN34" s="180"/>
      <c r="MIO34" s="180"/>
      <c r="MIP34" s="180"/>
      <c r="MIQ34" s="180"/>
      <c r="MIR34" s="180"/>
      <c r="MIS34" s="180"/>
      <c r="MIT34" s="180"/>
      <c r="MIU34" s="180"/>
      <c r="MIV34" s="180"/>
      <c r="MIW34" s="180"/>
      <c r="MIX34" s="180"/>
      <c r="MIY34" s="180"/>
      <c r="MIZ34" s="180"/>
      <c r="MJA34" s="180"/>
      <c r="MJB34" s="180"/>
      <c r="MJC34" s="180"/>
      <c r="MJD34" s="180"/>
      <c r="MJE34" s="180"/>
      <c r="MJF34" s="180"/>
      <c r="MJG34" s="180"/>
      <c r="MJH34" s="180"/>
      <c r="MJI34" s="180"/>
      <c r="MJJ34" s="180"/>
      <c r="MJK34" s="180"/>
      <c r="MJL34" s="180"/>
      <c r="MJM34" s="180"/>
      <c r="MJN34" s="180"/>
      <c r="MJO34" s="180"/>
      <c r="MJP34" s="180"/>
      <c r="MJQ34" s="180"/>
      <c r="MJR34" s="180"/>
      <c r="MJS34" s="180"/>
      <c r="MJT34" s="180"/>
      <c r="MJU34" s="180"/>
      <c r="MJV34" s="180"/>
      <c r="MJW34" s="180"/>
      <c r="MJX34" s="180"/>
      <c r="MJY34" s="180"/>
      <c r="MJZ34" s="180"/>
      <c r="MKA34" s="180"/>
      <c r="MKB34" s="180"/>
      <c r="MKC34" s="180"/>
      <c r="MKD34" s="180"/>
      <c r="MKE34" s="180"/>
      <c r="MKF34" s="180"/>
      <c r="MKG34" s="180"/>
      <c r="MKH34" s="180"/>
      <c r="MKI34" s="180"/>
      <c r="MKJ34" s="180"/>
      <c r="MKK34" s="180"/>
      <c r="MKL34" s="180"/>
      <c r="MKM34" s="180"/>
      <c r="MKN34" s="180"/>
      <c r="MKO34" s="180"/>
      <c r="MKP34" s="180"/>
      <c r="MKQ34" s="180"/>
      <c r="MKR34" s="180"/>
      <c r="MKS34" s="180"/>
      <c r="MKT34" s="180"/>
      <c r="MKU34" s="180"/>
      <c r="MKV34" s="180"/>
      <c r="MKW34" s="180"/>
      <c r="MKX34" s="180"/>
      <c r="MKY34" s="180"/>
      <c r="MKZ34" s="180"/>
      <c r="MLA34" s="180"/>
      <c r="MLB34" s="180"/>
      <c r="MLC34" s="180"/>
      <c r="MLD34" s="180"/>
      <c r="MLE34" s="180"/>
      <c r="MLF34" s="180"/>
      <c r="MLG34" s="180"/>
      <c r="MLH34" s="180"/>
      <c r="MLI34" s="180"/>
      <c r="MLJ34" s="180"/>
      <c r="MLK34" s="180"/>
      <c r="MLL34" s="180"/>
      <c r="MLM34" s="180"/>
      <c r="MLN34" s="180"/>
      <c r="MLO34" s="180"/>
      <c r="MLP34" s="180"/>
      <c r="MLQ34" s="180"/>
      <c r="MLR34" s="180"/>
      <c r="MLS34" s="180"/>
      <c r="MLT34" s="180"/>
      <c r="MLU34" s="180"/>
      <c r="MLV34" s="180"/>
      <c r="MLW34" s="180"/>
      <c r="MLX34" s="180"/>
      <c r="MLY34" s="180"/>
      <c r="MLZ34" s="180"/>
      <c r="MMA34" s="180"/>
      <c r="MMB34" s="180"/>
      <c r="MMC34" s="180"/>
      <c r="MMD34" s="180"/>
      <c r="MME34" s="180"/>
      <c r="MMF34" s="180"/>
      <c r="MMG34" s="180"/>
      <c r="MMH34" s="180"/>
      <c r="MMI34" s="180"/>
      <c r="MMJ34" s="180"/>
      <c r="MMK34" s="180"/>
      <c r="MML34" s="180"/>
      <c r="MMM34" s="180"/>
      <c r="MMN34" s="180"/>
      <c r="MMO34" s="180"/>
      <c r="MMP34" s="180"/>
      <c r="MMQ34" s="180"/>
      <c r="MMR34" s="180"/>
      <c r="MMS34" s="180"/>
      <c r="MMT34" s="180"/>
      <c r="MMU34" s="180"/>
      <c r="MMV34" s="180"/>
      <c r="MMW34" s="180"/>
      <c r="MMX34" s="180"/>
      <c r="MMY34" s="180"/>
      <c r="MMZ34" s="180"/>
      <c r="MNA34" s="180"/>
      <c r="MNB34" s="180"/>
      <c r="MNC34" s="180"/>
      <c r="MND34" s="180"/>
      <c r="MNE34" s="180"/>
      <c r="MNF34" s="180"/>
      <c r="MNG34" s="180"/>
      <c r="MNH34" s="180"/>
      <c r="MNI34" s="180"/>
      <c r="MNJ34" s="180"/>
      <c r="MNK34" s="180"/>
      <c r="MNL34" s="180"/>
      <c r="MNM34" s="180"/>
      <c r="MNN34" s="180"/>
      <c r="MNO34" s="180"/>
      <c r="MNP34" s="180"/>
      <c r="MNQ34" s="180"/>
      <c r="MNR34" s="180"/>
      <c r="MNS34" s="180"/>
      <c r="MNT34" s="180"/>
      <c r="MNU34" s="180"/>
      <c r="MNV34" s="180"/>
      <c r="MNW34" s="180"/>
      <c r="MNX34" s="180"/>
      <c r="MNY34" s="180"/>
      <c r="MNZ34" s="180"/>
      <c r="MOA34" s="180"/>
      <c r="MOB34" s="180"/>
      <c r="MOC34" s="180"/>
      <c r="MOD34" s="180"/>
      <c r="MOE34" s="180"/>
      <c r="MOF34" s="180"/>
      <c r="MOG34" s="180"/>
      <c r="MOH34" s="180"/>
      <c r="MOI34" s="180"/>
      <c r="MOJ34" s="180"/>
      <c r="MOK34" s="180"/>
      <c r="MOL34" s="180"/>
      <c r="MOM34" s="180"/>
      <c r="MON34" s="180"/>
      <c r="MOO34" s="180"/>
      <c r="MOP34" s="180"/>
      <c r="MOQ34" s="180"/>
      <c r="MOR34" s="180"/>
      <c r="MOS34" s="180"/>
      <c r="MOT34" s="180"/>
      <c r="MOU34" s="180"/>
      <c r="MOV34" s="180"/>
      <c r="MOW34" s="180"/>
      <c r="MOX34" s="180"/>
      <c r="MOY34" s="180"/>
      <c r="MOZ34" s="180"/>
      <c r="MPA34" s="180"/>
      <c r="MPB34" s="180"/>
      <c r="MPC34" s="180"/>
      <c r="MPD34" s="180"/>
      <c r="MPE34" s="180"/>
      <c r="MPF34" s="180"/>
      <c r="MPG34" s="180"/>
      <c r="MPH34" s="180"/>
      <c r="MPI34" s="180"/>
      <c r="MPJ34" s="180"/>
      <c r="MPK34" s="180"/>
      <c r="MPL34" s="180"/>
      <c r="MPM34" s="180"/>
      <c r="MPN34" s="180"/>
      <c r="MPO34" s="180"/>
      <c r="MPP34" s="180"/>
      <c r="MPQ34" s="180"/>
      <c r="MPR34" s="180"/>
      <c r="MPS34" s="180"/>
      <c r="MPT34" s="180"/>
      <c r="MPU34" s="180"/>
      <c r="MPV34" s="180"/>
      <c r="MPW34" s="180"/>
      <c r="MPX34" s="180"/>
      <c r="MPY34" s="180"/>
      <c r="MPZ34" s="180"/>
      <c r="MQA34" s="180"/>
      <c r="MQB34" s="180"/>
      <c r="MQC34" s="180"/>
      <c r="MQD34" s="180"/>
      <c r="MQE34" s="180"/>
      <c r="MQF34" s="180"/>
      <c r="MQG34" s="180"/>
      <c r="MQH34" s="180"/>
      <c r="MQI34" s="180"/>
      <c r="MQJ34" s="180"/>
      <c r="MQK34" s="180"/>
      <c r="MQL34" s="180"/>
      <c r="MQM34" s="180"/>
      <c r="MQN34" s="180"/>
      <c r="MQO34" s="180"/>
      <c r="MQP34" s="180"/>
      <c r="MQQ34" s="180"/>
      <c r="MQR34" s="180"/>
      <c r="MQS34" s="180"/>
      <c r="MQT34" s="180"/>
      <c r="MQU34" s="180"/>
      <c r="MQV34" s="180"/>
      <c r="MQW34" s="180"/>
      <c r="MQX34" s="180"/>
      <c r="MQY34" s="180"/>
      <c r="MQZ34" s="180"/>
      <c r="MRA34" s="180"/>
      <c r="MRB34" s="180"/>
      <c r="MRC34" s="180"/>
      <c r="MRD34" s="180"/>
      <c r="MRE34" s="180"/>
      <c r="MRF34" s="180"/>
      <c r="MRG34" s="180"/>
      <c r="MRH34" s="180"/>
      <c r="MRI34" s="180"/>
      <c r="MRJ34" s="180"/>
      <c r="MRK34" s="180"/>
      <c r="MRL34" s="180"/>
      <c r="MRM34" s="180"/>
      <c r="MRN34" s="180"/>
      <c r="MRO34" s="180"/>
      <c r="MRP34" s="180"/>
      <c r="MRQ34" s="180"/>
      <c r="MRR34" s="180"/>
      <c r="MRS34" s="180"/>
      <c r="MRT34" s="180"/>
      <c r="MRU34" s="180"/>
      <c r="MRV34" s="180"/>
      <c r="MRW34" s="180"/>
      <c r="MRX34" s="180"/>
      <c r="MRY34" s="180"/>
      <c r="MRZ34" s="180"/>
      <c r="MSA34" s="180"/>
      <c r="MSB34" s="180"/>
      <c r="MSC34" s="180"/>
      <c r="MSD34" s="180"/>
      <c r="MSE34" s="180"/>
      <c r="MSF34" s="180"/>
      <c r="MSG34" s="180"/>
      <c r="MSH34" s="180"/>
      <c r="MSI34" s="180"/>
      <c r="MSJ34" s="180"/>
      <c r="MSK34" s="180"/>
      <c r="MSL34" s="180"/>
      <c r="MSM34" s="180"/>
      <c r="MSN34" s="180"/>
      <c r="MSO34" s="180"/>
      <c r="MSP34" s="180"/>
      <c r="MSQ34" s="180"/>
      <c r="MSR34" s="180"/>
      <c r="MSS34" s="180"/>
      <c r="MST34" s="180"/>
      <c r="MSU34" s="180"/>
      <c r="MSV34" s="180"/>
      <c r="MSW34" s="180"/>
      <c r="MSX34" s="180"/>
      <c r="MSY34" s="180"/>
      <c r="MSZ34" s="180"/>
      <c r="MTA34" s="180"/>
      <c r="MTB34" s="180"/>
      <c r="MTC34" s="180"/>
      <c r="MTD34" s="180"/>
      <c r="MTE34" s="180"/>
      <c r="MTF34" s="180"/>
      <c r="MTG34" s="180"/>
      <c r="MTH34" s="180"/>
      <c r="MTI34" s="180"/>
      <c r="MTJ34" s="180"/>
      <c r="MTK34" s="180"/>
      <c r="MTL34" s="180"/>
      <c r="MTM34" s="180"/>
      <c r="MTN34" s="180"/>
      <c r="MTO34" s="180"/>
      <c r="MTP34" s="180"/>
      <c r="MTQ34" s="180"/>
      <c r="MTR34" s="180"/>
      <c r="MTS34" s="180"/>
      <c r="MTT34" s="180"/>
      <c r="MTU34" s="180"/>
      <c r="MTV34" s="180"/>
      <c r="MTW34" s="180"/>
      <c r="MTX34" s="180"/>
      <c r="MTY34" s="180"/>
      <c r="MTZ34" s="180"/>
      <c r="MUA34" s="180"/>
      <c r="MUB34" s="180"/>
      <c r="MUC34" s="180"/>
      <c r="MUD34" s="180"/>
      <c r="MUE34" s="180"/>
      <c r="MUF34" s="180"/>
      <c r="MUG34" s="180"/>
      <c r="MUH34" s="180"/>
      <c r="MUI34" s="180"/>
      <c r="MUJ34" s="180"/>
      <c r="MUK34" s="180"/>
      <c r="MUL34" s="180"/>
      <c r="MUM34" s="180"/>
      <c r="MUN34" s="180"/>
      <c r="MUO34" s="180"/>
      <c r="MUP34" s="180"/>
      <c r="MUQ34" s="180"/>
      <c r="MUR34" s="180"/>
      <c r="MUS34" s="180"/>
      <c r="MUT34" s="180"/>
      <c r="MUU34" s="180"/>
      <c r="MUV34" s="180"/>
      <c r="MUW34" s="180"/>
      <c r="MUX34" s="180"/>
      <c r="MUY34" s="180"/>
      <c r="MUZ34" s="180"/>
      <c r="MVA34" s="180"/>
      <c r="MVB34" s="180"/>
      <c r="MVC34" s="180"/>
      <c r="MVD34" s="180"/>
      <c r="MVE34" s="180"/>
      <c r="MVF34" s="180"/>
      <c r="MVG34" s="180"/>
      <c r="MVH34" s="180"/>
      <c r="MVI34" s="180"/>
      <c r="MVJ34" s="180"/>
      <c r="MVK34" s="180"/>
      <c r="MVL34" s="180"/>
      <c r="MVM34" s="180"/>
      <c r="MVN34" s="180"/>
      <c r="MVO34" s="180"/>
      <c r="MVP34" s="180"/>
      <c r="MVQ34" s="180"/>
      <c r="MVR34" s="180"/>
      <c r="MVS34" s="180"/>
      <c r="MVT34" s="180"/>
      <c r="MVU34" s="180"/>
      <c r="MVV34" s="180"/>
      <c r="MVW34" s="180"/>
      <c r="MVX34" s="180"/>
      <c r="MVY34" s="180"/>
      <c r="MVZ34" s="180"/>
      <c r="MWA34" s="180"/>
      <c r="MWB34" s="180"/>
      <c r="MWC34" s="180"/>
      <c r="MWD34" s="180"/>
      <c r="MWE34" s="180"/>
      <c r="MWF34" s="180"/>
      <c r="MWG34" s="180"/>
      <c r="MWH34" s="180"/>
      <c r="MWI34" s="180"/>
      <c r="MWJ34" s="180"/>
      <c r="MWK34" s="180"/>
      <c r="MWL34" s="180"/>
      <c r="MWM34" s="180"/>
      <c r="MWN34" s="180"/>
      <c r="MWO34" s="180"/>
      <c r="MWP34" s="180"/>
      <c r="MWQ34" s="180"/>
      <c r="MWR34" s="180"/>
      <c r="MWS34" s="180"/>
      <c r="MWT34" s="180"/>
      <c r="MWU34" s="180"/>
      <c r="MWV34" s="180"/>
      <c r="MWW34" s="180"/>
      <c r="MWX34" s="180"/>
      <c r="MWY34" s="180"/>
      <c r="MWZ34" s="180"/>
      <c r="MXA34" s="180"/>
      <c r="MXB34" s="180"/>
      <c r="MXC34" s="180"/>
      <c r="MXD34" s="180"/>
      <c r="MXE34" s="180"/>
      <c r="MXF34" s="180"/>
      <c r="MXG34" s="180"/>
      <c r="MXH34" s="180"/>
      <c r="MXI34" s="180"/>
      <c r="MXJ34" s="180"/>
      <c r="MXK34" s="180"/>
      <c r="MXL34" s="180"/>
      <c r="MXM34" s="180"/>
      <c r="MXN34" s="180"/>
      <c r="MXO34" s="180"/>
      <c r="MXP34" s="180"/>
      <c r="MXQ34" s="180"/>
      <c r="MXR34" s="180"/>
      <c r="MXS34" s="180"/>
      <c r="MXT34" s="180"/>
      <c r="MXU34" s="180"/>
      <c r="MXV34" s="180"/>
      <c r="MXW34" s="180"/>
      <c r="MXX34" s="180"/>
      <c r="MXY34" s="180"/>
      <c r="MXZ34" s="180"/>
      <c r="MYA34" s="180"/>
      <c r="MYB34" s="180"/>
      <c r="MYC34" s="180"/>
      <c r="MYD34" s="180"/>
      <c r="MYE34" s="180"/>
      <c r="MYF34" s="180"/>
      <c r="MYG34" s="180"/>
      <c r="MYH34" s="180"/>
      <c r="MYI34" s="180"/>
      <c r="MYJ34" s="180"/>
      <c r="MYK34" s="180"/>
      <c r="MYL34" s="180"/>
      <c r="MYM34" s="180"/>
      <c r="MYN34" s="180"/>
      <c r="MYO34" s="180"/>
      <c r="MYP34" s="180"/>
      <c r="MYQ34" s="180"/>
      <c r="MYR34" s="180"/>
      <c r="MYS34" s="180"/>
      <c r="MYT34" s="180"/>
      <c r="MYU34" s="180"/>
      <c r="MYV34" s="180"/>
      <c r="MYW34" s="180"/>
      <c r="MYX34" s="180"/>
      <c r="MYY34" s="180"/>
      <c r="MYZ34" s="180"/>
      <c r="MZA34" s="180"/>
      <c r="MZB34" s="180"/>
      <c r="MZC34" s="180"/>
      <c r="MZD34" s="180"/>
      <c r="MZE34" s="180"/>
      <c r="MZF34" s="180"/>
      <c r="MZG34" s="180"/>
      <c r="MZH34" s="180"/>
      <c r="MZI34" s="180"/>
      <c r="MZJ34" s="180"/>
      <c r="MZK34" s="180"/>
      <c r="MZL34" s="180"/>
      <c r="MZM34" s="180"/>
      <c r="MZN34" s="180"/>
      <c r="MZO34" s="180"/>
      <c r="MZP34" s="180"/>
      <c r="MZQ34" s="180"/>
      <c r="MZR34" s="180"/>
      <c r="MZS34" s="180"/>
      <c r="MZT34" s="180"/>
      <c r="MZU34" s="180"/>
      <c r="MZV34" s="180"/>
      <c r="MZW34" s="180"/>
      <c r="MZX34" s="180"/>
      <c r="MZY34" s="180"/>
      <c r="MZZ34" s="180"/>
      <c r="NAA34" s="180"/>
      <c r="NAB34" s="180"/>
      <c r="NAC34" s="180"/>
      <c r="NAD34" s="180"/>
      <c r="NAE34" s="180"/>
      <c r="NAF34" s="180"/>
      <c r="NAG34" s="180"/>
      <c r="NAH34" s="180"/>
      <c r="NAI34" s="180"/>
      <c r="NAJ34" s="180"/>
      <c r="NAK34" s="180"/>
      <c r="NAL34" s="180"/>
      <c r="NAM34" s="180"/>
      <c r="NAN34" s="180"/>
      <c r="NAO34" s="180"/>
      <c r="NAP34" s="180"/>
      <c r="NAQ34" s="180"/>
      <c r="NAR34" s="180"/>
      <c r="NAS34" s="180"/>
      <c r="NAT34" s="180"/>
      <c r="NAU34" s="180"/>
      <c r="NAV34" s="180"/>
      <c r="NAW34" s="180"/>
      <c r="NAX34" s="180"/>
      <c r="NAY34" s="180"/>
      <c r="NAZ34" s="180"/>
      <c r="NBA34" s="180"/>
      <c r="NBB34" s="180"/>
      <c r="NBC34" s="180"/>
      <c r="NBD34" s="180"/>
      <c r="NBE34" s="180"/>
      <c r="NBF34" s="180"/>
      <c r="NBG34" s="180"/>
      <c r="NBH34" s="180"/>
      <c r="NBI34" s="180"/>
      <c r="NBJ34" s="180"/>
      <c r="NBK34" s="180"/>
      <c r="NBL34" s="180"/>
      <c r="NBM34" s="180"/>
      <c r="NBN34" s="180"/>
      <c r="NBO34" s="180"/>
      <c r="NBP34" s="180"/>
      <c r="NBQ34" s="180"/>
      <c r="NBR34" s="180"/>
      <c r="NBS34" s="180"/>
      <c r="NBT34" s="180"/>
      <c r="NBU34" s="180"/>
      <c r="NBV34" s="180"/>
      <c r="NBW34" s="180"/>
      <c r="NBX34" s="180"/>
      <c r="NBY34" s="180"/>
      <c r="NBZ34" s="180"/>
      <c r="NCA34" s="180"/>
      <c r="NCB34" s="180"/>
      <c r="NCC34" s="180"/>
      <c r="NCD34" s="180"/>
      <c r="NCE34" s="180"/>
      <c r="NCF34" s="180"/>
      <c r="NCG34" s="180"/>
      <c r="NCH34" s="180"/>
      <c r="NCI34" s="180"/>
      <c r="NCJ34" s="180"/>
      <c r="NCK34" s="180"/>
      <c r="NCL34" s="180"/>
      <c r="NCM34" s="180"/>
      <c r="NCN34" s="180"/>
      <c r="NCO34" s="180"/>
      <c r="NCP34" s="180"/>
      <c r="NCQ34" s="180"/>
      <c r="NCR34" s="180"/>
      <c r="NCS34" s="180"/>
      <c r="NCT34" s="180"/>
      <c r="NCU34" s="180"/>
      <c r="NCV34" s="180"/>
      <c r="NCW34" s="180"/>
      <c r="NCX34" s="180"/>
      <c r="NCY34" s="180"/>
      <c r="NCZ34" s="180"/>
      <c r="NDA34" s="180"/>
      <c r="NDB34" s="180"/>
      <c r="NDC34" s="180"/>
      <c r="NDD34" s="180"/>
      <c r="NDE34" s="180"/>
      <c r="NDF34" s="180"/>
      <c r="NDG34" s="180"/>
      <c r="NDH34" s="180"/>
      <c r="NDI34" s="180"/>
      <c r="NDJ34" s="180"/>
      <c r="NDK34" s="180"/>
      <c r="NDL34" s="180"/>
      <c r="NDM34" s="180"/>
      <c r="NDN34" s="180"/>
      <c r="NDO34" s="180"/>
      <c r="NDP34" s="180"/>
      <c r="NDQ34" s="180"/>
      <c r="NDR34" s="180"/>
      <c r="NDS34" s="180"/>
      <c r="NDT34" s="180"/>
      <c r="NDU34" s="180"/>
      <c r="NDV34" s="180"/>
      <c r="NDW34" s="180"/>
      <c r="NDX34" s="180"/>
      <c r="NDY34" s="180"/>
      <c r="NDZ34" s="180"/>
      <c r="NEA34" s="180"/>
      <c r="NEB34" s="180"/>
      <c r="NEC34" s="180"/>
      <c r="NED34" s="180"/>
      <c r="NEE34" s="180"/>
      <c r="NEF34" s="180"/>
      <c r="NEG34" s="180"/>
      <c r="NEH34" s="180"/>
      <c r="NEI34" s="180"/>
      <c r="NEJ34" s="180"/>
      <c r="NEK34" s="180"/>
      <c r="NEL34" s="180"/>
      <c r="NEM34" s="180"/>
      <c r="NEN34" s="180"/>
      <c r="NEO34" s="180"/>
      <c r="NEP34" s="180"/>
      <c r="NEQ34" s="180"/>
      <c r="NER34" s="180"/>
      <c r="NES34" s="180"/>
      <c r="NET34" s="180"/>
      <c r="NEU34" s="180"/>
      <c r="NEV34" s="180"/>
      <c r="NEW34" s="180"/>
      <c r="NEX34" s="180"/>
      <c r="NEY34" s="180"/>
      <c r="NEZ34" s="180"/>
      <c r="NFA34" s="180"/>
      <c r="NFB34" s="180"/>
      <c r="NFC34" s="180"/>
      <c r="NFD34" s="180"/>
      <c r="NFE34" s="180"/>
      <c r="NFF34" s="180"/>
      <c r="NFG34" s="180"/>
      <c r="NFH34" s="180"/>
      <c r="NFI34" s="180"/>
      <c r="NFJ34" s="180"/>
      <c r="NFK34" s="180"/>
      <c r="NFL34" s="180"/>
      <c r="NFM34" s="180"/>
      <c r="NFN34" s="180"/>
      <c r="NFO34" s="180"/>
      <c r="NFP34" s="180"/>
      <c r="NFQ34" s="180"/>
      <c r="NFR34" s="180"/>
      <c r="NFS34" s="180"/>
      <c r="NFT34" s="180"/>
      <c r="NFU34" s="180"/>
      <c r="NFV34" s="180"/>
      <c r="NFW34" s="180"/>
      <c r="NFX34" s="180"/>
      <c r="NFY34" s="180"/>
      <c r="NFZ34" s="180"/>
      <c r="NGA34" s="180"/>
      <c r="NGB34" s="180"/>
      <c r="NGC34" s="180"/>
      <c r="NGD34" s="180"/>
      <c r="NGE34" s="180"/>
      <c r="NGF34" s="180"/>
      <c r="NGG34" s="180"/>
      <c r="NGH34" s="180"/>
      <c r="NGI34" s="180"/>
      <c r="NGJ34" s="180"/>
      <c r="NGK34" s="180"/>
      <c r="NGL34" s="180"/>
      <c r="NGM34" s="180"/>
      <c r="NGN34" s="180"/>
      <c r="NGO34" s="180"/>
      <c r="NGP34" s="180"/>
      <c r="NGQ34" s="180"/>
      <c r="NGR34" s="180"/>
      <c r="NGS34" s="180"/>
      <c r="NGT34" s="180"/>
      <c r="NGU34" s="180"/>
      <c r="NGV34" s="180"/>
      <c r="NGW34" s="180"/>
      <c r="NGX34" s="180"/>
      <c r="NGY34" s="180"/>
      <c r="NGZ34" s="180"/>
      <c r="NHA34" s="180"/>
      <c r="NHB34" s="180"/>
      <c r="NHC34" s="180"/>
      <c r="NHD34" s="180"/>
      <c r="NHE34" s="180"/>
      <c r="NHF34" s="180"/>
      <c r="NHG34" s="180"/>
      <c r="NHH34" s="180"/>
      <c r="NHI34" s="180"/>
      <c r="NHJ34" s="180"/>
      <c r="NHK34" s="180"/>
      <c r="NHL34" s="180"/>
      <c r="NHM34" s="180"/>
      <c r="NHN34" s="180"/>
      <c r="NHO34" s="180"/>
      <c r="NHP34" s="180"/>
      <c r="NHQ34" s="180"/>
      <c r="NHR34" s="180"/>
      <c r="NHS34" s="180"/>
      <c r="NHT34" s="180"/>
      <c r="NHU34" s="180"/>
      <c r="NHV34" s="180"/>
      <c r="NHW34" s="180"/>
      <c r="NHX34" s="180"/>
      <c r="NHY34" s="180"/>
      <c r="NHZ34" s="180"/>
      <c r="NIA34" s="180"/>
      <c r="NIB34" s="180"/>
      <c r="NIC34" s="180"/>
      <c r="NID34" s="180"/>
      <c r="NIE34" s="180"/>
      <c r="NIF34" s="180"/>
      <c r="NIG34" s="180"/>
      <c r="NIH34" s="180"/>
      <c r="NII34" s="180"/>
      <c r="NIJ34" s="180"/>
      <c r="NIK34" s="180"/>
      <c r="NIL34" s="180"/>
      <c r="NIM34" s="180"/>
      <c r="NIN34" s="180"/>
      <c r="NIO34" s="180"/>
      <c r="NIP34" s="180"/>
      <c r="NIQ34" s="180"/>
      <c r="NIR34" s="180"/>
      <c r="NIS34" s="180"/>
      <c r="NIT34" s="180"/>
      <c r="NIU34" s="180"/>
      <c r="NIV34" s="180"/>
      <c r="NIW34" s="180"/>
      <c r="NIX34" s="180"/>
      <c r="NIY34" s="180"/>
      <c r="NIZ34" s="180"/>
      <c r="NJA34" s="180"/>
      <c r="NJB34" s="180"/>
      <c r="NJC34" s="180"/>
      <c r="NJD34" s="180"/>
      <c r="NJE34" s="180"/>
      <c r="NJF34" s="180"/>
      <c r="NJG34" s="180"/>
      <c r="NJH34" s="180"/>
      <c r="NJI34" s="180"/>
      <c r="NJJ34" s="180"/>
      <c r="NJK34" s="180"/>
      <c r="NJL34" s="180"/>
      <c r="NJM34" s="180"/>
      <c r="NJN34" s="180"/>
      <c r="NJO34" s="180"/>
      <c r="NJP34" s="180"/>
      <c r="NJQ34" s="180"/>
      <c r="NJR34" s="180"/>
      <c r="NJS34" s="180"/>
      <c r="NJT34" s="180"/>
      <c r="NJU34" s="180"/>
      <c r="NJV34" s="180"/>
      <c r="NJW34" s="180"/>
      <c r="NJX34" s="180"/>
      <c r="NJY34" s="180"/>
      <c r="NJZ34" s="180"/>
      <c r="NKA34" s="180"/>
      <c r="NKB34" s="180"/>
      <c r="NKC34" s="180"/>
      <c r="NKD34" s="180"/>
      <c r="NKE34" s="180"/>
      <c r="NKF34" s="180"/>
      <c r="NKG34" s="180"/>
      <c r="NKH34" s="180"/>
      <c r="NKI34" s="180"/>
      <c r="NKJ34" s="180"/>
      <c r="NKK34" s="180"/>
      <c r="NKL34" s="180"/>
      <c r="NKM34" s="180"/>
      <c r="NKN34" s="180"/>
      <c r="NKO34" s="180"/>
      <c r="NKP34" s="180"/>
      <c r="NKQ34" s="180"/>
      <c r="NKR34" s="180"/>
      <c r="NKS34" s="180"/>
      <c r="NKT34" s="180"/>
      <c r="NKU34" s="180"/>
      <c r="NKV34" s="180"/>
      <c r="NKW34" s="180"/>
      <c r="NKX34" s="180"/>
      <c r="NKY34" s="180"/>
      <c r="NKZ34" s="180"/>
      <c r="NLA34" s="180"/>
      <c r="NLB34" s="180"/>
      <c r="NLC34" s="180"/>
      <c r="NLD34" s="180"/>
      <c r="NLE34" s="180"/>
      <c r="NLF34" s="180"/>
      <c r="NLG34" s="180"/>
      <c r="NLH34" s="180"/>
      <c r="NLI34" s="180"/>
      <c r="NLJ34" s="180"/>
      <c r="NLK34" s="180"/>
      <c r="NLL34" s="180"/>
      <c r="NLM34" s="180"/>
      <c r="NLN34" s="180"/>
      <c r="NLO34" s="180"/>
      <c r="NLP34" s="180"/>
      <c r="NLQ34" s="180"/>
      <c r="NLR34" s="180"/>
      <c r="NLS34" s="180"/>
      <c r="NLT34" s="180"/>
      <c r="NLU34" s="180"/>
      <c r="NLV34" s="180"/>
      <c r="NLW34" s="180"/>
      <c r="NLX34" s="180"/>
      <c r="NLY34" s="180"/>
      <c r="NLZ34" s="180"/>
      <c r="NMA34" s="180"/>
      <c r="NMB34" s="180"/>
      <c r="NMC34" s="180"/>
      <c r="NMD34" s="180"/>
      <c r="NME34" s="180"/>
      <c r="NMF34" s="180"/>
      <c r="NMG34" s="180"/>
      <c r="NMH34" s="180"/>
      <c r="NMI34" s="180"/>
      <c r="NMJ34" s="180"/>
      <c r="NMK34" s="180"/>
      <c r="NML34" s="180"/>
      <c r="NMM34" s="180"/>
      <c r="NMN34" s="180"/>
      <c r="NMO34" s="180"/>
      <c r="NMP34" s="180"/>
      <c r="NMQ34" s="180"/>
      <c r="NMR34" s="180"/>
      <c r="NMS34" s="180"/>
      <c r="NMT34" s="180"/>
      <c r="NMU34" s="180"/>
      <c r="NMV34" s="180"/>
      <c r="NMW34" s="180"/>
      <c r="NMX34" s="180"/>
      <c r="NMY34" s="180"/>
      <c r="NMZ34" s="180"/>
      <c r="NNA34" s="180"/>
      <c r="NNB34" s="180"/>
      <c r="NNC34" s="180"/>
      <c r="NND34" s="180"/>
      <c r="NNE34" s="180"/>
      <c r="NNF34" s="180"/>
      <c r="NNG34" s="180"/>
      <c r="NNH34" s="180"/>
      <c r="NNI34" s="180"/>
      <c r="NNJ34" s="180"/>
      <c r="NNK34" s="180"/>
      <c r="NNL34" s="180"/>
      <c r="NNM34" s="180"/>
      <c r="NNN34" s="180"/>
      <c r="NNO34" s="180"/>
      <c r="NNP34" s="180"/>
      <c r="NNQ34" s="180"/>
      <c r="NNR34" s="180"/>
      <c r="NNS34" s="180"/>
      <c r="NNT34" s="180"/>
      <c r="NNU34" s="180"/>
      <c r="NNV34" s="180"/>
      <c r="NNW34" s="180"/>
      <c r="NNX34" s="180"/>
      <c r="NNY34" s="180"/>
      <c r="NNZ34" s="180"/>
      <c r="NOA34" s="180"/>
      <c r="NOB34" s="180"/>
      <c r="NOC34" s="180"/>
      <c r="NOD34" s="180"/>
      <c r="NOE34" s="180"/>
      <c r="NOF34" s="180"/>
      <c r="NOG34" s="180"/>
      <c r="NOH34" s="180"/>
      <c r="NOI34" s="180"/>
      <c r="NOJ34" s="180"/>
      <c r="NOK34" s="180"/>
      <c r="NOL34" s="180"/>
      <c r="NOM34" s="180"/>
      <c r="NON34" s="180"/>
      <c r="NOO34" s="180"/>
      <c r="NOP34" s="180"/>
      <c r="NOQ34" s="180"/>
      <c r="NOR34" s="180"/>
      <c r="NOS34" s="180"/>
      <c r="NOT34" s="180"/>
      <c r="NOU34" s="180"/>
      <c r="NOV34" s="180"/>
      <c r="NOW34" s="180"/>
      <c r="NOX34" s="180"/>
      <c r="NOY34" s="180"/>
      <c r="NOZ34" s="180"/>
      <c r="NPA34" s="180"/>
      <c r="NPB34" s="180"/>
      <c r="NPC34" s="180"/>
      <c r="NPD34" s="180"/>
      <c r="NPE34" s="180"/>
      <c r="NPF34" s="180"/>
      <c r="NPG34" s="180"/>
      <c r="NPH34" s="180"/>
      <c r="NPI34" s="180"/>
      <c r="NPJ34" s="180"/>
      <c r="NPK34" s="180"/>
      <c r="NPL34" s="180"/>
      <c r="NPM34" s="180"/>
      <c r="NPN34" s="180"/>
      <c r="NPO34" s="180"/>
      <c r="NPP34" s="180"/>
      <c r="NPQ34" s="180"/>
      <c r="NPR34" s="180"/>
      <c r="NPS34" s="180"/>
      <c r="NPT34" s="180"/>
      <c r="NPU34" s="180"/>
      <c r="NPV34" s="180"/>
      <c r="NPW34" s="180"/>
      <c r="NPX34" s="180"/>
      <c r="NPY34" s="180"/>
      <c r="NPZ34" s="180"/>
      <c r="NQA34" s="180"/>
      <c r="NQB34" s="180"/>
      <c r="NQC34" s="180"/>
      <c r="NQD34" s="180"/>
      <c r="NQE34" s="180"/>
      <c r="NQF34" s="180"/>
      <c r="NQG34" s="180"/>
      <c r="NQH34" s="180"/>
      <c r="NQI34" s="180"/>
      <c r="NQJ34" s="180"/>
      <c r="NQK34" s="180"/>
      <c r="NQL34" s="180"/>
      <c r="NQM34" s="180"/>
      <c r="NQN34" s="180"/>
      <c r="NQO34" s="180"/>
      <c r="NQP34" s="180"/>
      <c r="NQQ34" s="180"/>
      <c r="NQR34" s="180"/>
      <c r="NQS34" s="180"/>
      <c r="NQT34" s="180"/>
      <c r="NQU34" s="180"/>
      <c r="NQV34" s="180"/>
      <c r="NQW34" s="180"/>
      <c r="NQX34" s="180"/>
      <c r="NQY34" s="180"/>
      <c r="NQZ34" s="180"/>
      <c r="NRA34" s="180"/>
      <c r="NRB34" s="180"/>
      <c r="NRC34" s="180"/>
      <c r="NRD34" s="180"/>
      <c r="NRE34" s="180"/>
      <c r="NRF34" s="180"/>
      <c r="NRG34" s="180"/>
      <c r="NRH34" s="180"/>
      <c r="NRI34" s="180"/>
      <c r="NRJ34" s="180"/>
      <c r="NRK34" s="180"/>
      <c r="NRL34" s="180"/>
      <c r="NRM34" s="180"/>
      <c r="NRN34" s="180"/>
      <c r="NRO34" s="180"/>
      <c r="NRP34" s="180"/>
      <c r="NRQ34" s="180"/>
      <c r="NRR34" s="180"/>
      <c r="NRS34" s="180"/>
      <c r="NRT34" s="180"/>
      <c r="NRU34" s="180"/>
      <c r="NRV34" s="180"/>
      <c r="NRW34" s="180"/>
      <c r="NRX34" s="180"/>
      <c r="NRY34" s="180"/>
      <c r="NRZ34" s="180"/>
      <c r="NSA34" s="180"/>
      <c r="NSB34" s="180"/>
      <c r="NSC34" s="180"/>
      <c r="NSD34" s="180"/>
      <c r="NSE34" s="180"/>
      <c r="NSF34" s="180"/>
      <c r="NSG34" s="180"/>
      <c r="NSH34" s="180"/>
      <c r="NSI34" s="180"/>
      <c r="NSJ34" s="180"/>
      <c r="NSK34" s="180"/>
      <c r="NSL34" s="180"/>
      <c r="NSM34" s="180"/>
      <c r="NSN34" s="180"/>
      <c r="NSO34" s="180"/>
      <c r="NSP34" s="180"/>
      <c r="NSQ34" s="180"/>
      <c r="NSR34" s="180"/>
      <c r="NSS34" s="180"/>
      <c r="NST34" s="180"/>
      <c r="NSU34" s="180"/>
      <c r="NSV34" s="180"/>
      <c r="NSW34" s="180"/>
      <c r="NSX34" s="180"/>
      <c r="NSY34" s="180"/>
      <c r="NSZ34" s="180"/>
      <c r="NTA34" s="180"/>
      <c r="NTB34" s="180"/>
      <c r="NTC34" s="180"/>
      <c r="NTD34" s="180"/>
      <c r="NTE34" s="180"/>
      <c r="NTF34" s="180"/>
      <c r="NTG34" s="180"/>
      <c r="NTH34" s="180"/>
      <c r="NTI34" s="180"/>
      <c r="NTJ34" s="180"/>
      <c r="NTK34" s="180"/>
      <c r="NTL34" s="180"/>
      <c r="NTM34" s="180"/>
      <c r="NTN34" s="180"/>
      <c r="NTO34" s="180"/>
      <c r="NTP34" s="180"/>
      <c r="NTQ34" s="180"/>
      <c r="NTR34" s="180"/>
      <c r="NTS34" s="180"/>
      <c r="NTT34" s="180"/>
      <c r="NTU34" s="180"/>
      <c r="NTV34" s="180"/>
      <c r="NTW34" s="180"/>
      <c r="NTX34" s="180"/>
      <c r="NTY34" s="180"/>
      <c r="NTZ34" s="180"/>
      <c r="NUA34" s="180"/>
      <c r="NUB34" s="180"/>
      <c r="NUC34" s="180"/>
      <c r="NUD34" s="180"/>
      <c r="NUE34" s="180"/>
      <c r="NUF34" s="180"/>
      <c r="NUG34" s="180"/>
      <c r="NUH34" s="180"/>
      <c r="NUI34" s="180"/>
      <c r="NUJ34" s="180"/>
      <c r="NUK34" s="180"/>
      <c r="NUL34" s="180"/>
      <c r="NUM34" s="180"/>
      <c r="NUN34" s="180"/>
      <c r="NUO34" s="180"/>
      <c r="NUP34" s="180"/>
      <c r="NUQ34" s="180"/>
      <c r="NUR34" s="180"/>
      <c r="NUS34" s="180"/>
      <c r="NUT34" s="180"/>
      <c r="NUU34" s="180"/>
      <c r="NUV34" s="180"/>
      <c r="NUW34" s="180"/>
      <c r="NUX34" s="180"/>
      <c r="NUY34" s="180"/>
      <c r="NUZ34" s="180"/>
      <c r="NVA34" s="180"/>
      <c r="NVB34" s="180"/>
      <c r="NVC34" s="180"/>
      <c r="NVD34" s="180"/>
      <c r="NVE34" s="180"/>
      <c r="NVF34" s="180"/>
      <c r="NVG34" s="180"/>
      <c r="NVH34" s="180"/>
      <c r="NVI34" s="180"/>
      <c r="NVJ34" s="180"/>
      <c r="NVK34" s="180"/>
      <c r="NVL34" s="180"/>
      <c r="NVM34" s="180"/>
      <c r="NVN34" s="180"/>
      <c r="NVO34" s="180"/>
      <c r="NVP34" s="180"/>
      <c r="NVQ34" s="180"/>
      <c r="NVR34" s="180"/>
      <c r="NVS34" s="180"/>
      <c r="NVT34" s="180"/>
      <c r="NVU34" s="180"/>
      <c r="NVV34" s="180"/>
      <c r="NVW34" s="180"/>
      <c r="NVX34" s="180"/>
      <c r="NVY34" s="180"/>
      <c r="NVZ34" s="180"/>
      <c r="NWA34" s="180"/>
      <c r="NWB34" s="180"/>
      <c r="NWC34" s="180"/>
      <c r="NWD34" s="180"/>
      <c r="NWE34" s="180"/>
      <c r="NWF34" s="180"/>
      <c r="NWG34" s="180"/>
      <c r="NWH34" s="180"/>
      <c r="NWI34" s="180"/>
      <c r="NWJ34" s="180"/>
      <c r="NWK34" s="180"/>
      <c r="NWL34" s="180"/>
      <c r="NWM34" s="180"/>
      <c r="NWN34" s="180"/>
      <c r="NWO34" s="180"/>
      <c r="NWP34" s="180"/>
      <c r="NWQ34" s="180"/>
      <c r="NWR34" s="180"/>
      <c r="NWS34" s="180"/>
      <c r="NWT34" s="180"/>
      <c r="NWU34" s="180"/>
      <c r="NWV34" s="180"/>
      <c r="NWW34" s="180"/>
      <c r="NWX34" s="180"/>
      <c r="NWY34" s="180"/>
      <c r="NWZ34" s="180"/>
      <c r="NXA34" s="180"/>
      <c r="NXB34" s="180"/>
      <c r="NXC34" s="180"/>
      <c r="NXD34" s="180"/>
      <c r="NXE34" s="180"/>
      <c r="NXF34" s="180"/>
      <c r="NXG34" s="180"/>
      <c r="NXH34" s="180"/>
      <c r="NXI34" s="180"/>
      <c r="NXJ34" s="180"/>
      <c r="NXK34" s="180"/>
      <c r="NXL34" s="180"/>
      <c r="NXM34" s="180"/>
      <c r="NXN34" s="180"/>
      <c r="NXO34" s="180"/>
      <c r="NXP34" s="180"/>
      <c r="NXQ34" s="180"/>
      <c r="NXR34" s="180"/>
      <c r="NXS34" s="180"/>
      <c r="NXT34" s="180"/>
      <c r="NXU34" s="180"/>
      <c r="NXV34" s="180"/>
      <c r="NXW34" s="180"/>
      <c r="NXX34" s="180"/>
      <c r="NXY34" s="180"/>
      <c r="NXZ34" s="180"/>
      <c r="NYA34" s="180"/>
      <c r="NYB34" s="180"/>
      <c r="NYC34" s="180"/>
      <c r="NYD34" s="180"/>
      <c r="NYE34" s="180"/>
      <c r="NYF34" s="180"/>
      <c r="NYG34" s="180"/>
      <c r="NYH34" s="180"/>
      <c r="NYI34" s="180"/>
      <c r="NYJ34" s="180"/>
      <c r="NYK34" s="180"/>
      <c r="NYL34" s="180"/>
      <c r="NYM34" s="180"/>
      <c r="NYN34" s="180"/>
      <c r="NYO34" s="180"/>
      <c r="NYP34" s="180"/>
      <c r="NYQ34" s="180"/>
      <c r="NYR34" s="180"/>
      <c r="NYS34" s="180"/>
      <c r="NYT34" s="180"/>
      <c r="NYU34" s="180"/>
      <c r="NYV34" s="180"/>
      <c r="NYW34" s="180"/>
      <c r="NYX34" s="180"/>
      <c r="NYY34" s="180"/>
      <c r="NYZ34" s="180"/>
      <c r="NZA34" s="180"/>
      <c r="NZB34" s="180"/>
      <c r="NZC34" s="180"/>
      <c r="NZD34" s="180"/>
      <c r="NZE34" s="180"/>
      <c r="NZF34" s="180"/>
      <c r="NZG34" s="180"/>
      <c r="NZH34" s="180"/>
      <c r="NZI34" s="180"/>
      <c r="NZJ34" s="180"/>
      <c r="NZK34" s="180"/>
      <c r="NZL34" s="180"/>
      <c r="NZM34" s="180"/>
      <c r="NZN34" s="180"/>
      <c r="NZO34" s="180"/>
      <c r="NZP34" s="180"/>
      <c r="NZQ34" s="180"/>
      <c r="NZR34" s="180"/>
      <c r="NZS34" s="180"/>
      <c r="NZT34" s="180"/>
      <c r="NZU34" s="180"/>
      <c r="NZV34" s="180"/>
      <c r="NZW34" s="180"/>
      <c r="NZX34" s="180"/>
      <c r="NZY34" s="180"/>
      <c r="NZZ34" s="180"/>
      <c r="OAA34" s="180"/>
      <c r="OAB34" s="180"/>
      <c r="OAC34" s="180"/>
      <c r="OAD34" s="180"/>
      <c r="OAE34" s="180"/>
      <c r="OAF34" s="180"/>
      <c r="OAG34" s="180"/>
      <c r="OAH34" s="180"/>
      <c r="OAI34" s="180"/>
      <c r="OAJ34" s="180"/>
      <c r="OAK34" s="180"/>
      <c r="OAL34" s="180"/>
      <c r="OAM34" s="180"/>
      <c r="OAN34" s="180"/>
      <c r="OAO34" s="180"/>
      <c r="OAP34" s="180"/>
      <c r="OAQ34" s="180"/>
      <c r="OAR34" s="180"/>
      <c r="OAS34" s="180"/>
      <c r="OAT34" s="180"/>
      <c r="OAU34" s="180"/>
      <c r="OAV34" s="180"/>
      <c r="OAW34" s="180"/>
      <c r="OAX34" s="180"/>
      <c r="OAY34" s="180"/>
      <c r="OAZ34" s="180"/>
      <c r="OBA34" s="180"/>
      <c r="OBB34" s="180"/>
      <c r="OBC34" s="180"/>
      <c r="OBD34" s="180"/>
      <c r="OBE34" s="180"/>
      <c r="OBF34" s="180"/>
      <c r="OBG34" s="180"/>
      <c r="OBH34" s="180"/>
      <c r="OBI34" s="180"/>
      <c r="OBJ34" s="180"/>
      <c r="OBK34" s="180"/>
      <c r="OBL34" s="180"/>
      <c r="OBM34" s="180"/>
      <c r="OBN34" s="180"/>
      <c r="OBO34" s="180"/>
      <c r="OBP34" s="180"/>
      <c r="OBQ34" s="180"/>
      <c r="OBR34" s="180"/>
      <c r="OBS34" s="180"/>
      <c r="OBT34" s="180"/>
      <c r="OBU34" s="180"/>
      <c r="OBV34" s="180"/>
      <c r="OBW34" s="180"/>
      <c r="OBX34" s="180"/>
      <c r="OBY34" s="180"/>
      <c r="OBZ34" s="180"/>
      <c r="OCA34" s="180"/>
      <c r="OCB34" s="180"/>
      <c r="OCC34" s="180"/>
      <c r="OCD34" s="180"/>
      <c r="OCE34" s="180"/>
      <c r="OCF34" s="180"/>
      <c r="OCG34" s="180"/>
      <c r="OCH34" s="180"/>
      <c r="OCI34" s="180"/>
      <c r="OCJ34" s="180"/>
      <c r="OCK34" s="180"/>
      <c r="OCL34" s="180"/>
      <c r="OCM34" s="180"/>
      <c r="OCN34" s="180"/>
      <c r="OCO34" s="180"/>
      <c r="OCP34" s="180"/>
      <c r="OCQ34" s="180"/>
      <c r="OCR34" s="180"/>
      <c r="OCS34" s="180"/>
      <c r="OCT34" s="180"/>
      <c r="OCU34" s="180"/>
      <c r="OCV34" s="180"/>
      <c r="OCW34" s="180"/>
      <c r="OCX34" s="180"/>
      <c r="OCY34" s="180"/>
      <c r="OCZ34" s="180"/>
      <c r="ODA34" s="180"/>
      <c r="ODB34" s="180"/>
      <c r="ODC34" s="180"/>
      <c r="ODD34" s="180"/>
      <c r="ODE34" s="180"/>
      <c r="ODF34" s="180"/>
      <c r="ODG34" s="180"/>
      <c r="ODH34" s="180"/>
      <c r="ODI34" s="180"/>
      <c r="ODJ34" s="180"/>
      <c r="ODK34" s="180"/>
      <c r="ODL34" s="180"/>
      <c r="ODM34" s="180"/>
      <c r="ODN34" s="180"/>
      <c r="ODO34" s="180"/>
      <c r="ODP34" s="180"/>
      <c r="ODQ34" s="180"/>
      <c r="ODR34" s="180"/>
      <c r="ODS34" s="180"/>
      <c r="ODT34" s="180"/>
      <c r="ODU34" s="180"/>
      <c r="ODV34" s="180"/>
      <c r="ODW34" s="180"/>
      <c r="ODX34" s="180"/>
      <c r="ODY34" s="180"/>
      <c r="ODZ34" s="180"/>
      <c r="OEA34" s="180"/>
      <c r="OEB34" s="180"/>
      <c r="OEC34" s="180"/>
      <c r="OED34" s="180"/>
      <c r="OEE34" s="180"/>
      <c r="OEF34" s="180"/>
      <c r="OEG34" s="180"/>
      <c r="OEH34" s="180"/>
      <c r="OEI34" s="180"/>
      <c r="OEJ34" s="180"/>
      <c r="OEK34" s="180"/>
      <c r="OEL34" s="180"/>
      <c r="OEM34" s="180"/>
      <c r="OEN34" s="180"/>
      <c r="OEO34" s="180"/>
      <c r="OEP34" s="180"/>
      <c r="OEQ34" s="180"/>
      <c r="OER34" s="180"/>
      <c r="OES34" s="180"/>
      <c r="OET34" s="180"/>
      <c r="OEU34" s="180"/>
      <c r="OEV34" s="180"/>
      <c r="OEW34" s="180"/>
      <c r="OEX34" s="180"/>
      <c r="OEY34" s="180"/>
      <c r="OEZ34" s="180"/>
      <c r="OFA34" s="180"/>
      <c r="OFB34" s="180"/>
      <c r="OFC34" s="180"/>
      <c r="OFD34" s="180"/>
      <c r="OFE34" s="180"/>
      <c r="OFF34" s="180"/>
      <c r="OFG34" s="180"/>
      <c r="OFH34" s="180"/>
      <c r="OFI34" s="180"/>
      <c r="OFJ34" s="180"/>
      <c r="OFK34" s="180"/>
      <c r="OFL34" s="180"/>
      <c r="OFM34" s="180"/>
      <c r="OFN34" s="180"/>
      <c r="OFO34" s="180"/>
      <c r="OFP34" s="180"/>
      <c r="OFQ34" s="180"/>
      <c r="OFR34" s="180"/>
      <c r="OFS34" s="180"/>
      <c r="OFT34" s="180"/>
      <c r="OFU34" s="180"/>
      <c r="OFV34" s="180"/>
      <c r="OFW34" s="180"/>
      <c r="OFX34" s="180"/>
      <c r="OFY34" s="180"/>
      <c r="OFZ34" s="180"/>
      <c r="OGA34" s="180"/>
      <c r="OGB34" s="180"/>
      <c r="OGC34" s="180"/>
      <c r="OGD34" s="180"/>
      <c r="OGE34" s="180"/>
      <c r="OGF34" s="180"/>
      <c r="OGG34" s="180"/>
      <c r="OGH34" s="180"/>
      <c r="OGI34" s="180"/>
      <c r="OGJ34" s="180"/>
      <c r="OGK34" s="180"/>
      <c r="OGL34" s="180"/>
      <c r="OGM34" s="180"/>
      <c r="OGN34" s="180"/>
      <c r="OGO34" s="180"/>
      <c r="OGP34" s="180"/>
      <c r="OGQ34" s="180"/>
      <c r="OGR34" s="180"/>
      <c r="OGS34" s="180"/>
      <c r="OGT34" s="180"/>
      <c r="OGU34" s="180"/>
      <c r="OGV34" s="180"/>
      <c r="OGW34" s="180"/>
      <c r="OGX34" s="180"/>
      <c r="OGY34" s="180"/>
      <c r="OGZ34" s="180"/>
      <c r="OHA34" s="180"/>
      <c r="OHB34" s="180"/>
      <c r="OHC34" s="180"/>
      <c r="OHD34" s="180"/>
      <c r="OHE34" s="180"/>
      <c r="OHF34" s="180"/>
      <c r="OHG34" s="180"/>
      <c r="OHH34" s="180"/>
      <c r="OHI34" s="180"/>
      <c r="OHJ34" s="180"/>
      <c r="OHK34" s="180"/>
      <c r="OHL34" s="180"/>
      <c r="OHM34" s="180"/>
      <c r="OHN34" s="180"/>
      <c r="OHO34" s="180"/>
      <c r="OHP34" s="180"/>
      <c r="OHQ34" s="180"/>
      <c r="OHR34" s="180"/>
      <c r="OHS34" s="180"/>
      <c r="OHT34" s="180"/>
      <c r="OHU34" s="180"/>
      <c r="OHV34" s="180"/>
      <c r="OHW34" s="180"/>
      <c r="OHX34" s="180"/>
      <c r="OHY34" s="180"/>
      <c r="OHZ34" s="180"/>
      <c r="OIA34" s="180"/>
      <c r="OIB34" s="180"/>
      <c r="OIC34" s="180"/>
      <c r="OID34" s="180"/>
      <c r="OIE34" s="180"/>
      <c r="OIF34" s="180"/>
      <c r="OIG34" s="180"/>
      <c r="OIH34" s="180"/>
      <c r="OII34" s="180"/>
      <c r="OIJ34" s="180"/>
      <c r="OIK34" s="180"/>
      <c r="OIL34" s="180"/>
      <c r="OIM34" s="180"/>
      <c r="OIN34" s="180"/>
      <c r="OIO34" s="180"/>
      <c r="OIP34" s="180"/>
      <c r="OIQ34" s="180"/>
      <c r="OIR34" s="180"/>
      <c r="OIS34" s="180"/>
      <c r="OIT34" s="180"/>
      <c r="OIU34" s="180"/>
      <c r="OIV34" s="180"/>
      <c r="OIW34" s="180"/>
      <c r="OIX34" s="180"/>
      <c r="OIY34" s="180"/>
      <c r="OIZ34" s="180"/>
      <c r="OJA34" s="180"/>
      <c r="OJB34" s="180"/>
      <c r="OJC34" s="180"/>
      <c r="OJD34" s="180"/>
      <c r="OJE34" s="180"/>
      <c r="OJF34" s="180"/>
      <c r="OJG34" s="180"/>
      <c r="OJH34" s="180"/>
      <c r="OJI34" s="180"/>
      <c r="OJJ34" s="180"/>
      <c r="OJK34" s="180"/>
      <c r="OJL34" s="180"/>
      <c r="OJM34" s="180"/>
      <c r="OJN34" s="180"/>
      <c r="OJO34" s="180"/>
      <c r="OJP34" s="180"/>
      <c r="OJQ34" s="180"/>
      <c r="OJR34" s="180"/>
      <c r="OJS34" s="180"/>
      <c r="OJT34" s="180"/>
      <c r="OJU34" s="180"/>
      <c r="OJV34" s="180"/>
      <c r="OJW34" s="180"/>
      <c r="OJX34" s="180"/>
      <c r="OJY34" s="180"/>
      <c r="OJZ34" s="180"/>
      <c r="OKA34" s="180"/>
      <c r="OKB34" s="180"/>
      <c r="OKC34" s="180"/>
      <c r="OKD34" s="180"/>
      <c r="OKE34" s="180"/>
      <c r="OKF34" s="180"/>
      <c r="OKG34" s="180"/>
      <c r="OKH34" s="180"/>
      <c r="OKI34" s="180"/>
      <c r="OKJ34" s="180"/>
      <c r="OKK34" s="180"/>
      <c r="OKL34" s="180"/>
      <c r="OKM34" s="180"/>
      <c r="OKN34" s="180"/>
      <c r="OKO34" s="180"/>
      <c r="OKP34" s="180"/>
      <c r="OKQ34" s="180"/>
      <c r="OKR34" s="180"/>
      <c r="OKS34" s="180"/>
      <c r="OKT34" s="180"/>
      <c r="OKU34" s="180"/>
      <c r="OKV34" s="180"/>
      <c r="OKW34" s="180"/>
      <c r="OKX34" s="180"/>
      <c r="OKY34" s="180"/>
      <c r="OKZ34" s="180"/>
      <c r="OLA34" s="180"/>
      <c r="OLB34" s="180"/>
      <c r="OLC34" s="180"/>
      <c r="OLD34" s="180"/>
      <c r="OLE34" s="180"/>
      <c r="OLF34" s="180"/>
      <c r="OLG34" s="180"/>
      <c r="OLH34" s="180"/>
      <c r="OLI34" s="180"/>
      <c r="OLJ34" s="180"/>
      <c r="OLK34" s="180"/>
      <c r="OLL34" s="180"/>
      <c r="OLM34" s="180"/>
      <c r="OLN34" s="180"/>
      <c r="OLO34" s="180"/>
      <c r="OLP34" s="180"/>
      <c r="OLQ34" s="180"/>
      <c r="OLR34" s="180"/>
      <c r="OLS34" s="180"/>
      <c r="OLT34" s="180"/>
      <c r="OLU34" s="180"/>
      <c r="OLV34" s="180"/>
      <c r="OLW34" s="180"/>
      <c r="OLX34" s="180"/>
      <c r="OLY34" s="180"/>
      <c r="OLZ34" s="180"/>
      <c r="OMA34" s="180"/>
      <c r="OMB34" s="180"/>
      <c r="OMC34" s="180"/>
      <c r="OMD34" s="180"/>
      <c r="OME34" s="180"/>
      <c r="OMF34" s="180"/>
      <c r="OMG34" s="180"/>
      <c r="OMH34" s="180"/>
      <c r="OMI34" s="180"/>
      <c r="OMJ34" s="180"/>
      <c r="OMK34" s="180"/>
      <c r="OML34" s="180"/>
      <c r="OMM34" s="180"/>
      <c r="OMN34" s="180"/>
      <c r="OMO34" s="180"/>
      <c r="OMP34" s="180"/>
      <c r="OMQ34" s="180"/>
      <c r="OMR34" s="180"/>
      <c r="OMS34" s="180"/>
      <c r="OMT34" s="180"/>
      <c r="OMU34" s="180"/>
      <c r="OMV34" s="180"/>
      <c r="OMW34" s="180"/>
      <c r="OMX34" s="180"/>
      <c r="OMY34" s="180"/>
      <c r="OMZ34" s="180"/>
      <c r="ONA34" s="180"/>
      <c r="ONB34" s="180"/>
      <c r="ONC34" s="180"/>
      <c r="OND34" s="180"/>
      <c r="ONE34" s="180"/>
      <c r="ONF34" s="180"/>
      <c r="ONG34" s="180"/>
      <c r="ONH34" s="180"/>
      <c r="ONI34" s="180"/>
      <c r="ONJ34" s="180"/>
      <c r="ONK34" s="180"/>
      <c r="ONL34" s="180"/>
      <c r="ONM34" s="180"/>
      <c r="ONN34" s="180"/>
      <c r="ONO34" s="180"/>
      <c r="ONP34" s="180"/>
      <c r="ONQ34" s="180"/>
      <c r="ONR34" s="180"/>
      <c r="ONS34" s="180"/>
      <c r="ONT34" s="180"/>
      <c r="ONU34" s="180"/>
      <c r="ONV34" s="180"/>
      <c r="ONW34" s="180"/>
      <c r="ONX34" s="180"/>
      <c r="ONY34" s="180"/>
      <c r="ONZ34" s="180"/>
      <c r="OOA34" s="180"/>
      <c r="OOB34" s="180"/>
      <c r="OOC34" s="180"/>
      <c r="OOD34" s="180"/>
      <c r="OOE34" s="180"/>
      <c r="OOF34" s="180"/>
      <c r="OOG34" s="180"/>
      <c r="OOH34" s="180"/>
      <c r="OOI34" s="180"/>
      <c r="OOJ34" s="180"/>
      <c r="OOK34" s="180"/>
      <c r="OOL34" s="180"/>
      <c r="OOM34" s="180"/>
      <c r="OON34" s="180"/>
      <c r="OOO34" s="180"/>
      <c r="OOP34" s="180"/>
      <c r="OOQ34" s="180"/>
      <c r="OOR34" s="180"/>
      <c r="OOS34" s="180"/>
      <c r="OOT34" s="180"/>
      <c r="OOU34" s="180"/>
      <c r="OOV34" s="180"/>
      <c r="OOW34" s="180"/>
      <c r="OOX34" s="180"/>
      <c r="OOY34" s="180"/>
      <c r="OOZ34" s="180"/>
      <c r="OPA34" s="180"/>
      <c r="OPB34" s="180"/>
      <c r="OPC34" s="180"/>
      <c r="OPD34" s="180"/>
      <c r="OPE34" s="180"/>
      <c r="OPF34" s="180"/>
      <c r="OPG34" s="180"/>
      <c r="OPH34" s="180"/>
      <c r="OPI34" s="180"/>
      <c r="OPJ34" s="180"/>
      <c r="OPK34" s="180"/>
      <c r="OPL34" s="180"/>
      <c r="OPM34" s="180"/>
      <c r="OPN34" s="180"/>
      <c r="OPO34" s="180"/>
      <c r="OPP34" s="180"/>
      <c r="OPQ34" s="180"/>
      <c r="OPR34" s="180"/>
      <c r="OPS34" s="180"/>
      <c r="OPT34" s="180"/>
      <c r="OPU34" s="180"/>
      <c r="OPV34" s="180"/>
      <c r="OPW34" s="180"/>
      <c r="OPX34" s="180"/>
      <c r="OPY34" s="180"/>
      <c r="OPZ34" s="180"/>
      <c r="OQA34" s="180"/>
      <c r="OQB34" s="180"/>
      <c r="OQC34" s="180"/>
      <c r="OQD34" s="180"/>
      <c r="OQE34" s="180"/>
      <c r="OQF34" s="180"/>
      <c r="OQG34" s="180"/>
      <c r="OQH34" s="180"/>
      <c r="OQI34" s="180"/>
      <c r="OQJ34" s="180"/>
      <c r="OQK34" s="180"/>
      <c r="OQL34" s="180"/>
      <c r="OQM34" s="180"/>
      <c r="OQN34" s="180"/>
      <c r="OQO34" s="180"/>
      <c r="OQP34" s="180"/>
      <c r="OQQ34" s="180"/>
      <c r="OQR34" s="180"/>
      <c r="OQS34" s="180"/>
      <c r="OQT34" s="180"/>
      <c r="OQU34" s="180"/>
      <c r="OQV34" s="180"/>
      <c r="OQW34" s="180"/>
      <c r="OQX34" s="180"/>
      <c r="OQY34" s="180"/>
      <c r="OQZ34" s="180"/>
      <c r="ORA34" s="180"/>
      <c r="ORB34" s="180"/>
      <c r="ORC34" s="180"/>
      <c r="ORD34" s="180"/>
      <c r="ORE34" s="180"/>
      <c r="ORF34" s="180"/>
      <c r="ORG34" s="180"/>
      <c r="ORH34" s="180"/>
      <c r="ORI34" s="180"/>
      <c r="ORJ34" s="180"/>
      <c r="ORK34" s="180"/>
      <c r="ORL34" s="180"/>
      <c r="ORM34" s="180"/>
      <c r="ORN34" s="180"/>
      <c r="ORO34" s="180"/>
      <c r="ORP34" s="180"/>
      <c r="ORQ34" s="180"/>
      <c r="ORR34" s="180"/>
      <c r="ORS34" s="180"/>
      <c r="ORT34" s="180"/>
      <c r="ORU34" s="180"/>
      <c r="ORV34" s="180"/>
      <c r="ORW34" s="180"/>
      <c r="ORX34" s="180"/>
      <c r="ORY34" s="180"/>
      <c r="ORZ34" s="180"/>
      <c r="OSA34" s="180"/>
      <c r="OSB34" s="180"/>
      <c r="OSC34" s="180"/>
      <c r="OSD34" s="180"/>
      <c r="OSE34" s="180"/>
      <c r="OSF34" s="180"/>
      <c r="OSG34" s="180"/>
      <c r="OSH34" s="180"/>
      <c r="OSI34" s="180"/>
      <c r="OSJ34" s="180"/>
      <c r="OSK34" s="180"/>
      <c r="OSL34" s="180"/>
      <c r="OSM34" s="180"/>
      <c r="OSN34" s="180"/>
      <c r="OSO34" s="180"/>
      <c r="OSP34" s="180"/>
      <c r="OSQ34" s="180"/>
      <c r="OSR34" s="180"/>
      <c r="OSS34" s="180"/>
      <c r="OST34" s="180"/>
      <c r="OSU34" s="180"/>
      <c r="OSV34" s="180"/>
      <c r="OSW34" s="180"/>
      <c r="OSX34" s="180"/>
      <c r="OSY34" s="180"/>
      <c r="OSZ34" s="180"/>
      <c r="OTA34" s="180"/>
      <c r="OTB34" s="180"/>
      <c r="OTC34" s="180"/>
      <c r="OTD34" s="180"/>
      <c r="OTE34" s="180"/>
      <c r="OTF34" s="180"/>
      <c r="OTG34" s="180"/>
      <c r="OTH34" s="180"/>
      <c r="OTI34" s="180"/>
      <c r="OTJ34" s="180"/>
      <c r="OTK34" s="180"/>
      <c r="OTL34" s="180"/>
      <c r="OTM34" s="180"/>
      <c r="OTN34" s="180"/>
      <c r="OTO34" s="180"/>
      <c r="OTP34" s="180"/>
      <c r="OTQ34" s="180"/>
      <c r="OTR34" s="180"/>
      <c r="OTS34" s="180"/>
      <c r="OTT34" s="180"/>
      <c r="OTU34" s="180"/>
      <c r="OTV34" s="180"/>
      <c r="OTW34" s="180"/>
      <c r="OTX34" s="180"/>
      <c r="OTY34" s="180"/>
      <c r="OTZ34" s="180"/>
      <c r="OUA34" s="180"/>
      <c r="OUB34" s="180"/>
      <c r="OUC34" s="180"/>
      <c r="OUD34" s="180"/>
      <c r="OUE34" s="180"/>
      <c r="OUF34" s="180"/>
      <c r="OUG34" s="180"/>
      <c r="OUH34" s="180"/>
      <c r="OUI34" s="180"/>
      <c r="OUJ34" s="180"/>
      <c r="OUK34" s="180"/>
      <c r="OUL34" s="180"/>
      <c r="OUM34" s="180"/>
      <c r="OUN34" s="180"/>
      <c r="OUO34" s="180"/>
      <c r="OUP34" s="180"/>
      <c r="OUQ34" s="180"/>
      <c r="OUR34" s="180"/>
      <c r="OUS34" s="180"/>
      <c r="OUT34" s="180"/>
      <c r="OUU34" s="180"/>
      <c r="OUV34" s="180"/>
      <c r="OUW34" s="180"/>
      <c r="OUX34" s="180"/>
      <c r="OUY34" s="180"/>
      <c r="OUZ34" s="180"/>
      <c r="OVA34" s="180"/>
      <c r="OVB34" s="180"/>
      <c r="OVC34" s="180"/>
      <c r="OVD34" s="180"/>
      <c r="OVE34" s="180"/>
      <c r="OVF34" s="180"/>
      <c r="OVG34" s="180"/>
      <c r="OVH34" s="180"/>
      <c r="OVI34" s="180"/>
      <c r="OVJ34" s="180"/>
      <c r="OVK34" s="180"/>
      <c r="OVL34" s="180"/>
      <c r="OVM34" s="180"/>
      <c r="OVN34" s="180"/>
      <c r="OVO34" s="180"/>
      <c r="OVP34" s="180"/>
      <c r="OVQ34" s="180"/>
      <c r="OVR34" s="180"/>
      <c r="OVS34" s="180"/>
      <c r="OVT34" s="180"/>
      <c r="OVU34" s="180"/>
      <c r="OVV34" s="180"/>
      <c r="OVW34" s="180"/>
      <c r="OVX34" s="180"/>
      <c r="OVY34" s="180"/>
      <c r="OVZ34" s="180"/>
      <c r="OWA34" s="180"/>
      <c r="OWB34" s="180"/>
      <c r="OWC34" s="180"/>
      <c r="OWD34" s="180"/>
      <c r="OWE34" s="180"/>
      <c r="OWF34" s="180"/>
      <c r="OWG34" s="180"/>
      <c r="OWH34" s="180"/>
      <c r="OWI34" s="180"/>
      <c r="OWJ34" s="180"/>
      <c r="OWK34" s="180"/>
      <c r="OWL34" s="180"/>
      <c r="OWM34" s="180"/>
      <c r="OWN34" s="180"/>
      <c r="OWO34" s="180"/>
      <c r="OWP34" s="180"/>
      <c r="OWQ34" s="180"/>
      <c r="OWR34" s="180"/>
      <c r="OWS34" s="180"/>
      <c r="OWT34" s="180"/>
      <c r="OWU34" s="180"/>
      <c r="OWV34" s="180"/>
      <c r="OWW34" s="180"/>
      <c r="OWX34" s="180"/>
      <c r="OWY34" s="180"/>
      <c r="OWZ34" s="180"/>
      <c r="OXA34" s="180"/>
      <c r="OXB34" s="180"/>
      <c r="OXC34" s="180"/>
      <c r="OXD34" s="180"/>
      <c r="OXE34" s="180"/>
      <c r="OXF34" s="180"/>
      <c r="OXG34" s="180"/>
      <c r="OXH34" s="180"/>
      <c r="OXI34" s="180"/>
      <c r="OXJ34" s="180"/>
      <c r="OXK34" s="180"/>
      <c r="OXL34" s="180"/>
      <c r="OXM34" s="180"/>
      <c r="OXN34" s="180"/>
      <c r="OXO34" s="180"/>
      <c r="OXP34" s="180"/>
      <c r="OXQ34" s="180"/>
      <c r="OXR34" s="180"/>
      <c r="OXS34" s="180"/>
      <c r="OXT34" s="180"/>
      <c r="OXU34" s="180"/>
      <c r="OXV34" s="180"/>
      <c r="OXW34" s="180"/>
      <c r="OXX34" s="180"/>
      <c r="OXY34" s="180"/>
      <c r="OXZ34" s="180"/>
      <c r="OYA34" s="180"/>
      <c r="OYB34" s="180"/>
      <c r="OYC34" s="180"/>
      <c r="OYD34" s="180"/>
      <c r="OYE34" s="180"/>
      <c r="OYF34" s="180"/>
      <c r="OYG34" s="180"/>
      <c r="OYH34" s="180"/>
      <c r="OYI34" s="180"/>
      <c r="OYJ34" s="180"/>
      <c r="OYK34" s="180"/>
      <c r="OYL34" s="180"/>
      <c r="OYM34" s="180"/>
      <c r="OYN34" s="180"/>
      <c r="OYO34" s="180"/>
      <c r="OYP34" s="180"/>
      <c r="OYQ34" s="180"/>
      <c r="OYR34" s="180"/>
      <c r="OYS34" s="180"/>
      <c r="OYT34" s="180"/>
      <c r="OYU34" s="180"/>
      <c r="OYV34" s="180"/>
      <c r="OYW34" s="180"/>
      <c r="OYX34" s="180"/>
      <c r="OYY34" s="180"/>
      <c r="OYZ34" s="180"/>
      <c r="OZA34" s="180"/>
      <c r="OZB34" s="180"/>
      <c r="OZC34" s="180"/>
      <c r="OZD34" s="180"/>
      <c r="OZE34" s="180"/>
      <c r="OZF34" s="180"/>
      <c r="OZG34" s="180"/>
      <c r="OZH34" s="180"/>
      <c r="OZI34" s="180"/>
      <c r="OZJ34" s="180"/>
      <c r="OZK34" s="180"/>
      <c r="OZL34" s="180"/>
      <c r="OZM34" s="180"/>
      <c r="OZN34" s="180"/>
      <c r="OZO34" s="180"/>
      <c r="OZP34" s="180"/>
      <c r="OZQ34" s="180"/>
      <c r="OZR34" s="180"/>
      <c r="OZS34" s="180"/>
      <c r="OZT34" s="180"/>
      <c r="OZU34" s="180"/>
      <c r="OZV34" s="180"/>
      <c r="OZW34" s="180"/>
      <c r="OZX34" s="180"/>
      <c r="OZY34" s="180"/>
      <c r="OZZ34" s="180"/>
      <c r="PAA34" s="180"/>
      <c r="PAB34" s="180"/>
      <c r="PAC34" s="180"/>
      <c r="PAD34" s="180"/>
      <c r="PAE34" s="180"/>
      <c r="PAF34" s="180"/>
      <c r="PAG34" s="180"/>
      <c r="PAH34" s="180"/>
      <c r="PAI34" s="180"/>
      <c r="PAJ34" s="180"/>
      <c r="PAK34" s="180"/>
      <c r="PAL34" s="180"/>
      <c r="PAM34" s="180"/>
      <c r="PAN34" s="180"/>
      <c r="PAO34" s="180"/>
      <c r="PAP34" s="180"/>
      <c r="PAQ34" s="180"/>
      <c r="PAR34" s="180"/>
      <c r="PAS34" s="180"/>
      <c r="PAT34" s="180"/>
      <c r="PAU34" s="180"/>
      <c r="PAV34" s="180"/>
      <c r="PAW34" s="180"/>
      <c r="PAX34" s="180"/>
      <c r="PAY34" s="180"/>
      <c r="PAZ34" s="180"/>
      <c r="PBA34" s="180"/>
      <c r="PBB34" s="180"/>
      <c r="PBC34" s="180"/>
      <c r="PBD34" s="180"/>
      <c r="PBE34" s="180"/>
      <c r="PBF34" s="180"/>
      <c r="PBG34" s="180"/>
      <c r="PBH34" s="180"/>
      <c r="PBI34" s="180"/>
      <c r="PBJ34" s="180"/>
      <c r="PBK34" s="180"/>
      <c r="PBL34" s="180"/>
      <c r="PBM34" s="180"/>
      <c r="PBN34" s="180"/>
      <c r="PBO34" s="180"/>
      <c r="PBP34" s="180"/>
      <c r="PBQ34" s="180"/>
      <c r="PBR34" s="180"/>
      <c r="PBS34" s="180"/>
      <c r="PBT34" s="180"/>
      <c r="PBU34" s="180"/>
      <c r="PBV34" s="180"/>
      <c r="PBW34" s="180"/>
      <c r="PBX34" s="180"/>
      <c r="PBY34" s="180"/>
      <c r="PBZ34" s="180"/>
      <c r="PCA34" s="180"/>
      <c r="PCB34" s="180"/>
      <c r="PCC34" s="180"/>
      <c r="PCD34" s="180"/>
      <c r="PCE34" s="180"/>
      <c r="PCF34" s="180"/>
      <c r="PCG34" s="180"/>
      <c r="PCH34" s="180"/>
      <c r="PCI34" s="180"/>
      <c r="PCJ34" s="180"/>
      <c r="PCK34" s="180"/>
      <c r="PCL34" s="180"/>
      <c r="PCM34" s="180"/>
      <c r="PCN34" s="180"/>
      <c r="PCO34" s="180"/>
      <c r="PCP34" s="180"/>
      <c r="PCQ34" s="180"/>
      <c r="PCR34" s="180"/>
      <c r="PCS34" s="180"/>
      <c r="PCT34" s="180"/>
      <c r="PCU34" s="180"/>
      <c r="PCV34" s="180"/>
      <c r="PCW34" s="180"/>
      <c r="PCX34" s="180"/>
      <c r="PCY34" s="180"/>
      <c r="PCZ34" s="180"/>
      <c r="PDA34" s="180"/>
      <c r="PDB34" s="180"/>
      <c r="PDC34" s="180"/>
      <c r="PDD34" s="180"/>
      <c r="PDE34" s="180"/>
      <c r="PDF34" s="180"/>
      <c r="PDG34" s="180"/>
      <c r="PDH34" s="180"/>
      <c r="PDI34" s="180"/>
      <c r="PDJ34" s="180"/>
      <c r="PDK34" s="180"/>
      <c r="PDL34" s="180"/>
      <c r="PDM34" s="180"/>
      <c r="PDN34" s="180"/>
      <c r="PDO34" s="180"/>
      <c r="PDP34" s="180"/>
      <c r="PDQ34" s="180"/>
      <c r="PDR34" s="180"/>
      <c r="PDS34" s="180"/>
      <c r="PDT34" s="180"/>
      <c r="PDU34" s="180"/>
      <c r="PDV34" s="180"/>
      <c r="PDW34" s="180"/>
      <c r="PDX34" s="180"/>
      <c r="PDY34" s="180"/>
      <c r="PDZ34" s="180"/>
      <c r="PEA34" s="180"/>
      <c r="PEB34" s="180"/>
      <c r="PEC34" s="180"/>
      <c r="PED34" s="180"/>
      <c r="PEE34" s="180"/>
      <c r="PEF34" s="180"/>
      <c r="PEG34" s="180"/>
      <c r="PEH34" s="180"/>
      <c r="PEI34" s="180"/>
      <c r="PEJ34" s="180"/>
      <c r="PEK34" s="180"/>
      <c r="PEL34" s="180"/>
      <c r="PEM34" s="180"/>
      <c r="PEN34" s="180"/>
      <c r="PEO34" s="180"/>
      <c r="PEP34" s="180"/>
      <c r="PEQ34" s="180"/>
      <c r="PER34" s="180"/>
      <c r="PES34" s="180"/>
      <c r="PET34" s="180"/>
      <c r="PEU34" s="180"/>
      <c r="PEV34" s="180"/>
      <c r="PEW34" s="180"/>
      <c r="PEX34" s="180"/>
      <c r="PEY34" s="180"/>
      <c r="PEZ34" s="180"/>
      <c r="PFA34" s="180"/>
      <c r="PFB34" s="180"/>
      <c r="PFC34" s="180"/>
      <c r="PFD34" s="180"/>
      <c r="PFE34" s="180"/>
      <c r="PFF34" s="180"/>
      <c r="PFG34" s="180"/>
      <c r="PFH34" s="180"/>
      <c r="PFI34" s="180"/>
      <c r="PFJ34" s="180"/>
      <c r="PFK34" s="180"/>
      <c r="PFL34" s="180"/>
      <c r="PFM34" s="180"/>
      <c r="PFN34" s="180"/>
      <c r="PFO34" s="180"/>
      <c r="PFP34" s="180"/>
      <c r="PFQ34" s="180"/>
      <c r="PFR34" s="180"/>
      <c r="PFS34" s="180"/>
      <c r="PFT34" s="180"/>
      <c r="PFU34" s="180"/>
      <c r="PFV34" s="180"/>
      <c r="PFW34" s="180"/>
      <c r="PFX34" s="180"/>
      <c r="PFY34" s="180"/>
      <c r="PFZ34" s="180"/>
      <c r="PGA34" s="180"/>
      <c r="PGB34" s="180"/>
      <c r="PGC34" s="180"/>
      <c r="PGD34" s="180"/>
      <c r="PGE34" s="180"/>
      <c r="PGF34" s="180"/>
      <c r="PGG34" s="180"/>
      <c r="PGH34" s="180"/>
      <c r="PGI34" s="180"/>
      <c r="PGJ34" s="180"/>
      <c r="PGK34" s="180"/>
      <c r="PGL34" s="180"/>
      <c r="PGM34" s="180"/>
      <c r="PGN34" s="180"/>
      <c r="PGO34" s="180"/>
      <c r="PGP34" s="180"/>
      <c r="PGQ34" s="180"/>
      <c r="PGR34" s="180"/>
      <c r="PGS34" s="180"/>
      <c r="PGT34" s="180"/>
      <c r="PGU34" s="180"/>
      <c r="PGV34" s="180"/>
      <c r="PGW34" s="180"/>
      <c r="PGX34" s="180"/>
      <c r="PGY34" s="180"/>
      <c r="PGZ34" s="180"/>
      <c r="PHA34" s="180"/>
      <c r="PHB34" s="180"/>
      <c r="PHC34" s="180"/>
      <c r="PHD34" s="180"/>
      <c r="PHE34" s="180"/>
      <c r="PHF34" s="180"/>
      <c r="PHG34" s="180"/>
      <c r="PHH34" s="180"/>
      <c r="PHI34" s="180"/>
      <c r="PHJ34" s="180"/>
      <c r="PHK34" s="180"/>
      <c r="PHL34" s="180"/>
      <c r="PHM34" s="180"/>
      <c r="PHN34" s="180"/>
      <c r="PHO34" s="180"/>
      <c r="PHP34" s="180"/>
      <c r="PHQ34" s="180"/>
      <c r="PHR34" s="180"/>
      <c r="PHS34" s="180"/>
      <c r="PHT34" s="180"/>
      <c r="PHU34" s="180"/>
      <c r="PHV34" s="180"/>
      <c r="PHW34" s="180"/>
      <c r="PHX34" s="180"/>
      <c r="PHY34" s="180"/>
      <c r="PHZ34" s="180"/>
      <c r="PIA34" s="180"/>
      <c r="PIB34" s="180"/>
      <c r="PIC34" s="180"/>
      <c r="PID34" s="180"/>
      <c r="PIE34" s="180"/>
      <c r="PIF34" s="180"/>
      <c r="PIG34" s="180"/>
      <c r="PIH34" s="180"/>
      <c r="PII34" s="180"/>
      <c r="PIJ34" s="180"/>
      <c r="PIK34" s="180"/>
      <c r="PIL34" s="180"/>
      <c r="PIM34" s="180"/>
      <c r="PIN34" s="180"/>
      <c r="PIO34" s="180"/>
      <c r="PIP34" s="180"/>
      <c r="PIQ34" s="180"/>
      <c r="PIR34" s="180"/>
      <c r="PIS34" s="180"/>
      <c r="PIT34" s="180"/>
      <c r="PIU34" s="180"/>
      <c r="PIV34" s="180"/>
      <c r="PIW34" s="180"/>
      <c r="PIX34" s="180"/>
      <c r="PIY34" s="180"/>
      <c r="PIZ34" s="180"/>
      <c r="PJA34" s="180"/>
      <c r="PJB34" s="180"/>
      <c r="PJC34" s="180"/>
      <c r="PJD34" s="180"/>
      <c r="PJE34" s="180"/>
      <c r="PJF34" s="180"/>
      <c r="PJG34" s="180"/>
      <c r="PJH34" s="180"/>
      <c r="PJI34" s="180"/>
      <c r="PJJ34" s="180"/>
      <c r="PJK34" s="180"/>
      <c r="PJL34" s="180"/>
      <c r="PJM34" s="180"/>
      <c r="PJN34" s="180"/>
      <c r="PJO34" s="180"/>
      <c r="PJP34" s="180"/>
      <c r="PJQ34" s="180"/>
      <c r="PJR34" s="180"/>
      <c r="PJS34" s="180"/>
      <c r="PJT34" s="180"/>
      <c r="PJU34" s="180"/>
      <c r="PJV34" s="180"/>
      <c r="PJW34" s="180"/>
      <c r="PJX34" s="180"/>
      <c r="PJY34" s="180"/>
      <c r="PJZ34" s="180"/>
      <c r="PKA34" s="180"/>
      <c r="PKB34" s="180"/>
      <c r="PKC34" s="180"/>
      <c r="PKD34" s="180"/>
      <c r="PKE34" s="180"/>
      <c r="PKF34" s="180"/>
      <c r="PKG34" s="180"/>
      <c r="PKH34" s="180"/>
      <c r="PKI34" s="180"/>
      <c r="PKJ34" s="180"/>
      <c r="PKK34" s="180"/>
      <c r="PKL34" s="180"/>
      <c r="PKM34" s="180"/>
      <c r="PKN34" s="180"/>
      <c r="PKO34" s="180"/>
      <c r="PKP34" s="180"/>
      <c r="PKQ34" s="180"/>
      <c r="PKR34" s="180"/>
      <c r="PKS34" s="180"/>
      <c r="PKT34" s="180"/>
      <c r="PKU34" s="180"/>
      <c r="PKV34" s="180"/>
      <c r="PKW34" s="180"/>
      <c r="PKX34" s="180"/>
      <c r="PKY34" s="180"/>
      <c r="PKZ34" s="180"/>
      <c r="PLA34" s="180"/>
      <c r="PLB34" s="180"/>
      <c r="PLC34" s="180"/>
      <c r="PLD34" s="180"/>
      <c r="PLE34" s="180"/>
      <c r="PLF34" s="180"/>
      <c r="PLG34" s="180"/>
      <c r="PLH34" s="180"/>
      <c r="PLI34" s="180"/>
      <c r="PLJ34" s="180"/>
      <c r="PLK34" s="180"/>
      <c r="PLL34" s="180"/>
      <c r="PLM34" s="180"/>
      <c r="PLN34" s="180"/>
      <c r="PLO34" s="180"/>
      <c r="PLP34" s="180"/>
      <c r="PLQ34" s="180"/>
      <c r="PLR34" s="180"/>
      <c r="PLS34" s="180"/>
      <c r="PLT34" s="180"/>
      <c r="PLU34" s="180"/>
      <c r="PLV34" s="180"/>
      <c r="PLW34" s="180"/>
      <c r="PLX34" s="180"/>
      <c r="PLY34" s="180"/>
      <c r="PLZ34" s="180"/>
      <c r="PMA34" s="180"/>
      <c r="PMB34" s="180"/>
      <c r="PMC34" s="180"/>
      <c r="PMD34" s="180"/>
      <c r="PME34" s="180"/>
      <c r="PMF34" s="180"/>
      <c r="PMG34" s="180"/>
      <c r="PMH34" s="180"/>
      <c r="PMI34" s="180"/>
      <c r="PMJ34" s="180"/>
      <c r="PMK34" s="180"/>
      <c r="PML34" s="180"/>
      <c r="PMM34" s="180"/>
      <c r="PMN34" s="180"/>
      <c r="PMO34" s="180"/>
      <c r="PMP34" s="180"/>
      <c r="PMQ34" s="180"/>
      <c r="PMR34" s="180"/>
      <c r="PMS34" s="180"/>
      <c r="PMT34" s="180"/>
      <c r="PMU34" s="180"/>
      <c r="PMV34" s="180"/>
      <c r="PMW34" s="180"/>
      <c r="PMX34" s="180"/>
      <c r="PMY34" s="180"/>
      <c r="PMZ34" s="180"/>
      <c r="PNA34" s="180"/>
      <c r="PNB34" s="180"/>
      <c r="PNC34" s="180"/>
      <c r="PND34" s="180"/>
      <c r="PNE34" s="180"/>
      <c r="PNF34" s="180"/>
      <c r="PNG34" s="180"/>
      <c r="PNH34" s="180"/>
      <c r="PNI34" s="180"/>
      <c r="PNJ34" s="180"/>
      <c r="PNK34" s="180"/>
      <c r="PNL34" s="180"/>
      <c r="PNM34" s="180"/>
      <c r="PNN34" s="180"/>
      <c r="PNO34" s="180"/>
      <c r="PNP34" s="180"/>
      <c r="PNQ34" s="180"/>
      <c r="PNR34" s="180"/>
      <c r="PNS34" s="180"/>
      <c r="PNT34" s="180"/>
      <c r="PNU34" s="180"/>
      <c r="PNV34" s="180"/>
      <c r="PNW34" s="180"/>
      <c r="PNX34" s="180"/>
      <c r="PNY34" s="180"/>
      <c r="PNZ34" s="180"/>
      <c r="POA34" s="180"/>
      <c r="POB34" s="180"/>
      <c r="POC34" s="180"/>
      <c r="POD34" s="180"/>
      <c r="POE34" s="180"/>
      <c r="POF34" s="180"/>
      <c r="POG34" s="180"/>
      <c r="POH34" s="180"/>
      <c r="POI34" s="180"/>
      <c r="POJ34" s="180"/>
      <c r="POK34" s="180"/>
      <c r="POL34" s="180"/>
      <c r="POM34" s="180"/>
      <c r="PON34" s="180"/>
      <c r="POO34" s="180"/>
      <c r="POP34" s="180"/>
      <c r="POQ34" s="180"/>
      <c r="POR34" s="180"/>
      <c r="POS34" s="180"/>
      <c r="POT34" s="180"/>
      <c r="POU34" s="180"/>
      <c r="POV34" s="180"/>
      <c r="POW34" s="180"/>
      <c r="POX34" s="180"/>
      <c r="POY34" s="180"/>
      <c r="POZ34" s="180"/>
      <c r="PPA34" s="180"/>
      <c r="PPB34" s="180"/>
      <c r="PPC34" s="180"/>
      <c r="PPD34" s="180"/>
      <c r="PPE34" s="180"/>
      <c r="PPF34" s="180"/>
      <c r="PPG34" s="180"/>
      <c r="PPH34" s="180"/>
      <c r="PPI34" s="180"/>
      <c r="PPJ34" s="180"/>
      <c r="PPK34" s="180"/>
      <c r="PPL34" s="180"/>
      <c r="PPM34" s="180"/>
      <c r="PPN34" s="180"/>
      <c r="PPO34" s="180"/>
      <c r="PPP34" s="180"/>
      <c r="PPQ34" s="180"/>
      <c r="PPR34" s="180"/>
      <c r="PPS34" s="180"/>
      <c r="PPT34" s="180"/>
      <c r="PPU34" s="180"/>
      <c r="PPV34" s="180"/>
      <c r="PPW34" s="180"/>
      <c r="PPX34" s="180"/>
      <c r="PPY34" s="180"/>
      <c r="PPZ34" s="180"/>
      <c r="PQA34" s="180"/>
      <c r="PQB34" s="180"/>
      <c r="PQC34" s="180"/>
      <c r="PQD34" s="180"/>
      <c r="PQE34" s="180"/>
      <c r="PQF34" s="180"/>
      <c r="PQG34" s="180"/>
      <c r="PQH34" s="180"/>
      <c r="PQI34" s="180"/>
      <c r="PQJ34" s="180"/>
      <c r="PQK34" s="180"/>
      <c r="PQL34" s="180"/>
      <c r="PQM34" s="180"/>
      <c r="PQN34" s="180"/>
      <c r="PQO34" s="180"/>
      <c r="PQP34" s="180"/>
      <c r="PQQ34" s="180"/>
      <c r="PQR34" s="180"/>
      <c r="PQS34" s="180"/>
      <c r="PQT34" s="180"/>
      <c r="PQU34" s="180"/>
      <c r="PQV34" s="180"/>
      <c r="PQW34" s="180"/>
      <c r="PQX34" s="180"/>
      <c r="PQY34" s="180"/>
      <c r="PQZ34" s="180"/>
      <c r="PRA34" s="180"/>
      <c r="PRB34" s="180"/>
      <c r="PRC34" s="180"/>
      <c r="PRD34" s="180"/>
      <c r="PRE34" s="180"/>
      <c r="PRF34" s="180"/>
      <c r="PRG34" s="180"/>
      <c r="PRH34" s="180"/>
      <c r="PRI34" s="180"/>
      <c r="PRJ34" s="180"/>
      <c r="PRK34" s="180"/>
      <c r="PRL34" s="180"/>
      <c r="PRM34" s="180"/>
      <c r="PRN34" s="180"/>
      <c r="PRO34" s="180"/>
      <c r="PRP34" s="180"/>
      <c r="PRQ34" s="180"/>
      <c r="PRR34" s="180"/>
      <c r="PRS34" s="180"/>
      <c r="PRT34" s="180"/>
      <c r="PRU34" s="180"/>
      <c r="PRV34" s="180"/>
      <c r="PRW34" s="180"/>
      <c r="PRX34" s="180"/>
      <c r="PRY34" s="180"/>
      <c r="PRZ34" s="180"/>
      <c r="PSA34" s="180"/>
      <c r="PSB34" s="180"/>
      <c r="PSC34" s="180"/>
      <c r="PSD34" s="180"/>
      <c r="PSE34" s="180"/>
      <c r="PSF34" s="180"/>
      <c r="PSG34" s="180"/>
      <c r="PSH34" s="180"/>
      <c r="PSI34" s="180"/>
      <c r="PSJ34" s="180"/>
      <c r="PSK34" s="180"/>
      <c r="PSL34" s="180"/>
      <c r="PSM34" s="180"/>
      <c r="PSN34" s="180"/>
      <c r="PSO34" s="180"/>
      <c r="PSP34" s="180"/>
      <c r="PSQ34" s="180"/>
      <c r="PSR34" s="180"/>
      <c r="PSS34" s="180"/>
      <c r="PST34" s="180"/>
      <c r="PSU34" s="180"/>
      <c r="PSV34" s="180"/>
      <c r="PSW34" s="180"/>
      <c r="PSX34" s="180"/>
      <c r="PSY34" s="180"/>
      <c r="PSZ34" s="180"/>
      <c r="PTA34" s="180"/>
      <c r="PTB34" s="180"/>
      <c r="PTC34" s="180"/>
      <c r="PTD34" s="180"/>
      <c r="PTE34" s="180"/>
      <c r="PTF34" s="180"/>
      <c r="PTG34" s="180"/>
      <c r="PTH34" s="180"/>
      <c r="PTI34" s="180"/>
      <c r="PTJ34" s="180"/>
      <c r="PTK34" s="180"/>
      <c r="PTL34" s="180"/>
      <c r="PTM34" s="180"/>
      <c r="PTN34" s="180"/>
      <c r="PTO34" s="180"/>
      <c r="PTP34" s="180"/>
      <c r="PTQ34" s="180"/>
      <c r="PTR34" s="180"/>
      <c r="PTS34" s="180"/>
      <c r="PTT34" s="180"/>
      <c r="PTU34" s="180"/>
      <c r="PTV34" s="180"/>
      <c r="PTW34" s="180"/>
      <c r="PTX34" s="180"/>
      <c r="PTY34" s="180"/>
      <c r="PTZ34" s="180"/>
      <c r="PUA34" s="180"/>
      <c r="PUB34" s="180"/>
      <c r="PUC34" s="180"/>
      <c r="PUD34" s="180"/>
      <c r="PUE34" s="180"/>
      <c r="PUF34" s="180"/>
      <c r="PUG34" s="180"/>
      <c r="PUH34" s="180"/>
      <c r="PUI34" s="180"/>
      <c r="PUJ34" s="180"/>
      <c r="PUK34" s="180"/>
      <c r="PUL34" s="180"/>
      <c r="PUM34" s="180"/>
      <c r="PUN34" s="180"/>
      <c r="PUO34" s="180"/>
      <c r="PUP34" s="180"/>
      <c r="PUQ34" s="180"/>
      <c r="PUR34" s="180"/>
      <c r="PUS34" s="180"/>
      <c r="PUT34" s="180"/>
      <c r="PUU34" s="180"/>
      <c r="PUV34" s="180"/>
      <c r="PUW34" s="180"/>
      <c r="PUX34" s="180"/>
      <c r="PUY34" s="180"/>
      <c r="PUZ34" s="180"/>
      <c r="PVA34" s="180"/>
      <c r="PVB34" s="180"/>
      <c r="PVC34" s="180"/>
      <c r="PVD34" s="180"/>
      <c r="PVE34" s="180"/>
      <c r="PVF34" s="180"/>
      <c r="PVG34" s="180"/>
      <c r="PVH34" s="180"/>
      <c r="PVI34" s="180"/>
      <c r="PVJ34" s="180"/>
      <c r="PVK34" s="180"/>
      <c r="PVL34" s="180"/>
      <c r="PVM34" s="180"/>
      <c r="PVN34" s="180"/>
      <c r="PVO34" s="180"/>
      <c r="PVP34" s="180"/>
      <c r="PVQ34" s="180"/>
      <c r="PVR34" s="180"/>
      <c r="PVS34" s="180"/>
      <c r="PVT34" s="180"/>
      <c r="PVU34" s="180"/>
      <c r="PVV34" s="180"/>
      <c r="PVW34" s="180"/>
      <c r="PVX34" s="180"/>
      <c r="PVY34" s="180"/>
      <c r="PVZ34" s="180"/>
      <c r="PWA34" s="180"/>
      <c r="PWB34" s="180"/>
      <c r="PWC34" s="180"/>
      <c r="PWD34" s="180"/>
      <c r="PWE34" s="180"/>
      <c r="PWF34" s="180"/>
      <c r="PWG34" s="180"/>
      <c r="PWH34" s="180"/>
      <c r="PWI34" s="180"/>
      <c r="PWJ34" s="180"/>
      <c r="PWK34" s="180"/>
      <c r="PWL34" s="180"/>
      <c r="PWM34" s="180"/>
      <c r="PWN34" s="180"/>
      <c r="PWO34" s="180"/>
      <c r="PWP34" s="180"/>
      <c r="PWQ34" s="180"/>
      <c r="PWR34" s="180"/>
      <c r="PWS34" s="180"/>
      <c r="PWT34" s="180"/>
      <c r="PWU34" s="180"/>
      <c r="PWV34" s="180"/>
      <c r="PWW34" s="180"/>
      <c r="PWX34" s="180"/>
      <c r="PWY34" s="180"/>
      <c r="PWZ34" s="180"/>
      <c r="PXA34" s="180"/>
      <c r="PXB34" s="180"/>
      <c r="PXC34" s="180"/>
      <c r="PXD34" s="180"/>
      <c r="PXE34" s="180"/>
      <c r="PXF34" s="180"/>
      <c r="PXG34" s="180"/>
      <c r="PXH34" s="180"/>
      <c r="PXI34" s="180"/>
      <c r="PXJ34" s="180"/>
      <c r="PXK34" s="180"/>
      <c r="PXL34" s="180"/>
      <c r="PXM34" s="180"/>
      <c r="PXN34" s="180"/>
      <c r="PXO34" s="180"/>
      <c r="PXP34" s="180"/>
      <c r="PXQ34" s="180"/>
      <c r="PXR34" s="180"/>
      <c r="PXS34" s="180"/>
      <c r="PXT34" s="180"/>
      <c r="PXU34" s="180"/>
      <c r="PXV34" s="180"/>
      <c r="PXW34" s="180"/>
      <c r="PXX34" s="180"/>
      <c r="PXY34" s="180"/>
      <c r="PXZ34" s="180"/>
      <c r="PYA34" s="180"/>
      <c r="PYB34" s="180"/>
      <c r="PYC34" s="180"/>
      <c r="PYD34" s="180"/>
      <c r="PYE34" s="180"/>
      <c r="PYF34" s="180"/>
      <c r="PYG34" s="180"/>
      <c r="PYH34" s="180"/>
      <c r="PYI34" s="180"/>
      <c r="PYJ34" s="180"/>
      <c r="PYK34" s="180"/>
      <c r="PYL34" s="180"/>
      <c r="PYM34" s="180"/>
      <c r="PYN34" s="180"/>
      <c r="PYO34" s="180"/>
      <c r="PYP34" s="180"/>
      <c r="PYQ34" s="180"/>
      <c r="PYR34" s="180"/>
      <c r="PYS34" s="180"/>
      <c r="PYT34" s="180"/>
      <c r="PYU34" s="180"/>
      <c r="PYV34" s="180"/>
      <c r="PYW34" s="180"/>
      <c r="PYX34" s="180"/>
      <c r="PYY34" s="180"/>
      <c r="PYZ34" s="180"/>
      <c r="PZA34" s="180"/>
      <c r="PZB34" s="180"/>
      <c r="PZC34" s="180"/>
      <c r="PZD34" s="180"/>
      <c r="PZE34" s="180"/>
      <c r="PZF34" s="180"/>
      <c r="PZG34" s="180"/>
      <c r="PZH34" s="180"/>
      <c r="PZI34" s="180"/>
      <c r="PZJ34" s="180"/>
      <c r="PZK34" s="180"/>
      <c r="PZL34" s="180"/>
      <c r="PZM34" s="180"/>
      <c r="PZN34" s="180"/>
      <c r="PZO34" s="180"/>
      <c r="PZP34" s="180"/>
      <c r="PZQ34" s="180"/>
      <c r="PZR34" s="180"/>
      <c r="PZS34" s="180"/>
      <c r="PZT34" s="180"/>
      <c r="PZU34" s="180"/>
      <c r="PZV34" s="180"/>
      <c r="PZW34" s="180"/>
      <c r="PZX34" s="180"/>
      <c r="PZY34" s="180"/>
      <c r="PZZ34" s="180"/>
      <c r="QAA34" s="180"/>
      <c r="QAB34" s="180"/>
      <c r="QAC34" s="180"/>
      <c r="QAD34" s="180"/>
      <c r="QAE34" s="180"/>
      <c r="QAF34" s="180"/>
      <c r="QAG34" s="180"/>
      <c r="QAH34" s="180"/>
      <c r="QAI34" s="180"/>
      <c r="QAJ34" s="180"/>
      <c r="QAK34" s="180"/>
      <c r="QAL34" s="180"/>
      <c r="QAM34" s="180"/>
      <c r="QAN34" s="180"/>
      <c r="QAO34" s="180"/>
      <c r="QAP34" s="180"/>
      <c r="QAQ34" s="180"/>
      <c r="QAR34" s="180"/>
      <c r="QAS34" s="180"/>
      <c r="QAT34" s="180"/>
      <c r="QAU34" s="180"/>
      <c r="QAV34" s="180"/>
      <c r="QAW34" s="180"/>
      <c r="QAX34" s="180"/>
      <c r="QAY34" s="180"/>
      <c r="QAZ34" s="180"/>
      <c r="QBA34" s="180"/>
      <c r="QBB34" s="180"/>
      <c r="QBC34" s="180"/>
      <c r="QBD34" s="180"/>
      <c r="QBE34" s="180"/>
      <c r="QBF34" s="180"/>
      <c r="QBG34" s="180"/>
      <c r="QBH34" s="180"/>
      <c r="QBI34" s="180"/>
      <c r="QBJ34" s="180"/>
      <c r="QBK34" s="180"/>
      <c r="QBL34" s="180"/>
      <c r="QBM34" s="180"/>
      <c r="QBN34" s="180"/>
      <c r="QBO34" s="180"/>
      <c r="QBP34" s="180"/>
      <c r="QBQ34" s="180"/>
      <c r="QBR34" s="180"/>
      <c r="QBS34" s="180"/>
      <c r="QBT34" s="180"/>
      <c r="QBU34" s="180"/>
      <c r="QBV34" s="180"/>
      <c r="QBW34" s="180"/>
      <c r="QBX34" s="180"/>
      <c r="QBY34" s="180"/>
      <c r="QBZ34" s="180"/>
      <c r="QCA34" s="180"/>
      <c r="QCB34" s="180"/>
      <c r="QCC34" s="180"/>
      <c r="QCD34" s="180"/>
      <c r="QCE34" s="180"/>
      <c r="QCF34" s="180"/>
      <c r="QCG34" s="180"/>
      <c r="QCH34" s="180"/>
      <c r="QCI34" s="180"/>
      <c r="QCJ34" s="180"/>
      <c r="QCK34" s="180"/>
      <c r="QCL34" s="180"/>
      <c r="QCM34" s="180"/>
      <c r="QCN34" s="180"/>
      <c r="QCO34" s="180"/>
      <c r="QCP34" s="180"/>
      <c r="QCQ34" s="180"/>
      <c r="QCR34" s="180"/>
      <c r="QCS34" s="180"/>
      <c r="QCT34" s="180"/>
      <c r="QCU34" s="180"/>
      <c r="QCV34" s="180"/>
      <c r="QCW34" s="180"/>
      <c r="QCX34" s="180"/>
      <c r="QCY34" s="180"/>
      <c r="QCZ34" s="180"/>
      <c r="QDA34" s="180"/>
      <c r="QDB34" s="180"/>
      <c r="QDC34" s="180"/>
      <c r="QDD34" s="180"/>
      <c r="QDE34" s="180"/>
      <c r="QDF34" s="180"/>
      <c r="QDG34" s="180"/>
      <c r="QDH34" s="180"/>
      <c r="QDI34" s="180"/>
      <c r="QDJ34" s="180"/>
      <c r="QDK34" s="180"/>
      <c r="QDL34" s="180"/>
      <c r="QDM34" s="180"/>
      <c r="QDN34" s="180"/>
      <c r="QDO34" s="180"/>
      <c r="QDP34" s="180"/>
      <c r="QDQ34" s="180"/>
      <c r="QDR34" s="180"/>
      <c r="QDS34" s="180"/>
      <c r="QDT34" s="180"/>
      <c r="QDU34" s="180"/>
      <c r="QDV34" s="180"/>
      <c r="QDW34" s="180"/>
      <c r="QDX34" s="180"/>
      <c r="QDY34" s="180"/>
      <c r="QDZ34" s="180"/>
      <c r="QEA34" s="180"/>
      <c r="QEB34" s="180"/>
      <c r="QEC34" s="180"/>
      <c r="QED34" s="180"/>
      <c r="QEE34" s="180"/>
      <c r="QEF34" s="180"/>
      <c r="QEG34" s="180"/>
      <c r="QEH34" s="180"/>
      <c r="QEI34" s="180"/>
      <c r="QEJ34" s="180"/>
      <c r="QEK34" s="180"/>
      <c r="QEL34" s="180"/>
      <c r="QEM34" s="180"/>
      <c r="QEN34" s="180"/>
      <c r="QEO34" s="180"/>
      <c r="QEP34" s="180"/>
      <c r="QEQ34" s="180"/>
      <c r="QER34" s="180"/>
      <c r="QES34" s="180"/>
      <c r="QET34" s="180"/>
      <c r="QEU34" s="180"/>
      <c r="QEV34" s="180"/>
      <c r="QEW34" s="180"/>
      <c r="QEX34" s="180"/>
      <c r="QEY34" s="180"/>
      <c r="QEZ34" s="180"/>
      <c r="QFA34" s="180"/>
      <c r="QFB34" s="180"/>
      <c r="QFC34" s="180"/>
      <c r="QFD34" s="180"/>
      <c r="QFE34" s="180"/>
      <c r="QFF34" s="180"/>
      <c r="QFG34" s="180"/>
      <c r="QFH34" s="180"/>
      <c r="QFI34" s="180"/>
      <c r="QFJ34" s="180"/>
      <c r="QFK34" s="180"/>
      <c r="QFL34" s="180"/>
      <c r="QFM34" s="180"/>
      <c r="QFN34" s="180"/>
      <c r="QFO34" s="180"/>
      <c r="QFP34" s="180"/>
      <c r="QFQ34" s="180"/>
      <c r="QFR34" s="180"/>
      <c r="QFS34" s="180"/>
      <c r="QFT34" s="180"/>
      <c r="QFU34" s="180"/>
      <c r="QFV34" s="180"/>
      <c r="QFW34" s="180"/>
      <c r="QFX34" s="180"/>
      <c r="QFY34" s="180"/>
      <c r="QFZ34" s="180"/>
      <c r="QGA34" s="180"/>
      <c r="QGB34" s="180"/>
      <c r="QGC34" s="180"/>
      <c r="QGD34" s="180"/>
      <c r="QGE34" s="180"/>
      <c r="QGF34" s="180"/>
      <c r="QGG34" s="180"/>
      <c r="QGH34" s="180"/>
      <c r="QGI34" s="180"/>
      <c r="QGJ34" s="180"/>
      <c r="QGK34" s="180"/>
      <c r="QGL34" s="180"/>
      <c r="QGM34" s="180"/>
      <c r="QGN34" s="180"/>
      <c r="QGO34" s="180"/>
      <c r="QGP34" s="180"/>
      <c r="QGQ34" s="180"/>
      <c r="QGR34" s="180"/>
      <c r="QGS34" s="180"/>
      <c r="QGT34" s="180"/>
      <c r="QGU34" s="180"/>
      <c r="QGV34" s="180"/>
      <c r="QGW34" s="180"/>
      <c r="QGX34" s="180"/>
      <c r="QGY34" s="180"/>
      <c r="QGZ34" s="180"/>
      <c r="QHA34" s="180"/>
      <c r="QHB34" s="180"/>
      <c r="QHC34" s="180"/>
      <c r="QHD34" s="180"/>
      <c r="QHE34" s="180"/>
      <c r="QHF34" s="180"/>
      <c r="QHG34" s="180"/>
      <c r="QHH34" s="180"/>
      <c r="QHI34" s="180"/>
      <c r="QHJ34" s="180"/>
      <c r="QHK34" s="180"/>
      <c r="QHL34" s="180"/>
      <c r="QHM34" s="180"/>
      <c r="QHN34" s="180"/>
      <c r="QHO34" s="180"/>
      <c r="QHP34" s="180"/>
      <c r="QHQ34" s="180"/>
      <c r="QHR34" s="180"/>
      <c r="QHS34" s="180"/>
      <c r="QHT34" s="180"/>
      <c r="QHU34" s="180"/>
      <c r="QHV34" s="180"/>
      <c r="QHW34" s="180"/>
      <c r="QHX34" s="180"/>
      <c r="QHY34" s="180"/>
      <c r="QHZ34" s="180"/>
      <c r="QIA34" s="180"/>
      <c r="QIB34" s="180"/>
      <c r="QIC34" s="180"/>
      <c r="QID34" s="180"/>
      <c r="QIE34" s="180"/>
      <c r="QIF34" s="180"/>
      <c r="QIG34" s="180"/>
      <c r="QIH34" s="180"/>
      <c r="QII34" s="180"/>
      <c r="QIJ34" s="180"/>
      <c r="QIK34" s="180"/>
      <c r="QIL34" s="180"/>
      <c r="QIM34" s="180"/>
      <c r="QIN34" s="180"/>
      <c r="QIO34" s="180"/>
      <c r="QIP34" s="180"/>
      <c r="QIQ34" s="180"/>
      <c r="QIR34" s="180"/>
      <c r="QIS34" s="180"/>
      <c r="QIT34" s="180"/>
      <c r="QIU34" s="180"/>
      <c r="QIV34" s="180"/>
      <c r="QIW34" s="180"/>
      <c r="QIX34" s="180"/>
      <c r="QIY34" s="180"/>
      <c r="QIZ34" s="180"/>
      <c r="QJA34" s="180"/>
      <c r="QJB34" s="180"/>
      <c r="QJC34" s="180"/>
      <c r="QJD34" s="180"/>
      <c r="QJE34" s="180"/>
      <c r="QJF34" s="180"/>
      <c r="QJG34" s="180"/>
      <c r="QJH34" s="180"/>
      <c r="QJI34" s="180"/>
      <c r="QJJ34" s="180"/>
      <c r="QJK34" s="180"/>
      <c r="QJL34" s="180"/>
      <c r="QJM34" s="180"/>
      <c r="QJN34" s="180"/>
      <c r="QJO34" s="180"/>
      <c r="QJP34" s="180"/>
      <c r="QJQ34" s="180"/>
      <c r="QJR34" s="180"/>
      <c r="QJS34" s="180"/>
      <c r="QJT34" s="180"/>
      <c r="QJU34" s="180"/>
      <c r="QJV34" s="180"/>
      <c r="QJW34" s="180"/>
      <c r="QJX34" s="180"/>
      <c r="QJY34" s="180"/>
      <c r="QJZ34" s="180"/>
      <c r="QKA34" s="180"/>
      <c r="QKB34" s="180"/>
      <c r="QKC34" s="180"/>
      <c r="QKD34" s="180"/>
      <c r="QKE34" s="180"/>
      <c r="QKF34" s="180"/>
      <c r="QKG34" s="180"/>
      <c r="QKH34" s="180"/>
      <c r="QKI34" s="180"/>
      <c r="QKJ34" s="180"/>
      <c r="QKK34" s="180"/>
      <c r="QKL34" s="180"/>
      <c r="QKM34" s="180"/>
      <c r="QKN34" s="180"/>
      <c r="QKO34" s="180"/>
      <c r="QKP34" s="180"/>
      <c r="QKQ34" s="180"/>
      <c r="QKR34" s="180"/>
      <c r="QKS34" s="180"/>
      <c r="QKT34" s="180"/>
      <c r="QKU34" s="180"/>
      <c r="QKV34" s="180"/>
      <c r="QKW34" s="180"/>
      <c r="QKX34" s="180"/>
      <c r="QKY34" s="180"/>
      <c r="QKZ34" s="180"/>
      <c r="QLA34" s="180"/>
      <c r="QLB34" s="180"/>
      <c r="QLC34" s="180"/>
      <c r="QLD34" s="180"/>
      <c r="QLE34" s="180"/>
      <c r="QLF34" s="180"/>
      <c r="QLG34" s="180"/>
      <c r="QLH34" s="180"/>
      <c r="QLI34" s="180"/>
      <c r="QLJ34" s="180"/>
      <c r="QLK34" s="180"/>
      <c r="QLL34" s="180"/>
      <c r="QLM34" s="180"/>
      <c r="QLN34" s="180"/>
      <c r="QLO34" s="180"/>
      <c r="QLP34" s="180"/>
      <c r="QLQ34" s="180"/>
      <c r="QLR34" s="180"/>
      <c r="QLS34" s="180"/>
      <c r="QLT34" s="180"/>
      <c r="QLU34" s="180"/>
      <c r="QLV34" s="180"/>
      <c r="QLW34" s="180"/>
      <c r="QLX34" s="180"/>
      <c r="QLY34" s="180"/>
      <c r="QLZ34" s="180"/>
      <c r="QMA34" s="180"/>
      <c r="QMB34" s="180"/>
      <c r="QMC34" s="180"/>
      <c r="QMD34" s="180"/>
      <c r="QME34" s="180"/>
      <c r="QMF34" s="180"/>
      <c r="QMG34" s="180"/>
      <c r="QMH34" s="180"/>
      <c r="QMI34" s="180"/>
      <c r="QMJ34" s="180"/>
      <c r="QMK34" s="180"/>
      <c r="QML34" s="180"/>
      <c r="QMM34" s="180"/>
      <c r="QMN34" s="180"/>
      <c r="QMO34" s="180"/>
      <c r="QMP34" s="180"/>
      <c r="QMQ34" s="180"/>
      <c r="QMR34" s="180"/>
      <c r="QMS34" s="180"/>
      <c r="QMT34" s="180"/>
      <c r="QMU34" s="180"/>
      <c r="QMV34" s="180"/>
      <c r="QMW34" s="180"/>
      <c r="QMX34" s="180"/>
      <c r="QMY34" s="180"/>
      <c r="QMZ34" s="180"/>
      <c r="QNA34" s="180"/>
      <c r="QNB34" s="180"/>
      <c r="QNC34" s="180"/>
      <c r="QND34" s="180"/>
      <c r="QNE34" s="180"/>
      <c r="QNF34" s="180"/>
      <c r="QNG34" s="180"/>
      <c r="QNH34" s="180"/>
      <c r="QNI34" s="180"/>
      <c r="QNJ34" s="180"/>
      <c r="QNK34" s="180"/>
      <c r="QNL34" s="180"/>
      <c r="QNM34" s="180"/>
      <c r="QNN34" s="180"/>
      <c r="QNO34" s="180"/>
      <c r="QNP34" s="180"/>
      <c r="QNQ34" s="180"/>
      <c r="QNR34" s="180"/>
      <c r="QNS34" s="180"/>
      <c r="QNT34" s="180"/>
      <c r="QNU34" s="180"/>
      <c r="QNV34" s="180"/>
      <c r="QNW34" s="180"/>
      <c r="QNX34" s="180"/>
      <c r="QNY34" s="180"/>
      <c r="QNZ34" s="180"/>
      <c r="QOA34" s="180"/>
      <c r="QOB34" s="180"/>
      <c r="QOC34" s="180"/>
      <c r="QOD34" s="180"/>
      <c r="QOE34" s="180"/>
      <c r="QOF34" s="180"/>
      <c r="QOG34" s="180"/>
      <c r="QOH34" s="180"/>
      <c r="QOI34" s="180"/>
      <c r="QOJ34" s="180"/>
      <c r="QOK34" s="180"/>
      <c r="QOL34" s="180"/>
      <c r="QOM34" s="180"/>
      <c r="QON34" s="180"/>
      <c r="QOO34" s="180"/>
      <c r="QOP34" s="180"/>
      <c r="QOQ34" s="180"/>
      <c r="QOR34" s="180"/>
      <c r="QOS34" s="180"/>
      <c r="QOT34" s="180"/>
      <c r="QOU34" s="180"/>
      <c r="QOV34" s="180"/>
      <c r="QOW34" s="180"/>
      <c r="QOX34" s="180"/>
      <c r="QOY34" s="180"/>
      <c r="QOZ34" s="180"/>
      <c r="QPA34" s="180"/>
      <c r="QPB34" s="180"/>
      <c r="QPC34" s="180"/>
      <c r="QPD34" s="180"/>
      <c r="QPE34" s="180"/>
      <c r="QPF34" s="180"/>
      <c r="QPG34" s="180"/>
      <c r="QPH34" s="180"/>
      <c r="QPI34" s="180"/>
      <c r="QPJ34" s="180"/>
      <c r="QPK34" s="180"/>
      <c r="QPL34" s="180"/>
      <c r="QPM34" s="180"/>
      <c r="QPN34" s="180"/>
      <c r="QPO34" s="180"/>
      <c r="QPP34" s="180"/>
      <c r="QPQ34" s="180"/>
      <c r="QPR34" s="180"/>
      <c r="QPS34" s="180"/>
      <c r="QPT34" s="180"/>
      <c r="QPU34" s="180"/>
      <c r="QPV34" s="180"/>
      <c r="QPW34" s="180"/>
      <c r="QPX34" s="180"/>
      <c r="QPY34" s="180"/>
      <c r="QPZ34" s="180"/>
      <c r="QQA34" s="180"/>
      <c r="QQB34" s="180"/>
      <c r="QQC34" s="180"/>
      <c r="QQD34" s="180"/>
      <c r="QQE34" s="180"/>
      <c r="QQF34" s="180"/>
      <c r="QQG34" s="180"/>
      <c r="QQH34" s="180"/>
      <c r="QQI34" s="180"/>
      <c r="QQJ34" s="180"/>
      <c r="QQK34" s="180"/>
      <c r="QQL34" s="180"/>
      <c r="QQM34" s="180"/>
      <c r="QQN34" s="180"/>
      <c r="QQO34" s="180"/>
      <c r="QQP34" s="180"/>
      <c r="QQQ34" s="180"/>
      <c r="QQR34" s="180"/>
      <c r="QQS34" s="180"/>
      <c r="QQT34" s="180"/>
      <c r="QQU34" s="180"/>
      <c r="QQV34" s="180"/>
      <c r="QQW34" s="180"/>
      <c r="QQX34" s="180"/>
      <c r="QQY34" s="180"/>
      <c r="QQZ34" s="180"/>
      <c r="QRA34" s="180"/>
      <c r="QRB34" s="180"/>
      <c r="QRC34" s="180"/>
      <c r="QRD34" s="180"/>
      <c r="QRE34" s="180"/>
      <c r="QRF34" s="180"/>
      <c r="QRG34" s="180"/>
      <c r="QRH34" s="180"/>
      <c r="QRI34" s="180"/>
      <c r="QRJ34" s="180"/>
      <c r="QRK34" s="180"/>
      <c r="QRL34" s="180"/>
      <c r="QRM34" s="180"/>
      <c r="QRN34" s="180"/>
      <c r="QRO34" s="180"/>
      <c r="QRP34" s="180"/>
      <c r="QRQ34" s="180"/>
      <c r="QRR34" s="180"/>
      <c r="QRS34" s="180"/>
      <c r="QRT34" s="180"/>
      <c r="QRU34" s="180"/>
      <c r="QRV34" s="180"/>
      <c r="QRW34" s="180"/>
      <c r="QRX34" s="180"/>
      <c r="QRY34" s="180"/>
      <c r="QRZ34" s="180"/>
      <c r="QSA34" s="180"/>
      <c r="QSB34" s="180"/>
      <c r="QSC34" s="180"/>
      <c r="QSD34" s="180"/>
      <c r="QSE34" s="180"/>
      <c r="QSF34" s="180"/>
      <c r="QSG34" s="180"/>
      <c r="QSH34" s="180"/>
      <c r="QSI34" s="180"/>
      <c r="QSJ34" s="180"/>
      <c r="QSK34" s="180"/>
      <c r="QSL34" s="180"/>
      <c r="QSM34" s="180"/>
      <c r="QSN34" s="180"/>
      <c r="QSO34" s="180"/>
      <c r="QSP34" s="180"/>
      <c r="QSQ34" s="180"/>
      <c r="QSR34" s="180"/>
      <c r="QSS34" s="180"/>
      <c r="QST34" s="180"/>
      <c r="QSU34" s="180"/>
      <c r="QSV34" s="180"/>
      <c r="QSW34" s="180"/>
      <c r="QSX34" s="180"/>
      <c r="QSY34" s="180"/>
      <c r="QSZ34" s="180"/>
      <c r="QTA34" s="180"/>
      <c r="QTB34" s="180"/>
      <c r="QTC34" s="180"/>
      <c r="QTD34" s="180"/>
      <c r="QTE34" s="180"/>
      <c r="QTF34" s="180"/>
      <c r="QTG34" s="180"/>
      <c r="QTH34" s="180"/>
      <c r="QTI34" s="180"/>
      <c r="QTJ34" s="180"/>
      <c r="QTK34" s="180"/>
      <c r="QTL34" s="180"/>
      <c r="QTM34" s="180"/>
      <c r="QTN34" s="180"/>
      <c r="QTO34" s="180"/>
      <c r="QTP34" s="180"/>
      <c r="QTQ34" s="180"/>
      <c r="QTR34" s="180"/>
      <c r="QTS34" s="180"/>
      <c r="QTT34" s="180"/>
      <c r="QTU34" s="180"/>
      <c r="QTV34" s="180"/>
      <c r="QTW34" s="180"/>
      <c r="QTX34" s="180"/>
      <c r="QTY34" s="180"/>
      <c r="QTZ34" s="180"/>
      <c r="QUA34" s="180"/>
      <c r="QUB34" s="180"/>
      <c r="QUC34" s="180"/>
      <c r="QUD34" s="180"/>
      <c r="QUE34" s="180"/>
      <c r="QUF34" s="180"/>
      <c r="QUG34" s="180"/>
      <c r="QUH34" s="180"/>
      <c r="QUI34" s="180"/>
      <c r="QUJ34" s="180"/>
      <c r="QUK34" s="180"/>
      <c r="QUL34" s="180"/>
      <c r="QUM34" s="180"/>
      <c r="QUN34" s="180"/>
      <c r="QUO34" s="180"/>
      <c r="QUP34" s="180"/>
      <c r="QUQ34" s="180"/>
      <c r="QUR34" s="180"/>
      <c r="QUS34" s="180"/>
      <c r="QUT34" s="180"/>
      <c r="QUU34" s="180"/>
      <c r="QUV34" s="180"/>
      <c r="QUW34" s="180"/>
      <c r="QUX34" s="180"/>
      <c r="QUY34" s="180"/>
      <c r="QUZ34" s="180"/>
      <c r="QVA34" s="180"/>
      <c r="QVB34" s="180"/>
      <c r="QVC34" s="180"/>
      <c r="QVD34" s="180"/>
      <c r="QVE34" s="180"/>
      <c r="QVF34" s="180"/>
      <c r="QVG34" s="180"/>
      <c r="QVH34" s="180"/>
      <c r="QVI34" s="180"/>
      <c r="QVJ34" s="180"/>
      <c r="QVK34" s="180"/>
      <c r="QVL34" s="180"/>
      <c r="QVM34" s="180"/>
      <c r="QVN34" s="180"/>
      <c r="QVO34" s="180"/>
      <c r="QVP34" s="180"/>
      <c r="QVQ34" s="180"/>
      <c r="QVR34" s="180"/>
      <c r="QVS34" s="180"/>
      <c r="QVT34" s="180"/>
      <c r="QVU34" s="180"/>
      <c r="QVV34" s="180"/>
      <c r="QVW34" s="180"/>
      <c r="QVX34" s="180"/>
      <c r="QVY34" s="180"/>
      <c r="QVZ34" s="180"/>
      <c r="QWA34" s="180"/>
      <c r="QWB34" s="180"/>
      <c r="QWC34" s="180"/>
      <c r="QWD34" s="180"/>
      <c r="QWE34" s="180"/>
      <c r="QWF34" s="180"/>
      <c r="QWG34" s="180"/>
      <c r="QWH34" s="180"/>
      <c r="QWI34" s="180"/>
      <c r="QWJ34" s="180"/>
      <c r="QWK34" s="180"/>
      <c r="QWL34" s="180"/>
      <c r="QWM34" s="180"/>
      <c r="QWN34" s="180"/>
      <c r="QWO34" s="180"/>
      <c r="QWP34" s="180"/>
      <c r="QWQ34" s="180"/>
      <c r="QWR34" s="180"/>
      <c r="QWS34" s="180"/>
      <c r="QWT34" s="180"/>
      <c r="QWU34" s="180"/>
      <c r="QWV34" s="180"/>
      <c r="QWW34" s="180"/>
      <c r="QWX34" s="180"/>
      <c r="QWY34" s="180"/>
      <c r="QWZ34" s="180"/>
      <c r="QXA34" s="180"/>
      <c r="QXB34" s="180"/>
      <c r="QXC34" s="180"/>
      <c r="QXD34" s="180"/>
      <c r="QXE34" s="180"/>
      <c r="QXF34" s="180"/>
      <c r="QXG34" s="180"/>
      <c r="QXH34" s="180"/>
      <c r="QXI34" s="180"/>
      <c r="QXJ34" s="180"/>
      <c r="QXK34" s="180"/>
      <c r="QXL34" s="180"/>
      <c r="QXM34" s="180"/>
      <c r="QXN34" s="180"/>
      <c r="QXO34" s="180"/>
      <c r="QXP34" s="180"/>
      <c r="QXQ34" s="180"/>
      <c r="QXR34" s="180"/>
      <c r="QXS34" s="180"/>
      <c r="QXT34" s="180"/>
      <c r="QXU34" s="180"/>
      <c r="QXV34" s="180"/>
      <c r="QXW34" s="180"/>
      <c r="QXX34" s="180"/>
      <c r="QXY34" s="180"/>
      <c r="QXZ34" s="180"/>
      <c r="QYA34" s="180"/>
      <c r="QYB34" s="180"/>
      <c r="QYC34" s="180"/>
      <c r="QYD34" s="180"/>
      <c r="QYE34" s="180"/>
      <c r="QYF34" s="180"/>
      <c r="QYG34" s="180"/>
      <c r="QYH34" s="180"/>
      <c r="QYI34" s="180"/>
      <c r="QYJ34" s="180"/>
      <c r="QYK34" s="180"/>
      <c r="QYL34" s="180"/>
      <c r="QYM34" s="180"/>
      <c r="QYN34" s="180"/>
      <c r="QYO34" s="180"/>
      <c r="QYP34" s="180"/>
      <c r="QYQ34" s="180"/>
      <c r="QYR34" s="180"/>
      <c r="QYS34" s="180"/>
      <c r="QYT34" s="180"/>
      <c r="QYU34" s="180"/>
      <c r="QYV34" s="180"/>
      <c r="QYW34" s="180"/>
      <c r="QYX34" s="180"/>
      <c r="QYY34" s="180"/>
      <c r="QYZ34" s="180"/>
      <c r="QZA34" s="180"/>
      <c r="QZB34" s="180"/>
      <c r="QZC34" s="180"/>
      <c r="QZD34" s="180"/>
      <c r="QZE34" s="180"/>
      <c r="QZF34" s="180"/>
      <c r="QZG34" s="180"/>
      <c r="QZH34" s="180"/>
      <c r="QZI34" s="180"/>
      <c r="QZJ34" s="180"/>
      <c r="QZK34" s="180"/>
      <c r="QZL34" s="180"/>
      <c r="QZM34" s="180"/>
      <c r="QZN34" s="180"/>
      <c r="QZO34" s="180"/>
      <c r="QZP34" s="180"/>
      <c r="QZQ34" s="180"/>
      <c r="QZR34" s="180"/>
      <c r="QZS34" s="180"/>
      <c r="QZT34" s="180"/>
      <c r="QZU34" s="180"/>
      <c r="QZV34" s="180"/>
      <c r="QZW34" s="180"/>
      <c r="QZX34" s="180"/>
      <c r="QZY34" s="180"/>
      <c r="QZZ34" s="180"/>
      <c r="RAA34" s="180"/>
      <c r="RAB34" s="180"/>
      <c r="RAC34" s="180"/>
      <c r="RAD34" s="180"/>
      <c r="RAE34" s="180"/>
      <c r="RAF34" s="180"/>
      <c r="RAG34" s="180"/>
      <c r="RAH34" s="180"/>
      <c r="RAI34" s="180"/>
      <c r="RAJ34" s="180"/>
      <c r="RAK34" s="180"/>
      <c r="RAL34" s="180"/>
      <c r="RAM34" s="180"/>
      <c r="RAN34" s="180"/>
      <c r="RAO34" s="180"/>
      <c r="RAP34" s="180"/>
      <c r="RAQ34" s="180"/>
      <c r="RAR34" s="180"/>
      <c r="RAS34" s="180"/>
      <c r="RAT34" s="180"/>
      <c r="RAU34" s="180"/>
      <c r="RAV34" s="180"/>
      <c r="RAW34" s="180"/>
      <c r="RAX34" s="180"/>
      <c r="RAY34" s="180"/>
      <c r="RAZ34" s="180"/>
      <c r="RBA34" s="180"/>
      <c r="RBB34" s="180"/>
      <c r="RBC34" s="180"/>
      <c r="RBD34" s="180"/>
      <c r="RBE34" s="180"/>
      <c r="RBF34" s="180"/>
      <c r="RBG34" s="180"/>
      <c r="RBH34" s="180"/>
      <c r="RBI34" s="180"/>
      <c r="RBJ34" s="180"/>
      <c r="RBK34" s="180"/>
      <c r="RBL34" s="180"/>
      <c r="RBM34" s="180"/>
      <c r="RBN34" s="180"/>
      <c r="RBO34" s="180"/>
      <c r="RBP34" s="180"/>
      <c r="RBQ34" s="180"/>
      <c r="RBR34" s="180"/>
      <c r="RBS34" s="180"/>
      <c r="RBT34" s="180"/>
      <c r="RBU34" s="180"/>
      <c r="RBV34" s="180"/>
      <c r="RBW34" s="180"/>
      <c r="RBX34" s="180"/>
      <c r="RBY34" s="180"/>
      <c r="RBZ34" s="180"/>
      <c r="RCA34" s="180"/>
      <c r="RCB34" s="180"/>
      <c r="RCC34" s="180"/>
      <c r="RCD34" s="180"/>
      <c r="RCE34" s="180"/>
      <c r="RCF34" s="180"/>
      <c r="RCG34" s="180"/>
      <c r="RCH34" s="180"/>
      <c r="RCI34" s="180"/>
      <c r="RCJ34" s="180"/>
      <c r="RCK34" s="180"/>
      <c r="RCL34" s="180"/>
      <c r="RCM34" s="180"/>
      <c r="RCN34" s="180"/>
      <c r="RCO34" s="180"/>
      <c r="RCP34" s="180"/>
      <c r="RCQ34" s="180"/>
      <c r="RCR34" s="180"/>
      <c r="RCS34" s="180"/>
      <c r="RCT34" s="180"/>
      <c r="RCU34" s="180"/>
      <c r="RCV34" s="180"/>
      <c r="RCW34" s="180"/>
      <c r="RCX34" s="180"/>
      <c r="RCY34" s="180"/>
      <c r="RCZ34" s="180"/>
      <c r="RDA34" s="180"/>
      <c r="RDB34" s="180"/>
      <c r="RDC34" s="180"/>
      <c r="RDD34" s="180"/>
      <c r="RDE34" s="180"/>
      <c r="RDF34" s="180"/>
      <c r="RDG34" s="180"/>
      <c r="RDH34" s="180"/>
      <c r="RDI34" s="180"/>
      <c r="RDJ34" s="180"/>
      <c r="RDK34" s="180"/>
      <c r="RDL34" s="180"/>
      <c r="RDM34" s="180"/>
      <c r="RDN34" s="180"/>
      <c r="RDO34" s="180"/>
      <c r="RDP34" s="180"/>
      <c r="RDQ34" s="180"/>
      <c r="RDR34" s="180"/>
      <c r="RDS34" s="180"/>
      <c r="RDT34" s="180"/>
      <c r="RDU34" s="180"/>
      <c r="RDV34" s="180"/>
      <c r="RDW34" s="180"/>
      <c r="RDX34" s="180"/>
      <c r="RDY34" s="180"/>
      <c r="RDZ34" s="180"/>
      <c r="REA34" s="180"/>
      <c r="REB34" s="180"/>
      <c r="REC34" s="180"/>
      <c r="RED34" s="180"/>
      <c r="REE34" s="180"/>
      <c r="REF34" s="180"/>
      <c r="REG34" s="180"/>
      <c r="REH34" s="180"/>
      <c r="REI34" s="180"/>
      <c r="REJ34" s="180"/>
      <c r="REK34" s="180"/>
      <c r="REL34" s="180"/>
      <c r="REM34" s="180"/>
      <c r="REN34" s="180"/>
      <c r="REO34" s="180"/>
      <c r="REP34" s="180"/>
      <c r="REQ34" s="180"/>
      <c r="RER34" s="180"/>
      <c r="RES34" s="180"/>
      <c r="RET34" s="180"/>
      <c r="REU34" s="180"/>
      <c r="REV34" s="180"/>
      <c r="REW34" s="180"/>
      <c r="REX34" s="180"/>
      <c r="REY34" s="180"/>
      <c r="REZ34" s="180"/>
      <c r="RFA34" s="180"/>
      <c r="RFB34" s="180"/>
      <c r="RFC34" s="180"/>
      <c r="RFD34" s="180"/>
      <c r="RFE34" s="180"/>
      <c r="RFF34" s="180"/>
      <c r="RFG34" s="180"/>
      <c r="RFH34" s="180"/>
      <c r="RFI34" s="180"/>
      <c r="RFJ34" s="180"/>
      <c r="RFK34" s="180"/>
      <c r="RFL34" s="180"/>
      <c r="RFM34" s="180"/>
      <c r="RFN34" s="180"/>
      <c r="RFO34" s="180"/>
      <c r="RFP34" s="180"/>
      <c r="RFQ34" s="180"/>
      <c r="RFR34" s="180"/>
      <c r="RFS34" s="180"/>
      <c r="RFT34" s="180"/>
      <c r="RFU34" s="180"/>
      <c r="RFV34" s="180"/>
      <c r="RFW34" s="180"/>
      <c r="RFX34" s="180"/>
      <c r="RFY34" s="180"/>
      <c r="RFZ34" s="180"/>
      <c r="RGA34" s="180"/>
      <c r="RGB34" s="180"/>
      <c r="RGC34" s="180"/>
      <c r="RGD34" s="180"/>
      <c r="RGE34" s="180"/>
      <c r="RGF34" s="180"/>
      <c r="RGG34" s="180"/>
      <c r="RGH34" s="180"/>
      <c r="RGI34" s="180"/>
      <c r="RGJ34" s="180"/>
      <c r="RGK34" s="180"/>
      <c r="RGL34" s="180"/>
      <c r="RGM34" s="180"/>
      <c r="RGN34" s="180"/>
      <c r="RGO34" s="180"/>
      <c r="RGP34" s="180"/>
      <c r="RGQ34" s="180"/>
      <c r="RGR34" s="180"/>
      <c r="RGS34" s="180"/>
      <c r="RGT34" s="180"/>
      <c r="RGU34" s="180"/>
      <c r="RGV34" s="180"/>
      <c r="RGW34" s="180"/>
      <c r="RGX34" s="180"/>
      <c r="RGY34" s="180"/>
      <c r="RGZ34" s="180"/>
      <c r="RHA34" s="180"/>
      <c r="RHB34" s="180"/>
      <c r="RHC34" s="180"/>
      <c r="RHD34" s="180"/>
      <c r="RHE34" s="180"/>
      <c r="RHF34" s="180"/>
      <c r="RHG34" s="180"/>
      <c r="RHH34" s="180"/>
      <c r="RHI34" s="180"/>
      <c r="RHJ34" s="180"/>
      <c r="RHK34" s="180"/>
      <c r="RHL34" s="180"/>
      <c r="RHM34" s="180"/>
      <c r="RHN34" s="180"/>
      <c r="RHO34" s="180"/>
      <c r="RHP34" s="180"/>
      <c r="RHQ34" s="180"/>
      <c r="RHR34" s="180"/>
      <c r="RHS34" s="180"/>
      <c r="RHT34" s="180"/>
      <c r="RHU34" s="180"/>
      <c r="RHV34" s="180"/>
      <c r="RHW34" s="180"/>
      <c r="RHX34" s="180"/>
      <c r="RHY34" s="180"/>
      <c r="RHZ34" s="180"/>
      <c r="RIA34" s="180"/>
      <c r="RIB34" s="180"/>
      <c r="RIC34" s="180"/>
      <c r="RID34" s="180"/>
      <c r="RIE34" s="180"/>
      <c r="RIF34" s="180"/>
      <c r="RIG34" s="180"/>
      <c r="RIH34" s="180"/>
      <c r="RII34" s="180"/>
      <c r="RIJ34" s="180"/>
      <c r="RIK34" s="180"/>
      <c r="RIL34" s="180"/>
      <c r="RIM34" s="180"/>
      <c r="RIN34" s="180"/>
      <c r="RIO34" s="180"/>
      <c r="RIP34" s="180"/>
      <c r="RIQ34" s="180"/>
      <c r="RIR34" s="180"/>
      <c r="RIS34" s="180"/>
      <c r="RIT34" s="180"/>
      <c r="RIU34" s="180"/>
      <c r="RIV34" s="180"/>
      <c r="RIW34" s="180"/>
      <c r="RIX34" s="180"/>
      <c r="RIY34" s="180"/>
      <c r="RIZ34" s="180"/>
      <c r="RJA34" s="180"/>
      <c r="RJB34" s="180"/>
      <c r="RJC34" s="180"/>
      <c r="RJD34" s="180"/>
      <c r="RJE34" s="180"/>
      <c r="RJF34" s="180"/>
      <c r="RJG34" s="180"/>
      <c r="RJH34" s="180"/>
      <c r="RJI34" s="180"/>
      <c r="RJJ34" s="180"/>
      <c r="RJK34" s="180"/>
      <c r="RJL34" s="180"/>
      <c r="RJM34" s="180"/>
      <c r="RJN34" s="180"/>
      <c r="RJO34" s="180"/>
      <c r="RJP34" s="180"/>
      <c r="RJQ34" s="180"/>
      <c r="RJR34" s="180"/>
      <c r="RJS34" s="180"/>
      <c r="RJT34" s="180"/>
      <c r="RJU34" s="180"/>
      <c r="RJV34" s="180"/>
      <c r="RJW34" s="180"/>
      <c r="RJX34" s="180"/>
      <c r="RJY34" s="180"/>
      <c r="RJZ34" s="180"/>
      <c r="RKA34" s="180"/>
      <c r="RKB34" s="180"/>
      <c r="RKC34" s="180"/>
      <c r="RKD34" s="180"/>
      <c r="RKE34" s="180"/>
      <c r="RKF34" s="180"/>
      <c r="RKG34" s="180"/>
      <c r="RKH34" s="180"/>
      <c r="RKI34" s="180"/>
      <c r="RKJ34" s="180"/>
      <c r="RKK34" s="180"/>
      <c r="RKL34" s="180"/>
      <c r="RKM34" s="180"/>
      <c r="RKN34" s="180"/>
      <c r="RKO34" s="180"/>
      <c r="RKP34" s="180"/>
      <c r="RKQ34" s="180"/>
      <c r="RKR34" s="180"/>
      <c r="RKS34" s="180"/>
      <c r="RKT34" s="180"/>
      <c r="RKU34" s="180"/>
      <c r="RKV34" s="180"/>
      <c r="RKW34" s="180"/>
      <c r="RKX34" s="180"/>
      <c r="RKY34" s="180"/>
      <c r="RKZ34" s="180"/>
      <c r="RLA34" s="180"/>
      <c r="RLB34" s="180"/>
      <c r="RLC34" s="180"/>
      <c r="RLD34" s="180"/>
      <c r="RLE34" s="180"/>
      <c r="RLF34" s="180"/>
      <c r="RLG34" s="180"/>
      <c r="RLH34" s="180"/>
      <c r="RLI34" s="180"/>
      <c r="RLJ34" s="180"/>
      <c r="RLK34" s="180"/>
      <c r="RLL34" s="180"/>
      <c r="RLM34" s="180"/>
      <c r="RLN34" s="180"/>
      <c r="RLO34" s="180"/>
      <c r="RLP34" s="180"/>
      <c r="RLQ34" s="180"/>
      <c r="RLR34" s="180"/>
      <c r="RLS34" s="180"/>
      <c r="RLT34" s="180"/>
      <c r="RLU34" s="180"/>
      <c r="RLV34" s="180"/>
      <c r="RLW34" s="180"/>
      <c r="RLX34" s="180"/>
      <c r="RLY34" s="180"/>
      <c r="RLZ34" s="180"/>
      <c r="RMA34" s="180"/>
      <c r="RMB34" s="180"/>
      <c r="RMC34" s="180"/>
      <c r="RMD34" s="180"/>
      <c r="RME34" s="180"/>
      <c r="RMF34" s="180"/>
      <c r="RMG34" s="180"/>
      <c r="RMH34" s="180"/>
      <c r="RMI34" s="180"/>
      <c r="RMJ34" s="180"/>
      <c r="RMK34" s="180"/>
      <c r="RML34" s="180"/>
      <c r="RMM34" s="180"/>
      <c r="RMN34" s="180"/>
      <c r="RMO34" s="180"/>
      <c r="RMP34" s="180"/>
      <c r="RMQ34" s="180"/>
      <c r="RMR34" s="180"/>
      <c r="RMS34" s="180"/>
      <c r="RMT34" s="180"/>
      <c r="RMU34" s="180"/>
      <c r="RMV34" s="180"/>
      <c r="RMW34" s="180"/>
      <c r="RMX34" s="180"/>
      <c r="RMY34" s="180"/>
      <c r="RMZ34" s="180"/>
      <c r="RNA34" s="180"/>
      <c r="RNB34" s="180"/>
      <c r="RNC34" s="180"/>
      <c r="RND34" s="180"/>
      <c r="RNE34" s="180"/>
      <c r="RNF34" s="180"/>
      <c r="RNG34" s="180"/>
      <c r="RNH34" s="180"/>
      <c r="RNI34" s="180"/>
      <c r="RNJ34" s="180"/>
      <c r="RNK34" s="180"/>
      <c r="RNL34" s="180"/>
      <c r="RNM34" s="180"/>
      <c r="RNN34" s="180"/>
      <c r="RNO34" s="180"/>
      <c r="RNP34" s="180"/>
      <c r="RNQ34" s="180"/>
      <c r="RNR34" s="180"/>
      <c r="RNS34" s="180"/>
      <c r="RNT34" s="180"/>
      <c r="RNU34" s="180"/>
      <c r="RNV34" s="180"/>
      <c r="RNW34" s="180"/>
      <c r="RNX34" s="180"/>
      <c r="RNY34" s="180"/>
      <c r="RNZ34" s="180"/>
      <c r="ROA34" s="180"/>
      <c r="ROB34" s="180"/>
      <c r="ROC34" s="180"/>
      <c r="ROD34" s="180"/>
      <c r="ROE34" s="180"/>
      <c r="ROF34" s="180"/>
      <c r="ROG34" s="180"/>
      <c r="ROH34" s="180"/>
      <c r="ROI34" s="180"/>
      <c r="ROJ34" s="180"/>
      <c r="ROK34" s="180"/>
      <c r="ROL34" s="180"/>
      <c r="ROM34" s="180"/>
      <c r="RON34" s="180"/>
      <c r="ROO34" s="180"/>
      <c r="ROP34" s="180"/>
      <c r="ROQ34" s="180"/>
      <c r="ROR34" s="180"/>
      <c r="ROS34" s="180"/>
      <c r="ROT34" s="180"/>
      <c r="ROU34" s="180"/>
      <c r="ROV34" s="180"/>
      <c r="ROW34" s="180"/>
      <c r="ROX34" s="180"/>
      <c r="ROY34" s="180"/>
      <c r="ROZ34" s="180"/>
      <c r="RPA34" s="180"/>
      <c r="RPB34" s="180"/>
      <c r="RPC34" s="180"/>
      <c r="RPD34" s="180"/>
      <c r="RPE34" s="180"/>
      <c r="RPF34" s="180"/>
      <c r="RPG34" s="180"/>
      <c r="RPH34" s="180"/>
      <c r="RPI34" s="180"/>
      <c r="RPJ34" s="180"/>
      <c r="RPK34" s="180"/>
      <c r="RPL34" s="180"/>
      <c r="RPM34" s="180"/>
      <c r="RPN34" s="180"/>
      <c r="RPO34" s="180"/>
      <c r="RPP34" s="180"/>
      <c r="RPQ34" s="180"/>
      <c r="RPR34" s="180"/>
      <c r="RPS34" s="180"/>
      <c r="RPT34" s="180"/>
      <c r="RPU34" s="180"/>
      <c r="RPV34" s="180"/>
      <c r="RPW34" s="180"/>
      <c r="RPX34" s="180"/>
      <c r="RPY34" s="180"/>
      <c r="RPZ34" s="180"/>
      <c r="RQA34" s="180"/>
      <c r="RQB34" s="180"/>
      <c r="RQC34" s="180"/>
      <c r="RQD34" s="180"/>
      <c r="RQE34" s="180"/>
      <c r="RQF34" s="180"/>
      <c r="RQG34" s="180"/>
      <c r="RQH34" s="180"/>
      <c r="RQI34" s="180"/>
      <c r="RQJ34" s="180"/>
      <c r="RQK34" s="180"/>
      <c r="RQL34" s="180"/>
      <c r="RQM34" s="180"/>
      <c r="RQN34" s="180"/>
      <c r="RQO34" s="180"/>
      <c r="RQP34" s="180"/>
      <c r="RQQ34" s="180"/>
      <c r="RQR34" s="180"/>
      <c r="RQS34" s="180"/>
      <c r="RQT34" s="180"/>
      <c r="RQU34" s="180"/>
      <c r="RQV34" s="180"/>
      <c r="RQW34" s="180"/>
      <c r="RQX34" s="180"/>
      <c r="RQY34" s="180"/>
      <c r="RQZ34" s="180"/>
      <c r="RRA34" s="180"/>
      <c r="RRB34" s="180"/>
      <c r="RRC34" s="180"/>
      <c r="RRD34" s="180"/>
      <c r="RRE34" s="180"/>
      <c r="RRF34" s="180"/>
      <c r="RRG34" s="180"/>
      <c r="RRH34" s="180"/>
      <c r="RRI34" s="180"/>
      <c r="RRJ34" s="180"/>
      <c r="RRK34" s="180"/>
      <c r="RRL34" s="180"/>
      <c r="RRM34" s="180"/>
      <c r="RRN34" s="180"/>
      <c r="RRO34" s="180"/>
      <c r="RRP34" s="180"/>
      <c r="RRQ34" s="180"/>
      <c r="RRR34" s="180"/>
      <c r="RRS34" s="180"/>
      <c r="RRT34" s="180"/>
      <c r="RRU34" s="180"/>
      <c r="RRV34" s="180"/>
      <c r="RRW34" s="180"/>
      <c r="RRX34" s="180"/>
      <c r="RRY34" s="180"/>
      <c r="RRZ34" s="180"/>
      <c r="RSA34" s="180"/>
      <c r="RSB34" s="180"/>
      <c r="RSC34" s="180"/>
      <c r="RSD34" s="180"/>
      <c r="RSE34" s="180"/>
      <c r="RSF34" s="180"/>
      <c r="RSG34" s="180"/>
      <c r="RSH34" s="180"/>
      <c r="RSI34" s="180"/>
      <c r="RSJ34" s="180"/>
      <c r="RSK34" s="180"/>
      <c r="RSL34" s="180"/>
      <c r="RSM34" s="180"/>
      <c r="RSN34" s="180"/>
      <c r="RSO34" s="180"/>
      <c r="RSP34" s="180"/>
      <c r="RSQ34" s="180"/>
      <c r="RSR34" s="180"/>
      <c r="RSS34" s="180"/>
      <c r="RST34" s="180"/>
      <c r="RSU34" s="180"/>
      <c r="RSV34" s="180"/>
      <c r="RSW34" s="180"/>
      <c r="RSX34" s="180"/>
      <c r="RSY34" s="180"/>
      <c r="RSZ34" s="180"/>
      <c r="RTA34" s="180"/>
      <c r="RTB34" s="180"/>
      <c r="RTC34" s="180"/>
      <c r="RTD34" s="180"/>
      <c r="RTE34" s="180"/>
      <c r="RTF34" s="180"/>
      <c r="RTG34" s="180"/>
      <c r="RTH34" s="180"/>
      <c r="RTI34" s="180"/>
      <c r="RTJ34" s="180"/>
      <c r="RTK34" s="180"/>
      <c r="RTL34" s="180"/>
      <c r="RTM34" s="180"/>
      <c r="RTN34" s="180"/>
      <c r="RTO34" s="180"/>
      <c r="RTP34" s="180"/>
      <c r="RTQ34" s="180"/>
      <c r="RTR34" s="180"/>
      <c r="RTS34" s="180"/>
      <c r="RTT34" s="180"/>
      <c r="RTU34" s="180"/>
      <c r="RTV34" s="180"/>
      <c r="RTW34" s="180"/>
      <c r="RTX34" s="180"/>
      <c r="RTY34" s="180"/>
      <c r="RTZ34" s="180"/>
      <c r="RUA34" s="180"/>
      <c r="RUB34" s="180"/>
      <c r="RUC34" s="180"/>
      <c r="RUD34" s="180"/>
      <c r="RUE34" s="180"/>
      <c r="RUF34" s="180"/>
      <c r="RUG34" s="180"/>
      <c r="RUH34" s="180"/>
      <c r="RUI34" s="180"/>
      <c r="RUJ34" s="180"/>
      <c r="RUK34" s="180"/>
      <c r="RUL34" s="180"/>
      <c r="RUM34" s="180"/>
      <c r="RUN34" s="180"/>
      <c r="RUO34" s="180"/>
      <c r="RUP34" s="180"/>
      <c r="RUQ34" s="180"/>
      <c r="RUR34" s="180"/>
      <c r="RUS34" s="180"/>
      <c r="RUT34" s="180"/>
      <c r="RUU34" s="180"/>
      <c r="RUV34" s="180"/>
      <c r="RUW34" s="180"/>
      <c r="RUX34" s="180"/>
      <c r="RUY34" s="180"/>
      <c r="RUZ34" s="180"/>
      <c r="RVA34" s="180"/>
      <c r="RVB34" s="180"/>
      <c r="RVC34" s="180"/>
      <c r="RVD34" s="180"/>
      <c r="RVE34" s="180"/>
      <c r="RVF34" s="180"/>
      <c r="RVG34" s="180"/>
      <c r="RVH34" s="180"/>
      <c r="RVI34" s="180"/>
      <c r="RVJ34" s="180"/>
      <c r="RVK34" s="180"/>
      <c r="RVL34" s="180"/>
      <c r="RVM34" s="180"/>
      <c r="RVN34" s="180"/>
      <c r="RVO34" s="180"/>
      <c r="RVP34" s="180"/>
      <c r="RVQ34" s="180"/>
      <c r="RVR34" s="180"/>
      <c r="RVS34" s="180"/>
      <c r="RVT34" s="180"/>
      <c r="RVU34" s="180"/>
      <c r="RVV34" s="180"/>
      <c r="RVW34" s="180"/>
      <c r="RVX34" s="180"/>
      <c r="RVY34" s="180"/>
      <c r="RVZ34" s="180"/>
      <c r="RWA34" s="180"/>
      <c r="RWB34" s="180"/>
      <c r="RWC34" s="180"/>
      <c r="RWD34" s="180"/>
      <c r="RWE34" s="180"/>
      <c r="RWF34" s="180"/>
      <c r="RWG34" s="180"/>
      <c r="RWH34" s="180"/>
      <c r="RWI34" s="180"/>
      <c r="RWJ34" s="180"/>
      <c r="RWK34" s="180"/>
      <c r="RWL34" s="180"/>
      <c r="RWM34" s="180"/>
      <c r="RWN34" s="180"/>
      <c r="RWO34" s="180"/>
      <c r="RWP34" s="180"/>
      <c r="RWQ34" s="180"/>
      <c r="RWR34" s="180"/>
      <c r="RWS34" s="180"/>
      <c r="RWT34" s="180"/>
      <c r="RWU34" s="180"/>
      <c r="RWV34" s="180"/>
      <c r="RWW34" s="180"/>
      <c r="RWX34" s="180"/>
      <c r="RWY34" s="180"/>
      <c r="RWZ34" s="180"/>
      <c r="RXA34" s="180"/>
      <c r="RXB34" s="180"/>
      <c r="RXC34" s="180"/>
      <c r="RXD34" s="180"/>
      <c r="RXE34" s="180"/>
      <c r="RXF34" s="180"/>
      <c r="RXG34" s="180"/>
      <c r="RXH34" s="180"/>
      <c r="RXI34" s="180"/>
      <c r="RXJ34" s="180"/>
      <c r="RXK34" s="180"/>
      <c r="RXL34" s="180"/>
      <c r="RXM34" s="180"/>
      <c r="RXN34" s="180"/>
      <c r="RXO34" s="180"/>
      <c r="RXP34" s="180"/>
      <c r="RXQ34" s="180"/>
      <c r="RXR34" s="180"/>
      <c r="RXS34" s="180"/>
      <c r="RXT34" s="180"/>
      <c r="RXU34" s="180"/>
      <c r="RXV34" s="180"/>
      <c r="RXW34" s="180"/>
      <c r="RXX34" s="180"/>
      <c r="RXY34" s="180"/>
      <c r="RXZ34" s="180"/>
      <c r="RYA34" s="180"/>
      <c r="RYB34" s="180"/>
      <c r="RYC34" s="180"/>
      <c r="RYD34" s="180"/>
      <c r="RYE34" s="180"/>
      <c r="RYF34" s="180"/>
      <c r="RYG34" s="180"/>
      <c r="RYH34" s="180"/>
      <c r="RYI34" s="180"/>
      <c r="RYJ34" s="180"/>
      <c r="RYK34" s="180"/>
      <c r="RYL34" s="180"/>
      <c r="RYM34" s="180"/>
      <c r="RYN34" s="180"/>
      <c r="RYO34" s="180"/>
      <c r="RYP34" s="180"/>
      <c r="RYQ34" s="180"/>
      <c r="RYR34" s="180"/>
      <c r="RYS34" s="180"/>
      <c r="RYT34" s="180"/>
      <c r="RYU34" s="180"/>
      <c r="RYV34" s="180"/>
      <c r="RYW34" s="180"/>
      <c r="RYX34" s="180"/>
      <c r="RYY34" s="180"/>
      <c r="RYZ34" s="180"/>
      <c r="RZA34" s="180"/>
      <c r="RZB34" s="180"/>
      <c r="RZC34" s="180"/>
      <c r="RZD34" s="180"/>
      <c r="RZE34" s="180"/>
      <c r="RZF34" s="180"/>
      <c r="RZG34" s="180"/>
      <c r="RZH34" s="180"/>
      <c r="RZI34" s="180"/>
      <c r="RZJ34" s="180"/>
      <c r="RZK34" s="180"/>
      <c r="RZL34" s="180"/>
      <c r="RZM34" s="180"/>
      <c r="RZN34" s="180"/>
      <c r="RZO34" s="180"/>
      <c r="RZP34" s="180"/>
      <c r="RZQ34" s="180"/>
      <c r="RZR34" s="180"/>
      <c r="RZS34" s="180"/>
      <c r="RZT34" s="180"/>
      <c r="RZU34" s="180"/>
      <c r="RZV34" s="180"/>
      <c r="RZW34" s="180"/>
      <c r="RZX34" s="180"/>
      <c r="RZY34" s="180"/>
      <c r="RZZ34" s="180"/>
      <c r="SAA34" s="180"/>
      <c r="SAB34" s="180"/>
      <c r="SAC34" s="180"/>
      <c r="SAD34" s="180"/>
      <c r="SAE34" s="180"/>
      <c r="SAF34" s="180"/>
      <c r="SAG34" s="180"/>
      <c r="SAH34" s="180"/>
      <c r="SAI34" s="180"/>
      <c r="SAJ34" s="180"/>
      <c r="SAK34" s="180"/>
      <c r="SAL34" s="180"/>
      <c r="SAM34" s="180"/>
      <c r="SAN34" s="180"/>
      <c r="SAO34" s="180"/>
      <c r="SAP34" s="180"/>
      <c r="SAQ34" s="180"/>
      <c r="SAR34" s="180"/>
      <c r="SAS34" s="180"/>
      <c r="SAT34" s="180"/>
      <c r="SAU34" s="180"/>
      <c r="SAV34" s="180"/>
      <c r="SAW34" s="180"/>
      <c r="SAX34" s="180"/>
      <c r="SAY34" s="180"/>
      <c r="SAZ34" s="180"/>
      <c r="SBA34" s="180"/>
      <c r="SBB34" s="180"/>
      <c r="SBC34" s="180"/>
      <c r="SBD34" s="180"/>
      <c r="SBE34" s="180"/>
      <c r="SBF34" s="180"/>
      <c r="SBG34" s="180"/>
      <c r="SBH34" s="180"/>
      <c r="SBI34" s="180"/>
      <c r="SBJ34" s="180"/>
      <c r="SBK34" s="180"/>
      <c r="SBL34" s="180"/>
      <c r="SBM34" s="180"/>
      <c r="SBN34" s="180"/>
      <c r="SBO34" s="180"/>
      <c r="SBP34" s="180"/>
      <c r="SBQ34" s="180"/>
      <c r="SBR34" s="180"/>
      <c r="SBS34" s="180"/>
      <c r="SBT34" s="180"/>
      <c r="SBU34" s="180"/>
      <c r="SBV34" s="180"/>
      <c r="SBW34" s="180"/>
      <c r="SBX34" s="180"/>
      <c r="SBY34" s="180"/>
      <c r="SBZ34" s="180"/>
      <c r="SCA34" s="180"/>
      <c r="SCB34" s="180"/>
      <c r="SCC34" s="180"/>
      <c r="SCD34" s="180"/>
      <c r="SCE34" s="180"/>
      <c r="SCF34" s="180"/>
      <c r="SCG34" s="180"/>
      <c r="SCH34" s="180"/>
      <c r="SCI34" s="180"/>
      <c r="SCJ34" s="180"/>
      <c r="SCK34" s="180"/>
      <c r="SCL34" s="180"/>
      <c r="SCM34" s="180"/>
      <c r="SCN34" s="180"/>
      <c r="SCO34" s="180"/>
      <c r="SCP34" s="180"/>
      <c r="SCQ34" s="180"/>
      <c r="SCR34" s="180"/>
      <c r="SCS34" s="180"/>
      <c r="SCT34" s="180"/>
      <c r="SCU34" s="180"/>
      <c r="SCV34" s="180"/>
      <c r="SCW34" s="180"/>
      <c r="SCX34" s="180"/>
      <c r="SCY34" s="180"/>
      <c r="SCZ34" s="180"/>
      <c r="SDA34" s="180"/>
      <c r="SDB34" s="180"/>
      <c r="SDC34" s="180"/>
      <c r="SDD34" s="180"/>
      <c r="SDE34" s="180"/>
      <c r="SDF34" s="180"/>
      <c r="SDG34" s="180"/>
      <c r="SDH34" s="180"/>
      <c r="SDI34" s="180"/>
      <c r="SDJ34" s="180"/>
      <c r="SDK34" s="180"/>
      <c r="SDL34" s="180"/>
      <c r="SDM34" s="180"/>
      <c r="SDN34" s="180"/>
      <c r="SDO34" s="180"/>
      <c r="SDP34" s="180"/>
      <c r="SDQ34" s="180"/>
      <c r="SDR34" s="180"/>
      <c r="SDS34" s="180"/>
      <c r="SDT34" s="180"/>
      <c r="SDU34" s="180"/>
      <c r="SDV34" s="180"/>
      <c r="SDW34" s="180"/>
      <c r="SDX34" s="180"/>
      <c r="SDY34" s="180"/>
      <c r="SDZ34" s="180"/>
      <c r="SEA34" s="180"/>
      <c r="SEB34" s="180"/>
      <c r="SEC34" s="180"/>
      <c r="SED34" s="180"/>
      <c r="SEE34" s="180"/>
      <c r="SEF34" s="180"/>
      <c r="SEG34" s="180"/>
      <c r="SEH34" s="180"/>
      <c r="SEI34" s="180"/>
      <c r="SEJ34" s="180"/>
      <c r="SEK34" s="180"/>
      <c r="SEL34" s="180"/>
      <c r="SEM34" s="180"/>
      <c r="SEN34" s="180"/>
      <c r="SEO34" s="180"/>
      <c r="SEP34" s="180"/>
      <c r="SEQ34" s="180"/>
      <c r="SER34" s="180"/>
      <c r="SES34" s="180"/>
      <c r="SET34" s="180"/>
      <c r="SEU34" s="180"/>
      <c r="SEV34" s="180"/>
      <c r="SEW34" s="180"/>
      <c r="SEX34" s="180"/>
      <c r="SEY34" s="180"/>
      <c r="SEZ34" s="180"/>
      <c r="SFA34" s="180"/>
      <c r="SFB34" s="180"/>
      <c r="SFC34" s="180"/>
      <c r="SFD34" s="180"/>
      <c r="SFE34" s="180"/>
      <c r="SFF34" s="180"/>
      <c r="SFG34" s="180"/>
      <c r="SFH34" s="180"/>
      <c r="SFI34" s="180"/>
      <c r="SFJ34" s="180"/>
      <c r="SFK34" s="180"/>
      <c r="SFL34" s="180"/>
      <c r="SFM34" s="180"/>
      <c r="SFN34" s="180"/>
      <c r="SFO34" s="180"/>
      <c r="SFP34" s="180"/>
      <c r="SFQ34" s="180"/>
      <c r="SFR34" s="180"/>
      <c r="SFS34" s="180"/>
      <c r="SFT34" s="180"/>
      <c r="SFU34" s="180"/>
      <c r="SFV34" s="180"/>
      <c r="SFW34" s="180"/>
      <c r="SFX34" s="180"/>
      <c r="SFY34" s="180"/>
      <c r="SFZ34" s="180"/>
      <c r="SGA34" s="180"/>
      <c r="SGB34" s="180"/>
      <c r="SGC34" s="180"/>
      <c r="SGD34" s="180"/>
      <c r="SGE34" s="180"/>
      <c r="SGF34" s="180"/>
      <c r="SGG34" s="180"/>
      <c r="SGH34" s="180"/>
      <c r="SGI34" s="180"/>
      <c r="SGJ34" s="180"/>
      <c r="SGK34" s="180"/>
      <c r="SGL34" s="180"/>
      <c r="SGM34" s="180"/>
      <c r="SGN34" s="180"/>
      <c r="SGO34" s="180"/>
      <c r="SGP34" s="180"/>
      <c r="SGQ34" s="180"/>
      <c r="SGR34" s="180"/>
      <c r="SGS34" s="180"/>
      <c r="SGT34" s="180"/>
      <c r="SGU34" s="180"/>
      <c r="SGV34" s="180"/>
      <c r="SGW34" s="180"/>
      <c r="SGX34" s="180"/>
      <c r="SGY34" s="180"/>
      <c r="SGZ34" s="180"/>
      <c r="SHA34" s="180"/>
      <c r="SHB34" s="180"/>
      <c r="SHC34" s="180"/>
      <c r="SHD34" s="180"/>
      <c r="SHE34" s="180"/>
      <c r="SHF34" s="180"/>
      <c r="SHG34" s="180"/>
      <c r="SHH34" s="180"/>
      <c r="SHI34" s="180"/>
      <c r="SHJ34" s="180"/>
      <c r="SHK34" s="180"/>
      <c r="SHL34" s="180"/>
      <c r="SHM34" s="180"/>
      <c r="SHN34" s="180"/>
      <c r="SHO34" s="180"/>
      <c r="SHP34" s="180"/>
      <c r="SHQ34" s="180"/>
      <c r="SHR34" s="180"/>
      <c r="SHS34" s="180"/>
      <c r="SHT34" s="180"/>
      <c r="SHU34" s="180"/>
      <c r="SHV34" s="180"/>
      <c r="SHW34" s="180"/>
      <c r="SHX34" s="180"/>
      <c r="SHY34" s="180"/>
      <c r="SHZ34" s="180"/>
      <c r="SIA34" s="180"/>
      <c r="SIB34" s="180"/>
      <c r="SIC34" s="180"/>
      <c r="SID34" s="180"/>
      <c r="SIE34" s="180"/>
      <c r="SIF34" s="180"/>
      <c r="SIG34" s="180"/>
      <c r="SIH34" s="180"/>
      <c r="SII34" s="180"/>
      <c r="SIJ34" s="180"/>
      <c r="SIK34" s="180"/>
      <c r="SIL34" s="180"/>
      <c r="SIM34" s="180"/>
      <c r="SIN34" s="180"/>
      <c r="SIO34" s="180"/>
      <c r="SIP34" s="180"/>
      <c r="SIQ34" s="180"/>
      <c r="SIR34" s="180"/>
      <c r="SIS34" s="180"/>
      <c r="SIT34" s="180"/>
      <c r="SIU34" s="180"/>
      <c r="SIV34" s="180"/>
      <c r="SIW34" s="180"/>
      <c r="SIX34" s="180"/>
      <c r="SIY34" s="180"/>
      <c r="SIZ34" s="180"/>
      <c r="SJA34" s="180"/>
      <c r="SJB34" s="180"/>
      <c r="SJC34" s="180"/>
      <c r="SJD34" s="180"/>
      <c r="SJE34" s="180"/>
      <c r="SJF34" s="180"/>
      <c r="SJG34" s="180"/>
      <c r="SJH34" s="180"/>
      <c r="SJI34" s="180"/>
      <c r="SJJ34" s="180"/>
      <c r="SJK34" s="180"/>
      <c r="SJL34" s="180"/>
      <c r="SJM34" s="180"/>
      <c r="SJN34" s="180"/>
      <c r="SJO34" s="180"/>
      <c r="SJP34" s="180"/>
      <c r="SJQ34" s="180"/>
      <c r="SJR34" s="180"/>
      <c r="SJS34" s="180"/>
      <c r="SJT34" s="180"/>
      <c r="SJU34" s="180"/>
      <c r="SJV34" s="180"/>
      <c r="SJW34" s="180"/>
      <c r="SJX34" s="180"/>
      <c r="SJY34" s="180"/>
      <c r="SJZ34" s="180"/>
      <c r="SKA34" s="180"/>
      <c r="SKB34" s="180"/>
      <c r="SKC34" s="180"/>
      <c r="SKD34" s="180"/>
      <c r="SKE34" s="180"/>
      <c r="SKF34" s="180"/>
      <c r="SKG34" s="180"/>
      <c r="SKH34" s="180"/>
      <c r="SKI34" s="180"/>
      <c r="SKJ34" s="180"/>
      <c r="SKK34" s="180"/>
      <c r="SKL34" s="180"/>
      <c r="SKM34" s="180"/>
      <c r="SKN34" s="180"/>
      <c r="SKO34" s="180"/>
      <c r="SKP34" s="180"/>
      <c r="SKQ34" s="180"/>
      <c r="SKR34" s="180"/>
      <c r="SKS34" s="180"/>
      <c r="SKT34" s="180"/>
      <c r="SKU34" s="180"/>
      <c r="SKV34" s="180"/>
      <c r="SKW34" s="180"/>
      <c r="SKX34" s="180"/>
      <c r="SKY34" s="180"/>
      <c r="SKZ34" s="180"/>
      <c r="SLA34" s="180"/>
      <c r="SLB34" s="180"/>
      <c r="SLC34" s="180"/>
      <c r="SLD34" s="180"/>
      <c r="SLE34" s="180"/>
      <c r="SLF34" s="180"/>
      <c r="SLG34" s="180"/>
      <c r="SLH34" s="180"/>
      <c r="SLI34" s="180"/>
      <c r="SLJ34" s="180"/>
      <c r="SLK34" s="180"/>
      <c r="SLL34" s="180"/>
      <c r="SLM34" s="180"/>
      <c r="SLN34" s="180"/>
      <c r="SLO34" s="180"/>
      <c r="SLP34" s="180"/>
      <c r="SLQ34" s="180"/>
      <c r="SLR34" s="180"/>
      <c r="SLS34" s="180"/>
      <c r="SLT34" s="180"/>
      <c r="SLU34" s="180"/>
      <c r="SLV34" s="180"/>
      <c r="SLW34" s="180"/>
      <c r="SLX34" s="180"/>
      <c r="SLY34" s="180"/>
      <c r="SLZ34" s="180"/>
      <c r="SMA34" s="180"/>
      <c r="SMB34" s="180"/>
      <c r="SMC34" s="180"/>
      <c r="SMD34" s="180"/>
      <c r="SME34" s="180"/>
      <c r="SMF34" s="180"/>
      <c r="SMG34" s="180"/>
      <c r="SMH34" s="180"/>
      <c r="SMI34" s="180"/>
      <c r="SMJ34" s="180"/>
      <c r="SMK34" s="180"/>
      <c r="SML34" s="180"/>
      <c r="SMM34" s="180"/>
      <c r="SMN34" s="180"/>
      <c r="SMO34" s="180"/>
      <c r="SMP34" s="180"/>
      <c r="SMQ34" s="180"/>
      <c r="SMR34" s="180"/>
      <c r="SMS34" s="180"/>
      <c r="SMT34" s="180"/>
      <c r="SMU34" s="180"/>
      <c r="SMV34" s="180"/>
      <c r="SMW34" s="180"/>
      <c r="SMX34" s="180"/>
      <c r="SMY34" s="180"/>
      <c r="SMZ34" s="180"/>
      <c r="SNA34" s="180"/>
      <c r="SNB34" s="180"/>
      <c r="SNC34" s="180"/>
      <c r="SND34" s="180"/>
      <c r="SNE34" s="180"/>
      <c r="SNF34" s="180"/>
      <c r="SNG34" s="180"/>
      <c r="SNH34" s="180"/>
      <c r="SNI34" s="180"/>
      <c r="SNJ34" s="180"/>
      <c r="SNK34" s="180"/>
      <c r="SNL34" s="180"/>
      <c r="SNM34" s="180"/>
      <c r="SNN34" s="180"/>
      <c r="SNO34" s="180"/>
      <c r="SNP34" s="180"/>
      <c r="SNQ34" s="180"/>
      <c r="SNR34" s="180"/>
      <c r="SNS34" s="180"/>
      <c r="SNT34" s="180"/>
      <c r="SNU34" s="180"/>
      <c r="SNV34" s="180"/>
      <c r="SNW34" s="180"/>
      <c r="SNX34" s="180"/>
      <c r="SNY34" s="180"/>
      <c r="SNZ34" s="180"/>
      <c r="SOA34" s="180"/>
      <c r="SOB34" s="180"/>
      <c r="SOC34" s="180"/>
      <c r="SOD34" s="180"/>
      <c r="SOE34" s="180"/>
      <c r="SOF34" s="180"/>
      <c r="SOG34" s="180"/>
      <c r="SOH34" s="180"/>
      <c r="SOI34" s="180"/>
      <c r="SOJ34" s="180"/>
      <c r="SOK34" s="180"/>
      <c r="SOL34" s="180"/>
      <c r="SOM34" s="180"/>
      <c r="SON34" s="180"/>
      <c r="SOO34" s="180"/>
      <c r="SOP34" s="180"/>
      <c r="SOQ34" s="180"/>
      <c r="SOR34" s="180"/>
      <c r="SOS34" s="180"/>
      <c r="SOT34" s="180"/>
      <c r="SOU34" s="180"/>
      <c r="SOV34" s="180"/>
      <c r="SOW34" s="180"/>
      <c r="SOX34" s="180"/>
      <c r="SOY34" s="180"/>
      <c r="SOZ34" s="180"/>
      <c r="SPA34" s="180"/>
      <c r="SPB34" s="180"/>
      <c r="SPC34" s="180"/>
      <c r="SPD34" s="180"/>
      <c r="SPE34" s="180"/>
      <c r="SPF34" s="180"/>
      <c r="SPG34" s="180"/>
      <c r="SPH34" s="180"/>
      <c r="SPI34" s="180"/>
      <c r="SPJ34" s="180"/>
      <c r="SPK34" s="180"/>
      <c r="SPL34" s="180"/>
      <c r="SPM34" s="180"/>
      <c r="SPN34" s="180"/>
      <c r="SPO34" s="180"/>
      <c r="SPP34" s="180"/>
      <c r="SPQ34" s="180"/>
      <c r="SPR34" s="180"/>
      <c r="SPS34" s="180"/>
      <c r="SPT34" s="180"/>
      <c r="SPU34" s="180"/>
      <c r="SPV34" s="180"/>
      <c r="SPW34" s="180"/>
      <c r="SPX34" s="180"/>
      <c r="SPY34" s="180"/>
      <c r="SPZ34" s="180"/>
      <c r="SQA34" s="180"/>
      <c r="SQB34" s="180"/>
      <c r="SQC34" s="180"/>
      <c r="SQD34" s="180"/>
      <c r="SQE34" s="180"/>
      <c r="SQF34" s="180"/>
      <c r="SQG34" s="180"/>
      <c r="SQH34" s="180"/>
      <c r="SQI34" s="180"/>
      <c r="SQJ34" s="180"/>
      <c r="SQK34" s="180"/>
      <c r="SQL34" s="180"/>
      <c r="SQM34" s="180"/>
      <c r="SQN34" s="180"/>
      <c r="SQO34" s="180"/>
      <c r="SQP34" s="180"/>
      <c r="SQQ34" s="180"/>
      <c r="SQR34" s="180"/>
      <c r="SQS34" s="180"/>
      <c r="SQT34" s="180"/>
      <c r="SQU34" s="180"/>
      <c r="SQV34" s="180"/>
      <c r="SQW34" s="180"/>
      <c r="SQX34" s="180"/>
      <c r="SQY34" s="180"/>
      <c r="SQZ34" s="180"/>
      <c r="SRA34" s="180"/>
      <c r="SRB34" s="180"/>
      <c r="SRC34" s="180"/>
      <c r="SRD34" s="180"/>
      <c r="SRE34" s="180"/>
      <c r="SRF34" s="180"/>
      <c r="SRG34" s="180"/>
      <c r="SRH34" s="180"/>
      <c r="SRI34" s="180"/>
      <c r="SRJ34" s="180"/>
      <c r="SRK34" s="180"/>
      <c r="SRL34" s="180"/>
      <c r="SRM34" s="180"/>
      <c r="SRN34" s="180"/>
      <c r="SRO34" s="180"/>
      <c r="SRP34" s="180"/>
      <c r="SRQ34" s="180"/>
      <c r="SRR34" s="180"/>
      <c r="SRS34" s="180"/>
      <c r="SRT34" s="180"/>
      <c r="SRU34" s="180"/>
      <c r="SRV34" s="180"/>
      <c r="SRW34" s="180"/>
      <c r="SRX34" s="180"/>
      <c r="SRY34" s="180"/>
      <c r="SRZ34" s="180"/>
      <c r="SSA34" s="180"/>
      <c r="SSB34" s="180"/>
      <c r="SSC34" s="180"/>
      <c r="SSD34" s="180"/>
      <c r="SSE34" s="180"/>
      <c r="SSF34" s="180"/>
      <c r="SSG34" s="180"/>
      <c r="SSH34" s="180"/>
      <c r="SSI34" s="180"/>
      <c r="SSJ34" s="180"/>
      <c r="SSK34" s="180"/>
      <c r="SSL34" s="180"/>
      <c r="SSM34" s="180"/>
      <c r="SSN34" s="180"/>
      <c r="SSO34" s="180"/>
      <c r="SSP34" s="180"/>
      <c r="SSQ34" s="180"/>
      <c r="SSR34" s="180"/>
      <c r="SSS34" s="180"/>
      <c r="SST34" s="180"/>
      <c r="SSU34" s="180"/>
      <c r="SSV34" s="180"/>
      <c r="SSW34" s="180"/>
      <c r="SSX34" s="180"/>
      <c r="SSY34" s="180"/>
      <c r="SSZ34" s="180"/>
      <c r="STA34" s="180"/>
      <c r="STB34" s="180"/>
      <c r="STC34" s="180"/>
      <c r="STD34" s="180"/>
      <c r="STE34" s="180"/>
      <c r="STF34" s="180"/>
      <c r="STG34" s="180"/>
      <c r="STH34" s="180"/>
      <c r="STI34" s="180"/>
      <c r="STJ34" s="180"/>
      <c r="STK34" s="180"/>
      <c r="STL34" s="180"/>
      <c r="STM34" s="180"/>
      <c r="STN34" s="180"/>
      <c r="STO34" s="180"/>
      <c r="STP34" s="180"/>
      <c r="STQ34" s="180"/>
      <c r="STR34" s="180"/>
      <c r="STS34" s="180"/>
      <c r="STT34" s="180"/>
      <c r="STU34" s="180"/>
      <c r="STV34" s="180"/>
      <c r="STW34" s="180"/>
      <c r="STX34" s="180"/>
      <c r="STY34" s="180"/>
      <c r="STZ34" s="180"/>
      <c r="SUA34" s="180"/>
      <c r="SUB34" s="180"/>
      <c r="SUC34" s="180"/>
      <c r="SUD34" s="180"/>
      <c r="SUE34" s="180"/>
      <c r="SUF34" s="180"/>
      <c r="SUG34" s="180"/>
      <c r="SUH34" s="180"/>
      <c r="SUI34" s="180"/>
      <c r="SUJ34" s="180"/>
      <c r="SUK34" s="180"/>
      <c r="SUL34" s="180"/>
      <c r="SUM34" s="180"/>
      <c r="SUN34" s="180"/>
      <c r="SUO34" s="180"/>
      <c r="SUP34" s="180"/>
      <c r="SUQ34" s="180"/>
      <c r="SUR34" s="180"/>
      <c r="SUS34" s="180"/>
      <c r="SUT34" s="180"/>
      <c r="SUU34" s="180"/>
      <c r="SUV34" s="180"/>
      <c r="SUW34" s="180"/>
      <c r="SUX34" s="180"/>
      <c r="SUY34" s="180"/>
      <c r="SUZ34" s="180"/>
      <c r="SVA34" s="180"/>
      <c r="SVB34" s="180"/>
      <c r="SVC34" s="180"/>
      <c r="SVD34" s="180"/>
      <c r="SVE34" s="180"/>
      <c r="SVF34" s="180"/>
      <c r="SVG34" s="180"/>
      <c r="SVH34" s="180"/>
      <c r="SVI34" s="180"/>
      <c r="SVJ34" s="180"/>
      <c r="SVK34" s="180"/>
      <c r="SVL34" s="180"/>
      <c r="SVM34" s="180"/>
      <c r="SVN34" s="180"/>
      <c r="SVO34" s="180"/>
      <c r="SVP34" s="180"/>
      <c r="SVQ34" s="180"/>
      <c r="SVR34" s="180"/>
      <c r="SVS34" s="180"/>
      <c r="SVT34" s="180"/>
      <c r="SVU34" s="180"/>
      <c r="SVV34" s="180"/>
      <c r="SVW34" s="180"/>
      <c r="SVX34" s="180"/>
      <c r="SVY34" s="180"/>
      <c r="SVZ34" s="180"/>
      <c r="SWA34" s="180"/>
      <c r="SWB34" s="180"/>
      <c r="SWC34" s="180"/>
      <c r="SWD34" s="180"/>
      <c r="SWE34" s="180"/>
      <c r="SWF34" s="180"/>
      <c r="SWG34" s="180"/>
      <c r="SWH34" s="180"/>
      <c r="SWI34" s="180"/>
      <c r="SWJ34" s="180"/>
      <c r="SWK34" s="180"/>
      <c r="SWL34" s="180"/>
      <c r="SWM34" s="180"/>
      <c r="SWN34" s="180"/>
      <c r="SWO34" s="180"/>
      <c r="SWP34" s="180"/>
      <c r="SWQ34" s="180"/>
      <c r="SWR34" s="180"/>
      <c r="SWS34" s="180"/>
      <c r="SWT34" s="180"/>
      <c r="SWU34" s="180"/>
      <c r="SWV34" s="180"/>
      <c r="SWW34" s="180"/>
      <c r="SWX34" s="180"/>
      <c r="SWY34" s="180"/>
      <c r="SWZ34" s="180"/>
      <c r="SXA34" s="180"/>
      <c r="SXB34" s="180"/>
      <c r="SXC34" s="180"/>
      <c r="SXD34" s="180"/>
      <c r="SXE34" s="180"/>
      <c r="SXF34" s="180"/>
      <c r="SXG34" s="180"/>
      <c r="SXH34" s="180"/>
      <c r="SXI34" s="180"/>
      <c r="SXJ34" s="180"/>
      <c r="SXK34" s="180"/>
      <c r="SXL34" s="180"/>
      <c r="SXM34" s="180"/>
      <c r="SXN34" s="180"/>
      <c r="SXO34" s="180"/>
      <c r="SXP34" s="180"/>
      <c r="SXQ34" s="180"/>
      <c r="SXR34" s="180"/>
      <c r="SXS34" s="180"/>
      <c r="SXT34" s="180"/>
      <c r="SXU34" s="180"/>
      <c r="SXV34" s="180"/>
      <c r="SXW34" s="180"/>
      <c r="SXX34" s="180"/>
      <c r="SXY34" s="180"/>
      <c r="SXZ34" s="180"/>
      <c r="SYA34" s="180"/>
      <c r="SYB34" s="180"/>
      <c r="SYC34" s="180"/>
      <c r="SYD34" s="180"/>
      <c r="SYE34" s="180"/>
      <c r="SYF34" s="180"/>
      <c r="SYG34" s="180"/>
      <c r="SYH34" s="180"/>
      <c r="SYI34" s="180"/>
      <c r="SYJ34" s="180"/>
      <c r="SYK34" s="180"/>
      <c r="SYL34" s="180"/>
      <c r="SYM34" s="180"/>
      <c r="SYN34" s="180"/>
      <c r="SYO34" s="180"/>
      <c r="SYP34" s="180"/>
      <c r="SYQ34" s="180"/>
      <c r="SYR34" s="180"/>
      <c r="SYS34" s="180"/>
      <c r="SYT34" s="180"/>
      <c r="SYU34" s="180"/>
      <c r="SYV34" s="180"/>
      <c r="SYW34" s="180"/>
      <c r="SYX34" s="180"/>
      <c r="SYY34" s="180"/>
      <c r="SYZ34" s="180"/>
      <c r="SZA34" s="180"/>
      <c r="SZB34" s="180"/>
      <c r="SZC34" s="180"/>
      <c r="SZD34" s="180"/>
      <c r="SZE34" s="180"/>
      <c r="SZF34" s="180"/>
      <c r="SZG34" s="180"/>
      <c r="SZH34" s="180"/>
      <c r="SZI34" s="180"/>
      <c r="SZJ34" s="180"/>
      <c r="SZK34" s="180"/>
      <c r="SZL34" s="180"/>
      <c r="SZM34" s="180"/>
      <c r="SZN34" s="180"/>
      <c r="SZO34" s="180"/>
      <c r="SZP34" s="180"/>
      <c r="SZQ34" s="180"/>
      <c r="SZR34" s="180"/>
      <c r="SZS34" s="180"/>
      <c r="SZT34" s="180"/>
      <c r="SZU34" s="180"/>
      <c r="SZV34" s="180"/>
      <c r="SZW34" s="180"/>
      <c r="SZX34" s="180"/>
      <c r="SZY34" s="180"/>
      <c r="SZZ34" s="180"/>
      <c r="TAA34" s="180"/>
      <c r="TAB34" s="180"/>
      <c r="TAC34" s="180"/>
      <c r="TAD34" s="180"/>
      <c r="TAE34" s="180"/>
      <c r="TAF34" s="180"/>
      <c r="TAG34" s="180"/>
      <c r="TAH34" s="180"/>
      <c r="TAI34" s="180"/>
      <c r="TAJ34" s="180"/>
      <c r="TAK34" s="180"/>
      <c r="TAL34" s="180"/>
      <c r="TAM34" s="180"/>
      <c r="TAN34" s="180"/>
      <c r="TAO34" s="180"/>
      <c r="TAP34" s="180"/>
      <c r="TAQ34" s="180"/>
      <c r="TAR34" s="180"/>
      <c r="TAS34" s="180"/>
      <c r="TAT34" s="180"/>
      <c r="TAU34" s="180"/>
      <c r="TAV34" s="180"/>
      <c r="TAW34" s="180"/>
      <c r="TAX34" s="180"/>
      <c r="TAY34" s="180"/>
      <c r="TAZ34" s="180"/>
      <c r="TBA34" s="180"/>
      <c r="TBB34" s="180"/>
      <c r="TBC34" s="180"/>
      <c r="TBD34" s="180"/>
      <c r="TBE34" s="180"/>
      <c r="TBF34" s="180"/>
      <c r="TBG34" s="180"/>
      <c r="TBH34" s="180"/>
      <c r="TBI34" s="180"/>
      <c r="TBJ34" s="180"/>
      <c r="TBK34" s="180"/>
      <c r="TBL34" s="180"/>
      <c r="TBM34" s="180"/>
      <c r="TBN34" s="180"/>
      <c r="TBO34" s="180"/>
      <c r="TBP34" s="180"/>
      <c r="TBQ34" s="180"/>
      <c r="TBR34" s="180"/>
      <c r="TBS34" s="180"/>
      <c r="TBT34" s="180"/>
      <c r="TBU34" s="180"/>
      <c r="TBV34" s="180"/>
      <c r="TBW34" s="180"/>
      <c r="TBX34" s="180"/>
      <c r="TBY34" s="180"/>
      <c r="TBZ34" s="180"/>
      <c r="TCA34" s="180"/>
      <c r="TCB34" s="180"/>
      <c r="TCC34" s="180"/>
      <c r="TCD34" s="180"/>
      <c r="TCE34" s="180"/>
      <c r="TCF34" s="180"/>
      <c r="TCG34" s="180"/>
      <c r="TCH34" s="180"/>
      <c r="TCI34" s="180"/>
      <c r="TCJ34" s="180"/>
      <c r="TCK34" s="180"/>
      <c r="TCL34" s="180"/>
      <c r="TCM34" s="180"/>
      <c r="TCN34" s="180"/>
      <c r="TCO34" s="180"/>
      <c r="TCP34" s="180"/>
      <c r="TCQ34" s="180"/>
      <c r="TCR34" s="180"/>
      <c r="TCS34" s="180"/>
      <c r="TCT34" s="180"/>
      <c r="TCU34" s="180"/>
      <c r="TCV34" s="180"/>
      <c r="TCW34" s="180"/>
      <c r="TCX34" s="180"/>
      <c r="TCY34" s="180"/>
      <c r="TCZ34" s="180"/>
      <c r="TDA34" s="180"/>
      <c r="TDB34" s="180"/>
      <c r="TDC34" s="180"/>
      <c r="TDD34" s="180"/>
      <c r="TDE34" s="180"/>
      <c r="TDF34" s="180"/>
      <c r="TDG34" s="180"/>
      <c r="TDH34" s="180"/>
      <c r="TDI34" s="180"/>
      <c r="TDJ34" s="180"/>
      <c r="TDK34" s="180"/>
      <c r="TDL34" s="180"/>
      <c r="TDM34" s="180"/>
      <c r="TDN34" s="180"/>
      <c r="TDO34" s="180"/>
      <c r="TDP34" s="180"/>
      <c r="TDQ34" s="180"/>
      <c r="TDR34" s="180"/>
      <c r="TDS34" s="180"/>
      <c r="TDT34" s="180"/>
      <c r="TDU34" s="180"/>
      <c r="TDV34" s="180"/>
      <c r="TDW34" s="180"/>
      <c r="TDX34" s="180"/>
      <c r="TDY34" s="180"/>
      <c r="TDZ34" s="180"/>
      <c r="TEA34" s="180"/>
      <c r="TEB34" s="180"/>
      <c r="TEC34" s="180"/>
      <c r="TED34" s="180"/>
      <c r="TEE34" s="180"/>
      <c r="TEF34" s="180"/>
      <c r="TEG34" s="180"/>
      <c r="TEH34" s="180"/>
      <c r="TEI34" s="180"/>
      <c r="TEJ34" s="180"/>
      <c r="TEK34" s="180"/>
      <c r="TEL34" s="180"/>
      <c r="TEM34" s="180"/>
      <c r="TEN34" s="180"/>
      <c r="TEO34" s="180"/>
      <c r="TEP34" s="180"/>
      <c r="TEQ34" s="180"/>
      <c r="TER34" s="180"/>
      <c r="TES34" s="180"/>
      <c r="TET34" s="180"/>
      <c r="TEU34" s="180"/>
      <c r="TEV34" s="180"/>
      <c r="TEW34" s="180"/>
      <c r="TEX34" s="180"/>
      <c r="TEY34" s="180"/>
      <c r="TEZ34" s="180"/>
      <c r="TFA34" s="180"/>
      <c r="TFB34" s="180"/>
      <c r="TFC34" s="180"/>
      <c r="TFD34" s="180"/>
      <c r="TFE34" s="180"/>
      <c r="TFF34" s="180"/>
      <c r="TFG34" s="180"/>
      <c r="TFH34" s="180"/>
      <c r="TFI34" s="180"/>
      <c r="TFJ34" s="180"/>
      <c r="TFK34" s="180"/>
      <c r="TFL34" s="180"/>
      <c r="TFM34" s="180"/>
      <c r="TFN34" s="180"/>
      <c r="TFO34" s="180"/>
      <c r="TFP34" s="180"/>
      <c r="TFQ34" s="180"/>
      <c r="TFR34" s="180"/>
      <c r="TFS34" s="180"/>
      <c r="TFT34" s="180"/>
      <c r="TFU34" s="180"/>
      <c r="TFV34" s="180"/>
      <c r="TFW34" s="180"/>
      <c r="TFX34" s="180"/>
      <c r="TFY34" s="180"/>
      <c r="TFZ34" s="180"/>
      <c r="TGA34" s="180"/>
      <c r="TGB34" s="180"/>
      <c r="TGC34" s="180"/>
      <c r="TGD34" s="180"/>
      <c r="TGE34" s="180"/>
      <c r="TGF34" s="180"/>
      <c r="TGG34" s="180"/>
      <c r="TGH34" s="180"/>
      <c r="TGI34" s="180"/>
      <c r="TGJ34" s="180"/>
      <c r="TGK34" s="180"/>
      <c r="TGL34" s="180"/>
      <c r="TGM34" s="180"/>
      <c r="TGN34" s="180"/>
      <c r="TGO34" s="180"/>
      <c r="TGP34" s="180"/>
      <c r="TGQ34" s="180"/>
      <c r="TGR34" s="180"/>
      <c r="TGS34" s="180"/>
      <c r="TGT34" s="180"/>
      <c r="TGU34" s="180"/>
      <c r="TGV34" s="180"/>
      <c r="TGW34" s="180"/>
      <c r="TGX34" s="180"/>
      <c r="TGY34" s="180"/>
      <c r="TGZ34" s="180"/>
      <c r="THA34" s="180"/>
      <c r="THB34" s="180"/>
      <c r="THC34" s="180"/>
      <c r="THD34" s="180"/>
      <c r="THE34" s="180"/>
      <c r="THF34" s="180"/>
      <c r="THG34" s="180"/>
      <c r="THH34" s="180"/>
      <c r="THI34" s="180"/>
      <c r="THJ34" s="180"/>
      <c r="THK34" s="180"/>
      <c r="THL34" s="180"/>
      <c r="THM34" s="180"/>
      <c r="THN34" s="180"/>
      <c r="THO34" s="180"/>
      <c r="THP34" s="180"/>
      <c r="THQ34" s="180"/>
      <c r="THR34" s="180"/>
      <c r="THS34" s="180"/>
      <c r="THT34" s="180"/>
      <c r="THU34" s="180"/>
      <c r="THV34" s="180"/>
      <c r="THW34" s="180"/>
      <c r="THX34" s="180"/>
      <c r="THY34" s="180"/>
      <c r="THZ34" s="180"/>
      <c r="TIA34" s="180"/>
      <c r="TIB34" s="180"/>
      <c r="TIC34" s="180"/>
      <c r="TID34" s="180"/>
      <c r="TIE34" s="180"/>
      <c r="TIF34" s="180"/>
      <c r="TIG34" s="180"/>
      <c r="TIH34" s="180"/>
      <c r="TII34" s="180"/>
      <c r="TIJ34" s="180"/>
      <c r="TIK34" s="180"/>
      <c r="TIL34" s="180"/>
      <c r="TIM34" s="180"/>
      <c r="TIN34" s="180"/>
      <c r="TIO34" s="180"/>
      <c r="TIP34" s="180"/>
      <c r="TIQ34" s="180"/>
      <c r="TIR34" s="180"/>
      <c r="TIS34" s="180"/>
      <c r="TIT34" s="180"/>
      <c r="TIU34" s="180"/>
      <c r="TIV34" s="180"/>
      <c r="TIW34" s="180"/>
      <c r="TIX34" s="180"/>
      <c r="TIY34" s="180"/>
      <c r="TIZ34" s="180"/>
      <c r="TJA34" s="180"/>
      <c r="TJB34" s="180"/>
      <c r="TJC34" s="180"/>
      <c r="TJD34" s="180"/>
      <c r="TJE34" s="180"/>
      <c r="TJF34" s="180"/>
      <c r="TJG34" s="180"/>
      <c r="TJH34" s="180"/>
      <c r="TJI34" s="180"/>
      <c r="TJJ34" s="180"/>
      <c r="TJK34" s="180"/>
      <c r="TJL34" s="180"/>
      <c r="TJM34" s="180"/>
      <c r="TJN34" s="180"/>
      <c r="TJO34" s="180"/>
      <c r="TJP34" s="180"/>
      <c r="TJQ34" s="180"/>
      <c r="TJR34" s="180"/>
      <c r="TJS34" s="180"/>
      <c r="TJT34" s="180"/>
      <c r="TJU34" s="180"/>
      <c r="TJV34" s="180"/>
      <c r="TJW34" s="180"/>
      <c r="TJX34" s="180"/>
      <c r="TJY34" s="180"/>
      <c r="TJZ34" s="180"/>
      <c r="TKA34" s="180"/>
      <c r="TKB34" s="180"/>
      <c r="TKC34" s="180"/>
      <c r="TKD34" s="180"/>
      <c r="TKE34" s="180"/>
      <c r="TKF34" s="180"/>
      <c r="TKG34" s="180"/>
      <c r="TKH34" s="180"/>
      <c r="TKI34" s="180"/>
      <c r="TKJ34" s="180"/>
      <c r="TKK34" s="180"/>
      <c r="TKL34" s="180"/>
      <c r="TKM34" s="180"/>
      <c r="TKN34" s="180"/>
      <c r="TKO34" s="180"/>
      <c r="TKP34" s="180"/>
      <c r="TKQ34" s="180"/>
      <c r="TKR34" s="180"/>
      <c r="TKS34" s="180"/>
      <c r="TKT34" s="180"/>
      <c r="TKU34" s="180"/>
      <c r="TKV34" s="180"/>
      <c r="TKW34" s="180"/>
      <c r="TKX34" s="180"/>
      <c r="TKY34" s="180"/>
      <c r="TKZ34" s="180"/>
      <c r="TLA34" s="180"/>
      <c r="TLB34" s="180"/>
      <c r="TLC34" s="180"/>
      <c r="TLD34" s="180"/>
      <c r="TLE34" s="180"/>
      <c r="TLF34" s="180"/>
      <c r="TLG34" s="180"/>
      <c r="TLH34" s="180"/>
      <c r="TLI34" s="180"/>
      <c r="TLJ34" s="180"/>
      <c r="TLK34" s="180"/>
      <c r="TLL34" s="180"/>
      <c r="TLM34" s="180"/>
      <c r="TLN34" s="180"/>
      <c r="TLO34" s="180"/>
      <c r="TLP34" s="180"/>
      <c r="TLQ34" s="180"/>
      <c r="TLR34" s="180"/>
      <c r="TLS34" s="180"/>
      <c r="TLT34" s="180"/>
      <c r="TLU34" s="180"/>
      <c r="TLV34" s="180"/>
      <c r="TLW34" s="180"/>
      <c r="TLX34" s="180"/>
      <c r="TLY34" s="180"/>
      <c r="TLZ34" s="180"/>
      <c r="TMA34" s="180"/>
      <c r="TMB34" s="180"/>
      <c r="TMC34" s="180"/>
      <c r="TMD34" s="180"/>
      <c r="TME34" s="180"/>
      <c r="TMF34" s="180"/>
      <c r="TMG34" s="180"/>
      <c r="TMH34" s="180"/>
      <c r="TMI34" s="180"/>
      <c r="TMJ34" s="180"/>
      <c r="TMK34" s="180"/>
      <c r="TML34" s="180"/>
      <c r="TMM34" s="180"/>
      <c r="TMN34" s="180"/>
      <c r="TMO34" s="180"/>
      <c r="TMP34" s="180"/>
      <c r="TMQ34" s="180"/>
      <c r="TMR34" s="180"/>
      <c r="TMS34" s="180"/>
      <c r="TMT34" s="180"/>
      <c r="TMU34" s="180"/>
      <c r="TMV34" s="180"/>
      <c r="TMW34" s="180"/>
      <c r="TMX34" s="180"/>
      <c r="TMY34" s="180"/>
      <c r="TMZ34" s="180"/>
      <c r="TNA34" s="180"/>
      <c r="TNB34" s="180"/>
      <c r="TNC34" s="180"/>
      <c r="TND34" s="180"/>
      <c r="TNE34" s="180"/>
      <c r="TNF34" s="180"/>
      <c r="TNG34" s="180"/>
      <c r="TNH34" s="180"/>
      <c r="TNI34" s="180"/>
      <c r="TNJ34" s="180"/>
      <c r="TNK34" s="180"/>
      <c r="TNL34" s="180"/>
      <c r="TNM34" s="180"/>
      <c r="TNN34" s="180"/>
      <c r="TNO34" s="180"/>
      <c r="TNP34" s="180"/>
      <c r="TNQ34" s="180"/>
      <c r="TNR34" s="180"/>
      <c r="TNS34" s="180"/>
      <c r="TNT34" s="180"/>
      <c r="TNU34" s="180"/>
      <c r="TNV34" s="180"/>
      <c r="TNW34" s="180"/>
      <c r="TNX34" s="180"/>
      <c r="TNY34" s="180"/>
      <c r="TNZ34" s="180"/>
      <c r="TOA34" s="180"/>
      <c r="TOB34" s="180"/>
      <c r="TOC34" s="180"/>
      <c r="TOD34" s="180"/>
      <c r="TOE34" s="180"/>
      <c r="TOF34" s="180"/>
      <c r="TOG34" s="180"/>
      <c r="TOH34" s="180"/>
      <c r="TOI34" s="180"/>
      <c r="TOJ34" s="180"/>
      <c r="TOK34" s="180"/>
      <c r="TOL34" s="180"/>
      <c r="TOM34" s="180"/>
      <c r="TON34" s="180"/>
      <c r="TOO34" s="180"/>
      <c r="TOP34" s="180"/>
      <c r="TOQ34" s="180"/>
      <c r="TOR34" s="180"/>
      <c r="TOS34" s="180"/>
      <c r="TOT34" s="180"/>
      <c r="TOU34" s="180"/>
      <c r="TOV34" s="180"/>
      <c r="TOW34" s="180"/>
      <c r="TOX34" s="180"/>
      <c r="TOY34" s="180"/>
      <c r="TOZ34" s="180"/>
      <c r="TPA34" s="180"/>
      <c r="TPB34" s="180"/>
      <c r="TPC34" s="180"/>
      <c r="TPD34" s="180"/>
      <c r="TPE34" s="180"/>
      <c r="TPF34" s="180"/>
      <c r="TPG34" s="180"/>
      <c r="TPH34" s="180"/>
      <c r="TPI34" s="180"/>
      <c r="TPJ34" s="180"/>
      <c r="TPK34" s="180"/>
      <c r="TPL34" s="180"/>
      <c r="TPM34" s="180"/>
      <c r="TPN34" s="180"/>
      <c r="TPO34" s="180"/>
      <c r="TPP34" s="180"/>
      <c r="TPQ34" s="180"/>
      <c r="TPR34" s="180"/>
      <c r="TPS34" s="180"/>
      <c r="TPT34" s="180"/>
      <c r="TPU34" s="180"/>
      <c r="TPV34" s="180"/>
      <c r="TPW34" s="180"/>
      <c r="TPX34" s="180"/>
      <c r="TPY34" s="180"/>
      <c r="TPZ34" s="180"/>
      <c r="TQA34" s="180"/>
      <c r="TQB34" s="180"/>
      <c r="TQC34" s="180"/>
      <c r="TQD34" s="180"/>
      <c r="TQE34" s="180"/>
      <c r="TQF34" s="180"/>
      <c r="TQG34" s="180"/>
      <c r="TQH34" s="180"/>
      <c r="TQI34" s="180"/>
      <c r="TQJ34" s="180"/>
      <c r="TQK34" s="180"/>
      <c r="TQL34" s="180"/>
      <c r="TQM34" s="180"/>
      <c r="TQN34" s="180"/>
      <c r="TQO34" s="180"/>
      <c r="TQP34" s="180"/>
      <c r="TQQ34" s="180"/>
      <c r="TQR34" s="180"/>
      <c r="TQS34" s="180"/>
      <c r="TQT34" s="180"/>
      <c r="TQU34" s="180"/>
      <c r="TQV34" s="180"/>
      <c r="TQW34" s="180"/>
      <c r="TQX34" s="180"/>
      <c r="TQY34" s="180"/>
      <c r="TQZ34" s="180"/>
      <c r="TRA34" s="180"/>
      <c r="TRB34" s="180"/>
      <c r="TRC34" s="180"/>
      <c r="TRD34" s="180"/>
      <c r="TRE34" s="180"/>
      <c r="TRF34" s="180"/>
      <c r="TRG34" s="180"/>
      <c r="TRH34" s="180"/>
      <c r="TRI34" s="180"/>
      <c r="TRJ34" s="180"/>
      <c r="TRK34" s="180"/>
      <c r="TRL34" s="180"/>
      <c r="TRM34" s="180"/>
      <c r="TRN34" s="180"/>
      <c r="TRO34" s="180"/>
      <c r="TRP34" s="180"/>
      <c r="TRQ34" s="180"/>
      <c r="TRR34" s="180"/>
      <c r="TRS34" s="180"/>
      <c r="TRT34" s="180"/>
      <c r="TRU34" s="180"/>
      <c r="TRV34" s="180"/>
      <c r="TRW34" s="180"/>
      <c r="TRX34" s="180"/>
      <c r="TRY34" s="180"/>
      <c r="TRZ34" s="180"/>
      <c r="TSA34" s="180"/>
      <c r="TSB34" s="180"/>
      <c r="TSC34" s="180"/>
      <c r="TSD34" s="180"/>
      <c r="TSE34" s="180"/>
      <c r="TSF34" s="180"/>
      <c r="TSG34" s="180"/>
      <c r="TSH34" s="180"/>
      <c r="TSI34" s="180"/>
      <c r="TSJ34" s="180"/>
      <c r="TSK34" s="180"/>
      <c r="TSL34" s="180"/>
      <c r="TSM34" s="180"/>
      <c r="TSN34" s="180"/>
      <c r="TSO34" s="180"/>
      <c r="TSP34" s="180"/>
      <c r="TSQ34" s="180"/>
      <c r="TSR34" s="180"/>
      <c r="TSS34" s="180"/>
      <c r="TST34" s="180"/>
      <c r="TSU34" s="180"/>
      <c r="TSV34" s="180"/>
      <c r="TSW34" s="180"/>
      <c r="TSX34" s="180"/>
      <c r="TSY34" s="180"/>
      <c r="TSZ34" s="180"/>
      <c r="TTA34" s="180"/>
      <c r="TTB34" s="180"/>
      <c r="TTC34" s="180"/>
      <c r="TTD34" s="180"/>
      <c r="TTE34" s="180"/>
      <c r="TTF34" s="180"/>
      <c r="TTG34" s="180"/>
      <c r="TTH34" s="180"/>
      <c r="TTI34" s="180"/>
      <c r="TTJ34" s="180"/>
      <c r="TTK34" s="180"/>
      <c r="TTL34" s="180"/>
      <c r="TTM34" s="180"/>
      <c r="TTN34" s="180"/>
      <c r="TTO34" s="180"/>
      <c r="TTP34" s="180"/>
      <c r="TTQ34" s="180"/>
      <c r="TTR34" s="180"/>
      <c r="TTS34" s="180"/>
      <c r="TTT34" s="180"/>
      <c r="TTU34" s="180"/>
      <c r="TTV34" s="180"/>
      <c r="TTW34" s="180"/>
      <c r="TTX34" s="180"/>
      <c r="TTY34" s="180"/>
      <c r="TTZ34" s="180"/>
      <c r="TUA34" s="180"/>
      <c r="TUB34" s="180"/>
      <c r="TUC34" s="180"/>
      <c r="TUD34" s="180"/>
      <c r="TUE34" s="180"/>
      <c r="TUF34" s="180"/>
      <c r="TUG34" s="180"/>
      <c r="TUH34" s="180"/>
      <c r="TUI34" s="180"/>
      <c r="TUJ34" s="180"/>
      <c r="TUK34" s="180"/>
      <c r="TUL34" s="180"/>
      <c r="TUM34" s="180"/>
      <c r="TUN34" s="180"/>
      <c r="TUO34" s="180"/>
      <c r="TUP34" s="180"/>
      <c r="TUQ34" s="180"/>
      <c r="TUR34" s="180"/>
      <c r="TUS34" s="180"/>
      <c r="TUT34" s="180"/>
      <c r="TUU34" s="180"/>
      <c r="TUV34" s="180"/>
      <c r="TUW34" s="180"/>
      <c r="TUX34" s="180"/>
      <c r="TUY34" s="180"/>
      <c r="TUZ34" s="180"/>
      <c r="TVA34" s="180"/>
      <c r="TVB34" s="180"/>
      <c r="TVC34" s="180"/>
      <c r="TVD34" s="180"/>
      <c r="TVE34" s="180"/>
      <c r="TVF34" s="180"/>
      <c r="TVG34" s="180"/>
      <c r="TVH34" s="180"/>
      <c r="TVI34" s="180"/>
      <c r="TVJ34" s="180"/>
      <c r="TVK34" s="180"/>
      <c r="TVL34" s="180"/>
      <c r="TVM34" s="180"/>
      <c r="TVN34" s="180"/>
      <c r="TVO34" s="180"/>
      <c r="TVP34" s="180"/>
      <c r="TVQ34" s="180"/>
      <c r="TVR34" s="180"/>
      <c r="TVS34" s="180"/>
      <c r="TVT34" s="180"/>
      <c r="TVU34" s="180"/>
      <c r="TVV34" s="180"/>
      <c r="TVW34" s="180"/>
      <c r="TVX34" s="180"/>
      <c r="TVY34" s="180"/>
      <c r="TVZ34" s="180"/>
      <c r="TWA34" s="180"/>
      <c r="TWB34" s="180"/>
      <c r="TWC34" s="180"/>
      <c r="TWD34" s="180"/>
      <c r="TWE34" s="180"/>
      <c r="TWF34" s="180"/>
      <c r="TWG34" s="180"/>
      <c r="TWH34" s="180"/>
      <c r="TWI34" s="180"/>
      <c r="TWJ34" s="180"/>
      <c r="TWK34" s="180"/>
      <c r="TWL34" s="180"/>
      <c r="TWM34" s="180"/>
      <c r="TWN34" s="180"/>
      <c r="TWO34" s="180"/>
      <c r="TWP34" s="180"/>
      <c r="TWQ34" s="180"/>
      <c r="TWR34" s="180"/>
      <c r="TWS34" s="180"/>
      <c r="TWT34" s="180"/>
      <c r="TWU34" s="180"/>
      <c r="TWV34" s="180"/>
      <c r="TWW34" s="180"/>
      <c r="TWX34" s="180"/>
      <c r="TWY34" s="180"/>
      <c r="TWZ34" s="180"/>
      <c r="TXA34" s="180"/>
      <c r="TXB34" s="180"/>
      <c r="TXC34" s="180"/>
      <c r="TXD34" s="180"/>
      <c r="TXE34" s="180"/>
      <c r="TXF34" s="180"/>
      <c r="TXG34" s="180"/>
      <c r="TXH34" s="180"/>
      <c r="TXI34" s="180"/>
      <c r="TXJ34" s="180"/>
      <c r="TXK34" s="180"/>
      <c r="TXL34" s="180"/>
      <c r="TXM34" s="180"/>
      <c r="TXN34" s="180"/>
      <c r="TXO34" s="180"/>
      <c r="TXP34" s="180"/>
      <c r="TXQ34" s="180"/>
      <c r="TXR34" s="180"/>
      <c r="TXS34" s="180"/>
      <c r="TXT34" s="180"/>
      <c r="TXU34" s="180"/>
      <c r="TXV34" s="180"/>
      <c r="TXW34" s="180"/>
      <c r="TXX34" s="180"/>
      <c r="TXY34" s="180"/>
      <c r="TXZ34" s="180"/>
      <c r="TYA34" s="180"/>
      <c r="TYB34" s="180"/>
      <c r="TYC34" s="180"/>
      <c r="TYD34" s="180"/>
      <c r="TYE34" s="180"/>
      <c r="TYF34" s="180"/>
      <c r="TYG34" s="180"/>
      <c r="TYH34" s="180"/>
      <c r="TYI34" s="180"/>
      <c r="TYJ34" s="180"/>
      <c r="TYK34" s="180"/>
      <c r="TYL34" s="180"/>
      <c r="TYM34" s="180"/>
      <c r="TYN34" s="180"/>
      <c r="TYO34" s="180"/>
      <c r="TYP34" s="180"/>
      <c r="TYQ34" s="180"/>
      <c r="TYR34" s="180"/>
      <c r="TYS34" s="180"/>
      <c r="TYT34" s="180"/>
      <c r="TYU34" s="180"/>
      <c r="TYV34" s="180"/>
      <c r="TYW34" s="180"/>
      <c r="TYX34" s="180"/>
      <c r="TYY34" s="180"/>
      <c r="TYZ34" s="180"/>
      <c r="TZA34" s="180"/>
      <c r="TZB34" s="180"/>
      <c r="TZC34" s="180"/>
      <c r="TZD34" s="180"/>
      <c r="TZE34" s="180"/>
      <c r="TZF34" s="180"/>
      <c r="TZG34" s="180"/>
      <c r="TZH34" s="180"/>
      <c r="TZI34" s="180"/>
      <c r="TZJ34" s="180"/>
      <c r="TZK34" s="180"/>
      <c r="TZL34" s="180"/>
      <c r="TZM34" s="180"/>
      <c r="TZN34" s="180"/>
      <c r="TZO34" s="180"/>
      <c r="TZP34" s="180"/>
      <c r="TZQ34" s="180"/>
      <c r="TZR34" s="180"/>
      <c r="TZS34" s="180"/>
      <c r="TZT34" s="180"/>
      <c r="TZU34" s="180"/>
      <c r="TZV34" s="180"/>
      <c r="TZW34" s="180"/>
      <c r="TZX34" s="180"/>
      <c r="TZY34" s="180"/>
      <c r="TZZ34" s="180"/>
      <c r="UAA34" s="180"/>
      <c r="UAB34" s="180"/>
      <c r="UAC34" s="180"/>
      <c r="UAD34" s="180"/>
      <c r="UAE34" s="180"/>
      <c r="UAF34" s="180"/>
      <c r="UAG34" s="180"/>
      <c r="UAH34" s="180"/>
      <c r="UAI34" s="180"/>
      <c r="UAJ34" s="180"/>
      <c r="UAK34" s="180"/>
      <c r="UAL34" s="180"/>
      <c r="UAM34" s="180"/>
      <c r="UAN34" s="180"/>
      <c r="UAO34" s="180"/>
      <c r="UAP34" s="180"/>
      <c r="UAQ34" s="180"/>
      <c r="UAR34" s="180"/>
      <c r="UAS34" s="180"/>
      <c r="UAT34" s="180"/>
      <c r="UAU34" s="180"/>
      <c r="UAV34" s="180"/>
      <c r="UAW34" s="180"/>
      <c r="UAX34" s="180"/>
      <c r="UAY34" s="180"/>
      <c r="UAZ34" s="180"/>
      <c r="UBA34" s="180"/>
      <c r="UBB34" s="180"/>
      <c r="UBC34" s="180"/>
      <c r="UBD34" s="180"/>
      <c r="UBE34" s="180"/>
      <c r="UBF34" s="180"/>
      <c r="UBG34" s="180"/>
      <c r="UBH34" s="180"/>
      <c r="UBI34" s="180"/>
      <c r="UBJ34" s="180"/>
      <c r="UBK34" s="180"/>
      <c r="UBL34" s="180"/>
      <c r="UBM34" s="180"/>
      <c r="UBN34" s="180"/>
      <c r="UBO34" s="180"/>
      <c r="UBP34" s="180"/>
      <c r="UBQ34" s="180"/>
      <c r="UBR34" s="180"/>
      <c r="UBS34" s="180"/>
      <c r="UBT34" s="180"/>
      <c r="UBU34" s="180"/>
      <c r="UBV34" s="180"/>
      <c r="UBW34" s="180"/>
      <c r="UBX34" s="180"/>
      <c r="UBY34" s="180"/>
      <c r="UBZ34" s="180"/>
      <c r="UCA34" s="180"/>
      <c r="UCB34" s="180"/>
      <c r="UCC34" s="180"/>
      <c r="UCD34" s="180"/>
      <c r="UCE34" s="180"/>
      <c r="UCF34" s="180"/>
      <c r="UCG34" s="180"/>
      <c r="UCH34" s="180"/>
      <c r="UCI34" s="180"/>
      <c r="UCJ34" s="180"/>
      <c r="UCK34" s="180"/>
      <c r="UCL34" s="180"/>
      <c r="UCM34" s="180"/>
      <c r="UCN34" s="180"/>
      <c r="UCO34" s="180"/>
      <c r="UCP34" s="180"/>
      <c r="UCQ34" s="180"/>
      <c r="UCR34" s="180"/>
      <c r="UCS34" s="180"/>
      <c r="UCT34" s="180"/>
      <c r="UCU34" s="180"/>
      <c r="UCV34" s="180"/>
      <c r="UCW34" s="180"/>
      <c r="UCX34" s="180"/>
      <c r="UCY34" s="180"/>
      <c r="UCZ34" s="180"/>
      <c r="UDA34" s="180"/>
      <c r="UDB34" s="180"/>
      <c r="UDC34" s="180"/>
      <c r="UDD34" s="180"/>
      <c r="UDE34" s="180"/>
      <c r="UDF34" s="180"/>
      <c r="UDG34" s="180"/>
      <c r="UDH34" s="180"/>
      <c r="UDI34" s="180"/>
      <c r="UDJ34" s="180"/>
      <c r="UDK34" s="180"/>
      <c r="UDL34" s="180"/>
      <c r="UDM34" s="180"/>
      <c r="UDN34" s="180"/>
      <c r="UDO34" s="180"/>
      <c r="UDP34" s="180"/>
      <c r="UDQ34" s="180"/>
      <c r="UDR34" s="180"/>
      <c r="UDS34" s="180"/>
      <c r="UDT34" s="180"/>
      <c r="UDU34" s="180"/>
      <c r="UDV34" s="180"/>
      <c r="UDW34" s="180"/>
      <c r="UDX34" s="180"/>
      <c r="UDY34" s="180"/>
      <c r="UDZ34" s="180"/>
      <c r="UEA34" s="180"/>
      <c r="UEB34" s="180"/>
      <c r="UEC34" s="180"/>
      <c r="UED34" s="180"/>
      <c r="UEE34" s="180"/>
      <c r="UEF34" s="180"/>
      <c r="UEG34" s="180"/>
      <c r="UEH34" s="180"/>
      <c r="UEI34" s="180"/>
      <c r="UEJ34" s="180"/>
      <c r="UEK34" s="180"/>
      <c r="UEL34" s="180"/>
      <c r="UEM34" s="180"/>
      <c r="UEN34" s="180"/>
      <c r="UEO34" s="180"/>
      <c r="UEP34" s="180"/>
      <c r="UEQ34" s="180"/>
      <c r="UER34" s="180"/>
      <c r="UES34" s="180"/>
      <c r="UET34" s="180"/>
      <c r="UEU34" s="180"/>
      <c r="UEV34" s="180"/>
      <c r="UEW34" s="180"/>
      <c r="UEX34" s="180"/>
      <c r="UEY34" s="180"/>
      <c r="UEZ34" s="180"/>
      <c r="UFA34" s="180"/>
      <c r="UFB34" s="180"/>
      <c r="UFC34" s="180"/>
      <c r="UFD34" s="180"/>
      <c r="UFE34" s="180"/>
      <c r="UFF34" s="180"/>
      <c r="UFG34" s="180"/>
      <c r="UFH34" s="180"/>
      <c r="UFI34" s="180"/>
      <c r="UFJ34" s="180"/>
      <c r="UFK34" s="180"/>
      <c r="UFL34" s="180"/>
      <c r="UFM34" s="180"/>
      <c r="UFN34" s="180"/>
      <c r="UFO34" s="180"/>
      <c r="UFP34" s="180"/>
      <c r="UFQ34" s="180"/>
      <c r="UFR34" s="180"/>
      <c r="UFS34" s="180"/>
      <c r="UFT34" s="180"/>
      <c r="UFU34" s="180"/>
      <c r="UFV34" s="180"/>
      <c r="UFW34" s="180"/>
      <c r="UFX34" s="180"/>
      <c r="UFY34" s="180"/>
      <c r="UFZ34" s="180"/>
      <c r="UGA34" s="180"/>
      <c r="UGB34" s="180"/>
      <c r="UGC34" s="180"/>
      <c r="UGD34" s="180"/>
      <c r="UGE34" s="180"/>
      <c r="UGF34" s="180"/>
      <c r="UGG34" s="180"/>
      <c r="UGH34" s="180"/>
      <c r="UGI34" s="180"/>
      <c r="UGJ34" s="180"/>
      <c r="UGK34" s="180"/>
      <c r="UGL34" s="180"/>
      <c r="UGM34" s="180"/>
      <c r="UGN34" s="180"/>
      <c r="UGO34" s="180"/>
      <c r="UGP34" s="180"/>
      <c r="UGQ34" s="180"/>
      <c r="UGR34" s="180"/>
      <c r="UGS34" s="180"/>
      <c r="UGT34" s="180"/>
      <c r="UGU34" s="180"/>
      <c r="UGV34" s="180"/>
      <c r="UGW34" s="180"/>
      <c r="UGX34" s="180"/>
      <c r="UGY34" s="180"/>
      <c r="UGZ34" s="180"/>
      <c r="UHA34" s="180"/>
      <c r="UHB34" s="180"/>
      <c r="UHC34" s="180"/>
      <c r="UHD34" s="180"/>
      <c r="UHE34" s="180"/>
      <c r="UHF34" s="180"/>
      <c r="UHG34" s="180"/>
      <c r="UHH34" s="180"/>
      <c r="UHI34" s="180"/>
      <c r="UHJ34" s="180"/>
      <c r="UHK34" s="180"/>
      <c r="UHL34" s="180"/>
      <c r="UHM34" s="180"/>
      <c r="UHN34" s="180"/>
      <c r="UHO34" s="180"/>
      <c r="UHP34" s="180"/>
      <c r="UHQ34" s="180"/>
      <c r="UHR34" s="180"/>
      <c r="UHS34" s="180"/>
      <c r="UHT34" s="180"/>
      <c r="UHU34" s="180"/>
      <c r="UHV34" s="180"/>
      <c r="UHW34" s="180"/>
      <c r="UHX34" s="180"/>
      <c r="UHY34" s="180"/>
      <c r="UHZ34" s="180"/>
      <c r="UIA34" s="180"/>
      <c r="UIB34" s="180"/>
      <c r="UIC34" s="180"/>
      <c r="UID34" s="180"/>
      <c r="UIE34" s="180"/>
      <c r="UIF34" s="180"/>
      <c r="UIG34" s="180"/>
      <c r="UIH34" s="180"/>
      <c r="UII34" s="180"/>
      <c r="UIJ34" s="180"/>
      <c r="UIK34" s="180"/>
      <c r="UIL34" s="180"/>
      <c r="UIM34" s="180"/>
      <c r="UIN34" s="180"/>
      <c r="UIO34" s="180"/>
      <c r="UIP34" s="180"/>
      <c r="UIQ34" s="180"/>
      <c r="UIR34" s="180"/>
      <c r="UIS34" s="180"/>
      <c r="UIT34" s="180"/>
      <c r="UIU34" s="180"/>
      <c r="UIV34" s="180"/>
      <c r="UIW34" s="180"/>
      <c r="UIX34" s="180"/>
      <c r="UIY34" s="180"/>
      <c r="UIZ34" s="180"/>
      <c r="UJA34" s="180"/>
      <c r="UJB34" s="180"/>
      <c r="UJC34" s="180"/>
      <c r="UJD34" s="180"/>
      <c r="UJE34" s="180"/>
      <c r="UJF34" s="180"/>
      <c r="UJG34" s="180"/>
      <c r="UJH34" s="180"/>
      <c r="UJI34" s="180"/>
      <c r="UJJ34" s="180"/>
      <c r="UJK34" s="180"/>
      <c r="UJL34" s="180"/>
      <c r="UJM34" s="180"/>
      <c r="UJN34" s="180"/>
      <c r="UJO34" s="180"/>
      <c r="UJP34" s="180"/>
      <c r="UJQ34" s="180"/>
      <c r="UJR34" s="180"/>
      <c r="UJS34" s="180"/>
      <c r="UJT34" s="180"/>
      <c r="UJU34" s="180"/>
      <c r="UJV34" s="180"/>
      <c r="UJW34" s="180"/>
      <c r="UJX34" s="180"/>
      <c r="UJY34" s="180"/>
      <c r="UJZ34" s="180"/>
      <c r="UKA34" s="180"/>
      <c r="UKB34" s="180"/>
      <c r="UKC34" s="180"/>
      <c r="UKD34" s="180"/>
      <c r="UKE34" s="180"/>
      <c r="UKF34" s="180"/>
      <c r="UKG34" s="180"/>
      <c r="UKH34" s="180"/>
      <c r="UKI34" s="180"/>
      <c r="UKJ34" s="180"/>
      <c r="UKK34" s="180"/>
      <c r="UKL34" s="180"/>
      <c r="UKM34" s="180"/>
      <c r="UKN34" s="180"/>
      <c r="UKO34" s="180"/>
      <c r="UKP34" s="180"/>
      <c r="UKQ34" s="180"/>
      <c r="UKR34" s="180"/>
      <c r="UKS34" s="180"/>
      <c r="UKT34" s="180"/>
      <c r="UKU34" s="180"/>
      <c r="UKV34" s="180"/>
      <c r="UKW34" s="180"/>
      <c r="UKX34" s="180"/>
      <c r="UKY34" s="180"/>
      <c r="UKZ34" s="180"/>
      <c r="ULA34" s="180"/>
      <c r="ULB34" s="180"/>
      <c r="ULC34" s="180"/>
      <c r="ULD34" s="180"/>
      <c r="ULE34" s="180"/>
      <c r="ULF34" s="180"/>
      <c r="ULG34" s="180"/>
      <c r="ULH34" s="180"/>
      <c r="ULI34" s="180"/>
      <c r="ULJ34" s="180"/>
      <c r="ULK34" s="180"/>
      <c r="ULL34" s="180"/>
      <c r="ULM34" s="180"/>
      <c r="ULN34" s="180"/>
      <c r="ULO34" s="180"/>
      <c r="ULP34" s="180"/>
      <c r="ULQ34" s="180"/>
      <c r="ULR34" s="180"/>
      <c r="ULS34" s="180"/>
      <c r="ULT34" s="180"/>
      <c r="ULU34" s="180"/>
      <c r="ULV34" s="180"/>
      <c r="ULW34" s="180"/>
      <c r="ULX34" s="180"/>
      <c r="ULY34" s="180"/>
      <c r="ULZ34" s="180"/>
      <c r="UMA34" s="180"/>
      <c r="UMB34" s="180"/>
      <c r="UMC34" s="180"/>
      <c r="UMD34" s="180"/>
      <c r="UME34" s="180"/>
      <c r="UMF34" s="180"/>
      <c r="UMG34" s="180"/>
      <c r="UMH34" s="180"/>
      <c r="UMI34" s="180"/>
      <c r="UMJ34" s="180"/>
      <c r="UMK34" s="180"/>
      <c r="UML34" s="180"/>
      <c r="UMM34" s="180"/>
      <c r="UMN34" s="180"/>
      <c r="UMO34" s="180"/>
      <c r="UMP34" s="180"/>
      <c r="UMQ34" s="180"/>
      <c r="UMR34" s="180"/>
      <c r="UMS34" s="180"/>
      <c r="UMT34" s="180"/>
      <c r="UMU34" s="180"/>
      <c r="UMV34" s="180"/>
      <c r="UMW34" s="180"/>
      <c r="UMX34" s="180"/>
      <c r="UMY34" s="180"/>
      <c r="UMZ34" s="180"/>
      <c r="UNA34" s="180"/>
      <c r="UNB34" s="180"/>
      <c r="UNC34" s="180"/>
      <c r="UND34" s="180"/>
      <c r="UNE34" s="180"/>
      <c r="UNF34" s="180"/>
      <c r="UNG34" s="180"/>
      <c r="UNH34" s="180"/>
      <c r="UNI34" s="180"/>
      <c r="UNJ34" s="180"/>
      <c r="UNK34" s="180"/>
      <c r="UNL34" s="180"/>
      <c r="UNM34" s="180"/>
      <c r="UNN34" s="180"/>
      <c r="UNO34" s="180"/>
      <c r="UNP34" s="180"/>
      <c r="UNQ34" s="180"/>
      <c r="UNR34" s="180"/>
      <c r="UNS34" s="180"/>
      <c r="UNT34" s="180"/>
      <c r="UNU34" s="180"/>
      <c r="UNV34" s="180"/>
      <c r="UNW34" s="180"/>
      <c r="UNX34" s="180"/>
      <c r="UNY34" s="180"/>
      <c r="UNZ34" s="180"/>
      <c r="UOA34" s="180"/>
      <c r="UOB34" s="180"/>
      <c r="UOC34" s="180"/>
      <c r="UOD34" s="180"/>
      <c r="UOE34" s="180"/>
      <c r="UOF34" s="180"/>
      <c r="UOG34" s="180"/>
      <c r="UOH34" s="180"/>
      <c r="UOI34" s="180"/>
      <c r="UOJ34" s="180"/>
      <c r="UOK34" s="180"/>
      <c r="UOL34" s="180"/>
      <c r="UOM34" s="180"/>
      <c r="UON34" s="180"/>
      <c r="UOO34" s="180"/>
      <c r="UOP34" s="180"/>
      <c r="UOQ34" s="180"/>
      <c r="UOR34" s="180"/>
      <c r="UOS34" s="180"/>
      <c r="UOT34" s="180"/>
      <c r="UOU34" s="180"/>
      <c r="UOV34" s="180"/>
      <c r="UOW34" s="180"/>
      <c r="UOX34" s="180"/>
      <c r="UOY34" s="180"/>
      <c r="UOZ34" s="180"/>
      <c r="UPA34" s="180"/>
      <c r="UPB34" s="180"/>
      <c r="UPC34" s="180"/>
      <c r="UPD34" s="180"/>
      <c r="UPE34" s="180"/>
      <c r="UPF34" s="180"/>
      <c r="UPG34" s="180"/>
      <c r="UPH34" s="180"/>
      <c r="UPI34" s="180"/>
      <c r="UPJ34" s="180"/>
      <c r="UPK34" s="180"/>
      <c r="UPL34" s="180"/>
      <c r="UPM34" s="180"/>
      <c r="UPN34" s="180"/>
      <c r="UPO34" s="180"/>
      <c r="UPP34" s="180"/>
      <c r="UPQ34" s="180"/>
      <c r="UPR34" s="180"/>
      <c r="UPS34" s="180"/>
      <c r="UPT34" s="180"/>
      <c r="UPU34" s="180"/>
      <c r="UPV34" s="180"/>
      <c r="UPW34" s="180"/>
      <c r="UPX34" s="180"/>
      <c r="UPY34" s="180"/>
      <c r="UPZ34" s="180"/>
      <c r="UQA34" s="180"/>
      <c r="UQB34" s="180"/>
      <c r="UQC34" s="180"/>
      <c r="UQD34" s="180"/>
      <c r="UQE34" s="180"/>
      <c r="UQF34" s="180"/>
      <c r="UQG34" s="180"/>
      <c r="UQH34" s="180"/>
      <c r="UQI34" s="180"/>
      <c r="UQJ34" s="180"/>
      <c r="UQK34" s="180"/>
      <c r="UQL34" s="180"/>
      <c r="UQM34" s="180"/>
      <c r="UQN34" s="180"/>
      <c r="UQO34" s="180"/>
      <c r="UQP34" s="180"/>
      <c r="UQQ34" s="180"/>
      <c r="UQR34" s="180"/>
      <c r="UQS34" s="180"/>
      <c r="UQT34" s="180"/>
      <c r="UQU34" s="180"/>
      <c r="UQV34" s="180"/>
      <c r="UQW34" s="180"/>
      <c r="UQX34" s="180"/>
      <c r="UQY34" s="180"/>
      <c r="UQZ34" s="180"/>
      <c r="URA34" s="180"/>
      <c r="URB34" s="180"/>
      <c r="URC34" s="180"/>
      <c r="URD34" s="180"/>
      <c r="URE34" s="180"/>
      <c r="URF34" s="180"/>
      <c r="URG34" s="180"/>
      <c r="URH34" s="180"/>
      <c r="URI34" s="180"/>
      <c r="URJ34" s="180"/>
      <c r="URK34" s="180"/>
      <c r="URL34" s="180"/>
      <c r="URM34" s="180"/>
      <c r="URN34" s="180"/>
      <c r="URO34" s="180"/>
      <c r="URP34" s="180"/>
      <c r="URQ34" s="180"/>
      <c r="URR34" s="180"/>
      <c r="URS34" s="180"/>
      <c r="URT34" s="180"/>
      <c r="URU34" s="180"/>
      <c r="URV34" s="180"/>
      <c r="URW34" s="180"/>
      <c r="URX34" s="180"/>
      <c r="URY34" s="180"/>
      <c r="URZ34" s="180"/>
      <c r="USA34" s="180"/>
      <c r="USB34" s="180"/>
      <c r="USC34" s="180"/>
      <c r="USD34" s="180"/>
      <c r="USE34" s="180"/>
      <c r="USF34" s="180"/>
      <c r="USG34" s="180"/>
      <c r="USH34" s="180"/>
      <c r="USI34" s="180"/>
      <c r="USJ34" s="180"/>
      <c r="USK34" s="180"/>
      <c r="USL34" s="180"/>
      <c r="USM34" s="180"/>
      <c r="USN34" s="180"/>
      <c r="USO34" s="180"/>
      <c r="USP34" s="180"/>
      <c r="USQ34" s="180"/>
      <c r="USR34" s="180"/>
      <c r="USS34" s="180"/>
      <c r="UST34" s="180"/>
      <c r="USU34" s="180"/>
      <c r="USV34" s="180"/>
      <c r="USW34" s="180"/>
      <c r="USX34" s="180"/>
      <c r="USY34" s="180"/>
      <c r="USZ34" s="180"/>
      <c r="UTA34" s="180"/>
      <c r="UTB34" s="180"/>
      <c r="UTC34" s="180"/>
      <c r="UTD34" s="180"/>
      <c r="UTE34" s="180"/>
      <c r="UTF34" s="180"/>
      <c r="UTG34" s="180"/>
      <c r="UTH34" s="180"/>
      <c r="UTI34" s="180"/>
      <c r="UTJ34" s="180"/>
      <c r="UTK34" s="180"/>
      <c r="UTL34" s="180"/>
      <c r="UTM34" s="180"/>
      <c r="UTN34" s="180"/>
      <c r="UTO34" s="180"/>
      <c r="UTP34" s="180"/>
      <c r="UTQ34" s="180"/>
      <c r="UTR34" s="180"/>
      <c r="UTS34" s="180"/>
      <c r="UTT34" s="180"/>
      <c r="UTU34" s="180"/>
      <c r="UTV34" s="180"/>
      <c r="UTW34" s="180"/>
      <c r="UTX34" s="180"/>
      <c r="UTY34" s="180"/>
      <c r="UTZ34" s="180"/>
      <c r="UUA34" s="180"/>
      <c r="UUB34" s="180"/>
      <c r="UUC34" s="180"/>
      <c r="UUD34" s="180"/>
      <c r="UUE34" s="180"/>
      <c r="UUF34" s="180"/>
      <c r="UUG34" s="180"/>
      <c r="UUH34" s="180"/>
      <c r="UUI34" s="180"/>
      <c r="UUJ34" s="180"/>
      <c r="UUK34" s="180"/>
      <c r="UUL34" s="180"/>
      <c r="UUM34" s="180"/>
      <c r="UUN34" s="180"/>
      <c r="UUO34" s="180"/>
      <c r="UUP34" s="180"/>
      <c r="UUQ34" s="180"/>
      <c r="UUR34" s="180"/>
      <c r="UUS34" s="180"/>
      <c r="UUT34" s="180"/>
      <c r="UUU34" s="180"/>
      <c r="UUV34" s="180"/>
      <c r="UUW34" s="180"/>
      <c r="UUX34" s="180"/>
      <c r="UUY34" s="180"/>
      <c r="UUZ34" s="180"/>
      <c r="UVA34" s="180"/>
      <c r="UVB34" s="180"/>
      <c r="UVC34" s="180"/>
      <c r="UVD34" s="180"/>
      <c r="UVE34" s="180"/>
      <c r="UVF34" s="180"/>
      <c r="UVG34" s="180"/>
      <c r="UVH34" s="180"/>
      <c r="UVI34" s="180"/>
      <c r="UVJ34" s="180"/>
      <c r="UVK34" s="180"/>
      <c r="UVL34" s="180"/>
      <c r="UVM34" s="180"/>
      <c r="UVN34" s="180"/>
      <c r="UVO34" s="180"/>
      <c r="UVP34" s="180"/>
      <c r="UVQ34" s="180"/>
      <c r="UVR34" s="180"/>
      <c r="UVS34" s="180"/>
      <c r="UVT34" s="180"/>
      <c r="UVU34" s="180"/>
      <c r="UVV34" s="180"/>
      <c r="UVW34" s="180"/>
      <c r="UVX34" s="180"/>
      <c r="UVY34" s="180"/>
      <c r="UVZ34" s="180"/>
      <c r="UWA34" s="180"/>
      <c r="UWB34" s="180"/>
      <c r="UWC34" s="180"/>
      <c r="UWD34" s="180"/>
      <c r="UWE34" s="180"/>
      <c r="UWF34" s="180"/>
      <c r="UWG34" s="180"/>
      <c r="UWH34" s="180"/>
      <c r="UWI34" s="180"/>
      <c r="UWJ34" s="180"/>
      <c r="UWK34" s="180"/>
      <c r="UWL34" s="180"/>
      <c r="UWM34" s="180"/>
      <c r="UWN34" s="180"/>
      <c r="UWO34" s="180"/>
      <c r="UWP34" s="180"/>
      <c r="UWQ34" s="180"/>
      <c r="UWR34" s="180"/>
      <c r="UWS34" s="180"/>
      <c r="UWT34" s="180"/>
      <c r="UWU34" s="180"/>
      <c r="UWV34" s="180"/>
      <c r="UWW34" s="180"/>
      <c r="UWX34" s="180"/>
      <c r="UWY34" s="180"/>
      <c r="UWZ34" s="180"/>
      <c r="UXA34" s="180"/>
      <c r="UXB34" s="180"/>
      <c r="UXC34" s="180"/>
      <c r="UXD34" s="180"/>
      <c r="UXE34" s="180"/>
      <c r="UXF34" s="180"/>
      <c r="UXG34" s="180"/>
      <c r="UXH34" s="180"/>
      <c r="UXI34" s="180"/>
      <c r="UXJ34" s="180"/>
      <c r="UXK34" s="180"/>
      <c r="UXL34" s="180"/>
      <c r="UXM34" s="180"/>
      <c r="UXN34" s="180"/>
      <c r="UXO34" s="180"/>
      <c r="UXP34" s="180"/>
      <c r="UXQ34" s="180"/>
      <c r="UXR34" s="180"/>
      <c r="UXS34" s="180"/>
      <c r="UXT34" s="180"/>
      <c r="UXU34" s="180"/>
      <c r="UXV34" s="180"/>
      <c r="UXW34" s="180"/>
      <c r="UXX34" s="180"/>
      <c r="UXY34" s="180"/>
      <c r="UXZ34" s="180"/>
      <c r="UYA34" s="180"/>
      <c r="UYB34" s="180"/>
      <c r="UYC34" s="180"/>
      <c r="UYD34" s="180"/>
      <c r="UYE34" s="180"/>
      <c r="UYF34" s="180"/>
      <c r="UYG34" s="180"/>
      <c r="UYH34" s="180"/>
      <c r="UYI34" s="180"/>
      <c r="UYJ34" s="180"/>
      <c r="UYK34" s="180"/>
      <c r="UYL34" s="180"/>
      <c r="UYM34" s="180"/>
      <c r="UYN34" s="180"/>
      <c r="UYO34" s="180"/>
      <c r="UYP34" s="180"/>
      <c r="UYQ34" s="180"/>
      <c r="UYR34" s="180"/>
      <c r="UYS34" s="180"/>
      <c r="UYT34" s="180"/>
      <c r="UYU34" s="180"/>
      <c r="UYV34" s="180"/>
      <c r="UYW34" s="180"/>
      <c r="UYX34" s="180"/>
      <c r="UYY34" s="180"/>
      <c r="UYZ34" s="180"/>
      <c r="UZA34" s="180"/>
      <c r="UZB34" s="180"/>
      <c r="UZC34" s="180"/>
      <c r="UZD34" s="180"/>
      <c r="UZE34" s="180"/>
      <c r="UZF34" s="180"/>
      <c r="UZG34" s="180"/>
      <c r="UZH34" s="180"/>
      <c r="UZI34" s="180"/>
      <c r="UZJ34" s="180"/>
      <c r="UZK34" s="180"/>
      <c r="UZL34" s="180"/>
      <c r="UZM34" s="180"/>
      <c r="UZN34" s="180"/>
      <c r="UZO34" s="180"/>
      <c r="UZP34" s="180"/>
      <c r="UZQ34" s="180"/>
      <c r="UZR34" s="180"/>
      <c r="UZS34" s="180"/>
      <c r="UZT34" s="180"/>
      <c r="UZU34" s="180"/>
      <c r="UZV34" s="180"/>
      <c r="UZW34" s="180"/>
      <c r="UZX34" s="180"/>
      <c r="UZY34" s="180"/>
      <c r="UZZ34" s="180"/>
      <c r="VAA34" s="180"/>
      <c r="VAB34" s="180"/>
      <c r="VAC34" s="180"/>
      <c r="VAD34" s="180"/>
      <c r="VAE34" s="180"/>
      <c r="VAF34" s="180"/>
      <c r="VAG34" s="180"/>
      <c r="VAH34" s="180"/>
      <c r="VAI34" s="180"/>
      <c r="VAJ34" s="180"/>
      <c r="VAK34" s="180"/>
      <c r="VAL34" s="180"/>
      <c r="VAM34" s="180"/>
      <c r="VAN34" s="180"/>
      <c r="VAO34" s="180"/>
      <c r="VAP34" s="180"/>
      <c r="VAQ34" s="180"/>
      <c r="VAR34" s="180"/>
      <c r="VAS34" s="180"/>
      <c r="VAT34" s="180"/>
      <c r="VAU34" s="180"/>
      <c r="VAV34" s="180"/>
      <c r="VAW34" s="180"/>
      <c r="VAX34" s="180"/>
      <c r="VAY34" s="180"/>
      <c r="VAZ34" s="180"/>
      <c r="VBA34" s="180"/>
      <c r="VBB34" s="180"/>
      <c r="VBC34" s="180"/>
      <c r="VBD34" s="180"/>
      <c r="VBE34" s="180"/>
      <c r="VBF34" s="180"/>
      <c r="VBG34" s="180"/>
      <c r="VBH34" s="180"/>
      <c r="VBI34" s="180"/>
      <c r="VBJ34" s="180"/>
      <c r="VBK34" s="180"/>
      <c r="VBL34" s="180"/>
      <c r="VBM34" s="180"/>
      <c r="VBN34" s="180"/>
      <c r="VBO34" s="180"/>
      <c r="VBP34" s="180"/>
      <c r="VBQ34" s="180"/>
      <c r="VBR34" s="180"/>
      <c r="VBS34" s="180"/>
      <c r="VBT34" s="180"/>
      <c r="VBU34" s="180"/>
      <c r="VBV34" s="180"/>
      <c r="VBW34" s="180"/>
      <c r="VBX34" s="180"/>
      <c r="VBY34" s="180"/>
      <c r="VBZ34" s="180"/>
      <c r="VCA34" s="180"/>
      <c r="VCB34" s="180"/>
      <c r="VCC34" s="180"/>
      <c r="VCD34" s="180"/>
      <c r="VCE34" s="180"/>
      <c r="VCF34" s="180"/>
      <c r="VCG34" s="180"/>
      <c r="VCH34" s="180"/>
      <c r="VCI34" s="180"/>
      <c r="VCJ34" s="180"/>
      <c r="VCK34" s="180"/>
      <c r="VCL34" s="180"/>
      <c r="VCM34" s="180"/>
      <c r="VCN34" s="180"/>
      <c r="VCO34" s="180"/>
      <c r="VCP34" s="180"/>
      <c r="VCQ34" s="180"/>
      <c r="VCR34" s="180"/>
      <c r="VCS34" s="180"/>
      <c r="VCT34" s="180"/>
      <c r="VCU34" s="180"/>
      <c r="VCV34" s="180"/>
      <c r="VCW34" s="180"/>
      <c r="VCX34" s="180"/>
      <c r="VCY34" s="180"/>
      <c r="VCZ34" s="180"/>
      <c r="VDA34" s="180"/>
      <c r="VDB34" s="180"/>
      <c r="VDC34" s="180"/>
      <c r="VDD34" s="180"/>
      <c r="VDE34" s="180"/>
      <c r="VDF34" s="180"/>
      <c r="VDG34" s="180"/>
      <c r="VDH34" s="180"/>
      <c r="VDI34" s="180"/>
      <c r="VDJ34" s="180"/>
      <c r="VDK34" s="180"/>
      <c r="VDL34" s="180"/>
      <c r="VDM34" s="180"/>
      <c r="VDN34" s="180"/>
      <c r="VDO34" s="180"/>
      <c r="VDP34" s="180"/>
      <c r="VDQ34" s="180"/>
      <c r="VDR34" s="180"/>
      <c r="VDS34" s="180"/>
      <c r="VDT34" s="180"/>
      <c r="VDU34" s="180"/>
      <c r="VDV34" s="180"/>
      <c r="VDW34" s="180"/>
      <c r="VDX34" s="180"/>
      <c r="VDY34" s="180"/>
      <c r="VDZ34" s="180"/>
      <c r="VEA34" s="180"/>
      <c r="VEB34" s="180"/>
      <c r="VEC34" s="180"/>
      <c r="VED34" s="180"/>
      <c r="VEE34" s="180"/>
      <c r="VEF34" s="180"/>
      <c r="VEG34" s="180"/>
      <c r="VEH34" s="180"/>
      <c r="VEI34" s="180"/>
      <c r="VEJ34" s="180"/>
      <c r="VEK34" s="180"/>
      <c r="VEL34" s="180"/>
      <c r="VEM34" s="180"/>
      <c r="VEN34" s="180"/>
      <c r="VEO34" s="180"/>
      <c r="VEP34" s="180"/>
      <c r="VEQ34" s="180"/>
      <c r="VER34" s="180"/>
      <c r="VES34" s="180"/>
      <c r="VET34" s="180"/>
      <c r="VEU34" s="180"/>
      <c r="VEV34" s="180"/>
      <c r="VEW34" s="180"/>
      <c r="VEX34" s="180"/>
      <c r="VEY34" s="180"/>
      <c r="VEZ34" s="180"/>
      <c r="VFA34" s="180"/>
      <c r="VFB34" s="180"/>
      <c r="VFC34" s="180"/>
      <c r="VFD34" s="180"/>
      <c r="VFE34" s="180"/>
      <c r="VFF34" s="180"/>
      <c r="VFG34" s="180"/>
      <c r="VFH34" s="180"/>
      <c r="VFI34" s="180"/>
      <c r="VFJ34" s="180"/>
      <c r="VFK34" s="180"/>
      <c r="VFL34" s="180"/>
      <c r="VFM34" s="180"/>
      <c r="VFN34" s="180"/>
      <c r="VFO34" s="180"/>
      <c r="VFP34" s="180"/>
      <c r="VFQ34" s="180"/>
      <c r="VFR34" s="180"/>
      <c r="VFS34" s="180"/>
      <c r="VFT34" s="180"/>
      <c r="VFU34" s="180"/>
      <c r="VFV34" s="180"/>
      <c r="VFW34" s="180"/>
      <c r="VFX34" s="180"/>
      <c r="VFY34" s="180"/>
      <c r="VFZ34" s="180"/>
      <c r="VGA34" s="180"/>
      <c r="VGB34" s="180"/>
      <c r="VGC34" s="180"/>
      <c r="VGD34" s="180"/>
      <c r="VGE34" s="180"/>
      <c r="VGF34" s="180"/>
      <c r="VGG34" s="180"/>
      <c r="VGH34" s="180"/>
      <c r="VGI34" s="180"/>
      <c r="VGJ34" s="180"/>
      <c r="VGK34" s="180"/>
      <c r="VGL34" s="180"/>
      <c r="VGM34" s="180"/>
      <c r="VGN34" s="180"/>
      <c r="VGO34" s="180"/>
      <c r="VGP34" s="180"/>
      <c r="VGQ34" s="180"/>
      <c r="VGR34" s="180"/>
      <c r="VGS34" s="180"/>
      <c r="VGT34" s="180"/>
      <c r="VGU34" s="180"/>
      <c r="VGV34" s="180"/>
      <c r="VGW34" s="180"/>
      <c r="VGX34" s="180"/>
      <c r="VGY34" s="180"/>
      <c r="VGZ34" s="180"/>
      <c r="VHA34" s="180"/>
      <c r="VHB34" s="180"/>
      <c r="VHC34" s="180"/>
      <c r="VHD34" s="180"/>
      <c r="VHE34" s="180"/>
      <c r="VHF34" s="180"/>
      <c r="VHG34" s="180"/>
      <c r="VHH34" s="180"/>
      <c r="VHI34" s="180"/>
      <c r="VHJ34" s="180"/>
      <c r="VHK34" s="180"/>
      <c r="VHL34" s="180"/>
      <c r="VHM34" s="180"/>
      <c r="VHN34" s="180"/>
      <c r="VHO34" s="180"/>
      <c r="VHP34" s="180"/>
      <c r="VHQ34" s="180"/>
      <c r="VHR34" s="180"/>
      <c r="VHS34" s="180"/>
      <c r="VHT34" s="180"/>
      <c r="VHU34" s="180"/>
      <c r="VHV34" s="180"/>
      <c r="VHW34" s="180"/>
      <c r="VHX34" s="180"/>
      <c r="VHY34" s="180"/>
      <c r="VHZ34" s="180"/>
      <c r="VIA34" s="180"/>
      <c r="VIB34" s="180"/>
      <c r="VIC34" s="180"/>
      <c r="VID34" s="180"/>
      <c r="VIE34" s="180"/>
      <c r="VIF34" s="180"/>
      <c r="VIG34" s="180"/>
      <c r="VIH34" s="180"/>
      <c r="VII34" s="180"/>
      <c r="VIJ34" s="180"/>
      <c r="VIK34" s="180"/>
      <c r="VIL34" s="180"/>
      <c r="VIM34" s="180"/>
      <c r="VIN34" s="180"/>
      <c r="VIO34" s="180"/>
      <c r="VIP34" s="180"/>
      <c r="VIQ34" s="180"/>
      <c r="VIR34" s="180"/>
      <c r="VIS34" s="180"/>
      <c r="VIT34" s="180"/>
      <c r="VIU34" s="180"/>
      <c r="VIV34" s="180"/>
      <c r="VIW34" s="180"/>
      <c r="VIX34" s="180"/>
      <c r="VIY34" s="180"/>
      <c r="VIZ34" s="180"/>
      <c r="VJA34" s="180"/>
      <c r="VJB34" s="180"/>
      <c r="VJC34" s="180"/>
      <c r="VJD34" s="180"/>
      <c r="VJE34" s="180"/>
      <c r="VJF34" s="180"/>
      <c r="VJG34" s="180"/>
      <c r="VJH34" s="180"/>
      <c r="VJI34" s="180"/>
      <c r="VJJ34" s="180"/>
      <c r="VJK34" s="180"/>
      <c r="VJL34" s="180"/>
      <c r="VJM34" s="180"/>
      <c r="VJN34" s="180"/>
      <c r="VJO34" s="180"/>
      <c r="VJP34" s="180"/>
      <c r="VJQ34" s="180"/>
      <c r="VJR34" s="180"/>
      <c r="VJS34" s="180"/>
      <c r="VJT34" s="180"/>
      <c r="VJU34" s="180"/>
      <c r="VJV34" s="180"/>
      <c r="VJW34" s="180"/>
      <c r="VJX34" s="180"/>
      <c r="VJY34" s="180"/>
      <c r="VJZ34" s="180"/>
      <c r="VKA34" s="180"/>
      <c r="VKB34" s="180"/>
      <c r="VKC34" s="180"/>
      <c r="VKD34" s="180"/>
      <c r="VKE34" s="180"/>
      <c r="VKF34" s="180"/>
      <c r="VKG34" s="180"/>
      <c r="VKH34" s="180"/>
      <c r="VKI34" s="180"/>
      <c r="VKJ34" s="180"/>
      <c r="VKK34" s="180"/>
      <c r="VKL34" s="180"/>
      <c r="VKM34" s="180"/>
      <c r="VKN34" s="180"/>
      <c r="VKO34" s="180"/>
      <c r="VKP34" s="180"/>
      <c r="VKQ34" s="180"/>
      <c r="VKR34" s="180"/>
      <c r="VKS34" s="180"/>
      <c r="VKT34" s="180"/>
      <c r="VKU34" s="180"/>
      <c r="VKV34" s="180"/>
      <c r="VKW34" s="180"/>
      <c r="VKX34" s="180"/>
      <c r="VKY34" s="180"/>
      <c r="VKZ34" s="180"/>
      <c r="VLA34" s="180"/>
      <c r="VLB34" s="180"/>
      <c r="VLC34" s="180"/>
      <c r="VLD34" s="180"/>
      <c r="VLE34" s="180"/>
      <c r="VLF34" s="180"/>
      <c r="VLG34" s="180"/>
      <c r="VLH34" s="180"/>
      <c r="VLI34" s="180"/>
      <c r="VLJ34" s="180"/>
      <c r="VLK34" s="180"/>
      <c r="VLL34" s="180"/>
      <c r="VLM34" s="180"/>
      <c r="VLN34" s="180"/>
      <c r="VLO34" s="180"/>
      <c r="VLP34" s="180"/>
      <c r="VLQ34" s="180"/>
      <c r="VLR34" s="180"/>
      <c r="VLS34" s="180"/>
      <c r="VLT34" s="180"/>
      <c r="VLU34" s="180"/>
      <c r="VLV34" s="180"/>
      <c r="VLW34" s="180"/>
      <c r="VLX34" s="180"/>
      <c r="VLY34" s="180"/>
      <c r="VLZ34" s="180"/>
      <c r="VMA34" s="180"/>
      <c r="VMB34" s="180"/>
      <c r="VMC34" s="180"/>
      <c r="VMD34" s="180"/>
      <c r="VME34" s="180"/>
      <c r="VMF34" s="180"/>
      <c r="VMG34" s="180"/>
      <c r="VMH34" s="180"/>
      <c r="VMI34" s="180"/>
      <c r="VMJ34" s="180"/>
      <c r="VMK34" s="180"/>
      <c r="VML34" s="180"/>
      <c r="VMM34" s="180"/>
      <c r="VMN34" s="180"/>
      <c r="VMO34" s="180"/>
      <c r="VMP34" s="180"/>
      <c r="VMQ34" s="180"/>
      <c r="VMR34" s="180"/>
      <c r="VMS34" s="180"/>
      <c r="VMT34" s="180"/>
      <c r="VMU34" s="180"/>
      <c r="VMV34" s="180"/>
      <c r="VMW34" s="180"/>
      <c r="VMX34" s="180"/>
      <c r="VMY34" s="180"/>
      <c r="VMZ34" s="180"/>
      <c r="VNA34" s="180"/>
      <c r="VNB34" s="180"/>
      <c r="VNC34" s="180"/>
      <c r="VND34" s="180"/>
      <c r="VNE34" s="180"/>
      <c r="VNF34" s="180"/>
      <c r="VNG34" s="180"/>
      <c r="VNH34" s="180"/>
      <c r="VNI34" s="180"/>
      <c r="VNJ34" s="180"/>
      <c r="VNK34" s="180"/>
      <c r="VNL34" s="180"/>
      <c r="VNM34" s="180"/>
      <c r="VNN34" s="180"/>
      <c r="VNO34" s="180"/>
      <c r="VNP34" s="180"/>
      <c r="VNQ34" s="180"/>
      <c r="VNR34" s="180"/>
      <c r="VNS34" s="180"/>
      <c r="VNT34" s="180"/>
      <c r="VNU34" s="180"/>
      <c r="VNV34" s="180"/>
      <c r="VNW34" s="180"/>
      <c r="VNX34" s="180"/>
      <c r="VNY34" s="180"/>
      <c r="VNZ34" s="180"/>
      <c r="VOA34" s="180"/>
      <c r="VOB34" s="180"/>
      <c r="VOC34" s="180"/>
      <c r="VOD34" s="180"/>
      <c r="VOE34" s="180"/>
      <c r="VOF34" s="180"/>
      <c r="VOG34" s="180"/>
      <c r="VOH34" s="180"/>
      <c r="VOI34" s="180"/>
      <c r="VOJ34" s="180"/>
      <c r="VOK34" s="180"/>
      <c r="VOL34" s="180"/>
      <c r="VOM34" s="180"/>
      <c r="VON34" s="180"/>
      <c r="VOO34" s="180"/>
      <c r="VOP34" s="180"/>
      <c r="VOQ34" s="180"/>
      <c r="VOR34" s="180"/>
      <c r="VOS34" s="180"/>
      <c r="VOT34" s="180"/>
      <c r="VOU34" s="180"/>
      <c r="VOV34" s="180"/>
      <c r="VOW34" s="180"/>
      <c r="VOX34" s="180"/>
      <c r="VOY34" s="180"/>
      <c r="VOZ34" s="180"/>
      <c r="VPA34" s="180"/>
      <c r="VPB34" s="180"/>
      <c r="VPC34" s="180"/>
      <c r="VPD34" s="180"/>
      <c r="VPE34" s="180"/>
      <c r="VPF34" s="180"/>
      <c r="VPG34" s="180"/>
      <c r="VPH34" s="180"/>
      <c r="VPI34" s="180"/>
      <c r="VPJ34" s="180"/>
      <c r="VPK34" s="180"/>
      <c r="VPL34" s="180"/>
      <c r="VPM34" s="180"/>
      <c r="VPN34" s="180"/>
      <c r="VPO34" s="180"/>
      <c r="VPP34" s="180"/>
      <c r="VPQ34" s="180"/>
      <c r="VPR34" s="180"/>
      <c r="VPS34" s="180"/>
      <c r="VPT34" s="180"/>
      <c r="VPU34" s="180"/>
      <c r="VPV34" s="180"/>
      <c r="VPW34" s="180"/>
      <c r="VPX34" s="180"/>
      <c r="VPY34" s="180"/>
      <c r="VPZ34" s="180"/>
      <c r="VQA34" s="180"/>
      <c r="VQB34" s="180"/>
      <c r="VQC34" s="180"/>
      <c r="VQD34" s="180"/>
      <c r="VQE34" s="180"/>
      <c r="VQF34" s="180"/>
      <c r="VQG34" s="180"/>
      <c r="VQH34" s="180"/>
      <c r="VQI34" s="180"/>
      <c r="VQJ34" s="180"/>
      <c r="VQK34" s="180"/>
      <c r="VQL34" s="180"/>
      <c r="VQM34" s="180"/>
      <c r="VQN34" s="180"/>
      <c r="VQO34" s="180"/>
      <c r="VQP34" s="180"/>
      <c r="VQQ34" s="180"/>
      <c r="VQR34" s="180"/>
      <c r="VQS34" s="180"/>
      <c r="VQT34" s="180"/>
      <c r="VQU34" s="180"/>
      <c r="VQV34" s="180"/>
      <c r="VQW34" s="180"/>
      <c r="VQX34" s="180"/>
      <c r="VQY34" s="180"/>
      <c r="VQZ34" s="180"/>
      <c r="VRA34" s="180"/>
      <c r="VRB34" s="180"/>
      <c r="VRC34" s="180"/>
      <c r="VRD34" s="180"/>
      <c r="VRE34" s="180"/>
      <c r="VRF34" s="180"/>
      <c r="VRG34" s="180"/>
      <c r="VRH34" s="180"/>
      <c r="VRI34" s="180"/>
      <c r="VRJ34" s="180"/>
      <c r="VRK34" s="180"/>
      <c r="VRL34" s="180"/>
      <c r="VRM34" s="180"/>
      <c r="VRN34" s="180"/>
      <c r="VRO34" s="180"/>
      <c r="VRP34" s="180"/>
      <c r="VRQ34" s="180"/>
      <c r="VRR34" s="180"/>
      <c r="VRS34" s="180"/>
      <c r="VRT34" s="180"/>
      <c r="VRU34" s="180"/>
      <c r="VRV34" s="180"/>
      <c r="VRW34" s="180"/>
      <c r="VRX34" s="180"/>
      <c r="VRY34" s="180"/>
      <c r="VRZ34" s="180"/>
      <c r="VSA34" s="180"/>
      <c r="VSB34" s="180"/>
      <c r="VSC34" s="180"/>
      <c r="VSD34" s="180"/>
      <c r="VSE34" s="180"/>
      <c r="VSF34" s="180"/>
      <c r="VSG34" s="180"/>
      <c r="VSH34" s="180"/>
      <c r="VSI34" s="180"/>
      <c r="VSJ34" s="180"/>
      <c r="VSK34" s="180"/>
      <c r="VSL34" s="180"/>
      <c r="VSM34" s="180"/>
      <c r="VSN34" s="180"/>
      <c r="VSO34" s="180"/>
      <c r="VSP34" s="180"/>
      <c r="VSQ34" s="180"/>
      <c r="VSR34" s="180"/>
      <c r="VSS34" s="180"/>
      <c r="VST34" s="180"/>
      <c r="VSU34" s="180"/>
      <c r="VSV34" s="180"/>
      <c r="VSW34" s="180"/>
      <c r="VSX34" s="180"/>
      <c r="VSY34" s="180"/>
      <c r="VSZ34" s="180"/>
      <c r="VTA34" s="180"/>
      <c r="VTB34" s="180"/>
      <c r="VTC34" s="180"/>
      <c r="VTD34" s="180"/>
      <c r="VTE34" s="180"/>
      <c r="VTF34" s="180"/>
      <c r="VTG34" s="180"/>
      <c r="VTH34" s="180"/>
      <c r="VTI34" s="180"/>
      <c r="VTJ34" s="180"/>
      <c r="VTK34" s="180"/>
      <c r="VTL34" s="180"/>
      <c r="VTM34" s="180"/>
      <c r="VTN34" s="180"/>
      <c r="VTO34" s="180"/>
      <c r="VTP34" s="180"/>
      <c r="VTQ34" s="180"/>
      <c r="VTR34" s="180"/>
      <c r="VTS34" s="180"/>
      <c r="VTT34" s="180"/>
      <c r="VTU34" s="180"/>
      <c r="VTV34" s="180"/>
      <c r="VTW34" s="180"/>
      <c r="VTX34" s="180"/>
      <c r="VTY34" s="180"/>
      <c r="VTZ34" s="180"/>
      <c r="VUA34" s="180"/>
      <c r="VUB34" s="180"/>
      <c r="VUC34" s="180"/>
      <c r="VUD34" s="180"/>
      <c r="VUE34" s="180"/>
      <c r="VUF34" s="180"/>
      <c r="VUG34" s="180"/>
      <c r="VUH34" s="180"/>
      <c r="VUI34" s="180"/>
      <c r="VUJ34" s="180"/>
      <c r="VUK34" s="180"/>
      <c r="VUL34" s="180"/>
      <c r="VUM34" s="180"/>
      <c r="VUN34" s="180"/>
      <c r="VUO34" s="180"/>
      <c r="VUP34" s="180"/>
      <c r="VUQ34" s="180"/>
      <c r="VUR34" s="180"/>
      <c r="VUS34" s="180"/>
      <c r="VUT34" s="180"/>
      <c r="VUU34" s="180"/>
      <c r="VUV34" s="180"/>
      <c r="VUW34" s="180"/>
      <c r="VUX34" s="180"/>
      <c r="VUY34" s="180"/>
      <c r="VUZ34" s="180"/>
      <c r="VVA34" s="180"/>
      <c r="VVB34" s="180"/>
      <c r="VVC34" s="180"/>
      <c r="VVD34" s="180"/>
      <c r="VVE34" s="180"/>
      <c r="VVF34" s="180"/>
      <c r="VVG34" s="180"/>
      <c r="VVH34" s="180"/>
      <c r="VVI34" s="180"/>
      <c r="VVJ34" s="180"/>
      <c r="VVK34" s="180"/>
      <c r="VVL34" s="180"/>
      <c r="VVM34" s="180"/>
      <c r="VVN34" s="180"/>
      <c r="VVO34" s="180"/>
      <c r="VVP34" s="180"/>
      <c r="VVQ34" s="180"/>
      <c r="VVR34" s="180"/>
      <c r="VVS34" s="180"/>
      <c r="VVT34" s="180"/>
      <c r="VVU34" s="180"/>
      <c r="VVV34" s="180"/>
      <c r="VVW34" s="180"/>
      <c r="VVX34" s="180"/>
      <c r="VVY34" s="180"/>
      <c r="VVZ34" s="180"/>
      <c r="VWA34" s="180"/>
      <c r="VWB34" s="180"/>
      <c r="VWC34" s="180"/>
      <c r="VWD34" s="180"/>
      <c r="VWE34" s="180"/>
      <c r="VWF34" s="180"/>
      <c r="VWG34" s="180"/>
      <c r="VWH34" s="180"/>
      <c r="VWI34" s="180"/>
      <c r="VWJ34" s="180"/>
      <c r="VWK34" s="180"/>
      <c r="VWL34" s="180"/>
      <c r="VWM34" s="180"/>
      <c r="VWN34" s="180"/>
      <c r="VWO34" s="180"/>
      <c r="VWP34" s="180"/>
      <c r="VWQ34" s="180"/>
      <c r="VWR34" s="180"/>
      <c r="VWS34" s="180"/>
      <c r="VWT34" s="180"/>
      <c r="VWU34" s="180"/>
      <c r="VWV34" s="180"/>
      <c r="VWW34" s="180"/>
      <c r="VWX34" s="180"/>
      <c r="VWY34" s="180"/>
      <c r="VWZ34" s="180"/>
      <c r="VXA34" s="180"/>
      <c r="VXB34" s="180"/>
      <c r="VXC34" s="180"/>
      <c r="VXD34" s="180"/>
      <c r="VXE34" s="180"/>
      <c r="VXF34" s="180"/>
      <c r="VXG34" s="180"/>
      <c r="VXH34" s="180"/>
      <c r="VXI34" s="180"/>
      <c r="VXJ34" s="180"/>
      <c r="VXK34" s="180"/>
      <c r="VXL34" s="180"/>
      <c r="VXM34" s="180"/>
      <c r="VXN34" s="180"/>
      <c r="VXO34" s="180"/>
      <c r="VXP34" s="180"/>
      <c r="VXQ34" s="180"/>
      <c r="VXR34" s="180"/>
      <c r="VXS34" s="180"/>
      <c r="VXT34" s="180"/>
      <c r="VXU34" s="180"/>
      <c r="VXV34" s="180"/>
      <c r="VXW34" s="180"/>
      <c r="VXX34" s="180"/>
      <c r="VXY34" s="180"/>
      <c r="VXZ34" s="180"/>
      <c r="VYA34" s="180"/>
      <c r="VYB34" s="180"/>
      <c r="VYC34" s="180"/>
      <c r="VYD34" s="180"/>
      <c r="VYE34" s="180"/>
      <c r="VYF34" s="180"/>
      <c r="VYG34" s="180"/>
      <c r="VYH34" s="180"/>
      <c r="VYI34" s="180"/>
      <c r="VYJ34" s="180"/>
      <c r="VYK34" s="180"/>
      <c r="VYL34" s="180"/>
      <c r="VYM34" s="180"/>
      <c r="VYN34" s="180"/>
      <c r="VYO34" s="180"/>
      <c r="VYP34" s="180"/>
      <c r="VYQ34" s="180"/>
      <c r="VYR34" s="180"/>
      <c r="VYS34" s="180"/>
      <c r="VYT34" s="180"/>
      <c r="VYU34" s="180"/>
      <c r="VYV34" s="180"/>
      <c r="VYW34" s="180"/>
      <c r="VYX34" s="180"/>
      <c r="VYY34" s="180"/>
      <c r="VYZ34" s="180"/>
      <c r="VZA34" s="180"/>
      <c r="VZB34" s="180"/>
      <c r="VZC34" s="180"/>
      <c r="VZD34" s="180"/>
      <c r="VZE34" s="180"/>
      <c r="VZF34" s="180"/>
      <c r="VZG34" s="180"/>
      <c r="VZH34" s="180"/>
      <c r="VZI34" s="180"/>
      <c r="VZJ34" s="180"/>
      <c r="VZK34" s="180"/>
      <c r="VZL34" s="180"/>
      <c r="VZM34" s="180"/>
      <c r="VZN34" s="180"/>
      <c r="VZO34" s="180"/>
      <c r="VZP34" s="180"/>
      <c r="VZQ34" s="180"/>
      <c r="VZR34" s="180"/>
      <c r="VZS34" s="180"/>
      <c r="VZT34" s="180"/>
      <c r="VZU34" s="180"/>
      <c r="VZV34" s="180"/>
      <c r="VZW34" s="180"/>
      <c r="VZX34" s="180"/>
      <c r="VZY34" s="180"/>
      <c r="VZZ34" s="180"/>
      <c r="WAA34" s="180"/>
      <c r="WAB34" s="180"/>
      <c r="WAC34" s="180"/>
      <c r="WAD34" s="180"/>
      <c r="WAE34" s="180"/>
      <c r="WAF34" s="180"/>
      <c r="WAG34" s="180"/>
      <c r="WAH34" s="180"/>
      <c r="WAI34" s="180"/>
      <c r="WAJ34" s="180"/>
      <c r="WAK34" s="180"/>
      <c r="WAL34" s="180"/>
      <c r="WAM34" s="180"/>
      <c r="WAN34" s="180"/>
      <c r="WAO34" s="180"/>
      <c r="WAP34" s="180"/>
      <c r="WAQ34" s="180"/>
      <c r="WAR34" s="180"/>
      <c r="WAS34" s="180"/>
      <c r="WAT34" s="180"/>
      <c r="WAU34" s="180"/>
      <c r="WAV34" s="180"/>
      <c r="WAW34" s="180"/>
      <c r="WAX34" s="180"/>
      <c r="WAY34" s="180"/>
      <c r="WAZ34" s="180"/>
      <c r="WBA34" s="180"/>
      <c r="WBB34" s="180"/>
      <c r="WBC34" s="180"/>
      <c r="WBD34" s="180"/>
      <c r="WBE34" s="180"/>
      <c r="WBF34" s="180"/>
      <c r="WBG34" s="180"/>
      <c r="WBH34" s="180"/>
      <c r="WBI34" s="180"/>
      <c r="WBJ34" s="180"/>
      <c r="WBK34" s="180"/>
      <c r="WBL34" s="180"/>
      <c r="WBM34" s="180"/>
      <c r="WBN34" s="180"/>
      <c r="WBO34" s="180"/>
      <c r="WBP34" s="180"/>
      <c r="WBQ34" s="180"/>
      <c r="WBR34" s="180"/>
      <c r="WBS34" s="180"/>
      <c r="WBT34" s="180"/>
      <c r="WBU34" s="180"/>
      <c r="WBV34" s="180"/>
      <c r="WBW34" s="180"/>
      <c r="WBX34" s="180"/>
      <c r="WBY34" s="180"/>
      <c r="WBZ34" s="180"/>
      <c r="WCA34" s="180"/>
      <c r="WCB34" s="180"/>
      <c r="WCC34" s="180"/>
      <c r="WCD34" s="180"/>
      <c r="WCE34" s="180"/>
      <c r="WCF34" s="180"/>
      <c r="WCG34" s="180"/>
      <c r="WCH34" s="180"/>
      <c r="WCI34" s="180"/>
      <c r="WCJ34" s="180"/>
      <c r="WCK34" s="180"/>
      <c r="WCL34" s="180"/>
      <c r="WCM34" s="180"/>
      <c r="WCN34" s="180"/>
      <c r="WCO34" s="180"/>
      <c r="WCP34" s="180"/>
      <c r="WCQ34" s="180"/>
      <c r="WCR34" s="180"/>
      <c r="WCS34" s="180"/>
      <c r="WCT34" s="180"/>
      <c r="WCU34" s="180"/>
      <c r="WCV34" s="180"/>
      <c r="WCW34" s="180"/>
      <c r="WCX34" s="180"/>
      <c r="WCY34" s="180"/>
      <c r="WCZ34" s="180"/>
      <c r="WDA34" s="180"/>
      <c r="WDB34" s="180"/>
      <c r="WDC34" s="180"/>
      <c r="WDD34" s="180"/>
      <c r="WDE34" s="180"/>
      <c r="WDF34" s="180"/>
      <c r="WDG34" s="180"/>
      <c r="WDH34" s="180"/>
      <c r="WDI34" s="180"/>
      <c r="WDJ34" s="180"/>
      <c r="WDK34" s="180"/>
      <c r="WDL34" s="180"/>
      <c r="WDM34" s="180"/>
      <c r="WDN34" s="180"/>
      <c r="WDO34" s="180"/>
      <c r="WDP34" s="180"/>
      <c r="WDQ34" s="180"/>
      <c r="WDR34" s="180"/>
      <c r="WDS34" s="180"/>
      <c r="WDT34" s="180"/>
      <c r="WDU34" s="180"/>
      <c r="WDV34" s="180"/>
      <c r="WDW34" s="180"/>
      <c r="WDX34" s="180"/>
      <c r="WDY34" s="180"/>
      <c r="WDZ34" s="180"/>
      <c r="WEA34" s="180"/>
      <c r="WEB34" s="180"/>
      <c r="WEC34" s="180"/>
      <c r="WED34" s="180"/>
      <c r="WEE34" s="180"/>
      <c r="WEF34" s="180"/>
      <c r="WEG34" s="180"/>
      <c r="WEH34" s="180"/>
      <c r="WEI34" s="180"/>
      <c r="WEJ34" s="180"/>
      <c r="WEK34" s="180"/>
      <c r="WEL34" s="180"/>
      <c r="WEM34" s="180"/>
      <c r="WEN34" s="180"/>
      <c r="WEO34" s="180"/>
      <c r="WEP34" s="180"/>
      <c r="WEQ34" s="180"/>
      <c r="WER34" s="180"/>
      <c r="WES34" s="180"/>
      <c r="WET34" s="180"/>
      <c r="WEU34" s="180"/>
      <c r="WEV34" s="180"/>
      <c r="WEW34" s="180"/>
      <c r="WEX34" s="180"/>
      <c r="WEY34" s="180"/>
      <c r="WEZ34" s="180"/>
      <c r="WFA34" s="180"/>
      <c r="WFB34" s="180"/>
      <c r="WFC34" s="180"/>
      <c r="WFD34" s="180"/>
      <c r="WFE34" s="180"/>
      <c r="WFF34" s="180"/>
      <c r="WFG34" s="180"/>
      <c r="WFH34" s="180"/>
      <c r="WFI34" s="180"/>
      <c r="WFJ34" s="180"/>
      <c r="WFK34" s="180"/>
      <c r="WFL34" s="180"/>
      <c r="WFM34" s="180"/>
      <c r="WFN34" s="180"/>
      <c r="WFO34" s="180"/>
      <c r="WFP34" s="180"/>
      <c r="WFQ34" s="180"/>
      <c r="WFR34" s="180"/>
      <c r="WFS34" s="180"/>
      <c r="WFT34" s="180"/>
      <c r="WFU34" s="180"/>
      <c r="WFV34" s="180"/>
      <c r="WFW34" s="180"/>
      <c r="WFX34" s="180"/>
      <c r="WFY34" s="180"/>
      <c r="WFZ34" s="180"/>
      <c r="WGA34" s="180"/>
      <c r="WGB34" s="180"/>
      <c r="WGC34" s="180"/>
      <c r="WGD34" s="180"/>
      <c r="WGE34" s="180"/>
      <c r="WGF34" s="180"/>
      <c r="WGG34" s="180"/>
      <c r="WGH34" s="180"/>
      <c r="WGI34" s="180"/>
      <c r="WGJ34" s="180"/>
      <c r="WGK34" s="180"/>
      <c r="WGL34" s="180"/>
      <c r="WGM34" s="180"/>
      <c r="WGN34" s="180"/>
      <c r="WGO34" s="180"/>
      <c r="WGP34" s="180"/>
      <c r="WGQ34" s="180"/>
      <c r="WGR34" s="180"/>
      <c r="WGS34" s="180"/>
      <c r="WGT34" s="180"/>
      <c r="WGU34" s="180"/>
      <c r="WGV34" s="180"/>
      <c r="WGW34" s="180"/>
      <c r="WGX34" s="180"/>
      <c r="WGY34" s="180"/>
      <c r="WGZ34" s="180"/>
      <c r="WHA34" s="180"/>
      <c r="WHB34" s="180"/>
      <c r="WHC34" s="180"/>
      <c r="WHD34" s="180"/>
      <c r="WHE34" s="180"/>
      <c r="WHF34" s="180"/>
      <c r="WHG34" s="180"/>
      <c r="WHH34" s="180"/>
      <c r="WHI34" s="180"/>
      <c r="WHJ34" s="180"/>
      <c r="WHK34" s="180"/>
      <c r="WHL34" s="180"/>
      <c r="WHM34" s="180"/>
      <c r="WHN34" s="180"/>
      <c r="WHO34" s="180"/>
      <c r="WHP34" s="180"/>
      <c r="WHQ34" s="180"/>
      <c r="WHR34" s="180"/>
      <c r="WHS34" s="180"/>
      <c r="WHT34" s="180"/>
      <c r="WHU34" s="180"/>
      <c r="WHV34" s="180"/>
      <c r="WHW34" s="180"/>
      <c r="WHX34" s="180"/>
      <c r="WHY34" s="180"/>
      <c r="WHZ34" s="180"/>
      <c r="WIA34" s="180"/>
      <c r="WIB34" s="180"/>
      <c r="WIC34" s="180"/>
      <c r="WID34" s="180"/>
      <c r="WIE34" s="180"/>
      <c r="WIF34" s="180"/>
      <c r="WIG34" s="180"/>
      <c r="WIH34" s="180"/>
      <c r="WII34" s="180"/>
      <c r="WIJ34" s="180"/>
      <c r="WIK34" s="180"/>
      <c r="WIL34" s="180"/>
      <c r="WIM34" s="180"/>
      <c r="WIN34" s="180"/>
      <c r="WIO34" s="180"/>
      <c r="WIP34" s="180"/>
      <c r="WIQ34" s="180"/>
      <c r="WIR34" s="180"/>
      <c r="WIS34" s="180"/>
      <c r="WIT34" s="180"/>
      <c r="WIU34" s="180"/>
      <c r="WIV34" s="180"/>
      <c r="WIW34" s="180"/>
      <c r="WIX34" s="180"/>
      <c r="WIY34" s="180"/>
      <c r="WIZ34" s="180"/>
      <c r="WJA34" s="180"/>
      <c r="WJB34" s="180"/>
      <c r="WJC34" s="180"/>
      <c r="WJD34" s="180"/>
      <c r="WJE34" s="180"/>
      <c r="WJF34" s="180"/>
      <c r="WJG34" s="180"/>
      <c r="WJH34" s="180"/>
      <c r="WJI34" s="180"/>
      <c r="WJJ34" s="180"/>
      <c r="WJK34" s="180"/>
      <c r="WJL34" s="180"/>
      <c r="WJM34" s="180"/>
      <c r="WJN34" s="180"/>
      <c r="WJO34" s="180"/>
      <c r="WJP34" s="180"/>
      <c r="WJQ34" s="180"/>
      <c r="WJR34" s="180"/>
      <c r="WJS34" s="180"/>
      <c r="WJT34" s="180"/>
      <c r="WJU34" s="180"/>
      <c r="WJV34" s="180"/>
      <c r="WJW34" s="180"/>
      <c r="WJX34" s="180"/>
      <c r="WJY34" s="180"/>
      <c r="WJZ34" s="180"/>
      <c r="WKA34" s="180"/>
      <c r="WKB34" s="180"/>
      <c r="WKC34" s="180"/>
      <c r="WKD34" s="180"/>
      <c r="WKE34" s="180"/>
      <c r="WKF34" s="180"/>
      <c r="WKG34" s="180"/>
      <c r="WKH34" s="180"/>
      <c r="WKI34" s="180"/>
      <c r="WKJ34" s="180"/>
      <c r="WKK34" s="180"/>
      <c r="WKL34" s="180"/>
      <c r="WKM34" s="180"/>
      <c r="WKN34" s="180"/>
      <c r="WKO34" s="180"/>
      <c r="WKP34" s="180"/>
      <c r="WKQ34" s="180"/>
      <c r="WKR34" s="180"/>
      <c r="WKS34" s="180"/>
      <c r="WKT34" s="180"/>
      <c r="WKU34" s="180"/>
      <c r="WKV34" s="180"/>
      <c r="WKW34" s="180"/>
      <c r="WKX34" s="180"/>
      <c r="WKY34" s="180"/>
      <c r="WKZ34" s="180"/>
      <c r="WLA34" s="180"/>
      <c r="WLB34" s="180"/>
      <c r="WLC34" s="180"/>
      <c r="WLD34" s="180"/>
      <c r="WLE34" s="180"/>
      <c r="WLF34" s="180"/>
      <c r="WLG34" s="180"/>
      <c r="WLH34" s="180"/>
      <c r="WLI34" s="180"/>
      <c r="WLJ34" s="180"/>
      <c r="WLK34" s="180"/>
      <c r="WLL34" s="180"/>
      <c r="WLM34" s="180"/>
      <c r="WLN34" s="180"/>
      <c r="WLO34" s="180"/>
      <c r="WLP34" s="180"/>
      <c r="WLQ34" s="180"/>
      <c r="WLR34" s="180"/>
      <c r="WLS34" s="180"/>
      <c r="WLT34" s="180"/>
      <c r="WLU34" s="180"/>
      <c r="WLV34" s="180"/>
      <c r="WLW34" s="180"/>
      <c r="WLX34" s="180"/>
      <c r="WLY34" s="180"/>
      <c r="WLZ34" s="180"/>
      <c r="WMA34" s="180"/>
      <c r="WMB34" s="180"/>
      <c r="WMC34" s="180"/>
      <c r="WMD34" s="180"/>
      <c r="WME34" s="180"/>
      <c r="WMF34" s="180"/>
      <c r="WMG34" s="180"/>
      <c r="WMH34" s="180"/>
      <c r="WMI34" s="180"/>
      <c r="WMJ34" s="180"/>
      <c r="WMK34" s="180"/>
      <c r="WML34" s="180"/>
      <c r="WMM34" s="180"/>
      <c r="WMN34" s="180"/>
      <c r="WMO34" s="180"/>
      <c r="WMP34" s="180"/>
      <c r="WMQ34" s="180"/>
      <c r="WMR34" s="180"/>
      <c r="WMS34" s="180"/>
      <c r="WMT34" s="180"/>
      <c r="WMU34" s="180"/>
      <c r="WMV34" s="180"/>
      <c r="WMW34" s="180"/>
      <c r="WMX34" s="180"/>
      <c r="WMY34" s="180"/>
      <c r="WMZ34" s="180"/>
      <c r="WNA34" s="180"/>
      <c r="WNB34" s="180"/>
      <c r="WNC34" s="180"/>
      <c r="WND34" s="180"/>
      <c r="WNE34" s="180"/>
      <c r="WNF34" s="180"/>
      <c r="WNG34" s="180"/>
      <c r="WNH34" s="180"/>
      <c r="WNI34" s="180"/>
      <c r="WNJ34" s="180"/>
      <c r="WNK34" s="180"/>
      <c r="WNL34" s="180"/>
      <c r="WNM34" s="180"/>
      <c r="WNN34" s="180"/>
      <c r="WNO34" s="180"/>
      <c r="WNP34" s="180"/>
      <c r="WNQ34" s="180"/>
      <c r="WNR34" s="180"/>
      <c r="WNS34" s="180"/>
      <c r="WNT34" s="180"/>
      <c r="WNU34" s="180"/>
      <c r="WNV34" s="180"/>
      <c r="WNW34" s="180"/>
      <c r="WNX34" s="180"/>
      <c r="WNY34" s="180"/>
      <c r="WNZ34" s="180"/>
      <c r="WOA34" s="180"/>
      <c r="WOB34" s="180"/>
      <c r="WOC34" s="180"/>
      <c r="WOD34" s="180"/>
      <c r="WOE34" s="180"/>
      <c r="WOF34" s="180"/>
      <c r="WOG34" s="180"/>
      <c r="WOH34" s="180"/>
      <c r="WOI34" s="180"/>
      <c r="WOJ34" s="180"/>
      <c r="WOK34" s="180"/>
      <c r="WOL34" s="180"/>
      <c r="WOM34" s="180"/>
      <c r="WON34" s="180"/>
      <c r="WOO34" s="180"/>
      <c r="WOP34" s="180"/>
      <c r="WOQ34" s="180"/>
      <c r="WOR34" s="180"/>
      <c r="WOS34" s="180"/>
      <c r="WOT34" s="180"/>
      <c r="WOU34" s="180"/>
      <c r="WOV34" s="180"/>
      <c r="WOW34" s="180"/>
      <c r="WOX34" s="180"/>
      <c r="WOY34" s="180"/>
      <c r="WOZ34" s="180"/>
      <c r="WPA34" s="180"/>
      <c r="WPB34" s="180"/>
      <c r="WPC34" s="180"/>
      <c r="WPD34" s="180"/>
      <c r="WPE34" s="180"/>
      <c r="WPF34" s="180"/>
      <c r="WPG34" s="180"/>
      <c r="WPH34" s="180"/>
      <c r="WPI34" s="180"/>
      <c r="WPJ34" s="180"/>
      <c r="WPK34" s="180"/>
      <c r="WPL34" s="180"/>
      <c r="WPM34" s="180"/>
      <c r="WPN34" s="180"/>
      <c r="WPO34" s="180"/>
      <c r="WPP34" s="180"/>
      <c r="WPQ34" s="180"/>
      <c r="WPR34" s="180"/>
      <c r="WPS34" s="180"/>
      <c r="WPT34" s="180"/>
      <c r="WPU34" s="180"/>
      <c r="WPV34" s="180"/>
      <c r="WPW34" s="180"/>
      <c r="WPX34" s="180"/>
      <c r="WPY34" s="180"/>
      <c r="WPZ34" s="180"/>
      <c r="WQA34" s="180"/>
      <c r="WQB34" s="180"/>
      <c r="WQC34" s="180"/>
      <c r="WQD34" s="180"/>
      <c r="WQE34" s="180"/>
      <c r="WQF34" s="180"/>
      <c r="WQG34" s="180"/>
      <c r="WQH34" s="180"/>
      <c r="WQI34" s="180"/>
      <c r="WQJ34" s="180"/>
      <c r="WQK34" s="180"/>
      <c r="WQL34" s="180"/>
      <c r="WQM34" s="180"/>
      <c r="WQN34" s="180"/>
      <c r="WQO34" s="180"/>
      <c r="WQP34" s="180"/>
      <c r="WQQ34" s="180"/>
      <c r="WQR34" s="180"/>
      <c r="WQS34" s="180"/>
      <c r="WQT34" s="180"/>
      <c r="WQU34" s="180"/>
      <c r="WQV34" s="180"/>
      <c r="WQW34" s="180"/>
      <c r="WQX34" s="180"/>
      <c r="WQY34" s="180"/>
      <c r="WQZ34" s="180"/>
      <c r="WRA34" s="180"/>
      <c r="WRB34" s="180"/>
      <c r="WRC34" s="180"/>
      <c r="WRD34" s="180"/>
      <c r="WRE34" s="180"/>
      <c r="WRF34" s="180"/>
      <c r="WRG34" s="180"/>
      <c r="WRH34" s="180"/>
      <c r="WRI34" s="180"/>
      <c r="WRJ34" s="180"/>
      <c r="WRK34" s="180"/>
      <c r="WRL34" s="180"/>
      <c r="WRM34" s="180"/>
      <c r="WRN34" s="180"/>
      <c r="WRO34" s="180"/>
      <c r="WRP34" s="180"/>
      <c r="WRQ34" s="180"/>
      <c r="WRR34" s="180"/>
      <c r="WRS34" s="180"/>
      <c r="WRT34" s="180"/>
      <c r="WRU34" s="180"/>
      <c r="WRV34" s="180"/>
      <c r="WRW34" s="180"/>
      <c r="WRX34" s="180"/>
      <c r="WRY34" s="180"/>
      <c r="WRZ34" s="180"/>
      <c r="WSA34" s="180"/>
      <c r="WSB34" s="180"/>
      <c r="WSC34" s="180"/>
      <c r="WSD34" s="180"/>
      <c r="WSE34" s="180"/>
      <c r="WSF34" s="180"/>
      <c r="WSG34" s="180"/>
      <c r="WSH34" s="180"/>
      <c r="WSI34" s="180"/>
      <c r="WSJ34" s="180"/>
      <c r="WSK34" s="180"/>
      <c r="WSL34" s="180"/>
      <c r="WSM34" s="180"/>
      <c r="WSN34" s="180"/>
      <c r="WSO34" s="180"/>
      <c r="WSP34" s="180"/>
      <c r="WSQ34" s="180"/>
      <c r="WSR34" s="180"/>
      <c r="WSS34" s="180"/>
      <c r="WST34" s="180"/>
      <c r="WSU34" s="180"/>
      <c r="WSV34" s="180"/>
      <c r="WSW34" s="180"/>
      <c r="WSX34" s="180"/>
      <c r="WSY34" s="180"/>
      <c r="WSZ34" s="180"/>
      <c r="WTA34" s="180"/>
      <c r="WTB34" s="180"/>
      <c r="WTC34" s="180"/>
      <c r="WTD34" s="180"/>
      <c r="WTE34" s="180"/>
      <c r="WTF34" s="180"/>
      <c r="WTG34" s="180"/>
      <c r="WTH34" s="180"/>
      <c r="WTI34" s="180"/>
      <c r="WTJ34" s="180"/>
      <c r="WTK34" s="180"/>
      <c r="WTL34" s="180"/>
      <c r="WTM34" s="180"/>
      <c r="WTN34" s="180"/>
    </row>
    <row r="35" spans="1:16082" ht="5" customHeight="1">
      <c r="B35" s="1988"/>
      <c r="C35" s="1988"/>
      <c r="D35" s="1988"/>
      <c r="E35" s="1988"/>
      <c r="F35" s="1988"/>
      <c r="G35" s="1988"/>
      <c r="H35" s="1988"/>
      <c r="I35" s="1988"/>
      <c r="J35" s="1988"/>
      <c r="K35" s="1988"/>
      <c r="L35" s="1988"/>
      <c r="M35" s="1988"/>
      <c r="N35" s="1989"/>
      <c r="O35" s="799"/>
      <c r="P35" s="800"/>
      <c r="T35" s="800"/>
      <c r="U35" s="800"/>
      <c r="V35" s="800"/>
      <c r="W35" s="800"/>
      <c r="X35" s="800"/>
      <c r="Y35" s="800"/>
      <c r="Z35" s="549"/>
      <c r="AA35" s="270"/>
      <c r="AB35" s="549"/>
      <c r="AC35" s="801"/>
      <c r="AE35" s="270"/>
      <c r="AF35" s="270"/>
      <c r="AG35" s="277"/>
      <c r="AH35" s="270"/>
      <c r="AI35" s="270"/>
      <c r="AJ35" s="270"/>
      <c r="AK35" s="270"/>
      <c r="AL35" s="270"/>
      <c r="AM35" s="270"/>
      <c r="AN35" s="802"/>
      <c r="AO35" s="269"/>
      <c r="AP35" s="178"/>
      <c r="AQ35" s="803"/>
      <c r="AX35" s="179"/>
    </row>
    <row r="36" spans="1:16082" s="181" customFormat="1" ht="15" customHeight="1">
      <c r="A36" s="180"/>
      <c r="B36" s="1988"/>
      <c r="C36" s="1988"/>
      <c r="D36" s="1988"/>
      <c r="E36" s="1988"/>
      <c r="F36" s="1988"/>
      <c r="G36" s="1988"/>
      <c r="H36" s="1988"/>
      <c r="I36" s="1988"/>
      <c r="J36" s="1988"/>
      <c r="K36" s="1988"/>
      <c r="L36" s="1988"/>
      <c r="M36" s="1988"/>
      <c r="N36" s="1989"/>
      <c r="O36" s="799"/>
      <c r="P36" s="182" t="s">
        <v>2320</v>
      </c>
      <c r="Q36" s="182"/>
      <c r="R36" s="182"/>
      <c r="T36" s="182"/>
      <c r="U36" s="182"/>
      <c r="V36" s="182"/>
      <c r="W36" s="182"/>
      <c r="X36" s="182"/>
      <c r="Y36" s="182"/>
      <c r="Z36" s="182"/>
      <c r="AA36" s="1994">
        <f>Q162+Q182</f>
        <v>0</v>
      </c>
      <c r="AB36" s="1994"/>
      <c r="AC36" s="1994"/>
      <c r="AD36" s="1994"/>
      <c r="AE36" s="1994"/>
      <c r="AF36" s="1994"/>
      <c r="AG36" s="1994"/>
      <c r="AH36" s="1994"/>
      <c r="AI36" s="1994"/>
      <c r="AJ36" s="1994"/>
      <c r="AK36" s="1994"/>
      <c r="AL36" s="1994"/>
      <c r="AM36" s="1994"/>
      <c r="AN36" s="182" t="s">
        <v>2318</v>
      </c>
      <c r="AO36" s="1945" t="s">
        <v>2319</v>
      </c>
      <c r="AP36" s="1945"/>
      <c r="AQ36" s="582"/>
      <c r="AT36" s="579"/>
      <c r="AU36" s="180"/>
      <c r="AW36" s="180"/>
      <c r="AX36" s="179"/>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c r="WTC36" s="180"/>
      <c r="WTD36" s="180"/>
      <c r="WTE36" s="180"/>
      <c r="WTF36" s="180"/>
      <c r="WTG36" s="180"/>
      <c r="WTH36" s="180"/>
      <c r="WTI36" s="180"/>
      <c r="WTJ36" s="180"/>
      <c r="WTK36" s="180"/>
      <c r="WTL36" s="180"/>
      <c r="WTM36" s="180"/>
      <c r="WTN36" s="180"/>
    </row>
    <row r="37" spans="1:16082" ht="5" customHeight="1">
      <c r="B37" s="1988"/>
      <c r="C37" s="1988"/>
      <c r="D37" s="1988"/>
      <c r="E37" s="1988"/>
      <c r="F37" s="1988"/>
      <c r="G37" s="1988"/>
      <c r="H37" s="1988"/>
      <c r="I37" s="1988"/>
      <c r="J37" s="1988"/>
      <c r="K37" s="1988"/>
      <c r="L37" s="1988"/>
      <c r="M37" s="1988"/>
      <c r="N37" s="1989"/>
      <c r="O37" s="799"/>
      <c r="P37" s="800"/>
      <c r="T37" s="800"/>
      <c r="U37" s="800"/>
      <c r="V37" s="800"/>
      <c r="W37" s="800"/>
      <c r="X37" s="800"/>
      <c r="Y37" s="800"/>
      <c r="Z37" s="549"/>
      <c r="AA37" s="270"/>
      <c r="AB37" s="549"/>
      <c r="AC37" s="801"/>
      <c r="AE37" s="270"/>
      <c r="AF37" s="270"/>
      <c r="AG37" s="277"/>
      <c r="AH37" s="270"/>
      <c r="AI37" s="270"/>
      <c r="AJ37" s="270"/>
      <c r="AK37" s="270"/>
      <c r="AL37" s="270"/>
      <c r="AM37" s="270"/>
      <c r="AN37" s="802"/>
      <c r="AO37" s="269"/>
      <c r="AP37" s="178"/>
      <c r="AQ37" s="803"/>
      <c r="AX37" s="179"/>
    </row>
    <row r="38" spans="1:16082" s="181" customFormat="1" ht="15" customHeight="1">
      <c r="A38" s="180"/>
      <c r="B38" s="1988"/>
      <c r="C38" s="1988"/>
      <c r="D38" s="1988"/>
      <c r="E38" s="1988"/>
      <c r="F38" s="1988"/>
      <c r="G38" s="1988"/>
      <c r="H38" s="1988"/>
      <c r="I38" s="1988"/>
      <c r="J38" s="1988"/>
      <c r="K38" s="1988"/>
      <c r="L38" s="1988"/>
      <c r="M38" s="1988"/>
      <c r="N38" s="1989"/>
      <c r="O38" s="799"/>
      <c r="P38" s="182" t="s">
        <v>2321</v>
      </c>
      <c r="Q38" s="182"/>
      <c r="R38" s="182"/>
      <c r="T38" s="182"/>
      <c r="U38" s="182"/>
      <c r="V38" s="182"/>
      <c r="W38" s="182"/>
      <c r="X38" s="182"/>
      <c r="Y38" s="182"/>
      <c r="Z38" s="182"/>
      <c r="AA38" s="1993">
        <f>Q197</f>
        <v>0</v>
      </c>
      <c r="AB38" s="1993"/>
      <c r="AC38" s="1993"/>
      <c r="AD38" s="1993"/>
      <c r="AE38" s="1993"/>
      <c r="AF38" s="1993"/>
      <c r="AG38" s="1993"/>
      <c r="AH38" s="1993"/>
      <c r="AI38" s="1993"/>
      <c r="AJ38" s="1993"/>
      <c r="AK38" s="1993"/>
      <c r="AL38" s="1993"/>
      <c r="AM38" s="1993"/>
      <c r="AN38" s="182" t="s">
        <v>2318</v>
      </c>
      <c r="AO38" s="274"/>
      <c r="AQ38" s="582"/>
      <c r="AT38" s="579"/>
      <c r="AU38" s="180"/>
      <c r="AW38" s="180"/>
      <c r="AX38" s="179"/>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c r="WTC38" s="180"/>
      <c r="WTD38" s="180"/>
      <c r="WTE38" s="180"/>
      <c r="WTF38" s="180"/>
      <c r="WTG38" s="180"/>
      <c r="WTH38" s="180"/>
      <c r="WTI38" s="180"/>
      <c r="WTJ38" s="180"/>
      <c r="WTK38" s="180"/>
      <c r="WTL38" s="180"/>
      <c r="WTM38" s="180"/>
      <c r="WTN38" s="180"/>
    </row>
    <row r="39" spans="1:16082" ht="15" customHeight="1">
      <c r="B39" s="1990" t="s">
        <v>2322</v>
      </c>
      <c r="C39" s="1990"/>
      <c r="D39" s="1990"/>
      <c r="E39" s="1990"/>
      <c r="F39" s="1990"/>
      <c r="G39" s="1990"/>
      <c r="H39" s="1990"/>
      <c r="I39" s="1990"/>
      <c r="J39" s="1990"/>
      <c r="K39" s="1990"/>
      <c r="L39" s="1990"/>
      <c r="M39" s="1990"/>
      <c r="N39" s="1991"/>
      <c r="O39" s="804"/>
      <c r="P39" s="583" t="s">
        <v>2913</v>
      </c>
      <c r="Q39" s="584"/>
      <c r="R39" s="584"/>
      <c r="S39" s="584"/>
      <c r="T39" s="583"/>
      <c r="U39" s="279" t="s">
        <v>2262</v>
      </c>
      <c r="V39" s="583"/>
      <c r="W39" s="1946"/>
      <c r="X39" s="1946"/>
      <c r="Y39" s="1946"/>
      <c r="Z39" s="1946"/>
      <c r="AA39" s="278" t="s">
        <v>2153</v>
      </c>
      <c r="AB39" s="1946"/>
      <c r="AC39" s="1946"/>
      <c r="AD39" s="1946"/>
      <c r="AE39" s="279" t="s">
        <v>2263</v>
      </c>
      <c r="AF39" s="1997"/>
      <c r="AG39" s="1997"/>
      <c r="AH39" s="1997"/>
      <c r="AI39" s="278" t="s">
        <v>2264</v>
      </c>
      <c r="AJ39" s="805"/>
      <c r="AK39" s="584"/>
      <c r="AL39" s="279"/>
      <c r="AM39" s="805"/>
      <c r="AN39" s="805"/>
      <c r="AO39" s="584"/>
      <c r="AP39" s="583"/>
      <c r="AQ39" s="806"/>
      <c r="AT39" s="579" t="s">
        <v>2914</v>
      </c>
      <c r="AU39" s="180"/>
    </row>
    <row r="40" spans="1:16082" ht="5" customHeight="1">
      <c r="B40" s="1990"/>
      <c r="C40" s="1990"/>
      <c r="D40" s="1990"/>
      <c r="E40" s="1990"/>
      <c r="F40" s="1990"/>
      <c r="G40" s="1990"/>
      <c r="H40" s="1990"/>
      <c r="I40" s="1990"/>
      <c r="J40" s="1990"/>
      <c r="K40" s="1990"/>
      <c r="L40" s="1990"/>
      <c r="M40" s="1990"/>
      <c r="N40" s="1991"/>
      <c r="O40" s="807"/>
      <c r="P40" s="800"/>
      <c r="T40" s="800"/>
      <c r="U40" s="549"/>
      <c r="V40" s="800"/>
      <c r="W40" s="800"/>
      <c r="X40" s="800"/>
      <c r="Y40" s="800"/>
      <c r="AA40" s="802"/>
      <c r="AB40" s="549"/>
      <c r="AC40" s="801"/>
      <c r="AD40" s="270"/>
      <c r="AE40" s="549"/>
      <c r="AF40" s="270"/>
      <c r="AH40" s="270"/>
      <c r="AI40" s="802"/>
      <c r="AJ40" s="270"/>
      <c r="AK40" s="178"/>
      <c r="AL40" s="549"/>
      <c r="AM40" s="270"/>
      <c r="AN40" s="270"/>
      <c r="AO40" s="178"/>
      <c r="AP40" s="269"/>
      <c r="AQ40" s="803"/>
    </row>
    <row r="41" spans="1:16082" ht="15" customHeight="1">
      <c r="B41" s="1992"/>
      <c r="C41" s="1992"/>
      <c r="D41" s="1992"/>
      <c r="E41" s="1992"/>
      <c r="F41" s="1992"/>
      <c r="G41" s="1992"/>
      <c r="H41" s="1992"/>
      <c r="I41" s="1992"/>
      <c r="J41" s="1992"/>
      <c r="K41" s="1992"/>
      <c r="L41" s="1992"/>
      <c r="M41" s="1992"/>
      <c r="N41" s="1930"/>
      <c r="O41" s="807"/>
      <c r="P41" s="269" t="s">
        <v>2323</v>
      </c>
      <c r="T41" s="269"/>
      <c r="U41" s="549" t="s">
        <v>2262</v>
      </c>
      <c r="V41" s="269"/>
      <c r="W41" s="1947"/>
      <c r="X41" s="1947"/>
      <c r="Y41" s="1947"/>
      <c r="Z41" s="1947"/>
      <c r="AA41" s="802" t="s">
        <v>2153</v>
      </c>
      <c r="AB41" s="1947"/>
      <c r="AC41" s="1947"/>
      <c r="AD41" s="1947"/>
      <c r="AE41" s="802" t="s">
        <v>2263</v>
      </c>
      <c r="AF41" s="1979"/>
      <c r="AG41" s="1979"/>
      <c r="AH41" s="1979"/>
      <c r="AI41" s="802" t="s">
        <v>2264</v>
      </c>
      <c r="AJ41" s="270"/>
      <c r="AK41" s="178"/>
      <c r="AL41" s="802"/>
      <c r="AM41" s="270"/>
      <c r="AN41" s="270"/>
      <c r="AO41" s="178"/>
      <c r="AP41" s="269"/>
      <c r="AQ41" s="803"/>
      <c r="AT41" s="711" t="s">
        <v>2915</v>
      </c>
    </row>
    <row r="42" spans="1:16082" ht="15" customHeight="1">
      <c r="B42" s="1930" t="s">
        <v>2268</v>
      </c>
      <c r="C42" s="1931"/>
      <c r="D42" s="1931"/>
      <c r="E42" s="1931"/>
      <c r="F42" s="1931"/>
      <c r="G42" s="1931"/>
      <c r="H42" s="1931"/>
      <c r="I42" s="1931"/>
      <c r="J42" s="1931"/>
      <c r="K42" s="1931"/>
      <c r="L42" s="1931"/>
      <c r="M42" s="1931"/>
      <c r="N42" s="1932"/>
      <c r="O42" s="804"/>
      <c r="P42" s="808" t="s">
        <v>2324</v>
      </c>
      <c r="Q42" s="583"/>
      <c r="R42" s="583"/>
      <c r="S42" s="583"/>
      <c r="T42" s="583"/>
      <c r="U42" s="589"/>
      <c r="V42" s="589"/>
      <c r="W42" s="589"/>
      <c r="X42" s="589"/>
      <c r="Y42" s="589"/>
      <c r="Z42" s="589"/>
      <c r="AA42" s="589"/>
      <c r="AB42" s="589"/>
      <c r="AC42" s="589"/>
      <c r="AD42" s="589"/>
      <c r="AE42" s="809"/>
      <c r="AF42" s="808" t="s">
        <v>2325</v>
      </c>
      <c r="AG42" s="810"/>
      <c r="AH42" s="810"/>
      <c r="AI42" s="810"/>
      <c r="AJ42" s="810"/>
      <c r="AK42" s="810"/>
      <c r="AL42" s="810"/>
      <c r="AM42" s="810"/>
      <c r="AN42" s="810"/>
      <c r="AO42" s="810"/>
      <c r="AP42" s="811"/>
      <c r="AQ42" s="806"/>
    </row>
    <row r="43" spans="1:16082" ht="15" customHeight="1">
      <c r="B43" s="1933"/>
      <c r="C43" s="1934"/>
      <c r="D43" s="1934"/>
      <c r="E43" s="1934"/>
      <c r="F43" s="1934"/>
      <c r="G43" s="1934"/>
      <c r="H43" s="1934"/>
      <c r="I43" s="1934"/>
      <c r="J43" s="1934"/>
      <c r="K43" s="1934"/>
      <c r="L43" s="1934"/>
      <c r="M43" s="1934"/>
      <c r="N43" s="1935"/>
      <c r="O43" s="807"/>
      <c r="P43" s="812" t="s">
        <v>2326</v>
      </c>
      <c r="Q43" s="269"/>
      <c r="R43" s="269"/>
      <c r="T43" s="269"/>
      <c r="U43" s="269"/>
      <c r="V43" s="269"/>
      <c r="X43" s="269"/>
      <c r="Y43" s="269"/>
      <c r="AA43" s="269"/>
      <c r="AB43" s="269"/>
      <c r="AC43" s="269"/>
      <c r="AF43" s="812" t="s">
        <v>2327</v>
      </c>
      <c r="AG43" s="269"/>
      <c r="AH43" s="269"/>
      <c r="AI43" s="269"/>
      <c r="AJ43" s="269"/>
      <c r="AK43" s="269"/>
      <c r="AL43" s="269"/>
      <c r="AM43" s="269"/>
      <c r="AN43" s="269"/>
      <c r="AO43" s="269"/>
      <c r="AP43" s="269"/>
      <c r="AQ43" s="803"/>
    </row>
    <row r="44" spans="1:16082" ht="15" customHeight="1">
      <c r="B44" s="1933"/>
      <c r="C44" s="1934"/>
      <c r="D44" s="1934"/>
      <c r="E44" s="1934"/>
      <c r="F44" s="1934"/>
      <c r="G44" s="1934"/>
      <c r="H44" s="1934"/>
      <c r="I44" s="1934"/>
      <c r="J44" s="1934"/>
      <c r="K44" s="1934"/>
      <c r="L44" s="1934"/>
      <c r="M44" s="1934"/>
      <c r="N44" s="1935"/>
      <c r="O44" s="807"/>
      <c r="P44" s="812" t="s">
        <v>2328</v>
      </c>
      <c r="Q44" s="269"/>
      <c r="R44" s="269"/>
      <c r="T44" s="269"/>
      <c r="U44" s="269"/>
      <c r="V44" s="269"/>
      <c r="W44" s="269"/>
      <c r="X44" s="269"/>
      <c r="Y44" s="269"/>
      <c r="Z44" s="269"/>
      <c r="AA44" s="269"/>
      <c r="AB44" s="269"/>
      <c r="AC44" s="269"/>
      <c r="AD44" s="269" t="s">
        <v>2275</v>
      </c>
      <c r="AE44" s="269"/>
      <c r="AF44" s="812" t="s">
        <v>2329</v>
      </c>
      <c r="AG44" s="269"/>
      <c r="AH44" s="269"/>
      <c r="AI44" s="269"/>
      <c r="AJ44" s="269"/>
      <c r="AK44" s="269"/>
      <c r="AL44" s="269"/>
      <c r="AM44" s="269"/>
      <c r="AN44" s="269"/>
      <c r="AO44" s="269"/>
      <c r="AP44" s="269"/>
      <c r="AQ44" s="803"/>
    </row>
    <row r="45" spans="1:16082" ht="15" customHeight="1">
      <c r="B45" s="1933"/>
      <c r="C45" s="1934"/>
      <c r="D45" s="1934"/>
      <c r="E45" s="1934"/>
      <c r="F45" s="1934"/>
      <c r="G45" s="1934"/>
      <c r="H45" s="1934"/>
      <c r="I45" s="1934"/>
      <c r="J45" s="1934"/>
      <c r="K45" s="1934"/>
      <c r="L45" s="1934"/>
      <c r="M45" s="1934"/>
      <c r="N45" s="1935"/>
      <c r="O45" s="807"/>
      <c r="P45" s="812" t="s">
        <v>2330</v>
      </c>
      <c r="Q45" s="269"/>
      <c r="R45" s="269"/>
      <c r="T45" s="269"/>
      <c r="U45" s="269"/>
      <c r="V45" s="269"/>
      <c r="W45" s="269"/>
      <c r="X45" s="269"/>
      <c r="Y45" s="269"/>
      <c r="Z45" s="269"/>
      <c r="AA45" s="269"/>
      <c r="AB45" s="269"/>
      <c r="AC45" s="269"/>
      <c r="AD45" s="269"/>
      <c r="AE45" s="269"/>
      <c r="AF45" s="812" t="s">
        <v>2331</v>
      </c>
      <c r="AG45" s="269"/>
      <c r="AH45" s="269"/>
      <c r="AI45" s="269"/>
      <c r="AJ45" s="269"/>
      <c r="AK45" s="269"/>
      <c r="AL45" s="269"/>
      <c r="AM45" s="269"/>
      <c r="AN45" s="269"/>
      <c r="AO45" s="269"/>
      <c r="AP45" s="269"/>
      <c r="AQ45" s="803"/>
    </row>
    <row r="46" spans="1:16082" ht="15" customHeight="1">
      <c r="B46" s="1933"/>
      <c r="C46" s="1934"/>
      <c r="D46" s="1934"/>
      <c r="E46" s="1934"/>
      <c r="F46" s="1934"/>
      <c r="G46" s="1934"/>
      <c r="H46" s="1934"/>
      <c r="I46" s="1934"/>
      <c r="J46" s="1934"/>
      <c r="K46" s="1934"/>
      <c r="L46" s="1934"/>
      <c r="M46" s="1934"/>
      <c r="N46" s="1935"/>
      <c r="O46" s="807"/>
      <c r="P46" s="812" t="s">
        <v>2332</v>
      </c>
      <c r="Q46" s="269"/>
      <c r="R46" s="269"/>
      <c r="T46" s="813"/>
      <c r="U46" s="269"/>
      <c r="V46" s="269"/>
      <c r="W46" s="269"/>
      <c r="X46" s="269"/>
      <c r="Y46" s="269"/>
      <c r="Z46" s="269"/>
      <c r="AA46" s="269"/>
      <c r="AB46" s="269"/>
      <c r="AC46" s="269"/>
      <c r="AD46" s="269"/>
      <c r="AE46" s="269"/>
      <c r="AF46" s="812" t="s">
        <v>2333</v>
      </c>
      <c r="AG46" s="269"/>
      <c r="AH46" s="269"/>
      <c r="AI46" s="269"/>
      <c r="AJ46" s="269"/>
      <c r="AK46" s="269"/>
      <c r="AL46" s="269"/>
      <c r="AM46" s="269"/>
      <c r="AN46" s="269"/>
      <c r="AO46" s="269"/>
      <c r="AP46" s="269"/>
      <c r="AQ46" s="803"/>
    </row>
    <row r="47" spans="1:16082" ht="15" customHeight="1">
      <c r="B47" s="1933"/>
      <c r="C47" s="1934"/>
      <c r="D47" s="1934"/>
      <c r="E47" s="1934"/>
      <c r="F47" s="1934"/>
      <c r="G47" s="1934"/>
      <c r="H47" s="1934"/>
      <c r="I47" s="1934"/>
      <c r="J47" s="1934"/>
      <c r="K47" s="1934"/>
      <c r="L47" s="1934"/>
      <c r="M47" s="1934"/>
      <c r="N47" s="1935"/>
      <c r="O47" s="807"/>
      <c r="P47" s="812" t="s">
        <v>2334</v>
      </c>
      <c r="Q47" s="269"/>
      <c r="R47" s="269"/>
      <c r="T47" s="269"/>
      <c r="U47" s="269"/>
      <c r="V47" s="269"/>
      <c r="W47" s="269"/>
      <c r="X47" s="269"/>
      <c r="Y47" s="269"/>
      <c r="Z47" s="269"/>
      <c r="AA47" s="269"/>
      <c r="AB47" s="269"/>
      <c r="AC47" s="269"/>
      <c r="AD47" s="269"/>
      <c r="AE47" s="269"/>
      <c r="AF47" s="812" t="s">
        <v>2335</v>
      </c>
      <c r="AG47" s="269"/>
      <c r="AH47" s="269"/>
      <c r="AI47" s="269"/>
      <c r="AJ47" s="269"/>
      <c r="AK47" s="269"/>
      <c r="AL47" s="269"/>
      <c r="AM47" s="269"/>
      <c r="AN47" s="269"/>
      <c r="AO47" s="269"/>
      <c r="AP47" s="269"/>
      <c r="AQ47" s="803"/>
      <c r="AT47" s="814"/>
      <c r="AU47" s="814"/>
      <c r="AV47" s="814"/>
      <c r="AW47" s="814"/>
    </row>
    <row r="48" spans="1:16082" ht="15" customHeight="1">
      <c r="B48" s="1933"/>
      <c r="C48" s="1934"/>
      <c r="D48" s="1934"/>
      <c r="E48" s="1934"/>
      <c r="F48" s="1934"/>
      <c r="G48" s="1934"/>
      <c r="H48" s="1934"/>
      <c r="I48" s="1934"/>
      <c r="J48" s="1934"/>
      <c r="K48" s="1934"/>
      <c r="L48" s="1934"/>
      <c r="M48" s="1934"/>
      <c r="N48" s="1935"/>
      <c r="O48" s="807"/>
      <c r="P48" s="812" t="s">
        <v>2336</v>
      </c>
      <c r="Q48" s="269"/>
      <c r="R48" s="269"/>
      <c r="T48" s="269"/>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03"/>
      <c r="AT48" s="814"/>
      <c r="AU48" s="814"/>
      <c r="AV48" s="814"/>
      <c r="AW48" s="814"/>
    </row>
    <row r="49" spans="2:49" ht="15" customHeight="1">
      <c r="B49" s="1933"/>
      <c r="C49" s="1934"/>
      <c r="D49" s="1934"/>
      <c r="E49" s="1934"/>
      <c r="F49" s="1934"/>
      <c r="G49" s="1934"/>
      <c r="H49" s="1934"/>
      <c r="I49" s="1934"/>
      <c r="J49" s="1934"/>
      <c r="K49" s="1934"/>
      <c r="L49" s="1934"/>
      <c r="M49" s="1934"/>
      <c r="N49" s="1935"/>
      <c r="O49" s="807"/>
      <c r="P49" s="815" t="s">
        <v>2337</v>
      </c>
      <c r="Q49" s="269"/>
      <c r="R49" s="269"/>
      <c r="T49" s="269"/>
      <c r="U49" s="269"/>
      <c r="V49" s="269"/>
      <c r="W49" s="269"/>
      <c r="X49" s="269"/>
      <c r="Y49" s="269"/>
      <c r="Z49" s="269"/>
      <c r="AA49" s="269"/>
      <c r="AB49" s="269"/>
      <c r="AC49" s="269"/>
      <c r="AD49" s="269"/>
      <c r="AE49" s="269"/>
      <c r="AF49" s="269"/>
      <c r="AG49" s="269"/>
      <c r="AH49" s="269"/>
      <c r="AI49" s="269"/>
      <c r="AJ49" s="269"/>
      <c r="AK49" s="269"/>
      <c r="AL49" s="269"/>
      <c r="AM49" s="269"/>
      <c r="AN49" s="269"/>
      <c r="AO49" s="269"/>
      <c r="AP49" s="269"/>
      <c r="AQ49" s="803"/>
      <c r="AT49" s="814"/>
      <c r="AU49" s="814"/>
      <c r="AV49" s="814"/>
      <c r="AW49" s="814"/>
    </row>
    <row r="50" spans="2:49" ht="15" customHeight="1">
      <c r="B50" s="1933"/>
      <c r="C50" s="1934"/>
      <c r="D50" s="1934"/>
      <c r="E50" s="1934"/>
      <c r="F50" s="1934"/>
      <c r="G50" s="1934"/>
      <c r="H50" s="1934"/>
      <c r="I50" s="1934"/>
      <c r="J50" s="1934"/>
      <c r="K50" s="1934"/>
      <c r="L50" s="1934"/>
      <c r="M50" s="1934"/>
      <c r="N50" s="1935"/>
      <c r="O50" s="807"/>
      <c r="P50" s="758" t="s">
        <v>2338</v>
      </c>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c r="AN50" s="1978"/>
      <c r="AO50" s="1978"/>
      <c r="AP50" s="1978"/>
      <c r="AQ50" s="803"/>
      <c r="AT50" s="814"/>
      <c r="AU50" s="814"/>
      <c r="AV50" s="814"/>
      <c r="AW50" s="814"/>
    </row>
    <row r="51" spans="2:49" ht="15" customHeight="1">
      <c r="B51" s="1933"/>
      <c r="C51" s="1934"/>
      <c r="D51" s="1934"/>
      <c r="E51" s="1934"/>
      <c r="F51" s="1934"/>
      <c r="G51" s="1934"/>
      <c r="H51" s="1934"/>
      <c r="I51" s="1934"/>
      <c r="J51" s="1934"/>
      <c r="K51" s="1934"/>
      <c r="L51" s="1934"/>
      <c r="M51" s="1934"/>
      <c r="N51" s="1935"/>
      <c r="O51" s="807"/>
      <c r="P51" s="758" t="s">
        <v>2338</v>
      </c>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c r="AN51" s="1978"/>
      <c r="AO51" s="1978"/>
      <c r="AP51" s="1978"/>
      <c r="AQ51" s="803"/>
      <c r="AT51" s="814"/>
      <c r="AU51" s="814"/>
      <c r="AV51" s="814"/>
      <c r="AW51" s="814"/>
    </row>
    <row r="52" spans="2:49" ht="15" customHeight="1">
      <c r="B52" s="1936"/>
      <c r="C52" s="1937"/>
      <c r="D52" s="1937"/>
      <c r="E52" s="1937"/>
      <c r="F52" s="1937"/>
      <c r="G52" s="1937"/>
      <c r="H52" s="1937"/>
      <c r="I52" s="1937"/>
      <c r="J52" s="1937"/>
      <c r="K52" s="1937"/>
      <c r="L52" s="1937"/>
      <c r="M52" s="1937"/>
      <c r="N52" s="1938"/>
      <c r="O52" s="816"/>
      <c r="P52" s="759" t="s">
        <v>2338</v>
      </c>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586"/>
    </row>
    <row r="53" spans="2:49" s="198" customFormat="1" ht="15" customHeight="1">
      <c r="B53" s="199" t="s">
        <v>2529</v>
      </c>
      <c r="D53" s="199"/>
      <c r="E53" s="199"/>
      <c r="F53" s="199"/>
      <c r="G53" s="199"/>
      <c r="AR53" s="3" t="s">
        <v>3010</v>
      </c>
    </row>
    <row r="54" spans="2:49" s="198" customFormat="1" ht="15" customHeight="1">
      <c r="B54" s="498" t="s">
        <v>2799</v>
      </c>
      <c r="C54" s="199"/>
      <c r="D54" s="199"/>
      <c r="E54" s="199"/>
      <c r="F54" s="199"/>
      <c r="G54" s="199"/>
      <c r="AR54" s="3"/>
    </row>
    <row r="55" spans="2:49" s="198" customFormat="1" ht="15" customHeight="1">
      <c r="B55" s="199" t="s">
        <v>2870</v>
      </c>
      <c r="C55" s="199"/>
      <c r="D55" s="199"/>
      <c r="E55" s="199"/>
      <c r="F55" s="199"/>
      <c r="G55" s="199"/>
      <c r="AC55" s="496"/>
      <c r="AD55" s="496"/>
      <c r="AE55" s="496"/>
      <c r="AF55" s="496"/>
      <c r="AG55" s="496"/>
      <c r="AH55" s="496"/>
      <c r="AI55" s="496"/>
      <c r="AJ55" s="495" t="s">
        <v>2703</v>
      </c>
      <c r="AK55" s="497">
        <v>1</v>
      </c>
      <c r="AR55" s="3"/>
    </row>
    <row r="56" spans="2:49" s="198" customFormat="1" ht="15" customHeight="1">
      <c r="B56" s="1011" t="s">
        <v>2689</v>
      </c>
      <c r="C56" s="1012"/>
      <c r="D56" s="1012"/>
      <c r="E56" s="1012"/>
      <c r="F56" s="1012"/>
      <c r="G56" s="1012"/>
      <c r="H56" s="1013"/>
      <c r="I56" s="953" t="s">
        <v>2690</v>
      </c>
      <c r="J56" s="953"/>
      <c r="K56" s="953" t="s">
        <v>2695</v>
      </c>
      <c r="L56" s="953"/>
      <c r="M56" s="953"/>
      <c r="N56" s="953"/>
      <c r="O56" s="953"/>
      <c r="P56" s="953"/>
      <c r="Q56" s="953"/>
      <c r="R56" s="953"/>
      <c r="S56" s="953"/>
      <c r="T56" s="953" t="s">
        <v>2691</v>
      </c>
      <c r="U56" s="953"/>
      <c r="V56" s="953"/>
      <c r="W56" s="953"/>
      <c r="X56" s="953"/>
      <c r="Y56" s="953"/>
      <c r="Z56" s="953"/>
      <c r="AA56" s="953"/>
      <c r="AB56" s="953"/>
      <c r="AC56" s="953" t="s">
        <v>2739</v>
      </c>
      <c r="AD56" s="953"/>
      <c r="AE56" s="953"/>
      <c r="AF56" s="953"/>
      <c r="AG56" s="953"/>
      <c r="AH56" s="953"/>
      <c r="AI56" s="953"/>
      <c r="AJ56" s="953"/>
      <c r="AK56" s="953"/>
      <c r="AR56" s="3"/>
    </row>
    <row r="57" spans="2:49" s="198" customFormat="1" ht="15" customHeight="1">
      <c r="B57" s="1034"/>
      <c r="C57" s="1035"/>
      <c r="D57" s="1035"/>
      <c r="E57" s="1035"/>
      <c r="F57" s="1035"/>
      <c r="G57" s="1035"/>
      <c r="H57" s="1036"/>
      <c r="I57" s="953"/>
      <c r="J57" s="953"/>
      <c r="K57" s="953"/>
      <c r="L57" s="953"/>
      <c r="M57" s="953"/>
      <c r="N57" s="953"/>
      <c r="O57" s="953"/>
      <c r="P57" s="953"/>
      <c r="Q57" s="953"/>
      <c r="R57" s="953"/>
      <c r="S57" s="953"/>
      <c r="T57" s="953"/>
      <c r="U57" s="953"/>
      <c r="V57" s="953"/>
      <c r="W57" s="953"/>
      <c r="X57" s="953"/>
      <c r="Y57" s="953"/>
      <c r="Z57" s="953"/>
      <c r="AA57" s="953"/>
      <c r="AB57" s="953"/>
      <c r="AC57" s="953"/>
      <c r="AD57" s="953"/>
      <c r="AE57" s="953"/>
      <c r="AF57" s="953"/>
      <c r="AG57" s="953"/>
      <c r="AH57" s="953"/>
      <c r="AI57" s="953"/>
      <c r="AJ57" s="953"/>
      <c r="AK57" s="953"/>
      <c r="AR57" s="3"/>
    </row>
    <row r="58" spans="2:49" s="1" customFormat="1" ht="15" customHeight="1">
      <c r="B58" s="1034"/>
      <c r="C58" s="1035"/>
      <c r="D58" s="1035"/>
      <c r="E58" s="1035"/>
      <c r="F58" s="1035"/>
      <c r="G58" s="1035"/>
      <c r="H58" s="1036"/>
      <c r="I58" s="953">
        <v>1</v>
      </c>
      <c r="J58" s="953"/>
      <c r="K58" s="1009"/>
      <c r="L58" s="1009"/>
      <c r="M58" s="1009"/>
      <c r="N58" s="1009"/>
      <c r="O58" s="1009"/>
      <c r="P58" s="1009"/>
      <c r="Q58" s="1009"/>
      <c r="R58" s="1048" t="s">
        <v>2694</v>
      </c>
      <c r="S58" s="1047" t="s">
        <v>2692</v>
      </c>
      <c r="T58" s="1009"/>
      <c r="U58" s="1009"/>
      <c r="V58" s="1009"/>
      <c r="W58" s="1009"/>
      <c r="X58" s="1009"/>
      <c r="Y58" s="1009"/>
      <c r="Z58" s="1009"/>
      <c r="AA58" s="893" t="s">
        <v>2693</v>
      </c>
      <c r="AB58" s="893"/>
      <c r="AC58" s="1816">
        <f>K58*T58</f>
        <v>0</v>
      </c>
      <c r="AD58" s="1816"/>
      <c r="AE58" s="1816"/>
      <c r="AF58" s="1816"/>
      <c r="AG58" s="1816"/>
      <c r="AH58" s="1816"/>
      <c r="AI58" s="1816"/>
      <c r="AJ58" s="893" t="s">
        <v>2694</v>
      </c>
      <c r="AK58" s="893"/>
      <c r="AL58" s="2"/>
      <c r="AM58" s="2"/>
      <c r="AN58" s="2"/>
      <c r="AO58" s="2"/>
      <c r="AP58" s="2"/>
      <c r="AQ58" s="2"/>
      <c r="AR58" s="2"/>
    </row>
    <row r="59" spans="2:49" s="198" customFormat="1" ht="15" customHeight="1">
      <c r="B59" s="1034"/>
      <c r="C59" s="1035"/>
      <c r="D59" s="1035"/>
      <c r="E59" s="1035"/>
      <c r="F59" s="1035"/>
      <c r="G59" s="1035"/>
      <c r="H59" s="1036"/>
      <c r="I59" s="953"/>
      <c r="J59" s="953"/>
      <c r="K59" s="1009"/>
      <c r="L59" s="1009"/>
      <c r="M59" s="1009"/>
      <c r="N59" s="1009"/>
      <c r="O59" s="1009"/>
      <c r="P59" s="1009"/>
      <c r="Q59" s="1009"/>
      <c r="R59" s="1048"/>
      <c r="S59" s="1047"/>
      <c r="T59" s="1009"/>
      <c r="U59" s="1009"/>
      <c r="V59" s="1009"/>
      <c r="W59" s="1009"/>
      <c r="X59" s="1009"/>
      <c r="Y59" s="1009"/>
      <c r="Z59" s="1009"/>
      <c r="AA59" s="893"/>
      <c r="AB59" s="893"/>
      <c r="AC59" s="1816"/>
      <c r="AD59" s="1816"/>
      <c r="AE59" s="1816"/>
      <c r="AF59" s="1816"/>
      <c r="AG59" s="1816"/>
      <c r="AH59" s="1816"/>
      <c r="AI59" s="1816"/>
      <c r="AJ59" s="893"/>
      <c r="AK59" s="893"/>
    </row>
    <row r="60" spans="2:49" s="1" customFormat="1" ht="15" customHeight="1">
      <c r="B60" s="1034"/>
      <c r="C60" s="1035"/>
      <c r="D60" s="1035"/>
      <c r="E60" s="1035"/>
      <c r="F60" s="1035"/>
      <c r="G60" s="1035"/>
      <c r="H60" s="1036"/>
      <c r="I60" s="953">
        <v>2</v>
      </c>
      <c r="J60" s="953"/>
      <c r="K60" s="1009"/>
      <c r="L60" s="1009"/>
      <c r="M60" s="1009"/>
      <c r="N60" s="1009"/>
      <c r="O60" s="1009"/>
      <c r="P60" s="1009"/>
      <c r="Q60" s="1009"/>
      <c r="R60" s="1048" t="s">
        <v>2694</v>
      </c>
      <c r="S60" s="1047" t="s">
        <v>2692</v>
      </c>
      <c r="T60" s="1009"/>
      <c r="U60" s="1009"/>
      <c r="V60" s="1009"/>
      <c r="W60" s="1009"/>
      <c r="X60" s="1009"/>
      <c r="Y60" s="1009"/>
      <c r="Z60" s="1009"/>
      <c r="AA60" s="893" t="s">
        <v>2693</v>
      </c>
      <c r="AB60" s="893"/>
      <c r="AC60" s="1816">
        <f>K60*T60</f>
        <v>0</v>
      </c>
      <c r="AD60" s="1816"/>
      <c r="AE60" s="1816"/>
      <c r="AF60" s="1816"/>
      <c r="AG60" s="1816"/>
      <c r="AH60" s="1816"/>
      <c r="AI60" s="1816"/>
      <c r="AJ60" s="893" t="s">
        <v>2694</v>
      </c>
      <c r="AK60" s="893"/>
      <c r="AM60" s="2"/>
      <c r="AN60" s="2"/>
      <c r="AO60" s="2"/>
      <c r="AP60" s="2"/>
      <c r="AQ60" s="2"/>
      <c r="AR60" s="2"/>
    </row>
    <row r="61" spans="2:49" s="198" customFormat="1" ht="15" customHeight="1">
      <c r="B61" s="1034"/>
      <c r="C61" s="1035"/>
      <c r="D61" s="1035"/>
      <c r="E61" s="1035"/>
      <c r="F61" s="1035"/>
      <c r="G61" s="1035"/>
      <c r="H61" s="1036"/>
      <c r="I61" s="953"/>
      <c r="J61" s="953"/>
      <c r="K61" s="1009"/>
      <c r="L61" s="1009"/>
      <c r="M61" s="1009"/>
      <c r="N61" s="1009"/>
      <c r="O61" s="1009"/>
      <c r="P61" s="1009"/>
      <c r="Q61" s="1009"/>
      <c r="R61" s="1048"/>
      <c r="S61" s="1047"/>
      <c r="T61" s="1009"/>
      <c r="U61" s="1009"/>
      <c r="V61" s="1009"/>
      <c r="W61" s="1009"/>
      <c r="X61" s="1009"/>
      <c r="Y61" s="1009"/>
      <c r="Z61" s="1009"/>
      <c r="AA61" s="893"/>
      <c r="AB61" s="893"/>
      <c r="AC61" s="1816"/>
      <c r="AD61" s="1816"/>
      <c r="AE61" s="1816"/>
      <c r="AF61" s="1816"/>
      <c r="AG61" s="1816"/>
      <c r="AH61" s="1816"/>
      <c r="AI61" s="1816"/>
      <c r="AJ61" s="893"/>
      <c r="AK61" s="893"/>
    </row>
    <row r="62" spans="2:49" s="198" customFormat="1" ht="15" customHeight="1">
      <c r="B62" s="1034"/>
      <c r="C62" s="1035"/>
      <c r="D62" s="1035"/>
      <c r="E62" s="1035"/>
      <c r="F62" s="1035"/>
      <c r="G62" s="1035"/>
      <c r="H62" s="1036"/>
      <c r="I62" s="953">
        <v>3</v>
      </c>
      <c r="J62" s="953"/>
      <c r="K62" s="1009"/>
      <c r="L62" s="1009"/>
      <c r="M62" s="1009"/>
      <c r="N62" s="1009"/>
      <c r="O62" s="1009"/>
      <c r="P62" s="1009"/>
      <c r="Q62" s="1009"/>
      <c r="R62" s="1048" t="s">
        <v>2694</v>
      </c>
      <c r="S62" s="1047" t="s">
        <v>2692</v>
      </c>
      <c r="T62" s="1009"/>
      <c r="U62" s="1009"/>
      <c r="V62" s="1009"/>
      <c r="W62" s="1009"/>
      <c r="X62" s="1009"/>
      <c r="Y62" s="1009"/>
      <c r="Z62" s="1009"/>
      <c r="AA62" s="893" t="s">
        <v>2693</v>
      </c>
      <c r="AB62" s="893"/>
      <c r="AC62" s="1816">
        <f>K62*T62</f>
        <v>0</v>
      </c>
      <c r="AD62" s="1816"/>
      <c r="AE62" s="1816"/>
      <c r="AF62" s="1816"/>
      <c r="AG62" s="1816"/>
      <c r="AH62" s="1816"/>
      <c r="AI62" s="1816"/>
      <c r="AJ62" s="893" t="s">
        <v>2694</v>
      </c>
      <c r="AK62" s="893"/>
      <c r="AM62" s="209"/>
      <c r="AN62" s="209"/>
      <c r="AO62" s="209"/>
      <c r="AP62" s="209"/>
      <c r="AQ62" s="209"/>
    </row>
    <row r="63" spans="2:49" s="198" customFormat="1" ht="15" customHeight="1">
      <c r="B63" s="1034"/>
      <c r="C63" s="1035"/>
      <c r="D63" s="1035"/>
      <c r="E63" s="1035"/>
      <c r="F63" s="1035"/>
      <c r="G63" s="1035"/>
      <c r="H63" s="1036"/>
      <c r="I63" s="953"/>
      <c r="J63" s="953"/>
      <c r="K63" s="1009"/>
      <c r="L63" s="1009"/>
      <c r="M63" s="1009"/>
      <c r="N63" s="1009"/>
      <c r="O63" s="1009"/>
      <c r="P63" s="1009"/>
      <c r="Q63" s="1009"/>
      <c r="R63" s="1048"/>
      <c r="S63" s="1047"/>
      <c r="T63" s="1009"/>
      <c r="U63" s="1009"/>
      <c r="V63" s="1009"/>
      <c r="W63" s="1009"/>
      <c r="X63" s="1009"/>
      <c r="Y63" s="1009"/>
      <c r="Z63" s="1009"/>
      <c r="AA63" s="893"/>
      <c r="AB63" s="893"/>
      <c r="AC63" s="1816"/>
      <c r="AD63" s="1816"/>
      <c r="AE63" s="1816"/>
      <c r="AF63" s="1816"/>
      <c r="AG63" s="1816"/>
      <c r="AH63" s="1816"/>
      <c r="AI63" s="1816"/>
      <c r="AJ63" s="893"/>
      <c r="AK63" s="893"/>
      <c r="AM63" s="209"/>
      <c r="AN63" s="209"/>
      <c r="AO63" s="209"/>
      <c r="AP63" s="209"/>
      <c r="AQ63" s="209"/>
    </row>
    <row r="64" spans="2:49" s="198" customFormat="1" ht="15" customHeight="1">
      <c r="B64" s="1034"/>
      <c r="C64" s="1035"/>
      <c r="D64" s="1035"/>
      <c r="E64" s="1035"/>
      <c r="F64" s="1035"/>
      <c r="G64" s="1035"/>
      <c r="H64" s="1036"/>
      <c r="I64" s="1057">
        <v>4</v>
      </c>
      <c r="J64" s="1057"/>
      <c r="K64" s="1009"/>
      <c r="L64" s="1009"/>
      <c r="M64" s="1009"/>
      <c r="N64" s="1009"/>
      <c r="O64" s="1009"/>
      <c r="P64" s="1009"/>
      <c r="Q64" s="1009"/>
      <c r="R64" s="1048" t="s">
        <v>2694</v>
      </c>
      <c r="S64" s="1047" t="s">
        <v>2692</v>
      </c>
      <c r="T64" s="1009"/>
      <c r="U64" s="1009"/>
      <c r="V64" s="1009"/>
      <c r="W64" s="1009"/>
      <c r="X64" s="1009"/>
      <c r="Y64" s="1009"/>
      <c r="Z64" s="1009"/>
      <c r="AA64" s="893" t="s">
        <v>2693</v>
      </c>
      <c r="AB64" s="893"/>
      <c r="AC64" s="1816">
        <f>K64*T64</f>
        <v>0</v>
      </c>
      <c r="AD64" s="1816"/>
      <c r="AE64" s="1816"/>
      <c r="AF64" s="1816"/>
      <c r="AG64" s="1816"/>
      <c r="AH64" s="1816"/>
      <c r="AI64" s="1816"/>
      <c r="AJ64" s="893" t="s">
        <v>2694</v>
      </c>
      <c r="AK64" s="893"/>
      <c r="AM64" s="209"/>
      <c r="AN64" s="209"/>
      <c r="AO64" s="209"/>
      <c r="AP64" s="209"/>
      <c r="AQ64" s="209"/>
    </row>
    <row r="65" spans="2:50" s="198" customFormat="1" ht="15" customHeight="1">
      <c r="B65" s="1034"/>
      <c r="C65" s="1035"/>
      <c r="D65" s="1035"/>
      <c r="E65" s="1035"/>
      <c r="F65" s="1035"/>
      <c r="G65" s="1035"/>
      <c r="H65" s="1036"/>
      <c r="I65" s="1057"/>
      <c r="J65" s="1057"/>
      <c r="K65" s="1009"/>
      <c r="L65" s="1009"/>
      <c r="M65" s="1009"/>
      <c r="N65" s="1009"/>
      <c r="O65" s="1009"/>
      <c r="P65" s="1009"/>
      <c r="Q65" s="1009"/>
      <c r="R65" s="1048"/>
      <c r="S65" s="1047"/>
      <c r="T65" s="1009"/>
      <c r="U65" s="1009"/>
      <c r="V65" s="1009"/>
      <c r="W65" s="1009"/>
      <c r="X65" s="1009"/>
      <c r="Y65" s="1009"/>
      <c r="Z65" s="1009"/>
      <c r="AA65" s="893"/>
      <c r="AB65" s="893"/>
      <c r="AC65" s="1816"/>
      <c r="AD65" s="1816"/>
      <c r="AE65" s="1816"/>
      <c r="AF65" s="1816"/>
      <c r="AG65" s="1816"/>
      <c r="AH65" s="1816"/>
      <c r="AI65" s="1816"/>
      <c r="AJ65" s="893"/>
      <c r="AK65" s="893"/>
      <c r="AM65" s="209"/>
      <c r="AN65" s="209"/>
      <c r="AO65" s="209"/>
      <c r="AP65" s="209"/>
      <c r="AQ65" s="209"/>
    </row>
    <row r="66" spans="2:50" s="198" customFormat="1" ht="15" customHeight="1">
      <c r="B66" s="1034"/>
      <c r="C66" s="1035"/>
      <c r="D66" s="1035"/>
      <c r="E66" s="1035"/>
      <c r="F66" s="1035"/>
      <c r="G66" s="1035"/>
      <c r="H66" s="1036"/>
      <c r="I66" s="1057">
        <v>5</v>
      </c>
      <c r="J66" s="1057"/>
      <c r="K66" s="1009"/>
      <c r="L66" s="1009"/>
      <c r="M66" s="1009"/>
      <c r="N66" s="1009"/>
      <c r="O66" s="1009"/>
      <c r="P66" s="1009"/>
      <c r="Q66" s="1009"/>
      <c r="R66" s="1048" t="s">
        <v>2694</v>
      </c>
      <c r="S66" s="1047" t="s">
        <v>2692</v>
      </c>
      <c r="T66" s="1009"/>
      <c r="U66" s="1009"/>
      <c r="V66" s="1009"/>
      <c r="W66" s="1009"/>
      <c r="X66" s="1009"/>
      <c r="Y66" s="1009"/>
      <c r="Z66" s="1009"/>
      <c r="AA66" s="893" t="s">
        <v>2693</v>
      </c>
      <c r="AB66" s="893"/>
      <c r="AC66" s="1816">
        <f>K66*T66</f>
        <v>0</v>
      </c>
      <c r="AD66" s="1816"/>
      <c r="AE66" s="1816"/>
      <c r="AF66" s="1816"/>
      <c r="AG66" s="1816"/>
      <c r="AH66" s="1816"/>
      <c r="AI66" s="1816"/>
      <c r="AJ66" s="893" t="s">
        <v>2694</v>
      </c>
      <c r="AK66" s="893"/>
    </row>
    <row r="67" spans="2:50" s="198" customFormat="1" ht="15" customHeight="1">
      <c r="B67" s="1034"/>
      <c r="C67" s="1035"/>
      <c r="D67" s="1035"/>
      <c r="E67" s="1035"/>
      <c r="F67" s="1035"/>
      <c r="G67" s="1035"/>
      <c r="H67" s="1036"/>
      <c r="I67" s="1057"/>
      <c r="J67" s="1057"/>
      <c r="K67" s="1009"/>
      <c r="L67" s="1009"/>
      <c r="M67" s="1009"/>
      <c r="N67" s="1009"/>
      <c r="O67" s="1009"/>
      <c r="P67" s="1009"/>
      <c r="Q67" s="1009"/>
      <c r="R67" s="1048"/>
      <c r="S67" s="1047"/>
      <c r="T67" s="1009"/>
      <c r="U67" s="1009"/>
      <c r="V67" s="1009"/>
      <c r="W67" s="1009"/>
      <c r="X67" s="1009"/>
      <c r="Y67" s="1009"/>
      <c r="Z67" s="1009"/>
      <c r="AA67" s="893"/>
      <c r="AB67" s="893"/>
      <c r="AC67" s="1816"/>
      <c r="AD67" s="1816"/>
      <c r="AE67" s="1816"/>
      <c r="AF67" s="1816"/>
      <c r="AG67" s="1816"/>
      <c r="AH67" s="1816"/>
      <c r="AI67" s="1816"/>
      <c r="AJ67" s="893"/>
      <c r="AK67" s="893"/>
    </row>
    <row r="68" spans="2:50" s="198" customFormat="1" ht="15" customHeight="1">
      <c r="B68" s="1034"/>
      <c r="C68" s="1035"/>
      <c r="D68" s="1035"/>
      <c r="E68" s="1035"/>
      <c r="F68" s="1035"/>
      <c r="G68" s="1035"/>
      <c r="H68" s="1036"/>
      <c r="I68" s="1050" t="s">
        <v>2696</v>
      </c>
      <c r="J68" s="1050"/>
      <c r="K68" s="1050"/>
      <c r="L68" s="1050"/>
      <c r="M68" s="1050"/>
      <c r="N68" s="1050"/>
      <c r="O68" s="1050"/>
      <c r="P68" s="1050"/>
      <c r="Q68" s="1050"/>
      <c r="R68" s="1050"/>
      <c r="S68" s="1050"/>
      <c r="T68" s="1050"/>
      <c r="U68" s="1050"/>
      <c r="V68" s="1050"/>
      <c r="W68" s="1050"/>
      <c r="X68" s="1050"/>
      <c r="Y68" s="1050"/>
      <c r="Z68" s="1050"/>
      <c r="AA68" s="1050"/>
      <c r="AB68" s="1050"/>
      <c r="AC68" s="1816">
        <f>SUM(AC58:AI67)</f>
        <v>0</v>
      </c>
      <c r="AD68" s="1816"/>
      <c r="AE68" s="1816"/>
      <c r="AF68" s="1816"/>
      <c r="AG68" s="1816"/>
      <c r="AH68" s="1816"/>
      <c r="AI68" s="1816"/>
      <c r="AJ68" s="893" t="s">
        <v>2694</v>
      </c>
      <c r="AK68" s="893"/>
    </row>
    <row r="69" spans="2:50" s="198" customFormat="1" ht="15" customHeight="1">
      <c r="B69" s="1034"/>
      <c r="C69" s="1035"/>
      <c r="D69" s="1035"/>
      <c r="E69" s="1035"/>
      <c r="F69" s="1035"/>
      <c r="G69" s="1035"/>
      <c r="H69" s="1036"/>
      <c r="I69" s="1050"/>
      <c r="J69" s="1050"/>
      <c r="K69" s="1050"/>
      <c r="L69" s="1050"/>
      <c r="M69" s="1050"/>
      <c r="N69" s="1050"/>
      <c r="O69" s="1050"/>
      <c r="P69" s="1050"/>
      <c r="Q69" s="1050"/>
      <c r="R69" s="1050"/>
      <c r="S69" s="1050"/>
      <c r="T69" s="1050"/>
      <c r="U69" s="1050"/>
      <c r="V69" s="1050"/>
      <c r="W69" s="1050"/>
      <c r="X69" s="1050"/>
      <c r="Y69" s="1050"/>
      <c r="Z69" s="1050"/>
      <c r="AA69" s="1050"/>
      <c r="AB69" s="1050"/>
      <c r="AC69" s="1816"/>
      <c r="AD69" s="1816"/>
      <c r="AE69" s="1816"/>
      <c r="AF69" s="1816"/>
      <c r="AG69" s="1816"/>
      <c r="AH69" s="1816"/>
      <c r="AI69" s="1816"/>
      <c r="AJ69" s="893"/>
      <c r="AK69" s="893"/>
    </row>
    <row r="70" spans="2:50" s="198" customFormat="1" ht="15" customHeight="1">
      <c r="B70" s="1034"/>
      <c r="C70" s="1035"/>
      <c r="D70" s="1035"/>
      <c r="E70" s="1035"/>
      <c r="F70" s="1035"/>
      <c r="G70" s="1035"/>
      <c r="H70" s="1036"/>
      <c r="I70" s="1011" t="s">
        <v>2700</v>
      </c>
      <c r="J70" s="1012"/>
      <c r="K70" s="1012"/>
      <c r="L70" s="1012"/>
      <c r="M70" s="1012"/>
      <c r="N70" s="1012"/>
      <c r="O70" s="1012"/>
      <c r="P70" s="1013"/>
      <c r="Q70" s="1051">
        <f>AC68/1000</f>
        <v>0</v>
      </c>
      <c r="R70" s="1051"/>
      <c r="S70" s="1051"/>
      <c r="T70" s="1051"/>
      <c r="U70" s="1051"/>
      <c r="V70" s="1051"/>
      <c r="W70" s="1051"/>
      <c r="X70" s="1019" t="s">
        <v>2699</v>
      </c>
      <c r="Y70" s="1019"/>
      <c r="Z70" s="1053"/>
      <c r="AA70" s="1053"/>
      <c r="AB70" s="1053"/>
      <c r="AC70" s="1053"/>
      <c r="AD70" s="1053"/>
      <c r="AE70" s="1053"/>
      <c r="AF70" s="1053"/>
      <c r="AG70" s="1053"/>
      <c r="AH70" s="1053"/>
      <c r="AI70" s="1053"/>
      <c r="AJ70" s="1053"/>
      <c r="AK70" s="1054"/>
    </row>
    <row r="71" spans="2:50" s="198" customFormat="1" ht="15" customHeight="1">
      <c r="B71" s="1014"/>
      <c r="C71" s="1015"/>
      <c r="D71" s="1015"/>
      <c r="E71" s="1015"/>
      <c r="F71" s="1015"/>
      <c r="G71" s="1015"/>
      <c r="H71" s="1016"/>
      <c r="I71" s="1014"/>
      <c r="J71" s="1015"/>
      <c r="K71" s="1015"/>
      <c r="L71" s="1015"/>
      <c r="M71" s="1015"/>
      <c r="N71" s="1015"/>
      <c r="O71" s="1015"/>
      <c r="P71" s="1016"/>
      <c r="Q71" s="1052"/>
      <c r="R71" s="1052"/>
      <c r="S71" s="1052"/>
      <c r="T71" s="1052"/>
      <c r="U71" s="1052"/>
      <c r="V71" s="1052"/>
      <c r="W71" s="1052"/>
      <c r="X71" s="1020"/>
      <c r="Y71" s="1020"/>
      <c r="Z71" s="1055"/>
      <c r="AA71" s="1055"/>
      <c r="AB71" s="1055"/>
      <c r="AC71" s="1055"/>
      <c r="AD71" s="1055"/>
      <c r="AE71" s="1055"/>
      <c r="AF71" s="1055"/>
      <c r="AG71" s="1055"/>
      <c r="AH71" s="1055"/>
      <c r="AI71" s="1055"/>
      <c r="AJ71" s="1055"/>
      <c r="AK71" s="1056"/>
    </row>
    <row r="72" spans="2:50" s="198" customFormat="1" ht="15" customHeight="1">
      <c r="B72" s="1057" t="s">
        <v>2697</v>
      </c>
      <c r="C72" s="1057"/>
      <c r="D72" s="1057"/>
      <c r="E72" s="1057"/>
      <c r="F72" s="1057"/>
      <c r="G72" s="1057"/>
      <c r="H72" s="1057"/>
      <c r="I72" s="1057" t="s">
        <v>2701</v>
      </c>
      <c r="J72" s="1057"/>
      <c r="K72" s="1057"/>
      <c r="L72" s="1057"/>
      <c r="M72" s="1057"/>
      <c r="N72" s="1057"/>
      <c r="O72" s="1057"/>
      <c r="P72" s="1057"/>
      <c r="Q72" s="1058"/>
      <c r="R72" s="1059"/>
      <c r="S72" s="1059"/>
      <c r="T72" s="1059"/>
      <c r="U72" s="1059"/>
      <c r="V72" s="1059"/>
      <c r="W72" s="1060"/>
      <c r="X72" s="1069" t="s">
        <v>2699</v>
      </c>
      <c r="Y72" s="1069"/>
      <c r="Z72" s="1072"/>
      <c r="AA72" s="1072"/>
      <c r="AB72" s="1072"/>
      <c r="AC72" s="1072"/>
      <c r="AD72" s="1072"/>
      <c r="AE72" s="1072"/>
      <c r="AF72" s="1072"/>
      <c r="AG72" s="1072"/>
      <c r="AH72" s="1072"/>
      <c r="AI72" s="1072"/>
      <c r="AJ72" s="1072"/>
      <c r="AK72" s="1073"/>
      <c r="AU72" s="361"/>
      <c r="AV72" s="361"/>
      <c r="AW72" s="361"/>
      <c r="AX72" s="362"/>
    </row>
    <row r="73" spans="2:50" s="198" customFormat="1" ht="15" customHeight="1">
      <c r="B73" s="1057"/>
      <c r="C73" s="1057"/>
      <c r="D73" s="1057"/>
      <c r="E73" s="1057"/>
      <c r="F73" s="1057"/>
      <c r="G73" s="1057"/>
      <c r="H73" s="1057"/>
      <c r="I73" s="1057"/>
      <c r="J73" s="1057"/>
      <c r="K73" s="1057"/>
      <c r="L73" s="1057"/>
      <c r="M73" s="1057"/>
      <c r="N73" s="1057"/>
      <c r="O73" s="1057"/>
      <c r="P73" s="1057"/>
      <c r="Q73" s="1058"/>
      <c r="R73" s="1059"/>
      <c r="S73" s="1059"/>
      <c r="T73" s="1059"/>
      <c r="U73" s="1059"/>
      <c r="V73" s="1059"/>
      <c r="W73" s="1060"/>
      <c r="X73" s="1070"/>
      <c r="Y73" s="1070"/>
      <c r="Z73" s="1074"/>
      <c r="AA73" s="1074"/>
      <c r="AB73" s="1074"/>
      <c r="AC73" s="1074"/>
      <c r="AD73" s="1074"/>
      <c r="AE73" s="1074"/>
      <c r="AF73" s="1074"/>
      <c r="AG73" s="1074"/>
      <c r="AH73" s="1074"/>
      <c r="AI73" s="1074"/>
      <c r="AJ73" s="1074"/>
      <c r="AK73" s="1075"/>
      <c r="AU73" s="361"/>
      <c r="AV73" s="361"/>
      <c r="AW73" s="361"/>
      <c r="AX73" s="362"/>
    </row>
    <row r="74" spans="2:50" s="198" customFormat="1" ht="15" customHeight="1">
      <c r="B74" s="1061" t="s">
        <v>2801</v>
      </c>
      <c r="C74" s="1062"/>
      <c r="D74" s="1062"/>
      <c r="E74" s="1062"/>
      <c r="F74" s="1062"/>
      <c r="G74" s="1062"/>
      <c r="H74" s="1062"/>
      <c r="I74" s="1062"/>
      <c r="J74" s="1062"/>
      <c r="K74" s="1062"/>
      <c r="L74" s="1062"/>
      <c r="M74" s="1062"/>
      <c r="N74" s="1062"/>
      <c r="O74" s="1062"/>
      <c r="P74" s="1063"/>
      <c r="Q74" s="1076">
        <f>ROUNDDOWN(MIN(Q70,Q72),2)</f>
        <v>0</v>
      </c>
      <c r="R74" s="1076"/>
      <c r="S74" s="1076"/>
      <c r="T74" s="1076"/>
      <c r="U74" s="1076"/>
      <c r="V74" s="1076"/>
      <c r="W74" s="1076"/>
      <c r="X74" s="1069" t="s">
        <v>2699</v>
      </c>
      <c r="Y74" s="1069"/>
      <c r="Z74" s="1071" t="s">
        <v>2702</v>
      </c>
      <c r="AA74" s="1053"/>
      <c r="AB74" s="1053"/>
      <c r="AC74" s="1053"/>
      <c r="AD74" s="1053"/>
      <c r="AE74" s="1053"/>
      <c r="AF74" s="1053"/>
      <c r="AG74" s="1053"/>
      <c r="AH74" s="1053"/>
      <c r="AI74" s="1053"/>
      <c r="AJ74" s="1053"/>
      <c r="AK74" s="1054"/>
      <c r="AL74" s="1078" t="s">
        <v>2943</v>
      </c>
      <c r="AM74" s="1079"/>
      <c r="AN74" s="1079"/>
      <c r="AO74" s="1079"/>
      <c r="AP74" s="1079"/>
      <c r="AQ74" s="1079"/>
      <c r="AR74" s="1079"/>
      <c r="AU74" s="361"/>
      <c r="AV74" s="361"/>
      <c r="AW74" s="361"/>
      <c r="AX74" s="362"/>
    </row>
    <row r="75" spans="2:50" s="198" customFormat="1" ht="15" customHeight="1">
      <c r="B75" s="1064"/>
      <c r="C75" s="1065"/>
      <c r="D75" s="1065"/>
      <c r="E75" s="1065"/>
      <c r="F75" s="1065"/>
      <c r="G75" s="1065"/>
      <c r="H75" s="1065"/>
      <c r="I75" s="1065"/>
      <c r="J75" s="1065"/>
      <c r="K75" s="1065"/>
      <c r="L75" s="1065"/>
      <c r="M75" s="1065"/>
      <c r="N75" s="1065"/>
      <c r="O75" s="1065"/>
      <c r="P75" s="1066"/>
      <c r="Q75" s="1077"/>
      <c r="R75" s="1077"/>
      <c r="S75" s="1077"/>
      <c r="T75" s="1077"/>
      <c r="U75" s="1077"/>
      <c r="V75" s="1077"/>
      <c r="W75" s="1077"/>
      <c r="X75" s="1070"/>
      <c r="Y75" s="1070"/>
      <c r="Z75" s="1055"/>
      <c r="AA75" s="1055"/>
      <c r="AB75" s="1055"/>
      <c r="AC75" s="1055"/>
      <c r="AD75" s="1055"/>
      <c r="AE75" s="1055"/>
      <c r="AF75" s="1055"/>
      <c r="AG75" s="1055"/>
      <c r="AH75" s="1055"/>
      <c r="AI75" s="1055"/>
      <c r="AJ75" s="1055"/>
      <c r="AK75" s="1056"/>
      <c r="AL75" s="1078"/>
      <c r="AM75" s="1079"/>
      <c r="AN75" s="1079"/>
      <c r="AO75" s="1079"/>
      <c r="AP75" s="1079"/>
      <c r="AQ75" s="1079"/>
      <c r="AR75" s="1079"/>
      <c r="AU75" s="361"/>
      <c r="AV75" s="361"/>
      <c r="AW75" s="361"/>
      <c r="AX75" s="362"/>
    </row>
    <row r="76" spans="2:50" s="198" customFormat="1" ht="15" customHeight="1">
      <c r="C76" s="199"/>
      <c r="D76" s="199"/>
      <c r="E76" s="199"/>
      <c r="F76" s="199"/>
      <c r="G76" s="199"/>
      <c r="AC76" s="496"/>
      <c r="AD76" s="496"/>
      <c r="AE76" s="496"/>
      <c r="AF76" s="496"/>
      <c r="AG76" s="496"/>
      <c r="AH76" s="496"/>
      <c r="AI76" s="496"/>
      <c r="AJ76" s="495" t="s">
        <v>2703</v>
      </c>
      <c r="AK76" s="497">
        <f>AK55+1</f>
        <v>2</v>
      </c>
      <c r="AR76" s="3"/>
    </row>
    <row r="77" spans="2:50" s="198" customFormat="1" ht="15" customHeight="1">
      <c r="B77" s="1011" t="s">
        <v>2689</v>
      </c>
      <c r="C77" s="1012"/>
      <c r="D77" s="1012"/>
      <c r="E77" s="1012"/>
      <c r="F77" s="1012"/>
      <c r="G77" s="1012"/>
      <c r="H77" s="1013"/>
      <c r="I77" s="953" t="s">
        <v>2690</v>
      </c>
      <c r="J77" s="953"/>
      <c r="K77" s="953" t="s">
        <v>2695</v>
      </c>
      <c r="L77" s="953"/>
      <c r="M77" s="953"/>
      <c r="N77" s="953"/>
      <c r="O77" s="953"/>
      <c r="P77" s="953"/>
      <c r="Q77" s="953"/>
      <c r="R77" s="953"/>
      <c r="S77" s="953"/>
      <c r="T77" s="953" t="s">
        <v>2691</v>
      </c>
      <c r="U77" s="953"/>
      <c r="V77" s="953"/>
      <c r="W77" s="953"/>
      <c r="X77" s="953"/>
      <c r="Y77" s="953"/>
      <c r="Z77" s="953"/>
      <c r="AA77" s="953"/>
      <c r="AB77" s="953"/>
      <c r="AC77" s="953" t="s">
        <v>2739</v>
      </c>
      <c r="AD77" s="953"/>
      <c r="AE77" s="953"/>
      <c r="AF77" s="953"/>
      <c r="AG77" s="953"/>
      <c r="AH77" s="953"/>
      <c r="AI77" s="953"/>
      <c r="AJ77" s="953"/>
      <c r="AK77" s="953"/>
      <c r="AR77" s="3"/>
    </row>
    <row r="78" spans="2:50" s="198" customFormat="1" ht="15" customHeight="1">
      <c r="B78" s="1034"/>
      <c r="C78" s="1035"/>
      <c r="D78" s="1035"/>
      <c r="E78" s="1035"/>
      <c r="F78" s="1035"/>
      <c r="G78" s="1035"/>
      <c r="H78" s="1036"/>
      <c r="I78" s="953"/>
      <c r="J78" s="953"/>
      <c r="K78" s="953"/>
      <c r="L78" s="953"/>
      <c r="M78" s="953"/>
      <c r="N78" s="953"/>
      <c r="O78" s="953"/>
      <c r="P78" s="953"/>
      <c r="Q78" s="953"/>
      <c r="R78" s="953"/>
      <c r="S78" s="953"/>
      <c r="T78" s="953"/>
      <c r="U78" s="953"/>
      <c r="V78" s="953"/>
      <c r="W78" s="953"/>
      <c r="X78" s="953"/>
      <c r="Y78" s="953"/>
      <c r="Z78" s="953"/>
      <c r="AA78" s="953"/>
      <c r="AB78" s="953"/>
      <c r="AC78" s="953"/>
      <c r="AD78" s="953"/>
      <c r="AE78" s="953"/>
      <c r="AF78" s="953"/>
      <c r="AG78" s="953"/>
      <c r="AH78" s="953"/>
      <c r="AI78" s="953"/>
      <c r="AJ78" s="953"/>
      <c r="AK78" s="953"/>
      <c r="AR78" s="3"/>
    </row>
    <row r="79" spans="2:50" s="1" customFormat="1" ht="15" customHeight="1">
      <c r="B79" s="1034"/>
      <c r="C79" s="1035"/>
      <c r="D79" s="1035"/>
      <c r="E79" s="1035"/>
      <c r="F79" s="1035"/>
      <c r="G79" s="1035"/>
      <c r="H79" s="1036"/>
      <c r="I79" s="953">
        <v>1</v>
      </c>
      <c r="J79" s="953"/>
      <c r="K79" s="1009"/>
      <c r="L79" s="1009"/>
      <c r="M79" s="1009"/>
      <c r="N79" s="1009"/>
      <c r="O79" s="1009"/>
      <c r="P79" s="1009"/>
      <c r="Q79" s="1009"/>
      <c r="R79" s="1048" t="s">
        <v>2694</v>
      </c>
      <c r="S79" s="1047" t="s">
        <v>2692</v>
      </c>
      <c r="T79" s="1009"/>
      <c r="U79" s="1009"/>
      <c r="V79" s="1009"/>
      <c r="W79" s="1009"/>
      <c r="X79" s="1009"/>
      <c r="Y79" s="1009"/>
      <c r="Z79" s="1009"/>
      <c r="AA79" s="893" t="s">
        <v>2693</v>
      </c>
      <c r="AB79" s="893"/>
      <c r="AC79" s="1816">
        <f>K79*T79</f>
        <v>0</v>
      </c>
      <c r="AD79" s="1816"/>
      <c r="AE79" s="1816"/>
      <c r="AF79" s="1816"/>
      <c r="AG79" s="1816"/>
      <c r="AH79" s="1816"/>
      <c r="AI79" s="1816"/>
      <c r="AJ79" s="893" t="s">
        <v>2694</v>
      </c>
      <c r="AK79" s="893"/>
      <c r="AL79" s="2"/>
      <c r="AM79" s="2"/>
      <c r="AN79" s="2"/>
      <c r="AO79" s="2"/>
      <c r="AP79" s="2"/>
      <c r="AQ79" s="2"/>
      <c r="AR79" s="2"/>
    </row>
    <row r="80" spans="2:50" s="198" customFormat="1" ht="15" customHeight="1">
      <c r="B80" s="1034"/>
      <c r="C80" s="1035"/>
      <c r="D80" s="1035"/>
      <c r="E80" s="1035"/>
      <c r="F80" s="1035"/>
      <c r="G80" s="1035"/>
      <c r="H80" s="1036"/>
      <c r="I80" s="953"/>
      <c r="J80" s="953"/>
      <c r="K80" s="1009"/>
      <c r="L80" s="1009"/>
      <c r="M80" s="1009"/>
      <c r="N80" s="1009"/>
      <c r="O80" s="1009"/>
      <c r="P80" s="1009"/>
      <c r="Q80" s="1009"/>
      <c r="R80" s="1048"/>
      <c r="S80" s="1047"/>
      <c r="T80" s="1009"/>
      <c r="U80" s="1009"/>
      <c r="V80" s="1009"/>
      <c r="W80" s="1009"/>
      <c r="X80" s="1009"/>
      <c r="Y80" s="1009"/>
      <c r="Z80" s="1009"/>
      <c r="AA80" s="893"/>
      <c r="AB80" s="893"/>
      <c r="AC80" s="1816"/>
      <c r="AD80" s="1816"/>
      <c r="AE80" s="1816"/>
      <c r="AF80" s="1816"/>
      <c r="AG80" s="1816"/>
      <c r="AH80" s="1816"/>
      <c r="AI80" s="1816"/>
      <c r="AJ80" s="893"/>
      <c r="AK80" s="893"/>
    </row>
    <row r="81" spans="2:50" s="1" customFormat="1" ht="15" customHeight="1">
      <c r="B81" s="1034"/>
      <c r="C81" s="1035"/>
      <c r="D81" s="1035"/>
      <c r="E81" s="1035"/>
      <c r="F81" s="1035"/>
      <c r="G81" s="1035"/>
      <c r="H81" s="1036"/>
      <c r="I81" s="953">
        <v>2</v>
      </c>
      <c r="J81" s="953"/>
      <c r="K81" s="1009"/>
      <c r="L81" s="1009"/>
      <c r="M81" s="1009"/>
      <c r="N81" s="1009"/>
      <c r="O81" s="1009"/>
      <c r="P81" s="1009"/>
      <c r="Q81" s="1009"/>
      <c r="R81" s="1048" t="s">
        <v>2694</v>
      </c>
      <c r="S81" s="1047" t="s">
        <v>2692</v>
      </c>
      <c r="T81" s="1009"/>
      <c r="U81" s="1009"/>
      <c r="V81" s="1009"/>
      <c r="W81" s="1009"/>
      <c r="X81" s="1009"/>
      <c r="Y81" s="1009"/>
      <c r="Z81" s="1009"/>
      <c r="AA81" s="893" t="s">
        <v>2693</v>
      </c>
      <c r="AB81" s="893"/>
      <c r="AC81" s="1816">
        <f>K81*T81</f>
        <v>0</v>
      </c>
      <c r="AD81" s="1816"/>
      <c r="AE81" s="1816"/>
      <c r="AF81" s="1816"/>
      <c r="AG81" s="1816"/>
      <c r="AH81" s="1816"/>
      <c r="AI81" s="1816"/>
      <c r="AJ81" s="893" t="s">
        <v>2694</v>
      </c>
      <c r="AK81" s="893"/>
      <c r="AM81" s="2"/>
      <c r="AN81" s="2"/>
      <c r="AO81" s="2"/>
      <c r="AP81" s="2"/>
      <c r="AQ81" s="2"/>
      <c r="AR81" s="2"/>
    </row>
    <row r="82" spans="2:50" s="198" customFormat="1" ht="15" customHeight="1">
      <c r="B82" s="1034"/>
      <c r="C82" s="1035"/>
      <c r="D82" s="1035"/>
      <c r="E82" s="1035"/>
      <c r="F82" s="1035"/>
      <c r="G82" s="1035"/>
      <c r="H82" s="1036"/>
      <c r="I82" s="953"/>
      <c r="J82" s="953"/>
      <c r="K82" s="1009"/>
      <c r="L82" s="1009"/>
      <c r="M82" s="1009"/>
      <c r="N82" s="1009"/>
      <c r="O82" s="1009"/>
      <c r="P82" s="1009"/>
      <c r="Q82" s="1009"/>
      <c r="R82" s="1048"/>
      <c r="S82" s="1047"/>
      <c r="T82" s="1009"/>
      <c r="U82" s="1009"/>
      <c r="V82" s="1009"/>
      <c r="W82" s="1009"/>
      <c r="X82" s="1009"/>
      <c r="Y82" s="1009"/>
      <c r="Z82" s="1009"/>
      <c r="AA82" s="893"/>
      <c r="AB82" s="893"/>
      <c r="AC82" s="1816"/>
      <c r="AD82" s="1816"/>
      <c r="AE82" s="1816"/>
      <c r="AF82" s="1816"/>
      <c r="AG82" s="1816"/>
      <c r="AH82" s="1816"/>
      <c r="AI82" s="1816"/>
      <c r="AJ82" s="893"/>
      <c r="AK82" s="893"/>
    </row>
    <row r="83" spans="2:50" s="198" customFormat="1" ht="15" customHeight="1">
      <c r="B83" s="1034"/>
      <c r="C83" s="1035"/>
      <c r="D83" s="1035"/>
      <c r="E83" s="1035"/>
      <c r="F83" s="1035"/>
      <c r="G83" s="1035"/>
      <c r="H83" s="1036"/>
      <c r="I83" s="953">
        <v>3</v>
      </c>
      <c r="J83" s="953"/>
      <c r="K83" s="1009"/>
      <c r="L83" s="1009"/>
      <c r="M83" s="1009"/>
      <c r="N83" s="1009"/>
      <c r="O83" s="1009"/>
      <c r="P83" s="1009"/>
      <c r="Q83" s="1009"/>
      <c r="R83" s="1048" t="s">
        <v>2694</v>
      </c>
      <c r="S83" s="1047" t="s">
        <v>2692</v>
      </c>
      <c r="T83" s="1009"/>
      <c r="U83" s="1009"/>
      <c r="V83" s="1009"/>
      <c r="W83" s="1009"/>
      <c r="X83" s="1009"/>
      <c r="Y83" s="1009"/>
      <c r="Z83" s="1009"/>
      <c r="AA83" s="893" t="s">
        <v>2693</v>
      </c>
      <c r="AB83" s="893"/>
      <c r="AC83" s="1816">
        <f>K83*T83</f>
        <v>0</v>
      </c>
      <c r="AD83" s="1816"/>
      <c r="AE83" s="1816"/>
      <c r="AF83" s="1816"/>
      <c r="AG83" s="1816"/>
      <c r="AH83" s="1816"/>
      <c r="AI83" s="1816"/>
      <c r="AJ83" s="893" t="s">
        <v>2694</v>
      </c>
      <c r="AK83" s="893"/>
      <c r="AM83" s="209"/>
      <c r="AN83" s="209"/>
      <c r="AO83" s="209"/>
      <c r="AP83" s="209"/>
      <c r="AQ83" s="209"/>
    </row>
    <row r="84" spans="2:50" s="198" customFormat="1" ht="15" customHeight="1">
      <c r="B84" s="1034"/>
      <c r="C84" s="1035"/>
      <c r="D84" s="1035"/>
      <c r="E84" s="1035"/>
      <c r="F84" s="1035"/>
      <c r="G84" s="1035"/>
      <c r="H84" s="1036"/>
      <c r="I84" s="953"/>
      <c r="J84" s="953"/>
      <c r="K84" s="1009"/>
      <c r="L84" s="1009"/>
      <c r="M84" s="1009"/>
      <c r="N84" s="1009"/>
      <c r="O84" s="1009"/>
      <c r="P84" s="1009"/>
      <c r="Q84" s="1009"/>
      <c r="R84" s="1048"/>
      <c r="S84" s="1047"/>
      <c r="T84" s="1009"/>
      <c r="U84" s="1009"/>
      <c r="V84" s="1009"/>
      <c r="W84" s="1009"/>
      <c r="X84" s="1009"/>
      <c r="Y84" s="1009"/>
      <c r="Z84" s="1009"/>
      <c r="AA84" s="893"/>
      <c r="AB84" s="893"/>
      <c r="AC84" s="1816"/>
      <c r="AD84" s="1816"/>
      <c r="AE84" s="1816"/>
      <c r="AF84" s="1816"/>
      <c r="AG84" s="1816"/>
      <c r="AH84" s="1816"/>
      <c r="AI84" s="1816"/>
      <c r="AJ84" s="893"/>
      <c r="AK84" s="893"/>
      <c r="AM84" s="209"/>
      <c r="AN84" s="209"/>
      <c r="AO84" s="209"/>
      <c r="AP84" s="209"/>
      <c r="AQ84" s="209"/>
    </row>
    <row r="85" spans="2:50" s="198" customFormat="1" ht="15" customHeight="1">
      <c r="B85" s="1034"/>
      <c r="C85" s="1035"/>
      <c r="D85" s="1035"/>
      <c r="E85" s="1035"/>
      <c r="F85" s="1035"/>
      <c r="G85" s="1035"/>
      <c r="H85" s="1036"/>
      <c r="I85" s="1057">
        <v>4</v>
      </c>
      <c r="J85" s="1057"/>
      <c r="K85" s="1009"/>
      <c r="L85" s="1009"/>
      <c r="M85" s="1009"/>
      <c r="N85" s="1009"/>
      <c r="O85" s="1009"/>
      <c r="P85" s="1009"/>
      <c r="Q85" s="1009"/>
      <c r="R85" s="1048" t="s">
        <v>2694</v>
      </c>
      <c r="S85" s="1047" t="s">
        <v>2692</v>
      </c>
      <c r="T85" s="1009"/>
      <c r="U85" s="1009"/>
      <c r="V85" s="1009"/>
      <c r="W85" s="1009"/>
      <c r="X85" s="1009"/>
      <c r="Y85" s="1009"/>
      <c r="Z85" s="1009"/>
      <c r="AA85" s="893" t="s">
        <v>2693</v>
      </c>
      <c r="AB85" s="893"/>
      <c r="AC85" s="1816">
        <f>K85*T85</f>
        <v>0</v>
      </c>
      <c r="AD85" s="1816"/>
      <c r="AE85" s="1816"/>
      <c r="AF85" s="1816"/>
      <c r="AG85" s="1816"/>
      <c r="AH85" s="1816"/>
      <c r="AI85" s="1816"/>
      <c r="AJ85" s="893" t="s">
        <v>2694</v>
      </c>
      <c r="AK85" s="893"/>
      <c r="AM85" s="209"/>
      <c r="AN85" s="209"/>
      <c r="AO85" s="209"/>
      <c r="AP85" s="209"/>
      <c r="AQ85" s="209"/>
    </row>
    <row r="86" spans="2:50" s="198" customFormat="1" ht="15" customHeight="1">
      <c r="B86" s="1034"/>
      <c r="C86" s="1035"/>
      <c r="D86" s="1035"/>
      <c r="E86" s="1035"/>
      <c r="F86" s="1035"/>
      <c r="G86" s="1035"/>
      <c r="H86" s="1036"/>
      <c r="I86" s="1057"/>
      <c r="J86" s="1057"/>
      <c r="K86" s="1009"/>
      <c r="L86" s="1009"/>
      <c r="M86" s="1009"/>
      <c r="N86" s="1009"/>
      <c r="O86" s="1009"/>
      <c r="P86" s="1009"/>
      <c r="Q86" s="1009"/>
      <c r="R86" s="1048"/>
      <c r="S86" s="1047"/>
      <c r="T86" s="1009"/>
      <c r="U86" s="1009"/>
      <c r="V86" s="1009"/>
      <c r="W86" s="1009"/>
      <c r="X86" s="1009"/>
      <c r="Y86" s="1009"/>
      <c r="Z86" s="1009"/>
      <c r="AA86" s="893"/>
      <c r="AB86" s="893"/>
      <c r="AC86" s="1816"/>
      <c r="AD86" s="1816"/>
      <c r="AE86" s="1816"/>
      <c r="AF86" s="1816"/>
      <c r="AG86" s="1816"/>
      <c r="AH86" s="1816"/>
      <c r="AI86" s="1816"/>
      <c r="AJ86" s="893"/>
      <c r="AK86" s="893"/>
      <c r="AM86" s="209"/>
      <c r="AN86" s="209"/>
      <c r="AO86" s="209"/>
      <c r="AP86" s="209"/>
      <c r="AQ86" s="209"/>
    </row>
    <row r="87" spans="2:50" s="198" customFormat="1" ht="15" customHeight="1">
      <c r="B87" s="1034"/>
      <c r="C87" s="1035"/>
      <c r="D87" s="1035"/>
      <c r="E87" s="1035"/>
      <c r="F87" s="1035"/>
      <c r="G87" s="1035"/>
      <c r="H87" s="1036"/>
      <c r="I87" s="1057">
        <v>5</v>
      </c>
      <c r="J87" s="1057"/>
      <c r="K87" s="1009"/>
      <c r="L87" s="1009"/>
      <c r="M87" s="1009"/>
      <c r="N87" s="1009"/>
      <c r="O87" s="1009"/>
      <c r="P87" s="1009"/>
      <c r="Q87" s="1009"/>
      <c r="R87" s="1048" t="s">
        <v>2694</v>
      </c>
      <c r="S87" s="1047" t="s">
        <v>2692</v>
      </c>
      <c r="T87" s="1009"/>
      <c r="U87" s="1009"/>
      <c r="V87" s="1009"/>
      <c r="W87" s="1009"/>
      <c r="X87" s="1009"/>
      <c r="Y87" s="1009"/>
      <c r="Z87" s="1009"/>
      <c r="AA87" s="893" t="s">
        <v>2693</v>
      </c>
      <c r="AB87" s="893"/>
      <c r="AC87" s="1816">
        <f>K87*T87</f>
        <v>0</v>
      </c>
      <c r="AD87" s="1816"/>
      <c r="AE87" s="1816"/>
      <c r="AF87" s="1816"/>
      <c r="AG87" s="1816"/>
      <c r="AH87" s="1816"/>
      <c r="AI87" s="1816"/>
      <c r="AJ87" s="893" t="s">
        <v>2694</v>
      </c>
      <c r="AK87" s="893"/>
    </row>
    <row r="88" spans="2:50" s="198" customFormat="1" ht="15" customHeight="1">
      <c r="B88" s="1034"/>
      <c r="C88" s="1035"/>
      <c r="D88" s="1035"/>
      <c r="E88" s="1035"/>
      <c r="F88" s="1035"/>
      <c r="G88" s="1035"/>
      <c r="H88" s="1036"/>
      <c r="I88" s="1057"/>
      <c r="J88" s="1057"/>
      <c r="K88" s="1009"/>
      <c r="L88" s="1009"/>
      <c r="M88" s="1009"/>
      <c r="N88" s="1009"/>
      <c r="O88" s="1009"/>
      <c r="P88" s="1009"/>
      <c r="Q88" s="1009"/>
      <c r="R88" s="1048"/>
      <c r="S88" s="1047"/>
      <c r="T88" s="1009"/>
      <c r="U88" s="1009"/>
      <c r="V88" s="1009"/>
      <c r="W88" s="1009"/>
      <c r="X88" s="1009"/>
      <c r="Y88" s="1009"/>
      <c r="Z88" s="1009"/>
      <c r="AA88" s="893"/>
      <c r="AB88" s="893"/>
      <c r="AC88" s="1816"/>
      <c r="AD88" s="1816"/>
      <c r="AE88" s="1816"/>
      <c r="AF88" s="1816"/>
      <c r="AG88" s="1816"/>
      <c r="AH88" s="1816"/>
      <c r="AI88" s="1816"/>
      <c r="AJ88" s="893"/>
      <c r="AK88" s="893"/>
    </row>
    <row r="89" spans="2:50" s="198" customFormat="1" ht="15" customHeight="1">
      <c r="B89" s="1034"/>
      <c r="C89" s="1035"/>
      <c r="D89" s="1035"/>
      <c r="E89" s="1035"/>
      <c r="F89" s="1035"/>
      <c r="G89" s="1035"/>
      <c r="H89" s="1036"/>
      <c r="I89" s="1050" t="s">
        <v>2696</v>
      </c>
      <c r="J89" s="1050"/>
      <c r="K89" s="1050"/>
      <c r="L89" s="1050"/>
      <c r="M89" s="1050"/>
      <c r="N89" s="1050"/>
      <c r="O89" s="1050"/>
      <c r="P89" s="1050"/>
      <c r="Q89" s="1050"/>
      <c r="R89" s="1050"/>
      <c r="S89" s="1050"/>
      <c r="T89" s="1050"/>
      <c r="U89" s="1050"/>
      <c r="V89" s="1050"/>
      <c r="W89" s="1050"/>
      <c r="X89" s="1050"/>
      <c r="Y89" s="1050"/>
      <c r="Z89" s="1050"/>
      <c r="AA89" s="1050"/>
      <c r="AB89" s="1050"/>
      <c r="AC89" s="1816">
        <f>SUM(AC79:AI88)</f>
        <v>0</v>
      </c>
      <c r="AD89" s="1816"/>
      <c r="AE89" s="1816"/>
      <c r="AF89" s="1816"/>
      <c r="AG89" s="1816"/>
      <c r="AH89" s="1816"/>
      <c r="AI89" s="1816"/>
      <c r="AJ89" s="893" t="s">
        <v>2694</v>
      </c>
      <c r="AK89" s="893"/>
    </row>
    <row r="90" spans="2:50" s="198" customFormat="1" ht="15" customHeight="1">
      <c r="B90" s="1034"/>
      <c r="C90" s="1035"/>
      <c r="D90" s="1035"/>
      <c r="E90" s="1035"/>
      <c r="F90" s="1035"/>
      <c r="G90" s="1035"/>
      <c r="H90" s="1036"/>
      <c r="I90" s="1050"/>
      <c r="J90" s="1050"/>
      <c r="K90" s="1050"/>
      <c r="L90" s="1050"/>
      <c r="M90" s="1050"/>
      <c r="N90" s="1050"/>
      <c r="O90" s="1050"/>
      <c r="P90" s="1050"/>
      <c r="Q90" s="1050"/>
      <c r="R90" s="1050"/>
      <c r="S90" s="1050"/>
      <c r="T90" s="1050"/>
      <c r="U90" s="1050"/>
      <c r="V90" s="1050"/>
      <c r="W90" s="1050"/>
      <c r="X90" s="1050"/>
      <c r="Y90" s="1050"/>
      <c r="Z90" s="1050"/>
      <c r="AA90" s="1050"/>
      <c r="AB90" s="1050"/>
      <c r="AC90" s="1816"/>
      <c r="AD90" s="1816"/>
      <c r="AE90" s="1816"/>
      <c r="AF90" s="1816"/>
      <c r="AG90" s="1816"/>
      <c r="AH90" s="1816"/>
      <c r="AI90" s="1816"/>
      <c r="AJ90" s="893"/>
      <c r="AK90" s="893"/>
    </row>
    <row r="91" spans="2:50" s="198" customFormat="1" ht="15" customHeight="1">
      <c r="B91" s="1034"/>
      <c r="C91" s="1035"/>
      <c r="D91" s="1035"/>
      <c r="E91" s="1035"/>
      <c r="F91" s="1035"/>
      <c r="G91" s="1035"/>
      <c r="H91" s="1036"/>
      <c r="I91" s="1011" t="s">
        <v>2700</v>
      </c>
      <c r="J91" s="1012"/>
      <c r="K91" s="1012"/>
      <c r="L91" s="1012"/>
      <c r="M91" s="1012"/>
      <c r="N91" s="1012"/>
      <c r="O91" s="1012"/>
      <c r="P91" s="1013"/>
      <c r="Q91" s="1051">
        <f>AC89/1000</f>
        <v>0</v>
      </c>
      <c r="R91" s="1051"/>
      <c r="S91" s="1051"/>
      <c r="T91" s="1051"/>
      <c r="U91" s="1051"/>
      <c r="V91" s="1051"/>
      <c r="W91" s="1051"/>
      <c r="X91" s="1019" t="s">
        <v>2699</v>
      </c>
      <c r="Y91" s="1019"/>
      <c r="Z91" s="1053"/>
      <c r="AA91" s="1053"/>
      <c r="AB91" s="1053"/>
      <c r="AC91" s="1053"/>
      <c r="AD91" s="1053"/>
      <c r="AE91" s="1053"/>
      <c r="AF91" s="1053"/>
      <c r="AG91" s="1053"/>
      <c r="AH91" s="1053"/>
      <c r="AI91" s="1053"/>
      <c r="AJ91" s="1053"/>
      <c r="AK91" s="1054"/>
    </row>
    <row r="92" spans="2:50" s="198" customFormat="1" ht="15" customHeight="1">
      <c r="B92" s="1014"/>
      <c r="C92" s="1015"/>
      <c r="D92" s="1015"/>
      <c r="E92" s="1015"/>
      <c r="F92" s="1015"/>
      <c r="G92" s="1015"/>
      <c r="H92" s="1016"/>
      <c r="I92" s="1014"/>
      <c r="J92" s="1015"/>
      <c r="K92" s="1015"/>
      <c r="L92" s="1015"/>
      <c r="M92" s="1015"/>
      <c r="N92" s="1015"/>
      <c r="O92" s="1015"/>
      <c r="P92" s="1016"/>
      <c r="Q92" s="1052"/>
      <c r="R92" s="1052"/>
      <c r="S92" s="1052"/>
      <c r="T92" s="1052"/>
      <c r="U92" s="1052"/>
      <c r="V92" s="1052"/>
      <c r="W92" s="1052"/>
      <c r="X92" s="1020"/>
      <c r="Y92" s="1020"/>
      <c r="Z92" s="1055"/>
      <c r="AA92" s="1055"/>
      <c r="AB92" s="1055"/>
      <c r="AC92" s="1055"/>
      <c r="AD92" s="1055"/>
      <c r="AE92" s="1055"/>
      <c r="AF92" s="1055"/>
      <c r="AG92" s="1055"/>
      <c r="AH92" s="1055"/>
      <c r="AI92" s="1055"/>
      <c r="AJ92" s="1055"/>
      <c r="AK92" s="1056"/>
    </row>
    <row r="93" spans="2:50" s="198" customFormat="1" ht="15" customHeight="1">
      <c r="B93" s="1057" t="s">
        <v>2697</v>
      </c>
      <c r="C93" s="1057"/>
      <c r="D93" s="1057"/>
      <c r="E93" s="1057"/>
      <c r="F93" s="1057"/>
      <c r="G93" s="1057"/>
      <c r="H93" s="1057"/>
      <c r="I93" s="1057" t="s">
        <v>2701</v>
      </c>
      <c r="J93" s="1057"/>
      <c r="K93" s="1057"/>
      <c r="L93" s="1057"/>
      <c r="M93" s="1057"/>
      <c r="N93" s="1057"/>
      <c r="O93" s="1057"/>
      <c r="P93" s="1057"/>
      <c r="Q93" s="1058"/>
      <c r="R93" s="1059"/>
      <c r="S93" s="1059"/>
      <c r="T93" s="1059"/>
      <c r="U93" s="1059"/>
      <c r="V93" s="1059"/>
      <c r="W93" s="1060"/>
      <c r="X93" s="1069" t="s">
        <v>2699</v>
      </c>
      <c r="Y93" s="1069"/>
      <c r="Z93" s="1072"/>
      <c r="AA93" s="1072"/>
      <c r="AB93" s="1072"/>
      <c r="AC93" s="1072"/>
      <c r="AD93" s="1072"/>
      <c r="AE93" s="1072"/>
      <c r="AF93" s="1072"/>
      <c r="AG93" s="1072"/>
      <c r="AH93" s="1072"/>
      <c r="AI93" s="1072"/>
      <c r="AJ93" s="1072"/>
      <c r="AK93" s="1073"/>
      <c r="AU93" s="361"/>
      <c r="AV93" s="361"/>
      <c r="AW93" s="361"/>
      <c r="AX93" s="362"/>
    </row>
    <row r="94" spans="2:50" s="198" customFormat="1" ht="15" customHeight="1">
      <c r="B94" s="1057"/>
      <c r="C94" s="1057"/>
      <c r="D94" s="1057"/>
      <c r="E94" s="1057"/>
      <c r="F94" s="1057"/>
      <c r="G94" s="1057"/>
      <c r="H94" s="1057"/>
      <c r="I94" s="1057"/>
      <c r="J94" s="1057"/>
      <c r="K94" s="1057"/>
      <c r="L94" s="1057"/>
      <c r="M94" s="1057"/>
      <c r="N94" s="1057"/>
      <c r="O94" s="1057"/>
      <c r="P94" s="1057"/>
      <c r="Q94" s="1058"/>
      <c r="R94" s="1059"/>
      <c r="S94" s="1059"/>
      <c r="T94" s="1059"/>
      <c r="U94" s="1059"/>
      <c r="V94" s="1059"/>
      <c r="W94" s="1060"/>
      <c r="X94" s="1070"/>
      <c r="Y94" s="1070"/>
      <c r="Z94" s="1074"/>
      <c r="AA94" s="1074"/>
      <c r="AB94" s="1074"/>
      <c r="AC94" s="1074"/>
      <c r="AD94" s="1074"/>
      <c r="AE94" s="1074"/>
      <c r="AF94" s="1074"/>
      <c r="AG94" s="1074"/>
      <c r="AH94" s="1074"/>
      <c r="AI94" s="1074"/>
      <c r="AJ94" s="1074"/>
      <c r="AK94" s="1075"/>
      <c r="AU94" s="361"/>
      <c r="AV94" s="361"/>
      <c r="AW94" s="361"/>
      <c r="AX94" s="362"/>
    </row>
    <row r="95" spans="2:50" s="198" customFormat="1" ht="15" customHeight="1">
      <c r="B95" s="1061" t="s">
        <v>2801</v>
      </c>
      <c r="C95" s="1062"/>
      <c r="D95" s="1062"/>
      <c r="E95" s="1062"/>
      <c r="F95" s="1062"/>
      <c r="G95" s="1062"/>
      <c r="H95" s="1062"/>
      <c r="I95" s="1062"/>
      <c r="J95" s="1062"/>
      <c r="K95" s="1062"/>
      <c r="L95" s="1062"/>
      <c r="M95" s="1062"/>
      <c r="N95" s="1062"/>
      <c r="O95" s="1062"/>
      <c r="P95" s="1063"/>
      <c r="Q95" s="1067">
        <f>ROUNDDOWN(MIN(Q91,Q93),2)</f>
        <v>0</v>
      </c>
      <c r="R95" s="1067"/>
      <c r="S95" s="1067"/>
      <c r="T95" s="1067"/>
      <c r="U95" s="1067"/>
      <c r="V95" s="1067"/>
      <c r="W95" s="1067"/>
      <c r="X95" s="1069" t="s">
        <v>2699</v>
      </c>
      <c r="Y95" s="1069"/>
      <c r="Z95" s="1071" t="s">
        <v>2702</v>
      </c>
      <c r="AA95" s="1053"/>
      <c r="AB95" s="1053"/>
      <c r="AC95" s="1053"/>
      <c r="AD95" s="1053"/>
      <c r="AE95" s="1053"/>
      <c r="AF95" s="1053"/>
      <c r="AG95" s="1053"/>
      <c r="AH95" s="1053"/>
      <c r="AI95" s="1053"/>
      <c r="AJ95" s="1053"/>
      <c r="AK95" s="1054"/>
      <c r="AL95" s="1078" t="s">
        <v>2943</v>
      </c>
      <c r="AM95" s="1079"/>
      <c r="AN95" s="1079"/>
      <c r="AO95" s="1079"/>
      <c r="AP95" s="1079"/>
      <c r="AQ95" s="1079"/>
      <c r="AR95" s="1079"/>
      <c r="AU95" s="361"/>
      <c r="AV95" s="361"/>
      <c r="AW95" s="361"/>
      <c r="AX95" s="362"/>
    </row>
    <row r="96" spans="2:50" s="198" customFormat="1" ht="15" customHeight="1">
      <c r="B96" s="1064"/>
      <c r="C96" s="1065"/>
      <c r="D96" s="1065"/>
      <c r="E96" s="1065"/>
      <c r="F96" s="1065"/>
      <c r="G96" s="1065"/>
      <c r="H96" s="1065"/>
      <c r="I96" s="1065"/>
      <c r="J96" s="1065"/>
      <c r="K96" s="1065"/>
      <c r="L96" s="1065"/>
      <c r="M96" s="1065"/>
      <c r="N96" s="1065"/>
      <c r="O96" s="1065"/>
      <c r="P96" s="1066"/>
      <c r="Q96" s="1068"/>
      <c r="R96" s="1068"/>
      <c r="S96" s="1068"/>
      <c r="T96" s="1068"/>
      <c r="U96" s="1068"/>
      <c r="V96" s="1068"/>
      <c r="W96" s="1068"/>
      <c r="X96" s="1070"/>
      <c r="Y96" s="1070"/>
      <c r="Z96" s="1055"/>
      <c r="AA96" s="1055"/>
      <c r="AB96" s="1055"/>
      <c r="AC96" s="1055"/>
      <c r="AD96" s="1055"/>
      <c r="AE96" s="1055"/>
      <c r="AF96" s="1055"/>
      <c r="AG96" s="1055"/>
      <c r="AH96" s="1055"/>
      <c r="AI96" s="1055"/>
      <c r="AJ96" s="1055"/>
      <c r="AK96" s="1056"/>
      <c r="AL96" s="1078"/>
      <c r="AM96" s="1079"/>
      <c r="AN96" s="1079"/>
      <c r="AO96" s="1079"/>
      <c r="AP96" s="1079"/>
      <c r="AQ96" s="1079"/>
      <c r="AR96" s="1079"/>
      <c r="AU96" s="361"/>
      <c r="AV96" s="361"/>
      <c r="AW96" s="361"/>
      <c r="AX96" s="362"/>
    </row>
    <row r="97" spans="2:44" s="198" customFormat="1" ht="15" customHeight="1">
      <c r="C97" s="199"/>
      <c r="D97" s="199"/>
      <c r="E97" s="199"/>
      <c r="F97" s="199"/>
      <c r="G97" s="199"/>
      <c r="AC97" s="496"/>
      <c r="AD97" s="496"/>
      <c r="AE97" s="496"/>
      <c r="AF97" s="496"/>
      <c r="AG97" s="496"/>
      <c r="AH97" s="496"/>
      <c r="AI97" s="496"/>
      <c r="AJ97" s="495" t="s">
        <v>2703</v>
      </c>
      <c r="AK97" s="497">
        <f>AK76+1</f>
        <v>3</v>
      </c>
      <c r="AR97" s="3" t="s">
        <v>3009</v>
      </c>
    </row>
    <row r="98" spans="2:44" s="198" customFormat="1" ht="15" customHeight="1">
      <c r="B98" s="1011" t="s">
        <v>2689</v>
      </c>
      <c r="C98" s="1012"/>
      <c r="D98" s="1012"/>
      <c r="E98" s="1012"/>
      <c r="F98" s="1012"/>
      <c r="G98" s="1012"/>
      <c r="H98" s="1013"/>
      <c r="I98" s="953" t="s">
        <v>2690</v>
      </c>
      <c r="J98" s="953"/>
      <c r="K98" s="953" t="s">
        <v>2695</v>
      </c>
      <c r="L98" s="953"/>
      <c r="M98" s="953"/>
      <c r="N98" s="953"/>
      <c r="O98" s="953"/>
      <c r="P98" s="953"/>
      <c r="Q98" s="953"/>
      <c r="R98" s="953"/>
      <c r="S98" s="953"/>
      <c r="T98" s="953" t="s">
        <v>2691</v>
      </c>
      <c r="U98" s="953"/>
      <c r="V98" s="953"/>
      <c r="W98" s="953"/>
      <c r="X98" s="953"/>
      <c r="Y98" s="953"/>
      <c r="Z98" s="953"/>
      <c r="AA98" s="953"/>
      <c r="AB98" s="953"/>
      <c r="AC98" s="953" t="s">
        <v>2739</v>
      </c>
      <c r="AD98" s="953"/>
      <c r="AE98" s="953"/>
      <c r="AF98" s="953"/>
      <c r="AG98" s="953"/>
      <c r="AH98" s="953"/>
      <c r="AI98" s="953"/>
      <c r="AJ98" s="953"/>
      <c r="AK98" s="953"/>
      <c r="AR98" s="3"/>
    </row>
    <row r="99" spans="2:44" s="198" customFormat="1" ht="15" customHeight="1">
      <c r="B99" s="1034"/>
      <c r="C99" s="1035"/>
      <c r="D99" s="1035"/>
      <c r="E99" s="1035"/>
      <c r="F99" s="1035"/>
      <c r="G99" s="1035"/>
      <c r="H99" s="1036"/>
      <c r="I99" s="953"/>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R99" s="3"/>
    </row>
    <row r="100" spans="2:44" s="1" customFormat="1" ht="15" customHeight="1">
      <c r="B100" s="1034"/>
      <c r="C100" s="1035"/>
      <c r="D100" s="1035"/>
      <c r="E100" s="1035"/>
      <c r="F100" s="1035"/>
      <c r="G100" s="1035"/>
      <c r="H100" s="1036"/>
      <c r="I100" s="953">
        <v>1</v>
      </c>
      <c r="J100" s="953"/>
      <c r="K100" s="1009"/>
      <c r="L100" s="1009"/>
      <c r="M100" s="1009"/>
      <c r="N100" s="1009"/>
      <c r="O100" s="1009"/>
      <c r="P100" s="1009"/>
      <c r="Q100" s="1009"/>
      <c r="R100" s="1048" t="s">
        <v>2694</v>
      </c>
      <c r="S100" s="1047" t="s">
        <v>2692</v>
      </c>
      <c r="T100" s="1009"/>
      <c r="U100" s="1009"/>
      <c r="V100" s="1009"/>
      <c r="W100" s="1009"/>
      <c r="X100" s="1009"/>
      <c r="Y100" s="1009"/>
      <c r="Z100" s="1009"/>
      <c r="AA100" s="893" t="s">
        <v>2693</v>
      </c>
      <c r="AB100" s="893"/>
      <c r="AC100" s="1816">
        <f>K100*T100</f>
        <v>0</v>
      </c>
      <c r="AD100" s="1816"/>
      <c r="AE100" s="1816"/>
      <c r="AF100" s="1816"/>
      <c r="AG100" s="1816"/>
      <c r="AH100" s="1816"/>
      <c r="AI100" s="1816"/>
      <c r="AJ100" s="893" t="s">
        <v>2694</v>
      </c>
      <c r="AK100" s="893"/>
      <c r="AL100" s="2"/>
      <c r="AM100" s="2"/>
      <c r="AN100" s="2"/>
      <c r="AO100" s="2"/>
      <c r="AP100" s="2"/>
      <c r="AQ100" s="2"/>
      <c r="AR100" s="2"/>
    </row>
    <row r="101" spans="2:44" s="198" customFormat="1" ht="15" customHeight="1">
      <c r="B101" s="1034"/>
      <c r="C101" s="1035"/>
      <c r="D101" s="1035"/>
      <c r="E101" s="1035"/>
      <c r="F101" s="1035"/>
      <c r="G101" s="1035"/>
      <c r="H101" s="1036"/>
      <c r="I101" s="953"/>
      <c r="J101" s="953"/>
      <c r="K101" s="1009"/>
      <c r="L101" s="1009"/>
      <c r="M101" s="1009"/>
      <c r="N101" s="1009"/>
      <c r="O101" s="1009"/>
      <c r="P101" s="1009"/>
      <c r="Q101" s="1009"/>
      <c r="R101" s="1048"/>
      <c r="S101" s="1047"/>
      <c r="T101" s="1009"/>
      <c r="U101" s="1009"/>
      <c r="V101" s="1009"/>
      <c r="W101" s="1009"/>
      <c r="X101" s="1009"/>
      <c r="Y101" s="1009"/>
      <c r="Z101" s="1009"/>
      <c r="AA101" s="893"/>
      <c r="AB101" s="893"/>
      <c r="AC101" s="1816"/>
      <c r="AD101" s="1816"/>
      <c r="AE101" s="1816"/>
      <c r="AF101" s="1816"/>
      <c r="AG101" s="1816"/>
      <c r="AH101" s="1816"/>
      <c r="AI101" s="1816"/>
      <c r="AJ101" s="893"/>
      <c r="AK101" s="893"/>
    </row>
    <row r="102" spans="2:44" s="1" customFormat="1" ht="15" customHeight="1">
      <c r="B102" s="1034"/>
      <c r="C102" s="1035"/>
      <c r="D102" s="1035"/>
      <c r="E102" s="1035"/>
      <c r="F102" s="1035"/>
      <c r="G102" s="1035"/>
      <c r="H102" s="1036"/>
      <c r="I102" s="953">
        <v>2</v>
      </c>
      <c r="J102" s="953"/>
      <c r="K102" s="1009"/>
      <c r="L102" s="1009"/>
      <c r="M102" s="1009"/>
      <c r="N102" s="1009"/>
      <c r="O102" s="1009"/>
      <c r="P102" s="1009"/>
      <c r="Q102" s="1009"/>
      <c r="R102" s="1048" t="s">
        <v>2694</v>
      </c>
      <c r="S102" s="1047" t="s">
        <v>2692</v>
      </c>
      <c r="T102" s="1009"/>
      <c r="U102" s="1009"/>
      <c r="V102" s="1009"/>
      <c r="W102" s="1009"/>
      <c r="X102" s="1009"/>
      <c r="Y102" s="1009"/>
      <c r="Z102" s="1009"/>
      <c r="AA102" s="893" t="s">
        <v>2693</v>
      </c>
      <c r="AB102" s="893"/>
      <c r="AC102" s="1816">
        <f>K102*T102</f>
        <v>0</v>
      </c>
      <c r="AD102" s="1816"/>
      <c r="AE102" s="1816"/>
      <c r="AF102" s="1816"/>
      <c r="AG102" s="1816"/>
      <c r="AH102" s="1816"/>
      <c r="AI102" s="1816"/>
      <c r="AJ102" s="893" t="s">
        <v>2694</v>
      </c>
      <c r="AK102" s="893"/>
      <c r="AM102" s="2"/>
      <c r="AN102" s="2"/>
      <c r="AO102" s="2"/>
      <c r="AP102" s="2"/>
      <c r="AQ102" s="2"/>
      <c r="AR102" s="2"/>
    </row>
    <row r="103" spans="2:44" s="198" customFormat="1" ht="15" customHeight="1">
      <c r="B103" s="1034"/>
      <c r="C103" s="1035"/>
      <c r="D103" s="1035"/>
      <c r="E103" s="1035"/>
      <c r="F103" s="1035"/>
      <c r="G103" s="1035"/>
      <c r="H103" s="1036"/>
      <c r="I103" s="953"/>
      <c r="J103" s="953"/>
      <c r="K103" s="1009"/>
      <c r="L103" s="1009"/>
      <c r="M103" s="1009"/>
      <c r="N103" s="1009"/>
      <c r="O103" s="1009"/>
      <c r="P103" s="1009"/>
      <c r="Q103" s="1009"/>
      <c r="R103" s="1048"/>
      <c r="S103" s="1047"/>
      <c r="T103" s="1009"/>
      <c r="U103" s="1009"/>
      <c r="V103" s="1009"/>
      <c r="W103" s="1009"/>
      <c r="X103" s="1009"/>
      <c r="Y103" s="1009"/>
      <c r="Z103" s="1009"/>
      <c r="AA103" s="893"/>
      <c r="AB103" s="893"/>
      <c r="AC103" s="1816"/>
      <c r="AD103" s="1816"/>
      <c r="AE103" s="1816"/>
      <c r="AF103" s="1816"/>
      <c r="AG103" s="1816"/>
      <c r="AH103" s="1816"/>
      <c r="AI103" s="1816"/>
      <c r="AJ103" s="893"/>
      <c r="AK103" s="893"/>
    </row>
    <row r="104" spans="2:44" s="198" customFormat="1" ht="15" customHeight="1">
      <c r="B104" s="1034"/>
      <c r="C104" s="1035"/>
      <c r="D104" s="1035"/>
      <c r="E104" s="1035"/>
      <c r="F104" s="1035"/>
      <c r="G104" s="1035"/>
      <c r="H104" s="1036"/>
      <c r="I104" s="953">
        <v>3</v>
      </c>
      <c r="J104" s="953"/>
      <c r="K104" s="1009"/>
      <c r="L104" s="1009"/>
      <c r="M104" s="1009"/>
      <c r="N104" s="1009"/>
      <c r="O104" s="1009"/>
      <c r="P104" s="1009"/>
      <c r="Q104" s="1009"/>
      <c r="R104" s="1048" t="s">
        <v>2694</v>
      </c>
      <c r="S104" s="1047" t="s">
        <v>2692</v>
      </c>
      <c r="T104" s="1009"/>
      <c r="U104" s="1009"/>
      <c r="V104" s="1009"/>
      <c r="W104" s="1009"/>
      <c r="X104" s="1009"/>
      <c r="Y104" s="1009"/>
      <c r="Z104" s="1009"/>
      <c r="AA104" s="893" t="s">
        <v>2693</v>
      </c>
      <c r="AB104" s="893"/>
      <c r="AC104" s="1816">
        <f>K104*T104</f>
        <v>0</v>
      </c>
      <c r="AD104" s="1816"/>
      <c r="AE104" s="1816"/>
      <c r="AF104" s="1816"/>
      <c r="AG104" s="1816"/>
      <c r="AH104" s="1816"/>
      <c r="AI104" s="1816"/>
      <c r="AJ104" s="893" t="s">
        <v>2694</v>
      </c>
      <c r="AK104" s="893"/>
      <c r="AM104" s="209"/>
      <c r="AN104" s="209"/>
      <c r="AO104" s="209"/>
      <c r="AP104" s="209"/>
      <c r="AQ104" s="209"/>
    </row>
    <row r="105" spans="2:44" s="198" customFormat="1" ht="15" customHeight="1">
      <c r="B105" s="1034"/>
      <c r="C105" s="1035"/>
      <c r="D105" s="1035"/>
      <c r="E105" s="1035"/>
      <c r="F105" s="1035"/>
      <c r="G105" s="1035"/>
      <c r="H105" s="1036"/>
      <c r="I105" s="953"/>
      <c r="J105" s="953"/>
      <c r="K105" s="1009"/>
      <c r="L105" s="1009"/>
      <c r="M105" s="1009"/>
      <c r="N105" s="1009"/>
      <c r="O105" s="1009"/>
      <c r="P105" s="1009"/>
      <c r="Q105" s="1009"/>
      <c r="R105" s="1048"/>
      <c r="S105" s="1047"/>
      <c r="T105" s="1009"/>
      <c r="U105" s="1009"/>
      <c r="V105" s="1009"/>
      <c r="W105" s="1009"/>
      <c r="X105" s="1009"/>
      <c r="Y105" s="1009"/>
      <c r="Z105" s="1009"/>
      <c r="AA105" s="893"/>
      <c r="AB105" s="893"/>
      <c r="AC105" s="1816"/>
      <c r="AD105" s="1816"/>
      <c r="AE105" s="1816"/>
      <c r="AF105" s="1816"/>
      <c r="AG105" s="1816"/>
      <c r="AH105" s="1816"/>
      <c r="AI105" s="1816"/>
      <c r="AJ105" s="893"/>
      <c r="AK105" s="893"/>
      <c r="AM105" s="209"/>
      <c r="AN105" s="209"/>
      <c r="AO105" s="209"/>
      <c r="AP105" s="209"/>
      <c r="AQ105" s="209"/>
    </row>
    <row r="106" spans="2:44" s="198" customFormat="1" ht="15" customHeight="1">
      <c r="B106" s="1034"/>
      <c r="C106" s="1035"/>
      <c r="D106" s="1035"/>
      <c r="E106" s="1035"/>
      <c r="F106" s="1035"/>
      <c r="G106" s="1035"/>
      <c r="H106" s="1036"/>
      <c r="I106" s="1057">
        <v>4</v>
      </c>
      <c r="J106" s="1057"/>
      <c r="K106" s="1009"/>
      <c r="L106" s="1009"/>
      <c r="M106" s="1009"/>
      <c r="N106" s="1009"/>
      <c r="O106" s="1009"/>
      <c r="P106" s="1009"/>
      <c r="Q106" s="1009"/>
      <c r="R106" s="1048" t="s">
        <v>2694</v>
      </c>
      <c r="S106" s="1047" t="s">
        <v>2692</v>
      </c>
      <c r="T106" s="1009"/>
      <c r="U106" s="1009"/>
      <c r="V106" s="1009"/>
      <c r="W106" s="1009"/>
      <c r="X106" s="1009"/>
      <c r="Y106" s="1009"/>
      <c r="Z106" s="1009"/>
      <c r="AA106" s="893" t="s">
        <v>2693</v>
      </c>
      <c r="AB106" s="893"/>
      <c r="AC106" s="1816">
        <f>K106*T106</f>
        <v>0</v>
      </c>
      <c r="AD106" s="1816"/>
      <c r="AE106" s="1816"/>
      <c r="AF106" s="1816"/>
      <c r="AG106" s="1816"/>
      <c r="AH106" s="1816"/>
      <c r="AI106" s="1816"/>
      <c r="AJ106" s="893" t="s">
        <v>2694</v>
      </c>
      <c r="AK106" s="893"/>
      <c r="AM106" s="209"/>
      <c r="AN106" s="209"/>
      <c r="AO106" s="209"/>
      <c r="AP106" s="209"/>
      <c r="AQ106" s="209"/>
    </row>
    <row r="107" spans="2:44" s="198" customFormat="1" ht="15" customHeight="1">
      <c r="B107" s="1034"/>
      <c r="C107" s="1035"/>
      <c r="D107" s="1035"/>
      <c r="E107" s="1035"/>
      <c r="F107" s="1035"/>
      <c r="G107" s="1035"/>
      <c r="H107" s="1036"/>
      <c r="I107" s="1057"/>
      <c r="J107" s="1057"/>
      <c r="K107" s="1009"/>
      <c r="L107" s="1009"/>
      <c r="M107" s="1009"/>
      <c r="N107" s="1009"/>
      <c r="O107" s="1009"/>
      <c r="P107" s="1009"/>
      <c r="Q107" s="1009"/>
      <c r="R107" s="1048"/>
      <c r="S107" s="1047"/>
      <c r="T107" s="1009"/>
      <c r="U107" s="1009"/>
      <c r="V107" s="1009"/>
      <c r="W107" s="1009"/>
      <c r="X107" s="1009"/>
      <c r="Y107" s="1009"/>
      <c r="Z107" s="1009"/>
      <c r="AA107" s="893"/>
      <c r="AB107" s="893"/>
      <c r="AC107" s="1816"/>
      <c r="AD107" s="1816"/>
      <c r="AE107" s="1816"/>
      <c r="AF107" s="1816"/>
      <c r="AG107" s="1816"/>
      <c r="AH107" s="1816"/>
      <c r="AI107" s="1816"/>
      <c r="AJ107" s="893"/>
      <c r="AK107" s="893"/>
      <c r="AM107" s="209"/>
      <c r="AN107" s="209"/>
      <c r="AO107" s="209"/>
      <c r="AP107" s="209"/>
      <c r="AQ107" s="209"/>
    </row>
    <row r="108" spans="2:44" s="198" customFormat="1" ht="15" customHeight="1">
      <c r="B108" s="1034"/>
      <c r="C108" s="1035"/>
      <c r="D108" s="1035"/>
      <c r="E108" s="1035"/>
      <c r="F108" s="1035"/>
      <c r="G108" s="1035"/>
      <c r="H108" s="1036"/>
      <c r="I108" s="1057">
        <v>5</v>
      </c>
      <c r="J108" s="1057"/>
      <c r="K108" s="1009"/>
      <c r="L108" s="1009"/>
      <c r="M108" s="1009"/>
      <c r="N108" s="1009"/>
      <c r="O108" s="1009"/>
      <c r="P108" s="1009"/>
      <c r="Q108" s="1009"/>
      <c r="R108" s="1048" t="s">
        <v>2694</v>
      </c>
      <c r="S108" s="1047" t="s">
        <v>2692</v>
      </c>
      <c r="T108" s="1009"/>
      <c r="U108" s="1009"/>
      <c r="V108" s="1009"/>
      <c r="W108" s="1009"/>
      <c r="X108" s="1009"/>
      <c r="Y108" s="1009"/>
      <c r="Z108" s="1009"/>
      <c r="AA108" s="893" t="s">
        <v>2693</v>
      </c>
      <c r="AB108" s="893"/>
      <c r="AC108" s="1816">
        <f>K108*T108</f>
        <v>0</v>
      </c>
      <c r="AD108" s="1816"/>
      <c r="AE108" s="1816"/>
      <c r="AF108" s="1816"/>
      <c r="AG108" s="1816"/>
      <c r="AH108" s="1816"/>
      <c r="AI108" s="1816"/>
      <c r="AJ108" s="893" t="s">
        <v>2694</v>
      </c>
      <c r="AK108" s="893"/>
    </row>
    <row r="109" spans="2:44" s="198" customFormat="1" ht="15" customHeight="1">
      <c r="B109" s="1034"/>
      <c r="C109" s="1035"/>
      <c r="D109" s="1035"/>
      <c r="E109" s="1035"/>
      <c r="F109" s="1035"/>
      <c r="G109" s="1035"/>
      <c r="H109" s="1036"/>
      <c r="I109" s="1057"/>
      <c r="J109" s="1057"/>
      <c r="K109" s="1009"/>
      <c r="L109" s="1009"/>
      <c r="M109" s="1009"/>
      <c r="N109" s="1009"/>
      <c r="O109" s="1009"/>
      <c r="P109" s="1009"/>
      <c r="Q109" s="1009"/>
      <c r="R109" s="1048"/>
      <c r="S109" s="1047"/>
      <c r="T109" s="1009"/>
      <c r="U109" s="1009"/>
      <c r="V109" s="1009"/>
      <c r="W109" s="1009"/>
      <c r="X109" s="1009"/>
      <c r="Y109" s="1009"/>
      <c r="Z109" s="1009"/>
      <c r="AA109" s="893"/>
      <c r="AB109" s="893"/>
      <c r="AC109" s="1816"/>
      <c r="AD109" s="1816"/>
      <c r="AE109" s="1816"/>
      <c r="AF109" s="1816"/>
      <c r="AG109" s="1816"/>
      <c r="AH109" s="1816"/>
      <c r="AI109" s="1816"/>
      <c r="AJ109" s="893"/>
      <c r="AK109" s="893"/>
    </row>
    <row r="110" spans="2:44" s="198" customFormat="1" ht="15" customHeight="1">
      <c r="B110" s="1034"/>
      <c r="C110" s="1035"/>
      <c r="D110" s="1035"/>
      <c r="E110" s="1035"/>
      <c r="F110" s="1035"/>
      <c r="G110" s="1035"/>
      <c r="H110" s="1036"/>
      <c r="I110" s="1050" t="s">
        <v>2696</v>
      </c>
      <c r="J110" s="1050"/>
      <c r="K110" s="1050"/>
      <c r="L110" s="1050"/>
      <c r="M110" s="1050"/>
      <c r="N110" s="1050"/>
      <c r="O110" s="1050"/>
      <c r="P110" s="1050"/>
      <c r="Q110" s="1050"/>
      <c r="R110" s="1050"/>
      <c r="S110" s="1050"/>
      <c r="T110" s="1050"/>
      <c r="U110" s="1050"/>
      <c r="V110" s="1050"/>
      <c r="W110" s="1050"/>
      <c r="X110" s="1050"/>
      <c r="Y110" s="1050"/>
      <c r="Z110" s="1050"/>
      <c r="AA110" s="1050"/>
      <c r="AB110" s="1050"/>
      <c r="AC110" s="1816">
        <f>SUM(AC100:AI109)</f>
        <v>0</v>
      </c>
      <c r="AD110" s="1816"/>
      <c r="AE110" s="1816"/>
      <c r="AF110" s="1816"/>
      <c r="AG110" s="1816"/>
      <c r="AH110" s="1816"/>
      <c r="AI110" s="1816"/>
      <c r="AJ110" s="893" t="s">
        <v>2694</v>
      </c>
      <c r="AK110" s="893"/>
    </row>
    <row r="111" spans="2:44" s="198" customFormat="1" ht="15" customHeight="1">
      <c r="B111" s="1034"/>
      <c r="C111" s="1035"/>
      <c r="D111" s="1035"/>
      <c r="E111" s="1035"/>
      <c r="F111" s="1035"/>
      <c r="G111" s="1035"/>
      <c r="H111" s="1036"/>
      <c r="I111" s="1050"/>
      <c r="J111" s="1050"/>
      <c r="K111" s="1050"/>
      <c r="L111" s="1050"/>
      <c r="M111" s="1050"/>
      <c r="N111" s="1050"/>
      <c r="O111" s="1050"/>
      <c r="P111" s="1050"/>
      <c r="Q111" s="1050"/>
      <c r="R111" s="1050"/>
      <c r="S111" s="1050"/>
      <c r="T111" s="1050"/>
      <c r="U111" s="1050"/>
      <c r="V111" s="1050"/>
      <c r="W111" s="1050"/>
      <c r="X111" s="1050"/>
      <c r="Y111" s="1050"/>
      <c r="Z111" s="1050"/>
      <c r="AA111" s="1050"/>
      <c r="AB111" s="1050"/>
      <c r="AC111" s="1816"/>
      <c r="AD111" s="1816"/>
      <c r="AE111" s="1816"/>
      <c r="AF111" s="1816"/>
      <c r="AG111" s="1816"/>
      <c r="AH111" s="1816"/>
      <c r="AI111" s="1816"/>
      <c r="AJ111" s="893"/>
      <c r="AK111" s="893"/>
    </row>
    <row r="112" spans="2:44" s="198" customFormat="1" ht="15" customHeight="1">
      <c r="B112" s="1034"/>
      <c r="C112" s="1035"/>
      <c r="D112" s="1035"/>
      <c r="E112" s="1035"/>
      <c r="F112" s="1035"/>
      <c r="G112" s="1035"/>
      <c r="H112" s="1036"/>
      <c r="I112" s="1011" t="s">
        <v>2700</v>
      </c>
      <c r="J112" s="1012"/>
      <c r="K112" s="1012"/>
      <c r="L112" s="1012"/>
      <c r="M112" s="1012"/>
      <c r="N112" s="1012"/>
      <c r="O112" s="1012"/>
      <c r="P112" s="1013"/>
      <c r="Q112" s="1051">
        <f>AC110/1000</f>
        <v>0</v>
      </c>
      <c r="R112" s="1051"/>
      <c r="S112" s="1051"/>
      <c r="T112" s="1051"/>
      <c r="U112" s="1051"/>
      <c r="V112" s="1051"/>
      <c r="W112" s="1051"/>
      <c r="X112" s="1019" t="s">
        <v>2699</v>
      </c>
      <c r="Y112" s="1019"/>
      <c r="Z112" s="1053"/>
      <c r="AA112" s="1053"/>
      <c r="AB112" s="1053"/>
      <c r="AC112" s="1053"/>
      <c r="AD112" s="1053"/>
      <c r="AE112" s="1053"/>
      <c r="AF112" s="1053"/>
      <c r="AG112" s="1053"/>
      <c r="AH112" s="1053"/>
      <c r="AI112" s="1053"/>
      <c r="AJ112" s="1053"/>
      <c r="AK112" s="1054"/>
    </row>
    <row r="113" spans="2:50" s="198" customFormat="1" ht="15" customHeight="1">
      <c r="B113" s="1014"/>
      <c r="C113" s="1015"/>
      <c r="D113" s="1015"/>
      <c r="E113" s="1015"/>
      <c r="F113" s="1015"/>
      <c r="G113" s="1015"/>
      <c r="H113" s="1016"/>
      <c r="I113" s="1014"/>
      <c r="J113" s="1015"/>
      <c r="K113" s="1015"/>
      <c r="L113" s="1015"/>
      <c r="M113" s="1015"/>
      <c r="N113" s="1015"/>
      <c r="O113" s="1015"/>
      <c r="P113" s="1016"/>
      <c r="Q113" s="1052"/>
      <c r="R113" s="1052"/>
      <c r="S113" s="1052"/>
      <c r="T113" s="1052"/>
      <c r="U113" s="1052"/>
      <c r="V113" s="1052"/>
      <c r="W113" s="1052"/>
      <c r="X113" s="1020"/>
      <c r="Y113" s="1020"/>
      <c r="Z113" s="1055"/>
      <c r="AA113" s="1055"/>
      <c r="AB113" s="1055"/>
      <c r="AC113" s="1055"/>
      <c r="AD113" s="1055"/>
      <c r="AE113" s="1055"/>
      <c r="AF113" s="1055"/>
      <c r="AG113" s="1055"/>
      <c r="AH113" s="1055"/>
      <c r="AI113" s="1055"/>
      <c r="AJ113" s="1055"/>
      <c r="AK113" s="1056"/>
    </row>
    <row r="114" spans="2:50" s="198" customFormat="1" ht="15" customHeight="1">
      <c r="B114" s="1057" t="s">
        <v>2697</v>
      </c>
      <c r="C114" s="1057"/>
      <c r="D114" s="1057"/>
      <c r="E114" s="1057"/>
      <c r="F114" s="1057"/>
      <c r="G114" s="1057"/>
      <c r="H114" s="1057"/>
      <c r="I114" s="1057" t="s">
        <v>2701</v>
      </c>
      <c r="J114" s="1057"/>
      <c r="K114" s="1057"/>
      <c r="L114" s="1057"/>
      <c r="M114" s="1057"/>
      <c r="N114" s="1057"/>
      <c r="O114" s="1057"/>
      <c r="P114" s="1057"/>
      <c r="Q114" s="1948"/>
      <c r="R114" s="1949"/>
      <c r="S114" s="1949"/>
      <c r="T114" s="1949"/>
      <c r="U114" s="1949"/>
      <c r="V114" s="1949"/>
      <c r="W114" s="1950"/>
      <c r="X114" s="1069" t="s">
        <v>2699</v>
      </c>
      <c r="Y114" s="1069"/>
      <c r="Z114" s="1072"/>
      <c r="AA114" s="1072"/>
      <c r="AB114" s="1072"/>
      <c r="AC114" s="1072"/>
      <c r="AD114" s="1072"/>
      <c r="AE114" s="1072"/>
      <c r="AF114" s="1072"/>
      <c r="AG114" s="1072"/>
      <c r="AH114" s="1072"/>
      <c r="AI114" s="1072"/>
      <c r="AJ114" s="1072"/>
      <c r="AK114" s="1073"/>
      <c r="AU114" s="361"/>
      <c r="AV114" s="361"/>
      <c r="AW114" s="361"/>
      <c r="AX114" s="362"/>
    </row>
    <row r="115" spans="2:50" s="198" customFormat="1" ht="15" customHeight="1">
      <c r="B115" s="1057"/>
      <c r="C115" s="1057"/>
      <c r="D115" s="1057"/>
      <c r="E115" s="1057"/>
      <c r="F115" s="1057"/>
      <c r="G115" s="1057"/>
      <c r="H115" s="1057"/>
      <c r="I115" s="1057"/>
      <c r="J115" s="1057"/>
      <c r="K115" s="1057"/>
      <c r="L115" s="1057"/>
      <c r="M115" s="1057"/>
      <c r="N115" s="1057"/>
      <c r="O115" s="1057"/>
      <c r="P115" s="1057"/>
      <c r="Q115" s="1948"/>
      <c r="R115" s="1949"/>
      <c r="S115" s="1949"/>
      <c r="T115" s="1949"/>
      <c r="U115" s="1949"/>
      <c r="V115" s="1949"/>
      <c r="W115" s="1950"/>
      <c r="X115" s="1070"/>
      <c r="Y115" s="1070"/>
      <c r="Z115" s="1074"/>
      <c r="AA115" s="1074"/>
      <c r="AB115" s="1074"/>
      <c r="AC115" s="1074"/>
      <c r="AD115" s="1074"/>
      <c r="AE115" s="1074"/>
      <c r="AF115" s="1074"/>
      <c r="AG115" s="1074"/>
      <c r="AH115" s="1074"/>
      <c r="AI115" s="1074"/>
      <c r="AJ115" s="1074"/>
      <c r="AK115" s="1075"/>
      <c r="AU115" s="361"/>
      <c r="AV115" s="361"/>
      <c r="AW115" s="361"/>
      <c r="AX115" s="362"/>
    </row>
    <row r="116" spans="2:50" s="198" customFormat="1" ht="15" customHeight="1">
      <c r="B116" s="1061" t="s">
        <v>2802</v>
      </c>
      <c r="C116" s="1062"/>
      <c r="D116" s="1062"/>
      <c r="E116" s="1062"/>
      <c r="F116" s="1062"/>
      <c r="G116" s="1062"/>
      <c r="H116" s="1062"/>
      <c r="I116" s="1062"/>
      <c r="J116" s="1062"/>
      <c r="K116" s="1062"/>
      <c r="L116" s="1062"/>
      <c r="M116" s="1062"/>
      <c r="N116" s="1062"/>
      <c r="O116" s="1062"/>
      <c r="P116" s="1063"/>
      <c r="Q116" s="1076">
        <f>ROUNDDOWN(MIN(Q112,Q114),2)</f>
        <v>0</v>
      </c>
      <c r="R116" s="1076"/>
      <c r="S116" s="1076"/>
      <c r="T116" s="1076"/>
      <c r="U116" s="1076"/>
      <c r="V116" s="1076"/>
      <c r="W116" s="1076"/>
      <c r="X116" s="1069" t="s">
        <v>2699</v>
      </c>
      <c r="Y116" s="1069"/>
      <c r="Z116" s="1071" t="s">
        <v>2702</v>
      </c>
      <c r="AA116" s="1053"/>
      <c r="AB116" s="1053"/>
      <c r="AC116" s="1053"/>
      <c r="AD116" s="1053"/>
      <c r="AE116" s="1053"/>
      <c r="AF116" s="1053"/>
      <c r="AG116" s="1053"/>
      <c r="AH116" s="1053"/>
      <c r="AI116" s="1053"/>
      <c r="AJ116" s="1053"/>
      <c r="AK116" s="1054"/>
      <c r="AL116" s="1078" t="s">
        <v>2943</v>
      </c>
      <c r="AM116" s="1079"/>
      <c r="AN116" s="1079"/>
      <c r="AO116" s="1079"/>
      <c r="AP116" s="1079"/>
      <c r="AQ116" s="1079"/>
      <c r="AR116" s="1079"/>
      <c r="AU116" s="361"/>
      <c r="AV116" s="361"/>
      <c r="AW116" s="361"/>
      <c r="AX116" s="362"/>
    </row>
    <row r="117" spans="2:50" s="198" customFormat="1" ht="15" customHeight="1" thickBot="1">
      <c r="B117" s="1939"/>
      <c r="C117" s="1940"/>
      <c r="D117" s="1940"/>
      <c r="E117" s="1940"/>
      <c r="F117" s="1940"/>
      <c r="G117" s="1940"/>
      <c r="H117" s="1940"/>
      <c r="I117" s="1940"/>
      <c r="J117" s="1940"/>
      <c r="K117" s="1940"/>
      <c r="L117" s="1940"/>
      <c r="M117" s="1940"/>
      <c r="N117" s="1940"/>
      <c r="O117" s="1940"/>
      <c r="P117" s="1941"/>
      <c r="Q117" s="1077"/>
      <c r="R117" s="1077"/>
      <c r="S117" s="1077"/>
      <c r="T117" s="1077"/>
      <c r="U117" s="1077"/>
      <c r="V117" s="1077"/>
      <c r="W117" s="1077"/>
      <c r="X117" s="1942"/>
      <c r="Y117" s="1942"/>
      <c r="Z117" s="1943"/>
      <c r="AA117" s="1943"/>
      <c r="AB117" s="1943"/>
      <c r="AC117" s="1943"/>
      <c r="AD117" s="1943"/>
      <c r="AE117" s="1943"/>
      <c r="AF117" s="1943"/>
      <c r="AG117" s="1943"/>
      <c r="AH117" s="1943"/>
      <c r="AI117" s="1943"/>
      <c r="AJ117" s="1943"/>
      <c r="AK117" s="1944"/>
      <c r="AL117" s="1078"/>
      <c r="AM117" s="1079"/>
      <c r="AN117" s="1079"/>
      <c r="AO117" s="1079"/>
      <c r="AP117" s="1079"/>
      <c r="AQ117" s="1079"/>
      <c r="AR117" s="1079"/>
      <c r="AU117" s="361"/>
      <c r="AV117" s="361"/>
      <c r="AW117" s="361"/>
      <c r="AX117" s="362"/>
    </row>
    <row r="118" spans="2:50" s="198" customFormat="1" ht="15" customHeight="1">
      <c r="B118" s="917" t="s">
        <v>2929</v>
      </c>
      <c r="C118" s="918"/>
      <c r="D118" s="918"/>
      <c r="E118" s="918"/>
      <c r="F118" s="918"/>
      <c r="G118" s="918"/>
      <c r="H118" s="918"/>
      <c r="I118" s="918"/>
      <c r="J118" s="918"/>
      <c r="K118" s="918"/>
      <c r="L118" s="918"/>
      <c r="M118" s="918"/>
      <c r="N118" s="918"/>
      <c r="O118" s="918"/>
      <c r="P118" s="918"/>
      <c r="Q118" s="1086">
        <f>Q74+Q95+Q116</f>
        <v>0</v>
      </c>
      <c r="R118" s="960"/>
      <c r="S118" s="960"/>
      <c r="T118" s="960"/>
      <c r="U118" s="960"/>
      <c r="V118" s="960"/>
      <c r="W118" s="960"/>
      <c r="X118" s="1084" t="s">
        <v>2699</v>
      </c>
      <c r="Y118" s="1084"/>
      <c r="Z118" s="1161" t="s">
        <v>2872</v>
      </c>
      <c r="AA118" s="1161"/>
      <c r="AB118" s="1161"/>
      <c r="AC118" s="1161"/>
      <c r="AD118" s="1161"/>
      <c r="AE118" s="1161"/>
      <c r="AF118" s="1161"/>
      <c r="AG118" s="1161"/>
      <c r="AH118" s="1161"/>
      <c r="AI118" s="1161"/>
      <c r="AJ118" s="1161"/>
      <c r="AK118" s="1162"/>
      <c r="AL118" s="494"/>
      <c r="AM118" s="494"/>
      <c r="AN118" s="494"/>
      <c r="AO118" s="494"/>
      <c r="AP118" s="494"/>
      <c r="AQ118" s="494"/>
      <c r="AU118" s="361"/>
      <c r="AV118" s="361"/>
      <c r="AW118" s="361"/>
      <c r="AX118" s="362"/>
    </row>
    <row r="119" spans="2:50" s="198" customFormat="1" ht="15" customHeight="1" thickBot="1">
      <c r="B119" s="920"/>
      <c r="C119" s="921"/>
      <c r="D119" s="921"/>
      <c r="E119" s="921"/>
      <c r="F119" s="921"/>
      <c r="G119" s="921"/>
      <c r="H119" s="921"/>
      <c r="I119" s="921"/>
      <c r="J119" s="921"/>
      <c r="K119" s="921"/>
      <c r="L119" s="921"/>
      <c r="M119" s="921"/>
      <c r="N119" s="921"/>
      <c r="O119" s="921"/>
      <c r="P119" s="921"/>
      <c r="Q119" s="1087"/>
      <c r="R119" s="961"/>
      <c r="S119" s="961"/>
      <c r="T119" s="961"/>
      <c r="U119" s="961"/>
      <c r="V119" s="961"/>
      <c r="W119" s="961"/>
      <c r="X119" s="1085"/>
      <c r="Y119" s="1085"/>
      <c r="Z119" s="1163"/>
      <c r="AA119" s="1163"/>
      <c r="AB119" s="1163"/>
      <c r="AC119" s="1163"/>
      <c r="AD119" s="1163"/>
      <c r="AE119" s="1163"/>
      <c r="AF119" s="1163"/>
      <c r="AG119" s="1163"/>
      <c r="AH119" s="1163"/>
      <c r="AI119" s="1163"/>
      <c r="AJ119" s="1163"/>
      <c r="AK119" s="1164"/>
      <c r="AL119" s="494"/>
      <c r="AM119" s="494"/>
      <c r="AN119" s="494"/>
      <c r="AO119" s="494"/>
      <c r="AP119" s="494"/>
      <c r="AQ119" s="494"/>
      <c r="AU119" s="361"/>
      <c r="AV119" s="361"/>
      <c r="AW119" s="361"/>
      <c r="AX119" s="362"/>
    </row>
    <row r="120" spans="2:50" s="198" customFormat="1" ht="15" customHeight="1">
      <c r="B120" s="123" t="s">
        <v>2719</v>
      </c>
      <c r="C120" s="209"/>
      <c r="D120" s="209"/>
      <c r="E120" s="209"/>
      <c r="F120" s="209"/>
      <c r="G120" s="209"/>
      <c r="H120" s="209"/>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U120" s="361"/>
      <c r="AV120" s="361"/>
      <c r="AW120" s="361"/>
      <c r="AX120" s="362"/>
    </row>
    <row r="121" spans="2:50" s="198" customFormat="1" ht="15" customHeight="1">
      <c r="B121" s="123" t="s">
        <v>2746</v>
      </c>
      <c r="C121" s="209"/>
      <c r="D121" s="209"/>
      <c r="E121" s="209"/>
      <c r="F121" s="209"/>
      <c r="G121" s="209"/>
      <c r="H121" s="209"/>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U121" s="361"/>
      <c r="AV121" s="361"/>
      <c r="AW121" s="361"/>
      <c r="AX121" s="362"/>
    </row>
    <row r="122" spans="2:50" s="198" customFormat="1" ht="15" customHeight="1">
      <c r="B122" s="499"/>
      <c r="C122" s="499"/>
      <c r="D122" s="499"/>
      <c r="E122" s="499"/>
      <c r="F122" s="499"/>
      <c r="G122" s="499"/>
      <c r="H122" s="499"/>
      <c r="I122" s="499"/>
      <c r="J122" s="499"/>
      <c r="K122" s="499"/>
      <c r="L122" s="499"/>
      <c r="M122" s="499"/>
      <c r="N122" s="499"/>
      <c r="O122" s="499"/>
      <c r="P122" s="499"/>
      <c r="Q122" s="671"/>
      <c r="R122" s="671"/>
      <c r="S122" s="671"/>
      <c r="T122" s="671"/>
      <c r="U122" s="671"/>
      <c r="V122" s="671"/>
      <c r="W122" s="671"/>
      <c r="X122" s="501"/>
      <c r="Y122" s="501"/>
      <c r="Z122" s="537"/>
      <c r="AA122" s="537"/>
      <c r="AB122" s="537"/>
      <c r="AC122" s="537"/>
      <c r="AD122" s="537"/>
      <c r="AE122" s="537"/>
      <c r="AF122" s="537"/>
      <c r="AG122" s="537"/>
      <c r="AH122" s="537"/>
      <c r="AI122" s="537"/>
      <c r="AJ122" s="537"/>
      <c r="AK122" s="537"/>
      <c r="AL122" s="494"/>
      <c r="AM122" s="494"/>
      <c r="AN122" s="494"/>
      <c r="AO122" s="494"/>
      <c r="AP122" s="494"/>
      <c r="AQ122" s="494"/>
      <c r="AU122" s="361"/>
      <c r="AV122" s="361"/>
      <c r="AW122" s="361"/>
      <c r="AX122" s="362"/>
    </row>
    <row r="123" spans="2:50" s="198" customFormat="1" ht="15" customHeight="1">
      <c r="B123" s="199" t="s">
        <v>2871</v>
      </c>
      <c r="C123" s="499"/>
      <c r="D123" s="499"/>
      <c r="E123" s="499"/>
      <c r="F123" s="499"/>
      <c r="G123" s="499"/>
      <c r="H123" s="499"/>
      <c r="I123" s="499"/>
      <c r="J123" s="499"/>
      <c r="K123" s="499"/>
      <c r="L123" s="499"/>
      <c r="M123" s="499"/>
      <c r="N123" s="499"/>
      <c r="O123" s="499"/>
      <c r="P123" s="499"/>
      <c r="Q123" s="671"/>
      <c r="R123" s="671"/>
      <c r="S123" s="671"/>
      <c r="T123" s="671"/>
      <c r="U123" s="671"/>
      <c r="V123" s="671"/>
      <c r="W123" s="671"/>
      <c r="X123" s="501"/>
      <c r="Y123" s="501"/>
      <c r="Z123" s="537"/>
      <c r="AA123" s="537"/>
      <c r="AB123" s="537"/>
      <c r="AC123" s="537"/>
      <c r="AD123" s="537"/>
      <c r="AE123" s="537"/>
      <c r="AF123" s="537"/>
      <c r="AG123" s="537"/>
      <c r="AH123" s="537"/>
      <c r="AI123" s="537"/>
      <c r="AJ123" s="537"/>
      <c r="AK123" s="537"/>
      <c r="AL123" s="494"/>
      <c r="AM123" s="494"/>
      <c r="AN123" s="494"/>
      <c r="AO123" s="494"/>
      <c r="AP123" s="494"/>
      <c r="AQ123" s="494"/>
      <c r="AU123" s="361"/>
      <c r="AV123" s="361"/>
      <c r="AW123" s="361"/>
      <c r="AX123" s="362"/>
    </row>
    <row r="124" spans="2:50" s="198" customFormat="1" ht="15" customHeight="1">
      <c r="B124" s="1061" t="s">
        <v>2939</v>
      </c>
      <c r="C124" s="1062"/>
      <c r="D124" s="1062"/>
      <c r="E124" s="1062"/>
      <c r="F124" s="1062"/>
      <c r="G124" s="1062"/>
      <c r="H124" s="1062"/>
      <c r="I124" s="1062"/>
      <c r="J124" s="1062"/>
      <c r="K124" s="1062"/>
      <c r="L124" s="1062"/>
      <c r="M124" s="1062"/>
      <c r="N124" s="1062"/>
      <c r="O124" s="1062"/>
      <c r="P124" s="1063"/>
      <c r="Q124" s="1104"/>
      <c r="R124" s="1105"/>
      <c r="S124" s="1105"/>
      <c r="T124" s="1105"/>
      <c r="U124" s="1105"/>
      <c r="V124" s="1105"/>
      <c r="W124" s="1105"/>
      <c r="X124" s="1069" t="s">
        <v>2699</v>
      </c>
      <c r="Y124" s="1069"/>
      <c r="Z124" s="1100"/>
      <c r="AA124" s="1100"/>
      <c r="AB124" s="1100"/>
      <c r="AC124" s="1100"/>
      <c r="AD124" s="1100"/>
      <c r="AE124" s="1100"/>
      <c r="AF124" s="1100"/>
      <c r="AG124" s="1100"/>
      <c r="AH124" s="1100"/>
      <c r="AI124" s="1100"/>
      <c r="AJ124" s="1100"/>
      <c r="AK124" s="1101"/>
      <c r="AL124" s="243"/>
      <c r="AM124" s="243"/>
      <c r="AN124" s="243"/>
      <c r="AO124" s="243"/>
      <c r="AP124" s="243"/>
      <c r="AQ124" s="243"/>
      <c r="AU124" s="361"/>
      <c r="AV124" s="361"/>
      <c r="AW124" s="361"/>
      <c r="AX124" s="362"/>
    </row>
    <row r="125" spans="2:50" s="198" customFormat="1" ht="15" customHeight="1">
      <c r="B125" s="1064"/>
      <c r="C125" s="1065"/>
      <c r="D125" s="1065"/>
      <c r="E125" s="1065"/>
      <c r="F125" s="1065"/>
      <c r="G125" s="1065"/>
      <c r="H125" s="1065"/>
      <c r="I125" s="1065"/>
      <c r="J125" s="1065"/>
      <c r="K125" s="1065"/>
      <c r="L125" s="1065"/>
      <c r="M125" s="1065"/>
      <c r="N125" s="1065"/>
      <c r="O125" s="1065"/>
      <c r="P125" s="1066"/>
      <c r="Q125" s="1106"/>
      <c r="R125" s="1107"/>
      <c r="S125" s="1107"/>
      <c r="T125" s="1107"/>
      <c r="U125" s="1107"/>
      <c r="V125" s="1107"/>
      <c r="W125" s="1107"/>
      <c r="X125" s="1070"/>
      <c r="Y125" s="1070"/>
      <c r="Z125" s="1102"/>
      <c r="AA125" s="1102"/>
      <c r="AB125" s="1102"/>
      <c r="AC125" s="1102"/>
      <c r="AD125" s="1102"/>
      <c r="AE125" s="1102"/>
      <c r="AF125" s="1102"/>
      <c r="AG125" s="1102"/>
      <c r="AH125" s="1102"/>
      <c r="AI125" s="1102"/>
      <c r="AJ125" s="1102"/>
      <c r="AK125" s="1103"/>
      <c r="AL125" s="243"/>
      <c r="AM125" s="243"/>
      <c r="AN125" s="243"/>
      <c r="AO125" s="243"/>
      <c r="AP125" s="243"/>
      <c r="AQ125" s="243"/>
      <c r="AU125" s="361"/>
      <c r="AV125" s="361"/>
      <c r="AW125" s="361"/>
      <c r="AX125" s="362"/>
    </row>
    <row r="126" spans="2:50" s="198" customFormat="1" ht="15" customHeight="1">
      <c r="B126" s="1061" t="s">
        <v>2937</v>
      </c>
      <c r="C126" s="1062"/>
      <c r="D126" s="1062"/>
      <c r="E126" s="1062"/>
      <c r="F126" s="1062"/>
      <c r="G126" s="1062"/>
      <c r="H126" s="1062"/>
      <c r="I126" s="1062"/>
      <c r="J126" s="1062"/>
      <c r="K126" s="1062"/>
      <c r="L126" s="1062"/>
      <c r="M126" s="1062"/>
      <c r="N126" s="1062"/>
      <c r="O126" s="1062"/>
      <c r="P126" s="1063"/>
      <c r="Q126" s="1110">
        <f>ROUNDDOWN(Q124,2)</f>
        <v>0</v>
      </c>
      <c r="R126" s="1110"/>
      <c r="S126" s="1110"/>
      <c r="T126" s="1110"/>
      <c r="U126" s="1110"/>
      <c r="V126" s="1110"/>
      <c r="W126" s="1110"/>
      <c r="X126" s="1069" t="s">
        <v>2699</v>
      </c>
      <c r="Y126" s="1069"/>
      <c r="Z126" s="1071"/>
      <c r="AA126" s="1053"/>
      <c r="AB126" s="1053"/>
      <c r="AC126" s="1053"/>
      <c r="AD126" s="1053"/>
      <c r="AE126" s="1053"/>
      <c r="AF126" s="1053"/>
      <c r="AG126" s="1053"/>
      <c r="AH126" s="1053"/>
      <c r="AI126" s="1053"/>
      <c r="AJ126" s="1053"/>
      <c r="AK126" s="1054"/>
      <c r="AL126" s="1078" t="s">
        <v>2943</v>
      </c>
      <c r="AM126" s="1079"/>
      <c r="AN126" s="1079"/>
      <c r="AO126" s="1079"/>
      <c r="AP126" s="1079"/>
      <c r="AQ126" s="1079"/>
      <c r="AR126" s="1079"/>
      <c r="AU126" s="361"/>
      <c r="AV126" s="361"/>
      <c r="AW126" s="361"/>
      <c r="AX126" s="362"/>
    </row>
    <row r="127" spans="2:50" s="198" customFormat="1" ht="15" customHeight="1">
      <c r="B127" s="1064"/>
      <c r="C127" s="1065"/>
      <c r="D127" s="1065"/>
      <c r="E127" s="1065"/>
      <c r="F127" s="1065"/>
      <c r="G127" s="1065"/>
      <c r="H127" s="1065"/>
      <c r="I127" s="1065"/>
      <c r="J127" s="1065"/>
      <c r="K127" s="1065"/>
      <c r="L127" s="1065"/>
      <c r="M127" s="1065"/>
      <c r="N127" s="1065"/>
      <c r="O127" s="1065"/>
      <c r="P127" s="1066"/>
      <c r="Q127" s="1111"/>
      <c r="R127" s="1111"/>
      <c r="S127" s="1111"/>
      <c r="T127" s="1111"/>
      <c r="U127" s="1111"/>
      <c r="V127" s="1111"/>
      <c r="W127" s="1111"/>
      <c r="X127" s="1070"/>
      <c r="Y127" s="1070"/>
      <c r="Z127" s="1055"/>
      <c r="AA127" s="1055"/>
      <c r="AB127" s="1055"/>
      <c r="AC127" s="1055"/>
      <c r="AD127" s="1055"/>
      <c r="AE127" s="1055"/>
      <c r="AF127" s="1055"/>
      <c r="AG127" s="1055"/>
      <c r="AH127" s="1055"/>
      <c r="AI127" s="1055"/>
      <c r="AJ127" s="1055"/>
      <c r="AK127" s="1056"/>
      <c r="AL127" s="1078"/>
      <c r="AM127" s="1079"/>
      <c r="AN127" s="1079"/>
      <c r="AO127" s="1079"/>
      <c r="AP127" s="1079"/>
      <c r="AQ127" s="1079"/>
      <c r="AR127" s="1079"/>
      <c r="AU127" s="361"/>
      <c r="AV127" s="361"/>
      <c r="AW127" s="361"/>
      <c r="AX127" s="362"/>
    </row>
    <row r="128" spans="2:50" s="198" customFormat="1" ht="15" customHeight="1" thickBot="1">
      <c r="B128" s="499"/>
      <c r="C128" s="499"/>
      <c r="D128" s="499"/>
      <c r="E128" s="499"/>
      <c r="F128" s="499"/>
      <c r="G128" s="499"/>
      <c r="H128" s="499"/>
      <c r="I128" s="499"/>
      <c r="J128" s="499"/>
      <c r="K128" s="499"/>
      <c r="L128" s="499"/>
      <c r="M128" s="499"/>
      <c r="N128" s="499"/>
      <c r="O128" s="770"/>
      <c r="P128" s="770"/>
      <c r="Q128" s="771"/>
      <c r="R128" s="771"/>
      <c r="S128" s="771"/>
      <c r="T128" s="771"/>
      <c r="U128" s="771"/>
      <c r="V128" s="771"/>
      <c r="W128" s="771"/>
      <c r="X128" s="772"/>
      <c r="Y128" s="772"/>
      <c r="Z128" s="773"/>
      <c r="AA128" s="773"/>
      <c r="AB128" s="773"/>
      <c r="AC128" s="773"/>
      <c r="AD128" s="502"/>
      <c r="AE128" s="502"/>
      <c r="AF128" s="502"/>
      <c r="AG128" s="502"/>
      <c r="AH128" s="502"/>
      <c r="AI128" s="502"/>
      <c r="AJ128" s="502"/>
      <c r="AK128" s="502"/>
      <c r="AL128" s="688"/>
      <c r="AM128" s="688"/>
      <c r="AN128" s="688"/>
      <c r="AO128" s="688"/>
      <c r="AP128" s="688"/>
      <c r="AQ128" s="688"/>
      <c r="AR128" s="688"/>
      <c r="AU128" s="361"/>
      <c r="AV128" s="361"/>
      <c r="AW128" s="361"/>
      <c r="AX128" s="362"/>
    </row>
    <row r="129" spans="2:50" s="198" customFormat="1" ht="15" customHeight="1">
      <c r="B129" s="1238" t="s">
        <v>2938</v>
      </c>
      <c r="C129" s="1239"/>
      <c r="D129" s="1239"/>
      <c r="E129" s="1239"/>
      <c r="F129" s="1239"/>
      <c r="G129" s="1239"/>
      <c r="H129" s="1239"/>
      <c r="I129" s="1239"/>
      <c r="J129" s="1239"/>
      <c r="K129" s="1239"/>
      <c r="L129" s="1239"/>
      <c r="M129" s="1239"/>
      <c r="N129" s="1239"/>
      <c r="O129" s="1239"/>
      <c r="P129" s="1239"/>
      <c r="Q129" s="1242">
        <f>Q118+Q126</f>
        <v>0</v>
      </c>
      <c r="R129" s="1243"/>
      <c r="S129" s="1243"/>
      <c r="T129" s="1243"/>
      <c r="U129" s="1243"/>
      <c r="V129" s="1243"/>
      <c r="W129" s="1243"/>
      <c r="X129" s="927" t="s">
        <v>2699</v>
      </c>
      <c r="Y129" s="927"/>
      <c r="Z129" s="1080" t="s">
        <v>2941</v>
      </c>
      <c r="AA129" s="1080"/>
      <c r="AB129" s="1080"/>
      <c r="AC129" s="1080"/>
      <c r="AD129" s="1080"/>
      <c r="AE129" s="1080"/>
      <c r="AF129" s="1080"/>
      <c r="AG129" s="1080"/>
      <c r="AH129" s="1080"/>
      <c r="AI129" s="1080"/>
      <c r="AJ129" s="1080"/>
      <c r="AK129" s="1081"/>
      <c r="AL129" s="912"/>
      <c r="AM129" s="913"/>
      <c r="AN129" s="913"/>
      <c r="AO129" s="913"/>
      <c r="AP129" s="913"/>
      <c r="AQ129" s="913"/>
      <c r="AR129" s="913"/>
      <c r="AU129" s="361"/>
      <c r="AV129" s="361"/>
      <c r="AW129" s="361"/>
      <c r="AX129" s="362"/>
    </row>
    <row r="130" spans="2:50" s="198" customFormat="1" ht="15" customHeight="1" thickBot="1">
      <c r="B130" s="1240"/>
      <c r="C130" s="1241"/>
      <c r="D130" s="1241"/>
      <c r="E130" s="1241"/>
      <c r="F130" s="1241"/>
      <c r="G130" s="1241"/>
      <c r="H130" s="1241"/>
      <c r="I130" s="1241"/>
      <c r="J130" s="1241"/>
      <c r="K130" s="1241"/>
      <c r="L130" s="1241"/>
      <c r="M130" s="1241"/>
      <c r="N130" s="1241"/>
      <c r="O130" s="1241"/>
      <c r="P130" s="1241"/>
      <c r="Q130" s="1244"/>
      <c r="R130" s="1245"/>
      <c r="S130" s="1245"/>
      <c r="T130" s="1245"/>
      <c r="U130" s="1245"/>
      <c r="V130" s="1245"/>
      <c r="W130" s="1245"/>
      <c r="X130" s="928"/>
      <c r="Y130" s="928"/>
      <c r="Z130" s="1082"/>
      <c r="AA130" s="1082"/>
      <c r="AB130" s="1082"/>
      <c r="AC130" s="1082"/>
      <c r="AD130" s="1082"/>
      <c r="AE130" s="1082"/>
      <c r="AF130" s="1082"/>
      <c r="AG130" s="1082"/>
      <c r="AH130" s="1082"/>
      <c r="AI130" s="1082"/>
      <c r="AJ130" s="1082"/>
      <c r="AK130" s="1083"/>
      <c r="AL130" s="912"/>
      <c r="AM130" s="913"/>
      <c r="AN130" s="913"/>
      <c r="AO130" s="913"/>
      <c r="AP130" s="913"/>
      <c r="AQ130" s="913"/>
      <c r="AR130" s="913"/>
      <c r="AU130" s="361"/>
      <c r="AV130" s="361"/>
      <c r="AW130" s="361"/>
      <c r="AX130" s="362"/>
    </row>
    <row r="131" spans="2:50" s="198" customFormat="1" ht="15" customHeight="1">
      <c r="B131" s="499"/>
      <c r="C131" s="499"/>
      <c r="D131" s="499"/>
      <c r="E131" s="499"/>
      <c r="F131" s="499"/>
      <c r="G131" s="499"/>
      <c r="H131" s="499"/>
      <c r="I131" s="499"/>
      <c r="J131" s="499"/>
      <c r="K131" s="499"/>
      <c r="L131" s="499"/>
      <c r="M131" s="499"/>
      <c r="N131" s="499"/>
      <c r="O131" s="499"/>
      <c r="P131" s="499"/>
      <c r="Q131" s="671"/>
      <c r="R131" s="671"/>
      <c r="S131" s="671"/>
      <c r="T131" s="671"/>
      <c r="U131" s="671"/>
      <c r="V131" s="671"/>
      <c r="W131" s="671"/>
      <c r="X131" s="501"/>
      <c r="Y131" s="501"/>
      <c r="Z131" s="817"/>
      <c r="AA131" s="817"/>
      <c r="AB131" s="817"/>
      <c r="AC131" s="817"/>
      <c r="AD131" s="817"/>
      <c r="AE131" s="817"/>
      <c r="AF131" s="817"/>
      <c r="AG131" s="817"/>
      <c r="AH131" s="687"/>
      <c r="AI131" s="687"/>
      <c r="AJ131" s="687"/>
      <c r="AK131" s="687"/>
      <c r="AL131" s="673"/>
      <c r="AM131" s="673"/>
      <c r="AN131" s="673"/>
      <c r="AO131" s="673"/>
      <c r="AP131" s="673"/>
      <c r="AQ131" s="673"/>
      <c r="AR131" s="673"/>
      <c r="AU131" s="361"/>
      <c r="AV131" s="361"/>
      <c r="AW131" s="361"/>
      <c r="AX131" s="362"/>
    </row>
    <row r="132" spans="2:50" s="198" customFormat="1" ht="15" customHeight="1">
      <c r="B132" s="498" t="s">
        <v>2715</v>
      </c>
      <c r="C132" s="199"/>
      <c r="D132" s="199"/>
      <c r="E132" s="199"/>
      <c r="F132" s="199"/>
      <c r="G132" s="199"/>
      <c r="AR132" s="504"/>
    </row>
    <row r="133" spans="2:50" s="198" customFormat="1" ht="15" customHeight="1">
      <c r="B133" s="1011" t="s">
        <v>2716</v>
      </c>
      <c r="C133" s="1012"/>
      <c r="D133" s="1012"/>
      <c r="E133" s="1012"/>
      <c r="F133" s="1012"/>
      <c r="G133" s="1012"/>
      <c r="H133" s="1013"/>
      <c r="I133" s="953" t="s">
        <v>2690</v>
      </c>
      <c r="J133" s="953"/>
      <c r="K133" s="953" t="s">
        <v>2747</v>
      </c>
      <c r="L133" s="953"/>
      <c r="M133" s="953"/>
      <c r="N133" s="953"/>
      <c r="O133" s="953"/>
      <c r="P133" s="953"/>
      <c r="Q133" s="953"/>
      <c r="R133" s="953"/>
      <c r="S133" s="953"/>
      <c r="T133" s="953" t="s">
        <v>2717</v>
      </c>
      <c r="U133" s="953"/>
      <c r="V133" s="953"/>
      <c r="W133" s="953"/>
      <c r="X133" s="953"/>
      <c r="Y133" s="953"/>
      <c r="Z133" s="953"/>
      <c r="AA133" s="953"/>
      <c r="AB133" s="953"/>
      <c r="AC133" s="953" t="s">
        <v>2696</v>
      </c>
      <c r="AD133" s="953"/>
      <c r="AE133" s="953"/>
      <c r="AF133" s="953"/>
      <c r="AG133" s="953"/>
      <c r="AH133" s="953"/>
      <c r="AI133" s="953"/>
      <c r="AJ133" s="953"/>
      <c r="AK133" s="953"/>
      <c r="AR133" s="3"/>
    </row>
    <row r="134" spans="2:50" s="198" customFormat="1" ht="15" customHeight="1">
      <c r="B134" s="1034"/>
      <c r="C134" s="1035"/>
      <c r="D134" s="1035"/>
      <c r="E134" s="1035"/>
      <c r="F134" s="1035"/>
      <c r="G134" s="1035"/>
      <c r="H134" s="1036"/>
      <c r="I134" s="953"/>
      <c r="J134" s="953"/>
      <c r="K134" s="953"/>
      <c r="L134" s="953"/>
      <c r="M134" s="953"/>
      <c r="N134" s="953"/>
      <c r="O134" s="953"/>
      <c r="P134" s="953"/>
      <c r="Q134" s="953"/>
      <c r="R134" s="953"/>
      <c r="S134" s="953"/>
      <c r="T134" s="953"/>
      <c r="U134" s="953"/>
      <c r="V134" s="953"/>
      <c r="W134" s="953"/>
      <c r="X134" s="953"/>
      <c r="Y134" s="953"/>
      <c r="Z134" s="953"/>
      <c r="AA134" s="953"/>
      <c r="AB134" s="953"/>
      <c r="AC134" s="953"/>
      <c r="AD134" s="953"/>
      <c r="AE134" s="953"/>
      <c r="AF134" s="953"/>
      <c r="AG134" s="953"/>
      <c r="AH134" s="953"/>
      <c r="AI134" s="953"/>
      <c r="AJ134" s="953"/>
      <c r="AK134" s="953"/>
      <c r="AR134" s="3"/>
    </row>
    <row r="135" spans="2:50" s="1" customFormat="1" ht="15" customHeight="1">
      <c r="B135" s="1034"/>
      <c r="C135" s="1035"/>
      <c r="D135" s="1035"/>
      <c r="E135" s="1035"/>
      <c r="F135" s="1035"/>
      <c r="G135" s="1035"/>
      <c r="H135" s="1036"/>
      <c r="I135" s="953">
        <v>1</v>
      </c>
      <c r="J135" s="953"/>
      <c r="K135" s="1094"/>
      <c r="L135" s="1095"/>
      <c r="M135" s="1095"/>
      <c r="N135" s="1095"/>
      <c r="O135" s="1095"/>
      <c r="P135" s="1096"/>
      <c r="Q135" s="1125" t="s">
        <v>2698</v>
      </c>
      <c r="R135" s="1126"/>
      <c r="S135" s="1047" t="s">
        <v>2911</v>
      </c>
      <c r="T135" s="1009"/>
      <c r="U135" s="1009"/>
      <c r="V135" s="1009"/>
      <c r="W135" s="1009"/>
      <c r="X135" s="1009"/>
      <c r="Y135" s="1009"/>
      <c r="Z135" s="1009"/>
      <c r="AA135" s="893" t="s">
        <v>2718</v>
      </c>
      <c r="AB135" s="893"/>
      <c r="AC135" s="1088">
        <f>K135*T135</f>
        <v>0</v>
      </c>
      <c r="AD135" s="1089"/>
      <c r="AE135" s="1089"/>
      <c r="AF135" s="1089"/>
      <c r="AG135" s="1089"/>
      <c r="AH135" s="1090"/>
      <c r="AI135" s="941" t="s">
        <v>2698</v>
      </c>
      <c r="AJ135" s="997"/>
      <c r="AK135" s="998"/>
      <c r="AL135" s="2"/>
      <c r="AM135" s="2"/>
      <c r="AN135" s="2"/>
      <c r="AO135" s="2"/>
      <c r="AP135" s="2"/>
      <c r="AQ135" s="2"/>
      <c r="AR135" s="2"/>
    </row>
    <row r="136" spans="2:50" s="198" customFormat="1" ht="15" customHeight="1">
      <c r="B136" s="1034"/>
      <c r="C136" s="1035"/>
      <c r="D136" s="1035"/>
      <c r="E136" s="1035"/>
      <c r="F136" s="1035"/>
      <c r="G136" s="1035"/>
      <c r="H136" s="1036"/>
      <c r="I136" s="953"/>
      <c r="J136" s="953"/>
      <c r="K136" s="1097"/>
      <c r="L136" s="1098"/>
      <c r="M136" s="1098"/>
      <c r="N136" s="1098"/>
      <c r="O136" s="1098"/>
      <c r="P136" s="1099"/>
      <c r="Q136" s="1127"/>
      <c r="R136" s="1128"/>
      <c r="S136" s="1047"/>
      <c r="T136" s="1009"/>
      <c r="U136" s="1009"/>
      <c r="V136" s="1009"/>
      <c r="W136" s="1009"/>
      <c r="X136" s="1009"/>
      <c r="Y136" s="1009"/>
      <c r="Z136" s="1009"/>
      <c r="AA136" s="893"/>
      <c r="AB136" s="893"/>
      <c r="AC136" s="1091"/>
      <c r="AD136" s="1092"/>
      <c r="AE136" s="1092"/>
      <c r="AF136" s="1092"/>
      <c r="AG136" s="1092"/>
      <c r="AH136" s="1093"/>
      <c r="AI136" s="943"/>
      <c r="AJ136" s="999"/>
      <c r="AK136" s="1000"/>
    </row>
    <row r="137" spans="2:50" s="1" customFormat="1" ht="15" customHeight="1">
      <c r="B137" s="1034"/>
      <c r="C137" s="1035"/>
      <c r="D137" s="1035"/>
      <c r="E137" s="1035"/>
      <c r="F137" s="1035"/>
      <c r="G137" s="1035"/>
      <c r="H137" s="1036"/>
      <c r="I137" s="953">
        <v>2</v>
      </c>
      <c r="J137" s="953"/>
      <c r="K137" s="1094"/>
      <c r="L137" s="1095"/>
      <c r="M137" s="1095"/>
      <c r="N137" s="1095"/>
      <c r="O137" s="1095"/>
      <c r="P137" s="1096"/>
      <c r="Q137" s="1125" t="s">
        <v>2698</v>
      </c>
      <c r="R137" s="1126"/>
      <c r="S137" s="1047" t="s">
        <v>2692</v>
      </c>
      <c r="T137" s="1009"/>
      <c r="U137" s="1009"/>
      <c r="V137" s="1009"/>
      <c r="W137" s="1009"/>
      <c r="X137" s="1009"/>
      <c r="Y137" s="1009"/>
      <c r="Z137" s="1009"/>
      <c r="AA137" s="893" t="s">
        <v>2718</v>
      </c>
      <c r="AB137" s="893"/>
      <c r="AC137" s="1088">
        <f t="shared" ref="AC137" si="0">K137*T137</f>
        <v>0</v>
      </c>
      <c r="AD137" s="1089"/>
      <c r="AE137" s="1089"/>
      <c r="AF137" s="1089"/>
      <c r="AG137" s="1089"/>
      <c r="AH137" s="1090"/>
      <c r="AI137" s="941" t="s">
        <v>2698</v>
      </c>
      <c r="AJ137" s="997"/>
      <c r="AK137" s="998"/>
      <c r="AM137" s="2"/>
      <c r="AN137" s="2"/>
      <c r="AO137" s="2"/>
      <c r="AP137" s="2"/>
      <c r="AQ137" s="2"/>
      <c r="AR137" s="2"/>
    </row>
    <row r="138" spans="2:50" s="198" customFormat="1" ht="15" customHeight="1">
      <c r="B138" s="1034"/>
      <c r="C138" s="1035"/>
      <c r="D138" s="1035"/>
      <c r="E138" s="1035"/>
      <c r="F138" s="1035"/>
      <c r="G138" s="1035"/>
      <c r="H138" s="1036"/>
      <c r="I138" s="953"/>
      <c r="J138" s="953"/>
      <c r="K138" s="1097"/>
      <c r="L138" s="1098"/>
      <c r="M138" s="1098"/>
      <c r="N138" s="1098"/>
      <c r="O138" s="1098"/>
      <c r="P138" s="1099"/>
      <c r="Q138" s="1127"/>
      <c r="R138" s="1128"/>
      <c r="S138" s="1047"/>
      <c r="T138" s="1009"/>
      <c r="U138" s="1009"/>
      <c r="V138" s="1009"/>
      <c r="W138" s="1009"/>
      <c r="X138" s="1009"/>
      <c r="Y138" s="1009"/>
      <c r="Z138" s="1009"/>
      <c r="AA138" s="893"/>
      <c r="AB138" s="893"/>
      <c r="AC138" s="1091"/>
      <c r="AD138" s="1092"/>
      <c r="AE138" s="1092"/>
      <c r="AF138" s="1092"/>
      <c r="AG138" s="1092"/>
      <c r="AH138" s="1093"/>
      <c r="AI138" s="943"/>
      <c r="AJ138" s="999"/>
      <c r="AK138" s="1000"/>
    </row>
    <row r="139" spans="2:50" s="198" customFormat="1" ht="15" customHeight="1">
      <c r="B139" s="1034"/>
      <c r="C139" s="1035"/>
      <c r="D139" s="1035"/>
      <c r="E139" s="1035"/>
      <c r="F139" s="1035"/>
      <c r="G139" s="1035"/>
      <c r="H139" s="1036"/>
      <c r="I139" s="953">
        <v>3</v>
      </c>
      <c r="J139" s="953"/>
      <c r="K139" s="1094"/>
      <c r="L139" s="1095"/>
      <c r="M139" s="1095"/>
      <c r="N139" s="1095"/>
      <c r="O139" s="1095"/>
      <c r="P139" s="1096"/>
      <c r="Q139" s="1125" t="s">
        <v>2698</v>
      </c>
      <c r="R139" s="1126"/>
      <c r="S139" s="1047" t="s">
        <v>2692</v>
      </c>
      <c r="T139" s="1009"/>
      <c r="U139" s="1009"/>
      <c r="V139" s="1009"/>
      <c r="W139" s="1009"/>
      <c r="X139" s="1009"/>
      <c r="Y139" s="1009"/>
      <c r="Z139" s="1009"/>
      <c r="AA139" s="893" t="s">
        <v>2718</v>
      </c>
      <c r="AB139" s="893"/>
      <c r="AC139" s="1088">
        <f t="shared" ref="AC139" si="1">K139*T139</f>
        <v>0</v>
      </c>
      <c r="AD139" s="1089"/>
      <c r="AE139" s="1089"/>
      <c r="AF139" s="1089"/>
      <c r="AG139" s="1089"/>
      <c r="AH139" s="1090"/>
      <c r="AI139" s="941" t="s">
        <v>2698</v>
      </c>
      <c r="AJ139" s="997"/>
      <c r="AK139" s="998"/>
      <c r="AM139" s="209"/>
      <c r="AN139" s="209"/>
      <c r="AO139" s="209"/>
      <c r="AP139" s="209"/>
      <c r="AQ139" s="209"/>
    </row>
    <row r="140" spans="2:50" s="198" customFormat="1" ht="15" customHeight="1">
      <c r="B140" s="1034"/>
      <c r="C140" s="1035"/>
      <c r="D140" s="1035"/>
      <c r="E140" s="1035"/>
      <c r="F140" s="1035"/>
      <c r="G140" s="1035"/>
      <c r="H140" s="1036"/>
      <c r="I140" s="953"/>
      <c r="J140" s="953"/>
      <c r="K140" s="1097"/>
      <c r="L140" s="1098"/>
      <c r="M140" s="1098"/>
      <c r="N140" s="1098"/>
      <c r="O140" s="1098"/>
      <c r="P140" s="1099"/>
      <c r="Q140" s="1127"/>
      <c r="R140" s="1128"/>
      <c r="S140" s="1047"/>
      <c r="T140" s="1009"/>
      <c r="U140" s="1009"/>
      <c r="V140" s="1009"/>
      <c r="W140" s="1009"/>
      <c r="X140" s="1009"/>
      <c r="Y140" s="1009"/>
      <c r="Z140" s="1009"/>
      <c r="AA140" s="893"/>
      <c r="AB140" s="893"/>
      <c r="AC140" s="1091"/>
      <c r="AD140" s="1092"/>
      <c r="AE140" s="1092"/>
      <c r="AF140" s="1092"/>
      <c r="AG140" s="1092"/>
      <c r="AH140" s="1093"/>
      <c r="AI140" s="943"/>
      <c r="AJ140" s="999"/>
      <c r="AK140" s="1000"/>
      <c r="AM140" s="209"/>
      <c r="AN140" s="209"/>
      <c r="AO140" s="209"/>
      <c r="AP140" s="209"/>
      <c r="AQ140" s="209"/>
    </row>
    <row r="141" spans="2:50" s="198" customFormat="1" ht="15" customHeight="1">
      <c r="B141" s="1034"/>
      <c r="C141" s="1035"/>
      <c r="D141" s="1035"/>
      <c r="E141" s="1035"/>
      <c r="F141" s="1035"/>
      <c r="G141" s="1035"/>
      <c r="H141" s="1036"/>
      <c r="I141" s="1057">
        <v>4</v>
      </c>
      <c r="J141" s="1057"/>
      <c r="K141" s="1094"/>
      <c r="L141" s="1095"/>
      <c r="M141" s="1095"/>
      <c r="N141" s="1095"/>
      <c r="O141" s="1095"/>
      <c r="P141" s="1096"/>
      <c r="Q141" s="1125" t="s">
        <v>2698</v>
      </c>
      <c r="R141" s="1126"/>
      <c r="S141" s="1047" t="s">
        <v>2692</v>
      </c>
      <c r="T141" s="1009"/>
      <c r="U141" s="1009"/>
      <c r="V141" s="1009"/>
      <c r="W141" s="1009"/>
      <c r="X141" s="1009"/>
      <c r="Y141" s="1009"/>
      <c r="Z141" s="1009"/>
      <c r="AA141" s="893" t="s">
        <v>2718</v>
      </c>
      <c r="AB141" s="893"/>
      <c r="AC141" s="1088">
        <f t="shared" ref="AC141" si="2">K141*T141</f>
        <v>0</v>
      </c>
      <c r="AD141" s="1089"/>
      <c r="AE141" s="1089"/>
      <c r="AF141" s="1089"/>
      <c r="AG141" s="1089"/>
      <c r="AH141" s="1090"/>
      <c r="AI141" s="941" t="s">
        <v>2698</v>
      </c>
      <c r="AJ141" s="997"/>
      <c r="AK141" s="998"/>
      <c r="AM141" s="209"/>
      <c r="AN141" s="209"/>
      <c r="AO141" s="209"/>
      <c r="AP141" s="209"/>
      <c r="AQ141" s="209"/>
    </row>
    <row r="142" spans="2:50" s="198" customFormat="1" ht="15" customHeight="1">
      <c r="B142" s="1034"/>
      <c r="C142" s="1035"/>
      <c r="D142" s="1035"/>
      <c r="E142" s="1035"/>
      <c r="F142" s="1035"/>
      <c r="G142" s="1035"/>
      <c r="H142" s="1036"/>
      <c r="I142" s="1057"/>
      <c r="J142" s="1057"/>
      <c r="K142" s="1097"/>
      <c r="L142" s="1098"/>
      <c r="M142" s="1098"/>
      <c r="N142" s="1098"/>
      <c r="O142" s="1098"/>
      <c r="P142" s="1099"/>
      <c r="Q142" s="1127"/>
      <c r="R142" s="1128"/>
      <c r="S142" s="1047"/>
      <c r="T142" s="1009"/>
      <c r="U142" s="1009"/>
      <c r="V142" s="1009"/>
      <c r="W142" s="1009"/>
      <c r="X142" s="1009"/>
      <c r="Y142" s="1009"/>
      <c r="Z142" s="1009"/>
      <c r="AA142" s="893"/>
      <c r="AB142" s="893"/>
      <c r="AC142" s="1091"/>
      <c r="AD142" s="1092"/>
      <c r="AE142" s="1092"/>
      <c r="AF142" s="1092"/>
      <c r="AG142" s="1092"/>
      <c r="AH142" s="1093"/>
      <c r="AI142" s="943"/>
      <c r="AJ142" s="999"/>
      <c r="AK142" s="1000"/>
      <c r="AM142" s="209"/>
      <c r="AN142" s="209"/>
      <c r="AO142" s="209"/>
      <c r="AP142" s="209"/>
      <c r="AQ142" s="209"/>
    </row>
    <row r="143" spans="2:50" s="198" customFormat="1" ht="15" customHeight="1">
      <c r="B143" s="1034"/>
      <c r="C143" s="1035"/>
      <c r="D143" s="1035"/>
      <c r="E143" s="1035"/>
      <c r="F143" s="1035"/>
      <c r="G143" s="1035"/>
      <c r="H143" s="1036"/>
      <c r="I143" s="1057">
        <v>5</v>
      </c>
      <c r="J143" s="1057"/>
      <c r="K143" s="1094"/>
      <c r="L143" s="1095"/>
      <c r="M143" s="1095"/>
      <c r="N143" s="1095"/>
      <c r="O143" s="1095"/>
      <c r="P143" s="1096"/>
      <c r="Q143" s="1125" t="s">
        <v>2698</v>
      </c>
      <c r="R143" s="1126"/>
      <c r="S143" s="1047" t="s">
        <v>2692</v>
      </c>
      <c r="T143" s="1009"/>
      <c r="U143" s="1009"/>
      <c r="V143" s="1009"/>
      <c r="W143" s="1009"/>
      <c r="X143" s="1009"/>
      <c r="Y143" s="1009"/>
      <c r="Z143" s="1009"/>
      <c r="AA143" s="893" t="s">
        <v>2718</v>
      </c>
      <c r="AB143" s="893"/>
      <c r="AC143" s="1088">
        <f t="shared" ref="AC143" si="3">K143*T143</f>
        <v>0</v>
      </c>
      <c r="AD143" s="1089"/>
      <c r="AE143" s="1089"/>
      <c r="AF143" s="1089"/>
      <c r="AG143" s="1089"/>
      <c r="AH143" s="1090"/>
      <c r="AI143" s="941" t="s">
        <v>2698</v>
      </c>
      <c r="AJ143" s="997"/>
      <c r="AK143" s="998"/>
    </row>
    <row r="144" spans="2:50" s="198" customFormat="1" ht="15" customHeight="1">
      <c r="B144" s="1034"/>
      <c r="C144" s="1035"/>
      <c r="D144" s="1035"/>
      <c r="E144" s="1035"/>
      <c r="F144" s="1035"/>
      <c r="G144" s="1035"/>
      <c r="H144" s="1036"/>
      <c r="I144" s="1057"/>
      <c r="J144" s="1057"/>
      <c r="K144" s="1097"/>
      <c r="L144" s="1098"/>
      <c r="M144" s="1098"/>
      <c r="N144" s="1098"/>
      <c r="O144" s="1098"/>
      <c r="P144" s="1099"/>
      <c r="Q144" s="1127"/>
      <c r="R144" s="1128"/>
      <c r="S144" s="1047"/>
      <c r="T144" s="1009"/>
      <c r="U144" s="1009"/>
      <c r="V144" s="1009"/>
      <c r="W144" s="1009"/>
      <c r="X144" s="1009"/>
      <c r="Y144" s="1009"/>
      <c r="Z144" s="1009"/>
      <c r="AA144" s="893"/>
      <c r="AB144" s="893"/>
      <c r="AC144" s="1091"/>
      <c r="AD144" s="1092"/>
      <c r="AE144" s="1092"/>
      <c r="AF144" s="1092"/>
      <c r="AG144" s="1092"/>
      <c r="AH144" s="1093"/>
      <c r="AI144" s="943"/>
      <c r="AJ144" s="999"/>
      <c r="AK144" s="1000"/>
    </row>
    <row r="145" spans="2:50" s="198" customFormat="1" ht="15" customHeight="1">
      <c r="B145" s="1034"/>
      <c r="C145" s="1035"/>
      <c r="D145" s="1035"/>
      <c r="E145" s="1035"/>
      <c r="F145" s="1035"/>
      <c r="G145" s="1035"/>
      <c r="H145" s="1036"/>
      <c r="I145" s="1050" t="s">
        <v>2696</v>
      </c>
      <c r="J145" s="1050"/>
      <c r="K145" s="1050"/>
      <c r="L145" s="1050"/>
      <c r="M145" s="1050"/>
      <c r="N145" s="1050"/>
      <c r="O145" s="1050"/>
      <c r="P145" s="1050"/>
      <c r="Q145" s="1050"/>
      <c r="R145" s="1050"/>
      <c r="S145" s="1050"/>
      <c r="T145" s="1050"/>
      <c r="U145" s="1050"/>
      <c r="V145" s="1050"/>
      <c r="W145" s="1050"/>
      <c r="X145" s="1050"/>
      <c r="Y145" s="1050"/>
      <c r="Z145" s="1050"/>
      <c r="AA145" s="1050"/>
      <c r="AB145" s="1050"/>
      <c r="AC145" s="1088">
        <f>SUM(AC135:AH144)</f>
        <v>0</v>
      </c>
      <c r="AD145" s="1089"/>
      <c r="AE145" s="1089"/>
      <c r="AF145" s="1089"/>
      <c r="AG145" s="1089"/>
      <c r="AH145" s="1090"/>
      <c r="AI145" s="941" t="s">
        <v>2698</v>
      </c>
      <c r="AJ145" s="997"/>
      <c r="AK145" s="998"/>
    </row>
    <row r="146" spans="2:50" s="198" customFormat="1" ht="15" customHeight="1">
      <c r="B146" s="1034"/>
      <c r="C146" s="1035"/>
      <c r="D146" s="1035"/>
      <c r="E146" s="1035"/>
      <c r="F146" s="1035"/>
      <c r="G146" s="1035"/>
      <c r="H146" s="1036"/>
      <c r="I146" s="1050"/>
      <c r="J146" s="1050"/>
      <c r="K146" s="1050"/>
      <c r="L146" s="1050"/>
      <c r="M146" s="1050"/>
      <c r="N146" s="1050"/>
      <c r="O146" s="1050"/>
      <c r="P146" s="1050"/>
      <c r="Q146" s="1050"/>
      <c r="R146" s="1050"/>
      <c r="S146" s="1050"/>
      <c r="T146" s="1050"/>
      <c r="U146" s="1050"/>
      <c r="V146" s="1050"/>
      <c r="W146" s="1050"/>
      <c r="X146" s="1050"/>
      <c r="Y146" s="1050"/>
      <c r="Z146" s="1050"/>
      <c r="AA146" s="1050"/>
      <c r="AB146" s="1050"/>
      <c r="AC146" s="1091"/>
      <c r="AD146" s="1092"/>
      <c r="AE146" s="1092"/>
      <c r="AF146" s="1092"/>
      <c r="AG146" s="1092"/>
      <c r="AH146" s="1093"/>
      <c r="AI146" s="943"/>
      <c r="AJ146" s="999"/>
      <c r="AK146" s="1000"/>
    </row>
    <row r="147" spans="2:50" s="198" customFormat="1" ht="15" customHeight="1">
      <c r="B147" s="1034"/>
      <c r="C147" s="1035"/>
      <c r="D147" s="1035"/>
      <c r="E147" s="1035"/>
      <c r="F147" s="1035"/>
      <c r="G147" s="1035"/>
      <c r="H147" s="1036"/>
      <c r="I147" s="1011" t="s">
        <v>2910</v>
      </c>
      <c r="J147" s="1012"/>
      <c r="K147" s="1012"/>
      <c r="L147" s="1012"/>
      <c r="M147" s="1012"/>
      <c r="N147" s="1012"/>
      <c r="O147" s="1012"/>
      <c r="P147" s="1013"/>
      <c r="Q147" s="1017">
        <f>ROUNDDOWN(AC145,2)</f>
        <v>0</v>
      </c>
      <c r="R147" s="1017"/>
      <c r="S147" s="1017"/>
      <c r="T147" s="1017"/>
      <c r="U147" s="1017"/>
      <c r="V147" s="1017"/>
      <c r="W147" s="1017"/>
      <c r="X147" s="1019" t="s">
        <v>2698</v>
      </c>
      <c r="Y147" s="1019"/>
      <c r="Z147" s="1021"/>
      <c r="AA147" s="1022"/>
      <c r="AB147" s="1022"/>
      <c r="AC147" s="1022"/>
      <c r="AD147" s="1022"/>
      <c r="AE147" s="1022"/>
      <c r="AF147" s="1022"/>
      <c r="AG147" s="1022"/>
      <c r="AH147" s="1022"/>
      <c r="AI147" s="1022"/>
      <c r="AJ147" s="1022"/>
      <c r="AK147" s="1023"/>
      <c r="AL147" s="915" t="s">
        <v>2944</v>
      </c>
      <c r="AM147" s="916"/>
      <c r="AN147" s="916"/>
      <c r="AO147" s="916"/>
      <c r="AP147" s="916"/>
      <c r="AQ147" s="916"/>
      <c r="AR147" s="916"/>
    </row>
    <row r="148" spans="2:50" s="198" customFormat="1" ht="15" customHeight="1" thickBot="1">
      <c r="B148" s="1014"/>
      <c r="C148" s="1015"/>
      <c r="D148" s="1015"/>
      <c r="E148" s="1015"/>
      <c r="F148" s="1015"/>
      <c r="G148" s="1015"/>
      <c r="H148" s="1016"/>
      <c r="I148" s="1014"/>
      <c r="J148" s="1015"/>
      <c r="K148" s="1015"/>
      <c r="L148" s="1015"/>
      <c r="M148" s="1015"/>
      <c r="N148" s="1015"/>
      <c r="O148" s="1015"/>
      <c r="P148" s="1016"/>
      <c r="Q148" s="1018"/>
      <c r="R148" s="1018"/>
      <c r="S148" s="1018"/>
      <c r="T148" s="1018"/>
      <c r="U148" s="1018"/>
      <c r="V148" s="1018"/>
      <c r="W148" s="1018"/>
      <c r="X148" s="1020"/>
      <c r="Y148" s="1020"/>
      <c r="Z148" s="1024"/>
      <c r="AA148" s="1024"/>
      <c r="AB148" s="1024"/>
      <c r="AC148" s="1024"/>
      <c r="AD148" s="1024"/>
      <c r="AE148" s="1024"/>
      <c r="AF148" s="1024"/>
      <c r="AG148" s="1024"/>
      <c r="AH148" s="1024"/>
      <c r="AI148" s="1024"/>
      <c r="AJ148" s="1024"/>
      <c r="AK148" s="1025"/>
      <c r="AL148" s="915"/>
      <c r="AM148" s="916"/>
      <c r="AN148" s="916"/>
      <c r="AO148" s="916"/>
      <c r="AP148" s="916"/>
      <c r="AQ148" s="916"/>
      <c r="AR148" s="916"/>
    </row>
    <row r="149" spans="2:50" s="198" customFormat="1" ht="15" customHeight="1">
      <c r="B149" s="929" t="s">
        <v>2968</v>
      </c>
      <c r="C149" s="930"/>
      <c r="D149" s="930"/>
      <c r="E149" s="930"/>
      <c r="F149" s="930"/>
      <c r="G149" s="930"/>
      <c r="H149" s="930"/>
      <c r="I149" s="930"/>
      <c r="J149" s="930"/>
      <c r="K149" s="930"/>
      <c r="L149" s="930"/>
      <c r="M149" s="930"/>
      <c r="N149" s="930"/>
      <c r="O149" s="930"/>
      <c r="P149" s="930"/>
      <c r="Q149" s="960">
        <f>ROUNDDOWN(MIN(Q147),2)</f>
        <v>0</v>
      </c>
      <c r="R149" s="960"/>
      <c r="S149" s="960"/>
      <c r="T149" s="960"/>
      <c r="U149" s="960"/>
      <c r="V149" s="960"/>
      <c r="W149" s="960"/>
      <c r="X149" s="1026" t="s">
        <v>2698</v>
      </c>
      <c r="Y149" s="1026"/>
      <c r="Z149" s="1116"/>
      <c r="AA149" s="1117"/>
      <c r="AB149" s="1117"/>
      <c r="AC149" s="1117"/>
      <c r="AD149" s="1117"/>
      <c r="AE149" s="1117"/>
      <c r="AF149" s="1117"/>
      <c r="AG149" s="1117"/>
      <c r="AH149" s="1117"/>
      <c r="AI149" s="1117"/>
      <c r="AJ149" s="1117"/>
      <c r="AK149" s="1118"/>
      <c r="AL149" s="776"/>
    </row>
    <row r="150" spans="2:50" s="198" customFormat="1" ht="15" customHeight="1" thickBot="1">
      <c r="B150" s="931"/>
      <c r="C150" s="932"/>
      <c r="D150" s="932"/>
      <c r="E150" s="932"/>
      <c r="F150" s="932"/>
      <c r="G150" s="932"/>
      <c r="H150" s="932"/>
      <c r="I150" s="932"/>
      <c r="J150" s="932"/>
      <c r="K150" s="932"/>
      <c r="L150" s="932"/>
      <c r="M150" s="932"/>
      <c r="N150" s="932"/>
      <c r="O150" s="932"/>
      <c r="P150" s="932"/>
      <c r="Q150" s="961"/>
      <c r="R150" s="961"/>
      <c r="S150" s="961"/>
      <c r="T150" s="961"/>
      <c r="U150" s="961"/>
      <c r="V150" s="961"/>
      <c r="W150" s="961"/>
      <c r="X150" s="1027"/>
      <c r="Y150" s="1027"/>
      <c r="Z150" s="1119"/>
      <c r="AA150" s="1119"/>
      <c r="AB150" s="1119"/>
      <c r="AC150" s="1119"/>
      <c r="AD150" s="1119"/>
      <c r="AE150" s="1119"/>
      <c r="AF150" s="1119"/>
      <c r="AG150" s="1119"/>
      <c r="AH150" s="1119"/>
      <c r="AI150" s="1119"/>
      <c r="AJ150" s="1119"/>
      <c r="AK150" s="1120"/>
      <c r="AL150" s="776"/>
    </row>
    <row r="151" spans="2:50" s="198" customFormat="1" ht="15" customHeight="1">
      <c r="B151" s="124"/>
      <c r="C151" s="124"/>
      <c r="D151" s="124"/>
      <c r="E151" s="124"/>
      <c r="F151" s="124"/>
      <c r="G151" s="124"/>
      <c r="H151" s="124"/>
      <c r="I151" s="124"/>
      <c r="J151" s="124"/>
      <c r="K151" s="124"/>
      <c r="L151" s="124"/>
      <c r="M151" s="124"/>
      <c r="N151" s="124"/>
      <c r="O151" s="124"/>
      <c r="P151" s="124"/>
      <c r="Q151" s="2"/>
      <c r="R151" s="2"/>
      <c r="S151" s="2"/>
      <c r="T151" s="2"/>
      <c r="U151" s="2"/>
      <c r="V151" s="2"/>
      <c r="W151" s="2"/>
      <c r="X151" s="32"/>
      <c r="Y151" s="32"/>
      <c r="Z151" s="502"/>
      <c r="AA151" s="502"/>
      <c r="AB151" s="502"/>
      <c r="AC151" s="502"/>
      <c r="AD151" s="502"/>
      <c r="AE151" s="502"/>
      <c r="AF151" s="502"/>
      <c r="AG151" s="502"/>
      <c r="AH151" s="502"/>
      <c r="AI151" s="502"/>
      <c r="AJ151" s="502"/>
      <c r="AK151" s="502"/>
    </row>
    <row r="152" spans="2:50" s="198" customFormat="1" ht="15" customHeight="1">
      <c r="B152" s="199" t="s">
        <v>2738</v>
      </c>
      <c r="D152" s="199"/>
      <c r="E152" s="199"/>
      <c r="F152" s="199"/>
      <c r="G152" s="199"/>
      <c r="AR152" s="3" t="s">
        <v>3008</v>
      </c>
    </row>
    <row r="153" spans="2:50" s="198" customFormat="1" ht="15" customHeight="1">
      <c r="D153" s="199"/>
      <c r="E153" s="199"/>
      <c r="F153" s="199"/>
      <c r="G153" s="199"/>
      <c r="AV153" s="361"/>
      <c r="AW153" s="361"/>
      <c r="AX153" s="362"/>
    </row>
    <row r="154" spans="2:50" s="198" customFormat="1" ht="15" customHeight="1">
      <c r="B154" s="1011" t="s">
        <v>3002</v>
      </c>
      <c r="C154" s="1012"/>
      <c r="D154" s="1012"/>
      <c r="E154" s="1012"/>
      <c r="F154" s="1012"/>
      <c r="G154" s="1012"/>
      <c r="H154" s="1012"/>
      <c r="I154" s="1012"/>
      <c r="J154" s="1012"/>
      <c r="K154" s="1012"/>
      <c r="L154" s="1012"/>
      <c r="M154" s="1012"/>
      <c r="N154" s="1012"/>
      <c r="O154" s="1012"/>
      <c r="P154" s="1013"/>
      <c r="Q154" s="1121"/>
      <c r="R154" s="1121"/>
      <c r="S154" s="1121"/>
      <c r="T154" s="1121"/>
      <c r="U154" s="1121"/>
      <c r="V154" s="1121"/>
      <c r="W154" s="1121"/>
      <c r="X154" s="1121"/>
      <c r="Y154" s="1121"/>
      <c r="Z154" s="1121"/>
      <c r="AA154" s="1121"/>
      <c r="AB154" s="1121"/>
      <c r="AC154" s="1121"/>
      <c r="AD154" s="1121"/>
      <c r="AE154" s="1121"/>
      <c r="AF154" s="1121"/>
      <c r="AG154" s="1121"/>
      <c r="AH154" s="1121"/>
      <c r="AI154" s="1121"/>
      <c r="AJ154" s="1012" t="s">
        <v>2318</v>
      </c>
      <c r="AK154" s="1012"/>
      <c r="AL154" s="1012"/>
      <c r="AM154" s="1012"/>
      <c r="AN154" s="1012"/>
      <c r="AO154" s="1012"/>
      <c r="AP154" s="1012"/>
      <c r="AQ154" s="1013"/>
      <c r="AV154" s="361"/>
      <c r="AW154" s="361"/>
      <c r="AX154" s="362"/>
    </row>
    <row r="155" spans="2:50" s="198" customFormat="1" ht="15" customHeight="1">
      <c r="B155" s="1014"/>
      <c r="C155" s="1015"/>
      <c r="D155" s="1015"/>
      <c r="E155" s="1015"/>
      <c r="F155" s="1015"/>
      <c r="G155" s="1015"/>
      <c r="H155" s="1015"/>
      <c r="I155" s="1015"/>
      <c r="J155" s="1015"/>
      <c r="K155" s="1015"/>
      <c r="L155" s="1015"/>
      <c r="M155" s="1015"/>
      <c r="N155" s="1015"/>
      <c r="O155" s="1015"/>
      <c r="P155" s="1016"/>
      <c r="Q155" s="1122"/>
      <c r="R155" s="1122"/>
      <c r="S155" s="1122"/>
      <c r="T155" s="1122"/>
      <c r="U155" s="1122"/>
      <c r="V155" s="1122"/>
      <c r="W155" s="1122"/>
      <c r="X155" s="1122"/>
      <c r="Y155" s="1122"/>
      <c r="Z155" s="1122"/>
      <c r="AA155" s="1122"/>
      <c r="AB155" s="1122"/>
      <c r="AC155" s="1122"/>
      <c r="AD155" s="1122"/>
      <c r="AE155" s="1122"/>
      <c r="AF155" s="1122"/>
      <c r="AG155" s="1122"/>
      <c r="AH155" s="1122"/>
      <c r="AI155" s="1122"/>
      <c r="AJ155" s="1015"/>
      <c r="AK155" s="1015"/>
      <c r="AL155" s="1015"/>
      <c r="AM155" s="1015"/>
      <c r="AN155" s="1015"/>
      <c r="AO155" s="1015"/>
      <c r="AP155" s="1015"/>
      <c r="AQ155" s="1016"/>
      <c r="AV155" s="361"/>
      <c r="AW155" s="361"/>
      <c r="AX155" s="362"/>
    </row>
    <row r="156" spans="2:50" s="198" customFormat="1" ht="15" customHeight="1">
      <c r="B156" s="847"/>
      <c r="C156" s="847"/>
      <c r="D156" s="847"/>
      <c r="E156" s="847"/>
      <c r="F156" s="847"/>
      <c r="G156" s="847"/>
      <c r="H156" s="847"/>
      <c r="I156" s="847"/>
      <c r="J156" s="847"/>
      <c r="K156" s="847"/>
      <c r="L156" s="847"/>
      <c r="M156" s="847"/>
      <c r="N156" s="847"/>
      <c r="O156" s="847"/>
      <c r="P156" s="847"/>
      <c r="Q156" s="851"/>
      <c r="R156" s="851"/>
      <c r="S156" s="851"/>
      <c r="T156" s="851"/>
      <c r="U156" s="851"/>
      <c r="V156" s="851"/>
      <c r="W156" s="851"/>
      <c r="X156" s="851"/>
      <c r="Y156" s="851"/>
      <c r="Z156" s="851"/>
      <c r="AA156" s="851"/>
      <c r="AB156" s="851"/>
      <c r="AC156" s="851"/>
      <c r="AD156" s="851"/>
      <c r="AE156" s="851"/>
      <c r="AF156" s="851"/>
      <c r="AG156" s="851"/>
      <c r="AH156" s="851"/>
      <c r="AI156" s="851"/>
      <c r="AJ156" s="847"/>
      <c r="AK156" s="847"/>
      <c r="AL156" s="847"/>
      <c r="AM156" s="847"/>
      <c r="AN156" s="847"/>
      <c r="AO156" s="847"/>
      <c r="AP156" s="847"/>
      <c r="AQ156" s="847"/>
      <c r="AV156" s="361"/>
      <c r="AW156" s="361"/>
      <c r="AX156" s="362"/>
    </row>
    <row r="157" spans="2:50" s="198" customFormat="1" ht="15" customHeight="1">
      <c r="B157" s="199" t="s">
        <v>2806</v>
      </c>
      <c r="C157" s="845"/>
      <c r="D157" s="845"/>
      <c r="E157" s="845"/>
      <c r="F157" s="845"/>
      <c r="G157" s="845"/>
      <c r="H157" s="845"/>
      <c r="I157" s="845"/>
      <c r="J157" s="845"/>
      <c r="K157" s="845"/>
      <c r="L157" s="845"/>
      <c r="M157" s="845"/>
      <c r="N157" s="845"/>
      <c r="O157" s="845"/>
      <c r="P157" s="845"/>
      <c r="Q157" s="850"/>
      <c r="R157" s="850"/>
      <c r="S157" s="850"/>
      <c r="T157" s="850"/>
      <c r="U157" s="850"/>
      <c r="V157" s="850"/>
      <c r="W157" s="850"/>
      <c r="X157" s="850"/>
      <c r="Y157" s="850"/>
      <c r="Z157" s="850"/>
      <c r="AA157" s="850"/>
      <c r="AB157" s="850"/>
      <c r="AC157" s="850"/>
      <c r="AD157" s="850"/>
      <c r="AE157" s="850"/>
      <c r="AF157" s="850"/>
      <c r="AG157" s="850"/>
      <c r="AH157" s="850"/>
      <c r="AI157" s="850"/>
      <c r="AJ157" s="845"/>
      <c r="AK157" s="845"/>
      <c r="AL157" s="845"/>
      <c r="AM157" s="845"/>
      <c r="AN157" s="845"/>
      <c r="AO157" s="845"/>
      <c r="AP157" s="845"/>
      <c r="AQ157" s="845"/>
      <c r="AV157" s="361"/>
      <c r="AW157" s="361"/>
      <c r="AX157" s="362"/>
    </row>
    <row r="158" spans="2:50" s="198" customFormat="1" ht="15" customHeight="1">
      <c r="B158" s="1011" t="s">
        <v>2704</v>
      </c>
      <c r="C158" s="1012"/>
      <c r="D158" s="1012"/>
      <c r="E158" s="1012"/>
      <c r="F158" s="1012"/>
      <c r="G158" s="1012"/>
      <c r="H158" s="1012"/>
      <c r="I158" s="1012"/>
      <c r="J158" s="1012"/>
      <c r="K158" s="1012"/>
      <c r="L158" s="1012"/>
      <c r="M158" s="1012"/>
      <c r="N158" s="1012"/>
      <c r="O158" s="1012"/>
      <c r="P158" s="1013"/>
      <c r="Q158" s="1121"/>
      <c r="R158" s="1121"/>
      <c r="S158" s="1121"/>
      <c r="T158" s="1121"/>
      <c r="U158" s="1121"/>
      <c r="V158" s="1121"/>
      <c r="W158" s="1121"/>
      <c r="X158" s="1121"/>
      <c r="Y158" s="1121"/>
      <c r="Z158" s="1121"/>
      <c r="AA158" s="1121"/>
      <c r="AB158" s="1121"/>
      <c r="AC158" s="1121"/>
      <c r="AD158" s="1121"/>
      <c r="AE158" s="1121"/>
      <c r="AF158" s="1121"/>
      <c r="AG158" s="1121"/>
      <c r="AH158" s="1121"/>
      <c r="AI158" s="1121"/>
      <c r="AJ158" s="1012" t="s">
        <v>2318</v>
      </c>
      <c r="AK158" s="1012" t="s">
        <v>2721</v>
      </c>
      <c r="AL158" s="1012"/>
      <c r="AM158" s="1012"/>
      <c r="AN158" s="1012"/>
      <c r="AO158" s="1012"/>
      <c r="AP158" s="1012"/>
      <c r="AQ158" s="1013"/>
      <c r="AV158" s="361"/>
      <c r="AW158" s="361"/>
      <c r="AX158" s="362"/>
    </row>
    <row r="159" spans="2:50" s="198" customFormat="1" ht="15" customHeight="1">
      <c r="B159" s="1014"/>
      <c r="C159" s="1015"/>
      <c r="D159" s="1015"/>
      <c r="E159" s="1015"/>
      <c r="F159" s="1015"/>
      <c r="G159" s="1015"/>
      <c r="H159" s="1015"/>
      <c r="I159" s="1015"/>
      <c r="J159" s="1015"/>
      <c r="K159" s="1015"/>
      <c r="L159" s="1015"/>
      <c r="M159" s="1015"/>
      <c r="N159" s="1015"/>
      <c r="O159" s="1015"/>
      <c r="P159" s="1016"/>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015"/>
      <c r="AK159" s="1015"/>
      <c r="AL159" s="1015"/>
      <c r="AM159" s="1015"/>
      <c r="AN159" s="1015"/>
      <c r="AO159" s="1015"/>
      <c r="AP159" s="1015"/>
      <c r="AQ159" s="1016"/>
      <c r="AV159" s="361"/>
      <c r="AW159" s="361"/>
      <c r="AX159" s="362"/>
    </row>
    <row r="160" spans="2:50" s="198" customFormat="1" ht="15" customHeight="1">
      <c r="B160" s="1061" t="s">
        <v>3003</v>
      </c>
      <c r="C160" s="1012"/>
      <c r="D160" s="1012"/>
      <c r="E160" s="1012"/>
      <c r="F160" s="1012"/>
      <c r="G160" s="1012"/>
      <c r="H160" s="1012"/>
      <c r="I160" s="1012"/>
      <c r="J160" s="1012"/>
      <c r="K160" s="1012"/>
      <c r="L160" s="1012"/>
      <c r="M160" s="1012"/>
      <c r="N160" s="1012"/>
      <c r="O160" s="1012"/>
      <c r="P160" s="1013"/>
      <c r="Q160" s="1121">
        <v>0</v>
      </c>
      <c r="R160" s="1121"/>
      <c r="S160" s="1121"/>
      <c r="T160" s="1121"/>
      <c r="U160" s="1121"/>
      <c r="V160" s="1121"/>
      <c r="W160" s="1121"/>
      <c r="X160" s="1121"/>
      <c r="Y160" s="1121"/>
      <c r="Z160" s="1121"/>
      <c r="AA160" s="1121"/>
      <c r="AB160" s="1121"/>
      <c r="AC160" s="1121"/>
      <c r="AD160" s="1121"/>
      <c r="AE160" s="1121"/>
      <c r="AF160" s="1121"/>
      <c r="AG160" s="1121"/>
      <c r="AH160" s="1121"/>
      <c r="AI160" s="1121"/>
      <c r="AJ160" s="1012" t="s">
        <v>2318</v>
      </c>
      <c r="AK160" s="1012" t="s">
        <v>2722</v>
      </c>
      <c r="AL160" s="1012"/>
      <c r="AM160" s="1012"/>
      <c r="AN160" s="1012"/>
      <c r="AO160" s="1012"/>
      <c r="AP160" s="1012"/>
      <c r="AQ160" s="1013"/>
      <c r="AV160" s="361"/>
      <c r="AW160" s="361"/>
      <c r="AX160" s="362"/>
    </row>
    <row r="161" spans="2:50" s="198" customFormat="1" ht="15" customHeight="1">
      <c r="B161" s="1014"/>
      <c r="C161" s="1015"/>
      <c r="D161" s="1015"/>
      <c r="E161" s="1015"/>
      <c r="F161" s="1015"/>
      <c r="G161" s="1015"/>
      <c r="H161" s="1015"/>
      <c r="I161" s="1015"/>
      <c r="J161" s="1015"/>
      <c r="K161" s="1015"/>
      <c r="L161" s="1015"/>
      <c r="M161" s="1015"/>
      <c r="N161" s="1015"/>
      <c r="O161" s="1015"/>
      <c r="P161" s="1016"/>
      <c r="Q161" s="1122"/>
      <c r="R161" s="1122"/>
      <c r="S161" s="1122"/>
      <c r="T161" s="1122"/>
      <c r="U161" s="1122"/>
      <c r="V161" s="1122"/>
      <c r="W161" s="1122"/>
      <c r="X161" s="1122"/>
      <c r="Y161" s="1122"/>
      <c r="Z161" s="1122"/>
      <c r="AA161" s="1122"/>
      <c r="AB161" s="1122"/>
      <c r="AC161" s="1122"/>
      <c r="AD161" s="1122"/>
      <c r="AE161" s="1122"/>
      <c r="AF161" s="1122"/>
      <c r="AG161" s="1122"/>
      <c r="AH161" s="1122"/>
      <c r="AI161" s="1122"/>
      <c r="AJ161" s="1015"/>
      <c r="AK161" s="1015"/>
      <c r="AL161" s="1015"/>
      <c r="AM161" s="1015"/>
      <c r="AN161" s="1015"/>
      <c r="AO161" s="1015"/>
      <c r="AP161" s="1015"/>
      <c r="AQ161" s="1016"/>
      <c r="AV161" s="361"/>
      <c r="AW161" s="361"/>
      <c r="AX161" s="362"/>
    </row>
    <row r="162" spans="2:50" s="198" customFormat="1" ht="15" customHeight="1">
      <c r="B162" s="1011" t="s">
        <v>2705</v>
      </c>
      <c r="C162" s="1012"/>
      <c r="D162" s="1012"/>
      <c r="E162" s="1012"/>
      <c r="F162" s="1012"/>
      <c r="G162" s="1012"/>
      <c r="H162" s="1012"/>
      <c r="I162" s="1012"/>
      <c r="J162" s="1012"/>
      <c r="K162" s="1012"/>
      <c r="L162" s="1012"/>
      <c r="M162" s="1012"/>
      <c r="N162" s="1012"/>
      <c r="O162" s="1012"/>
      <c r="P162" s="1013"/>
      <c r="Q162" s="1108">
        <f>Q158-Q160</f>
        <v>0</v>
      </c>
      <c r="R162" s="1108"/>
      <c r="S162" s="1108"/>
      <c r="T162" s="1108"/>
      <c r="U162" s="1108"/>
      <c r="V162" s="1108"/>
      <c r="W162" s="1108"/>
      <c r="X162" s="1108"/>
      <c r="Y162" s="1108"/>
      <c r="Z162" s="1108"/>
      <c r="AA162" s="1108"/>
      <c r="AB162" s="1108"/>
      <c r="AC162" s="1108"/>
      <c r="AD162" s="1108"/>
      <c r="AE162" s="1108"/>
      <c r="AF162" s="1108"/>
      <c r="AG162" s="1108"/>
      <c r="AH162" s="1108"/>
      <c r="AI162" s="1108"/>
      <c r="AJ162" s="1012" t="s">
        <v>2318</v>
      </c>
      <c r="AK162" s="1012" t="s">
        <v>2723</v>
      </c>
      <c r="AL162" s="1012"/>
      <c r="AM162" s="1012"/>
      <c r="AN162" s="1012"/>
      <c r="AO162" s="1012"/>
      <c r="AP162" s="1012"/>
      <c r="AQ162" s="1013"/>
      <c r="AV162" s="361"/>
      <c r="AW162" s="361"/>
      <c r="AX162" s="362"/>
    </row>
    <row r="163" spans="2:50" s="198" customFormat="1" ht="15" customHeight="1">
      <c r="B163" s="1014"/>
      <c r="C163" s="1015"/>
      <c r="D163" s="1015"/>
      <c r="E163" s="1015"/>
      <c r="F163" s="1015"/>
      <c r="G163" s="1015"/>
      <c r="H163" s="1015"/>
      <c r="I163" s="1015"/>
      <c r="J163" s="1015"/>
      <c r="K163" s="1015"/>
      <c r="L163" s="1015"/>
      <c r="M163" s="1015"/>
      <c r="N163" s="1015"/>
      <c r="O163" s="1015"/>
      <c r="P163" s="1016"/>
      <c r="Q163" s="1109"/>
      <c r="R163" s="1109"/>
      <c r="S163" s="1109"/>
      <c r="T163" s="1109"/>
      <c r="U163" s="1109"/>
      <c r="V163" s="1109"/>
      <c r="W163" s="1109"/>
      <c r="X163" s="1109"/>
      <c r="Y163" s="1109"/>
      <c r="Z163" s="1109"/>
      <c r="AA163" s="1109"/>
      <c r="AB163" s="1109"/>
      <c r="AC163" s="1109"/>
      <c r="AD163" s="1109"/>
      <c r="AE163" s="1109"/>
      <c r="AF163" s="1109"/>
      <c r="AG163" s="1109"/>
      <c r="AH163" s="1109"/>
      <c r="AI163" s="1109"/>
      <c r="AJ163" s="1015"/>
      <c r="AK163" s="1015"/>
      <c r="AL163" s="1015"/>
      <c r="AM163" s="1015"/>
      <c r="AN163" s="1015"/>
      <c r="AO163" s="1015"/>
      <c r="AP163" s="1015"/>
      <c r="AQ163" s="1016"/>
      <c r="AV163" s="361"/>
      <c r="AW163" s="361"/>
      <c r="AX163" s="362"/>
    </row>
    <row r="164" spans="2:50" s="198" customFormat="1" ht="15" customHeight="1">
      <c r="B164" s="1011" t="s">
        <v>2706</v>
      </c>
      <c r="C164" s="1012"/>
      <c r="D164" s="1012"/>
      <c r="E164" s="1012"/>
      <c r="F164" s="1012"/>
      <c r="G164" s="1012"/>
      <c r="H164" s="1012"/>
      <c r="I164" s="1012"/>
      <c r="J164" s="1012"/>
      <c r="K164" s="1012"/>
      <c r="L164" s="1012"/>
      <c r="M164" s="1012"/>
      <c r="N164" s="1012"/>
      <c r="O164" s="1012"/>
      <c r="P164" s="1013"/>
      <c r="Q164" s="1153">
        <v>0.75</v>
      </c>
      <c r="R164" s="1153"/>
      <c r="S164" s="1153"/>
      <c r="T164" s="1153"/>
      <c r="U164" s="1153"/>
      <c r="V164" s="1153"/>
      <c r="W164" s="1153"/>
      <c r="X164" s="1153"/>
      <c r="Y164" s="1153"/>
      <c r="Z164" s="1153"/>
      <c r="AA164" s="1153"/>
      <c r="AB164" s="1153"/>
      <c r="AC164" s="1153"/>
      <c r="AD164" s="1153"/>
      <c r="AE164" s="1153"/>
      <c r="AF164" s="1153"/>
      <c r="AG164" s="1153"/>
      <c r="AH164" s="1153"/>
      <c r="AI164" s="1153"/>
      <c r="AJ164" s="174"/>
      <c r="AK164" s="1012" t="s">
        <v>2724</v>
      </c>
      <c r="AL164" s="1012"/>
      <c r="AM164" s="1012"/>
      <c r="AN164" s="1012"/>
      <c r="AO164" s="1012"/>
      <c r="AP164" s="1012"/>
      <c r="AQ164" s="1013"/>
      <c r="AV164" s="361"/>
      <c r="AW164" s="361"/>
      <c r="AX164" s="362"/>
    </row>
    <row r="165" spans="2:50" s="198" customFormat="1" ht="15" customHeight="1">
      <c r="B165" s="1014"/>
      <c r="C165" s="1015"/>
      <c r="D165" s="1015"/>
      <c r="E165" s="1015"/>
      <c r="F165" s="1015"/>
      <c r="G165" s="1015"/>
      <c r="H165" s="1015"/>
      <c r="I165" s="1015"/>
      <c r="J165" s="1015"/>
      <c r="K165" s="1015"/>
      <c r="L165" s="1015"/>
      <c r="M165" s="1015"/>
      <c r="N165" s="1015"/>
      <c r="O165" s="1015"/>
      <c r="P165" s="1016"/>
      <c r="Q165" s="1154"/>
      <c r="R165" s="1154"/>
      <c r="S165" s="1154"/>
      <c r="T165" s="1154"/>
      <c r="U165" s="1154"/>
      <c r="V165" s="1154"/>
      <c r="W165" s="1154"/>
      <c r="X165" s="1154"/>
      <c r="Y165" s="1154"/>
      <c r="Z165" s="1154"/>
      <c r="AA165" s="1154"/>
      <c r="AB165" s="1154"/>
      <c r="AC165" s="1154"/>
      <c r="AD165" s="1154"/>
      <c r="AE165" s="1154"/>
      <c r="AF165" s="1154"/>
      <c r="AG165" s="1154"/>
      <c r="AH165" s="1154"/>
      <c r="AI165" s="1154"/>
      <c r="AJ165" s="536"/>
      <c r="AK165" s="1015"/>
      <c r="AL165" s="1015"/>
      <c r="AM165" s="1015"/>
      <c r="AN165" s="1015"/>
      <c r="AO165" s="1015"/>
      <c r="AP165" s="1015"/>
      <c r="AQ165" s="1016"/>
      <c r="AV165" s="361"/>
      <c r="AW165" s="361"/>
      <c r="AX165" s="362"/>
    </row>
    <row r="166" spans="2:50" s="198" customFormat="1" ht="15" customHeight="1">
      <c r="B166" s="1011" t="s">
        <v>2707</v>
      </c>
      <c r="C166" s="1012"/>
      <c r="D166" s="1012"/>
      <c r="E166" s="1012"/>
      <c r="F166" s="1012"/>
      <c r="G166" s="1012"/>
      <c r="H166" s="1012"/>
      <c r="I166" s="1012"/>
      <c r="J166" s="1012"/>
      <c r="K166" s="1012"/>
      <c r="L166" s="1012"/>
      <c r="M166" s="1012"/>
      <c r="N166" s="1012"/>
      <c r="O166" s="1012"/>
      <c r="P166" s="1013"/>
      <c r="Q166" s="1108">
        <f>ROUNDDOWN(Q162*Q164,0)</f>
        <v>0</v>
      </c>
      <c r="R166" s="1108"/>
      <c r="S166" s="1108"/>
      <c r="T166" s="1108"/>
      <c r="U166" s="1108"/>
      <c r="V166" s="1108"/>
      <c r="W166" s="1108"/>
      <c r="X166" s="1108"/>
      <c r="Y166" s="1108"/>
      <c r="Z166" s="1108"/>
      <c r="AA166" s="1108"/>
      <c r="AB166" s="1108"/>
      <c r="AC166" s="1108"/>
      <c r="AD166" s="1108"/>
      <c r="AE166" s="1108"/>
      <c r="AF166" s="1108"/>
      <c r="AG166" s="1108"/>
      <c r="AH166" s="1108"/>
      <c r="AI166" s="1108"/>
      <c r="AJ166" s="1012" t="s">
        <v>2318</v>
      </c>
      <c r="AK166" s="1012" t="s">
        <v>2725</v>
      </c>
      <c r="AL166" s="1012"/>
      <c r="AM166" s="1012"/>
      <c r="AN166" s="1012"/>
      <c r="AO166" s="1012"/>
      <c r="AP166" s="1012"/>
      <c r="AQ166" s="1013"/>
      <c r="AV166" s="361"/>
      <c r="AW166" s="361"/>
      <c r="AX166" s="362"/>
    </row>
    <row r="167" spans="2:50" s="198" customFormat="1" ht="15" customHeight="1">
      <c r="B167" s="1014"/>
      <c r="C167" s="1015"/>
      <c r="D167" s="1015"/>
      <c r="E167" s="1015"/>
      <c r="F167" s="1015"/>
      <c r="G167" s="1015"/>
      <c r="H167" s="1015"/>
      <c r="I167" s="1015"/>
      <c r="J167" s="1015"/>
      <c r="K167" s="1015"/>
      <c r="L167" s="1015"/>
      <c r="M167" s="1015"/>
      <c r="N167" s="1015"/>
      <c r="O167" s="1015"/>
      <c r="P167" s="1016"/>
      <c r="Q167" s="1109"/>
      <c r="R167" s="1109"/>
      <c r="S167" s="1109"/>
      <c r="T167" s="1109"/>
      <c r="U167" s="1109"/>
      <c r="V167" s="1109"/>
      <c r="W167" s="1109"/>
      <c r="X167" s="1109"/>
      <c r="Y167" s="1109"/>
      <c r="Z167" s="1109"/>
      <c r="AA167" s="1109"/>
      <c r="AB167" s="1109"/>
      <c r="AC167" s="1109"/>
      <c r="AD167" s="1109"/>
      <c r="AE167" s="1109"/>
      <c r="AF167" s="1109"/>
      <c r="AG167" s="1109"/>
      <c r="AH167" s="1109"/>
      <c r="AI167" s="1109"/>
      <c r="AJ167" s="1015"/>
      <c r="AK167" s="1015"/>
      <c r="AL167" s="1015"/>
      <c r="AM167" s="1015"/>
      <c r="AN167" s="1015"/>
      <c r="AO167" s="1015"/>
      <c r="AP167" s="1015"/>
      <c r="AQ167" s="1016"/>
      <c r="AV167" s="361"/>
      <c r="AW167" s="361"/>
      <c r="AX167" s="362"/>
    </row>
    <row r="168" spans="2:50" s="198" customFormat="1" ht="15" customHeight="1">
      <c r="B168" s="1011" t="s">
        <v>2708</v>
      </c>
      <c r="C168" s="1012"/>
      <c r="D168" s="1012"/>
      <c r="E168" s="1012"/>
      <c r="F168" s="1012"/>
      <c r="G168" s="1012"/>
      <c r="H168" s="1012"/>
      <c r="I168" s="1012"/>
      <c r="J168" s="1012"/>
      <c r="K168" s="1012"/>
      <c r="L168" s="1012"/>
      <c r="M168" s="1012"/>
      <c r="N168" s="1012"/>
      <c r="O168" s="1012"/>
      <c r="P168" s="1013"/>
      <c r="Q168" s="1067">
        <f>Q118</f>
        <v>0</v>
      </c>
      <c r="R168" s="1110"/>
      <c r="S168" s="1110"/>
      <c r="T168" s="1110"/>
      <c r="U168" s="1110"/>
      <c r="V168" s="1110"/>
      <c r="W168" s="1110"/>
      <c r="X168" s="1110"/>
      <c r="Y168" s="1110"/>
      <c r="Z168" s="1110"/>
      <c r="AA168" s="1110"/>
      <c r="AB168" s="1110"/>
      <c r="AC168" s="1110"/>
      <c r="AD168" s="1110"/>
      <c r="AE168" s="1110"/>
      <c r="AF168" s="1110"/>
      <c r="AG168" s="1110"/>
      <c r="AH168" s="1110"/>
      <c r="AI168" s="1110"/>
      <c r="AJ168" s="1114" t="s">
        <v>2699</v>
      </c>
      <c r="AK168" s="1114"/>
      <c r="AL168" s="1012" t="s">
        <v>2726</v>
      </c>
      <c r="AM168" s="1012"/>
      <c r="AN168" s="1012"/>
      <c r="AO168" s="1012"/>
      <c r="AP168" s="1012"/>
      <c r="AQ168" s="1013"/>
      <c r="AV168" s="361"/>
      <c r="AW168" s="361"/>
      <c r="AX168" s="362"/>
    </row>
    <row r="169" spans="2:50" s="198" customFormat="1" ht="15" customHeight="1">
      <c r="B169" s="1014"/>
      <c r="C169" s="1015"/>
      <c r="D169" s="1015"/>
      <c r="E169" s="1015"/>
      <c r="F169" s="1015"/>
      <c r="G169" s="1015"/>
      <c r="H169" s="1015"/>
      <c r="I169" s="1015"/>
      <c r="J169" s="1015"/>
      <c r="K169" s="1015"/>
      <c r="L169" s="1015"/>
      <c r="M169" s="1015"/>
      <c r="N169" s="1015"/>
      <c r="O169" s="1015"/>
      <c r="P169" s="1016"/>
      <c r="Q169" s="1111"/>
      <c r="R169" s="1111"/>
      <c r="S169" s="1111"/>
      <c r="T169" s="1111"/>
      <c r="U169" s="1111"/>
      <c r="V169" s="1111"/>
      <c r="W169" s="1111"/>
      <c r="X169" s="1111"/>
      <c r="Y169" s="1111"/>
      <c r="Z169" s="1111"/>
      <c r="AA169" s="1111"/>
      <c r="AB169" s="1111"/>
      <c r="AC169" s="1111"/>
      <c r="AD169" s="1111"/>
      <c r="AE169" s="1111"/>
      <c r="AF169" s="1111"/>
      <c r="AG169" s="1111"/>
      <c r="AH169" s="1111"/>
      <c r="AI169" s="1111"/>
      <c r="AJ169" s="1115"/>
      <c r="AK169" s="1115"/>
      <c r="AL169" s="1015"/>
      <c r="AM169" s="1015"/>
      <c r="AN169" s="1015"/>
      <c r="AO169" s="1015"/>
      <c r="AP169" s="1015"/>
      <c r="AQ169" s="1016"/>
      <c r="AV169" s="361"/>
      <c r="AW169" s="361"/>
      <c r="AX169" s="362"/>
    </row>
    <row r="170" spans="2:50" s="198" customFormat="1" ht="15" customHeight="1">
      <c r="B170" s="1011" t="s">
        <v>2709</v>
      </c>
      <c r="C170" s="1012"/>
      <c r="D170" s="1012"/>
      <c r="E170" s="1012"/>
      <c r="F170" s="1012"/>
      <c r="G170" s="1012"/>
      <c r="H170" s="1012"/>
      <c r="I170" s="1012"/>
      <c r="J170" s="1012"/>
      <c r="K170" s="1012"/>
      <c r="L170" s="1012"/>
      <c r="M170" s="1012"/>
      <c r="N170" s="1012"/>
      <c r="O170" s="1012"/>
      <c r="P170" s="1013"/>
      <c r="Q170" s="1108">
        <f>IFERROR(ROUNDDOWN(Q162/Q158*300000,0),0)</f>
        <v>0</v>
      </c>
      <c r="R170" s="1108"/>
      <c r="S170" s="1108"/>
      <c r="T170" s="1108"/>
      <c r="U170" s="1108"/>
      <c r="V170" s="1108"/>
      <c r="W170" s="1108"/>
      <c r="X170" s="1108"/>
      <c r="Y170" s="1108"/>
      <c r="Z170" s="1108"/>
      <c r="AA170" s="1108"/>
      <c r="AB170" s="1108"/>
      <c r="AC170" s="1108"/>
      <c r="AD170" s="1108"/>
      <c r="AE170" s="1108"/>
      <c r="AF170" s="1108"/>
      <c r="AG170" s="1108"/>
      <c r="AH170" s="1108"/>
      <c r="AI170" s="1108"/>
      <c r="AJ170" s="1129" t="s">
        <v>2713</v>
      </c>
      <c r="AK170" s="1129"/>
      <c r="AL170" s="1129"/>
      <c r="AM170" s="1131" t="s">
        <v>2873</v>
      </c>
      <c r="AN170" s="1131"/>
      <c r="AO170" s="1131"/>
      <c r="AP170" s="1131"/>
      <c r="AQ170" s="1132"/>
      <c r="AV170" s="361"/>
      <c r="AW170" s="361"/>
      <c r="AX170" s="362"/>
    </row>
    <row r="171" spans="2:50" s="198" customFormat="1" ht="15" customHeight="1">
      <c r="B171" s="1014"/>
      <c r="C171" s="1015"/>
      <c r="D171" s="1015"/>
      <c r="E171" s="1015"/>
      <c r="F171" s="1015"/>
      <c r="G171" s="1015"/>
      <c r="H171" s="1015"/>
      <c r="I171" s="1015"/>
      <c r="J171" s="1015"/>
      <c r="K171" s="1015"/>
      <c r="L171" s="1015"/>
      <c r="M171" s="1015"/>
      <c r="N171" s="1015"/>
      <c r="O171" s="1015"/>
      <c r="P171" s="1016"/>
      <c r="Q171" s="1109"/>
      <c r="R171" s="1109"/>
      <c r="S171" s="1109"/>
      <c r="T171" s="1109"/>
      <c r="U171" s="1109"/>
      <c r="V171" s="1109"/>
      <c r="W171" s="1109"/>
      <c r="X171" s="1109"/>
      <c r="Y171" s="1109"/>
      <c r="Z171" s="1109"/>
      <c r="AA171" s="1109"/>
      <c r="AB171" s="1109"/>
      <c r="AC171" s="1109"/>
      <c r="AD171" s="1109"/>
      <c r="AE171" s="1109"/>
      <c r="AF171" s="1109"/>
      <c r="AG171" s="1109"/>
      <c r="AH171" s="1109"/>
      <c r="AI171" s="1109"/>
      <c r="AJ171" s="1130"/>
      <c r="AK171" s="1130"/>
      <c r="AL171" s="1130"/>
      <c r="AM171" s="1133"/>
      <c r="AN171" s="1133"/>
      <c r="AO171" s="1133"/>
      <c r="AP171" s="1133"/>
      <c r="AQ171" s="1134"/>
      <c r="AV171" s="361"/>
      <c r="AW171" s="361"/>
      <c r="AX171" s="362"/>
    </row>
    <row r="172" spans="2:50" s="198" customFormat="1" ht="15" customHeight="1">
      <c r="B172" s="1011" t="s">
        <v>2710</v>
      </c>
      <c r="C172" s="1012"/>
      <c r="D172" s="1012"/>
      <c r="E172" s="1012"/>
      <c r="F172" s="1012"/>
      <c r="G172" s="1012"/>
      <c r="H172" s="1012"/>
      <c r="I172" s="1012"/>
      <c r="J172" s="1012"/>
      <c r="K172" s="1012"/>
      <c r="L172" s="1012"/>
      <c r="M172" s="1012"/>
      <c r="N172" s="1012"/>
      <c r="O172" s="1012"/>
      <c r="P172" s="1013"/>
      <c r="Q172" s="1108">
        <f>ROUNDDOWN(Q168*Q170,0)</f>
        <v>0</v>
      </c>
      <c r="R172" s="1108"/>
      <c r="S172" s="1108"/>
      <c r="T172" s="1108"/>
      <c r="U172" s="1108"/>
      <c r="V172" s="1108"/>
      <c r="W172" s="1108"/>
      <c r="X172" s="1108"/>
      <c r="Y172" s="1108"/>
      <c r="Z172" s="1108"/>
      <c r="AA172" s="1108"/>
      <c r="AB172" s="1108"/>
      <c r="AC172" s="1108"/>
      <c r="AD172" s="1108"/>
      <c r="AE172" s="1108"/>
      <c r="AF172" s="1108"/>
      <c r="AG172" s="1108"/>
      <c r="AH172" s="1108"/>
      <c r="AI172" s="1108"/>
      <c r="AJ172" s="1012" t="s">
        <v>2318</v>
      </c>
      <c r="AK172" s="1012" t="s">
        <v>2727</v>
      </c>
      <c r="AL172" s="1012"/>
      <c r="AM172" s="1012"/>
      <c r="AN172" s="1012"/>
      <c r="AO172" s="1012"/>
      <c r="AP172" s="1012"/>
      <c r="AQ172" s="1013"/>
      <c r="AV172" s="361"/>
      <c r="AW172" s="361"/>
      <c r="AX172" s="362"/>
    </row>
    <row r="173" spans="2:50" s="198" customFormat="1" ht="15" customHeight="1">
      <c r="B173" s="1014"/>
      <c r="C173" s="1015"/>
      <c r="D173" s="1015"/>
      <c r="E173" s="1015"/>
      <c r="F173" s="1015"/>
      <c r="G173" s="1015"/>
      <c r="H173" s="1015"/>
      <c r="I173" s="1015"/>
      <c r="J173" s="1015"/>
      <c r="K173" s="1015"/>
      <c r="L173" s="1015"/>
      <c r="M173" s="1015"/>
      <c r="N173" s="1015"/>
      <c r="O173" s="1015"/>
      <c r="P173" s="1016"/>
      <c r="Q173" s="1109"/>
      <c r="R173" s="1109"/>
      <c r="S173" s="1109"/>
      <c r="T173" s="1109"/>
      <c r="U173" s="1109"/>
      <c r="V173" s="1109"/>
      <c r="W173" s="1109"/>
      <c r="X173" s="1109"/>
      <c r="Y173" s="1109"/>
      <c r="Z173" s="1109"/>
      <c r="AA173" s="1109"/>
      <c r="AB173" s="1109"/>
      <c r="AC173" s="1109"/>
      <c r="AD173" s="1109"/>
      <c r="AE173" s="1109"/>
      <c r="AF173" s="1109"/>
      <c r="AG173" s="1109"/>
      <c r="AH173" s="1109"/>
      <c r="AI173" s="1109"/>
      <c r="AJ173" s="1015"/>
      <c r="AK173" s="1015"/>
      <c r="AL173" s="1015"/>
      <c r="AM173" s="1015"/>
      <c r="AN173" s="1015"/>
      <c r="AO173" s="1015"/>
      <c r="AP173" s="1015"/>
      <c r="AQ173" s="1016"/>
      <c r="AV173" s="361"/>
      <c r="AW173" s="361"/>
      <c r="AX173" s="362"/>
    </row>
    <row r="174" spans="2:50" s="198" customFormat="1" ht="15" customHeight="1">
      <c r="B174" s="1011" t="s">
        <v>2942</v>
      </c>
      <c r="C174" s="1012"/>
      <c r="D174" s="1012"/>
      <c r="E174" s="1012"/>
      <c r="F174" s="1012"/>
      <c r="G174" s="1012"/>
      <c r="H174" s="1012"/>
      <c r="I174" s="1012"/>
      <c r="J174" s="1012"/>
      <c r="K174" s="1012"/>
      <c r="L174" s="1012"/>
      <c r="M174" s="1012"/>
      <c r="N174" s="1012"/>
      <c r="O174" s="1012"/>
      <c r="P174" s="1013"/>
      <c r="Q174" s="1108">
        <f>MIN(Q166,Q172)</f>
        <v>0</v>
      </c>
      <c r="R174" s="1108"/>
      <c r="S174" s="1108"/>
      <c r="T174" s="1108"/>
      <c r="U174" s="1108"/>
      <c r="V174" s="1108"/>
      <c r="W174" s="1108"/>
      <c r="X174" s="1108"/>
      <c r="Y174" s="1108"/>
      <c r="Z174" s="1108"/>
      <c r="AA174" s="1108"/>
      <c r="AB174" s="1108"/>
      <c r="AC174" s="1108"/>
      <c r="AD174" s="1108"/>
      <c r="AE174" s="1108"/>
      <c r="AF174" s="1108"/>
      <c r="AG174" s="1108"/>
      <c r="AH174" s="1108"/>
      <c r="AI174" s="1108"/>
      <c r="AJ174" s="1012" t="s">
        <v>2318</v>
      </c>
      <c r="AK174" s="1233" t="s">
        <v>2720</v>
      </c>
      <c r="AL174" s="1234"/>
      <c r="AM174" s="1234"/>
      <c r="AN174" s="1234"/>
      <c r="AO174" s="1234"/>
      <c r="AP174" s="1234"/>
      <c r="AQ174" s="1235"/>
      <c r="AV174" s="361"/>
      <c r="AW174" s="361"/>
      <c r="AX174" s="362"/>
    </row>
    <row r="175" spans="2:50" s="198" customFormat="1" ht="15" customHeight="1">
      <c r="B175" s="1014"/>
      <c r="C175" s="1015"/>
      <c r="D175" s="1015"/>
      <c r="E175" s="1015"/>
      <c r="F175" s="1015"/>
      <c r="G175" s="1015"/>
      <c r="H175" s="1015"/>
      <c r="I175" s="1015"/>
      <c r="J175" s="1015"/>
      <c r="K175" s="1015"/>
      <c r="L175" s="1015"/>
      <c r="M175" s="1015"/>
      <c r="N175" s="1015"/>
      <c r="O175" s="1015"/>
      <c r="P175" s="1016"/>
      <c r="Q175" s="1109"/>
      <c r="R175" s="1109"/>
      <c r="S175" s="1109"/>
      <c r="T175" s="1109"/>
      <c r="U175" s="1109"/>
      <c r="V175" s="1109"/>
      <c r="W175" s="1109"/>
      <c r="X175" s="1109"/>
      <c r="Y175" s="1109"/>
      <c r="Z175" s="1109"/>
      <c r="AA175" s="1109"/>
      <c r="AB175" s="1109"/>
      <c r="AC175" s="1109"/>
      <c r="AD175" s="1109"/>
      <c r="AE175" s="1109"/>
      <c r="AF175" s="1109"/>
      <c r="AG175" s="1109"/>
      <c r="AH175" s="1109"/>
      <c r="AI175" s="1109"/>
      <c r="AJ175" s="1015"/>
      <c r="AK175" s="1236"/>
      <c r="AL175" s="1236"/>
      <c r="AM175" s="1236"/>
      <c r="AN175" s="1236"/>
      <c r="AO175" s="1236"/>
      <c r="AP175" s="1236"/>
      <c r="AQ175" s="1237"/>
      <c r="AV175" s="361"/>
      <c r="AW175" s="361"/>
      <c r="AX175" s="362"/>
    </row>
    <row r="176" spans="2:50" s="198" customFormat="1" ht="15" customHeight="1">
      <c r="B176" s="124"/>
      <c r="C176" s="124"/>
      <c r="D176" s="124"/>
      <c r="E176" s="124"/>
      <c r="F176" s="124"/>
      <c r="G176" s="124"/>
      <c r="H176" s="124"/>
      <c r="I176" s="124"/>
      <c r="J176" s="124"/>
      <c r="K176" s="124"/>
      <c r="L176" s="124"/>
      <c r="M176" s="124"/>
      <c r="N176" s="124"/>
      <c r="O176" s="124"/>
      <c r="P176" s="124"/>
      <c r="Q176" s="503"/>
      <c r="R176" s="503"/>
      <c r="S176" s="503"/>
      <c r="T176" s="503"/>
      <c r="U176" s="503"/>
      <c r="V176" s="503"/>
      <c r="W176" s="503"/>
      <c r="X176" s="503"/>
      <c r="Y176" s="503"/>
      <c r="Z176" s="503"/>
      <c r="AA176" s="503"/>
      <c r="AB176" s="503"/>
      <c r="AC176" s="503"/>
      <c r="AD176" s="503"/>
      <c r="AE176" s="503"/>
      <c r="AF176" s="503"/>
      <c r="AG176" s="503"/>
      <c r="AH176" s="503"/>
      <c r="AI176" s="503"/>
      <c r="AJ176" s="124"/>
      <c r="AK176" s="848"/>
      <c r="AL176" s="848"/>
      <c r="AM176" s="848"/>
      <c r="AN176" s="848"/>
      <c r="AO176" s="848"/>
      <c r="AP176" s="848"/>
      <c r="AQ176" s="848"/>
      <c r="AV176" s="361"/>
      <c r="AW176" s="361"/>
      <c r="AX176" s="362"/>
    </row>
    <row r="177" spans="2:50" s="198" customFormat="1" ht="22.5" customHeight="1">
      <c r="B177" s="199" t="s">
        <v>2714</v>
      </c>
      <c r="D177" s="199"/>
      <c r="E177" s="199"/>
      <c r="F177" s="199"/>
      <c r="G177" s="199"/>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V177" s="361"/>
      <c r="AW177" s="361"/>
      <c r="AX177" s="362"/>
    </row>
    <row r="178" spans="2:50" s="198" customFormat="1" ht="15" customHeight="1">
      <c r="B178" s="1011" t="s">
        <v>2704</v>
      </c>
      <c r="C178" s="1012"/>
      <c r="D178" s="1012"/>
      <c r="E178" s="1012"/>
      <c r="F178" s="1012"/>
      <c r="G178" s="1012"/>
      <c r="H178" s="1012"/>
      <c r="I178" s="1012"/>
      <c r="J178" s="1012"/>
      <c r="K178" s="1012"/>
      <c r="L178" s="1012"/>
      <c r="M178" s="1012"/>
      <c r="N178" s="1012"/>
      <c r="O178" s="1012"/>
      <c r="P178" s="1013"/>
      <c r="Q178" s="1121"/>
      <c r="R178" s="1121"/>
      <c r="S178" s="1121"/>
      <c r="T178" s="1121"/>
      <c r="U178" s="1121"/>
      <c r="V178" s="1121"/>
      <c r="W178" s="1121"/>
      <c r="X178" s="1121"/>
      <c r="Y178" s="1121"/>
      <c r="Z178" s="1121"/>
      <c r="AA178" s="1121"/>
      <c r="AB178" s="1121"/>
      <c r="AC178" s="1121"/>
      <c r="AD178" s="1121"/>
      <c r="AE178" s="1121"/>
      <c r="AF178" s="1121"/>
      <c r="AG178" s="1121"/>
      <c r="AH178" s="1121"/>
      <c r="AI178" s="1121"/>
      <c r="AJ178" s="1012" t="s">
        <v>2318</v>
      </c>
      <c r="AK178" s="1012" t="s">
        <v>2721</v>
      </c>
      <c r="AL178" s="1012"/>
      <c r="AM178" s="1012"/>
      <c r="AN178" s="1012"/>
      <c r="AO178" s="1012"/>
      <c r="AP178" s="1012"/>
      <c r="AQ178" s="1013"/>
      <c r="AV178" s="361"/>
      <c r="AW178" s="361"/>
      <c r="AX178" s="362"/>
    </row>
    <row r="179" spans="2:50" s="198" customFormat="1" ht="15" customHeight="1">
      <c r="B179" s="1014"/>
      <c r="C179" s="1015"/>
      <c r="D179" s="1015"/>
      <c r="E179" s="1015"/>
      <c r="F179" s="1015"/>
      <c r="G179" s="1015"/>
      <c r="H179" s="1015"/>
      <c r="I179" s="1015"/>
      <c r="J179" s="1015"/>
      <c r="K179" s="1015"/>
      <c r="L179" s="1015"/>
      <c r="M179" s="1015"/>
      <c r="N179" s="1015"/>
      <c r="O179" s="1015"/>
      <c r="P179" s="1016"/>
      <c r="Q179" s="1122"/>
      <c r="R179" s="1122"/>
      <c r="S179" s="1122"/>
      <c r="T179" s="1122"/>
      <c r="U179" s="1122"/>
      <c r="V179" s="1122"/>
      <c r="W179" s="1122"/>
      <c r="X179" s="1122"/>
      <c r="Y179" s="1122"/>
      <c r="Z179" s="1122"/>
      <c r="AA179" s="1122"/>
      <c r="AB179" s="1122"/>
      <c r="AC179" s="1122"/>
      <c r="AD179" s="1122"/>
      <c r="AE179" s="1122"/>
      <c r="AF179" s="1122"/>
      <c r="AG179" s="1122"/>
      <c r="AH179" s="1122"/>
      <c r="AI179" s="1122"/>
      <c r="AJ179" s="1015"/>
      <c r="AK179" s="1015"/>
      <c r="AL179" s="1015"/>
      <c r="AM179" s="1015"/>
      <c r="AN179" s="1015"/>
      <c r="AO179" s="1015"/>
      <c r="AP179" s="1015"/>
      <c r="AQ179" s="1016"/>
      <c r="AV179" s="361"/>
      <c r="AW179" s="361"/>
      <c r="AX179" s="362"/>
    </row>
    <row r="180" spans="2:50" s="198" customFormat="1" ht="15" customHeight="1">
      <c r="B180" s="1061" t="s">
        <v>3003</v>
      </c>
      <c r="C180" s="1012"/>
      <c r="D180" s="1012"/>
      <c r="E180" s="1012"/>
      <c r="F180" s="1012"/>
      <c r="G180" s="1012"/>
      <c r="H180" s="1012"/>
      <c r="I180" s="1012"/>
      <c r="J180" s="1012"/>
      <c r="K180" s="1012"/>
      <c r="L180" s="1012"/>
      <c r="M180" s="1012"/>
      <c r="N180" s="1012"/>
      <c r="O180" s="1012"/>
      <c r="P180" s="1013"/>
      <c r="Q180" s="1121"/>
      <c r="R180" s="1121"/>
      <c r="S180" s="1121"/>
      <c r="T180" s="1121"/>
      <c r="U180" s="1121"/>
      <c r="V180" s="1121"/>
      <c r="W180" s="1121"/>
      <c r="X180" s="1121"/>
      <c r="Y180" s="1121"/>
      <c r="Z180" s="1121"/>
      <c r="AA180" s="1121"/>
      <c r="AB180" s="1121"/>
      <c r="AC180" s="1121"/>
      <c r="AD180" s="1121"/>
      <c r="AE180" s="1121"/>
      <c r="AF180" s="1121"/>
      <c r="AG180" s="1121"/>
      <c r="AH180" s="1121"/>
      <c r="AI180" s="1121"/>
      <c r="AJ180" s="1012" t="s">
        <v>2318</v>
      </c>
      <c r="AK180" s="1012" t="s">
        <v>2722</v>
      </c>
      <c r="AL180" s="1012"/>
      <c r="AM180" s="1012"/>
      <c r="AN180" s="1012"/>
      <c r="AO180" s="1012"/>
      <c r="AP180" s="1012"/>
      <c r="AQ180" s="1013"/>
      <c r="AV180" s="361"/>
      <c r="AW180" s="361"/>
      <c r="AX180" s="362"/>
    </row>
    <row r="181" spans="2:50" s="198" customFormat="1" ht="15" customHeight="1">
      <c r="B181" s="1014"/>
      <c r="C181" s="1015"/>
      <c r="D181" s="1015"/>
      <c r="E181" s="1015"/>
      <c r="F181" s="1015"/>
      <c r="G181" s="1015"/>
      <c r="H181" s="1015"/>
      <c r="I181" s="1015"/>
      <c r="J181" s="1015"/>
      <c r="K181" s="1015"/>
      <c r="L181" s="1015"/>
      <c r="M181" s="1015"/>
      <c r="N181" s="1015"/>
      <c r="O181" s="1015"/>
      <c r="P181" s="1016"/>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015"/>
      <c r="AK181" s="1015"/>
      <c r="AL181" s="1015"/>
      <c r="AM181" s="1015"/>
      <c r="AN181" s="1015"/>
      <c r="AO181" s="1015"/>
      <c r="AP181" s="1015"/>
      <c r="AQ181" s="1016"/>
      <c r="AV181" s="361"/>
      <c r="AW181" s="361"/>
      <c r="AX181" s="362"/>
    </row>
    <row r="182" spans="2:50" s="198" customFormat="1" ht="15" customHeight="1">
      <c r="B182" s="1061" t="s">
        <v>2945</v>
      </c>
      <c r="C182" s="1012"/>
      <c r="D182" s="1012"/>
      <c r="E182" s="1012"/>
      <c r="F182" s="1012"/>
      <c r="G182" s="1012"/>
      <c r="H182" s="1012"/>
      <c r="I182" s="1012"/>
      <c r="J182" s="1012"/>
      <c r="K182" s="1012"/>
      <c r="L182" s="1012"/>
      <c r="M182" s="1012"/>
      <c r="N182" s="1012"/>
      <c r="O182" s="1012"/>
      <c r="P182" s="1013"/>
      <c r="Q182" s="1108">
        <f>Q178-Q180</f>
        <v>0</v>
      </c>
      <c r="R182" s="1108"/>
      <c r="S182" s="1108"/>
      <c r="T182" s="1108"/>
      <c r="U182" s="1108"/>
      <c r="V182" s="1108"/>
      <c r="W182" s="1108"/>
      <c r="X182" s="1108"/>
      <c r="Y182" s="1108"/>
      <c r="Z182" s="1108"/>
      <c r="AA182" s="1108"/>
      <c r="AB182" s="1108"/>
      <c r="AC182" s="1108"/>
      <c r="AD182" s="1108"/>
      <c r="AE182" s="1108"/>
      <c r="AF182" s="1108"/>
      <c r="AG182" s="1108"/>
      <c r="AH182" s="1108"/>
      <c r="AI182" s="1108"/>
      <c r="AJ182" s="1012" t="s">
        <v>2318</v>
      </c>
      <c r="AK182" s="1012" t="s">
        <v>2723</v>
      </c>
      <c r="AL182" s="1012"/>
      <c r="AM182" s="1012"/>
      <c r="AN182" s="1012"/>
      <c r="AO182" s="1012"/>
      <c r="AP182" s="1012"/>
      <c r="AQ182" s="1013"/>
      <c r="AV182" s="361"/>
      <c r="AW182" s="361"/>
      <c r="AX182" s="362"/>
    </row>
    <row r="183" spans="2:50" s="198" customFormat="1" ht="15" customHeight="1">
      <c r="B183" s="1014"/>
      <c r="C183" s="1015"/>
      <c r="D183" s="1015"/>
      <c r="E183" s="1015"/>
      <c r="F183" s="1015"/>
      <c r="G183" s="1015"/>
      <c r="H183" s="1015"/>
      <c r="I183" s="1015"/>
      <c r="J183" s="1015"/>
      <c r="K183" s="1015"/>
      <c r="L183" s="1015"/>
      <c r="M183" s="1015"/>
      <c r="N183" s="1015"/>
      <c r="O183" s="1015"/>
      <c r="P183" s="1016"/>
      <c r="Q183" s="1109"/>
      <c r="R183" s="1109"/>
      <c r="S183" s="1109"/>
      <c r="T183" s="1109"/>
      <c r="U183" s="1109"/>
      <c r="V183" s="1109"/>
      <c r="W183" s="1109"/>
      <c r="X183" s="1109"/>
      <c r="Y183" s="1109"/>
      <c r="Z183" s="1109"/>
      <c r="AA183" s="1109"/>
      <c r="AB183" s="1109"/>
      <c r="AC183" s="1109"/>
      <c r="AD183" s="1109"/>
      <c r="AE183" s="1109"/>
      <c r="AF183" s="1109"/>
      <c r="AG183" s="1109"/>
      <c r="AH183" s="1109"/>
      <c r="AI183" s="1109"/>
      <c r="AJ183" s="1015"/>
      <c r="AK183" s="1015"/>
      <c r="AL183" s="1015"/>
      <c r="AM183" s="1015"/>
      <c r="AN183" s="1015"/>
      <c r="AO183" s="1015"/>
      <c r="AP183" s="1015"/>
      <c r="AQ183" s="1016"/>
      <c r="AV183" s="361"/>
      <c r="AW183" s="361"/>
      <c r="AX183" s="362"/>
    </row>
    <row r="184" spans="2:50" s="198" customFormat="1" ht="15" customHeight="1">
      <c r="B184" s="1011" t="s">
        <v>2706</v>
      </c>
      <c r="C184" s="1012"/>
      <c r="D184" s="1012"/>
      <c r="E184" s="1012"/>
      <c r="F184" s="1012"/>
      <c r="G184" s="1012"/>
      <c r="H184" s="1012"/>
      <c r="I184" s="1012"/>
      <c r="J184" s="1012"/>
      <c r="K184" s="1012"/>
      <c r="L184" s="1012"/>
      <c r="M184" s="1012"/>
      <c r="N184" s="1012"/>
      <c r="O184" s="1012"/>
      <c r="P184" s="1013"/>
      <c r="Q184" s="1153">
        <v>0.75</v>
      </c>
      <c r="R184" s="1153"/>
      <c r="S184" s="1153"/>
      <c r="T184" s="1153"/>
      <c r="U184" s="1153"/>
      <c r="V184" s="1153"/>
      <c r="W184" s="1153"/>
      <c r="X184" s="1153"/>
      <c r="Y184" s="1153"/>
      <c r="Z184" s="1153"/>
      <c r="AA184" s="1153"/>
      <c r="AB184" s="1153"/>
      <c r="AC184" s="1153"/>
      <c r="AD184" s="1153"/>
      <c r="AE184" s="1153"/>
      <c r="AF184" s="1153"/>
      <c r="AG184" s="1153"/>
      <c r="AH184" s="1153"/>
      <c r="AI184" s="1153"/>
      <c r="AJ184" s="174"/>
      <c r="AK184" s="1012" t="s">
        <v>2724</v>
      </c>
      <c r="AL184" s="1012"/>
      <c r="AM184" s="1012"/>
      <c r="AN184" s="1012"/>
      <c r="AO184" s="1012"/>
      <c r="AP184" s="1012"/>
      <c r="AQ184" s="1013"/>
      <c r="AV184" s="361"/>
      <c r="AW184" s="361"/>
      <c r="AX184" s="362"/>
    </row>
    <row r="185" spans="2:50" s="198" customFormat="1" ht="15" customHeight="1">
      <c r="B185" s="1014"/>
      <c r="C185" s="1015"/>
      <c r="D185" s="1015"/>
      <c r="E185" s="1015"/>
      <c r="F185" s="1015"/>
      <c r="G185" s="1015"/>
      <c r="H185" s="1015"/>
      <c r="I185" s="1015"/>
      <c r="J185" s="1015"/>
      <c r="K185" s="1015"/>
      <c r="L185" s="1015"/>
      <c r="M185" s="1015"/>
      <c r="N185" s="1015"/>
      <c r="O185" s="1015"/>
      <c r="P185" s="1016"/>
      <c r="Q185" s="1154"/>
      <c r="R185" s="1154"/>
      <c r="S185" s="1154"/>
      <c r="T185" s="1154"/>
      <c r="U185" s="1154"/>
      <c r="V185" s="1154"/>
      <c r="W185" s="1154"/>
      <c r="X185" s="1154"/>
      <c r="Y185" s="1154"/>
      <c r="Z185" s="1154"/>
      <c r="AA185" s="1154"/>
      <c r="AB185" s="1154"/>
      <c r="AC185" s="1154"/>
      <c r="AD185" s="1154"/>
      <c r="AE185" s="1154"/>
      <c r="AF185" s="1154"/>
      <c r="AG185" s="1154"/>
      <c r="AH185" s="1154"/>
      <c r="AI185" s="1154"/>
      <c r="AJ185" s="536"/>
      <c r="AK185" s="1015"/>
      <c r="AL185" s="1015"/>
      <c r="AM185" s="1015"/>
      <c r="AN185" s="1015"/>
      <c r="AO185" s="1015"/>
      <c r="AP185" s="1015"/>
      <c r="AQ185" s="1016"/>
      <c r="AV185" s="361"/>
      <c r="AW185" s="361"/>
      <c r="AX185" s="362"/>
    </row>
    <row r="186" spans="2:50" s="198" customFormat="1" ht="15" customHeight="1">
      <c r="B186" s="1011" t="s">
        <v>2707</v>
      </c>
      <c r="C186" s="1012"/>
      <c r="D186" s="1012"/>
      <c r="E186" s="1012"/>
      <c r="F186" s="1012"/>
      <c r="G186" s="1012"/>
      <c r="H186" s="1012"/>
      <c r="I186" s="1012"/>
      <c r="J186" s="1012"/>
      <c r="K186" s="1012"/>
      <c r="L186" s="1012"/>
      <c r="M186" s="1012"/>
      <c r="N186" s="1012"/>
      <c r="O186" s="1012"/>
      <c r="P186" s="1013"/>
      <c r="Q186" s="1108">
        <f>ROUNDDOWN(Q182*Q184,0)</f>
        <v>0</v>
      </c>
      <c r="R186" s="1108"/>
      <c r="S186" s="1108"/>
      <c r="T186" s="1108"/>
      <c r="U186" s="1108"/>
      <c r="V186" s="1108"/>
      <c r="W186" s="1108"/>
      <c r="X186" s="1108"/>
      <c r="Y186" s="1108"/>
      <c r="Z186" s="1108"/>
      <c r="AA186" s="1108"/>
      <c r="AB186" s="1108"/>
      <c r="AC186" s="1108"/>
      <c r="AD186" s="1108"/>
      <c r="AE186" s="1108"/>
      <c r="AF186" s="1108"/>
      <c r="AG186" s="1108"/>
      <c r="AH186" s="1108"/>
      <c r="AI186" s="1108"/>
      <c r="AJ186" s="1012" t="s">
        <v>2318</v>
      </c>
      <c r="AK186" s="1012" t="s">
        <v>2725</v>
      </c>
      <c r="AL186" s="1012"/>
      <c r="AM186" s="1012"/>
      <c r="AN186" s="1012"/>
      <c r="AO186" s="1012"/>
      <c r="AP186" s="1012"/>
      <c r="AQ186" s="1013"/>
      <c r="AV186" s="361"/>
      <c r="AW186" s="361"/>
      <c r="AX186" s="362"/>
    </row>
    <row r="187" spans="2:50" s="198" customFormat="1" ht="15" customHeight="1">
      <c r="B187" s="1014"/>
      <c r="C187" s="1015"/>
      <c r="D187" s="1015"/>
      <c r="E187" s="1015"/>
      <c r="F187" s="1015"/>
      <c r="G187" s="1015"/>
      <c r="H187" s="1015"/>
      <c r="I187" s="1015"/>
      <c r="J187" s="1015"/>
      <c r="K187" s="1015"/>
      <c r="L187" s="1015"/>
      <c r="M187" s="1015"/>
      <c r="N187" s="1015"/>
      <c r="O187" s="1015"/>
      <c r="P187" s="1016"/>
      <c r="Q187" s="1109"/>
      <c r="R187" s="1109"/>
      <c r="S187" s="1109"/>
      <c r="T187" s="1109"/>
      <c r="U187" s="1109"/>
      <c r="V187" s="1109"/>
      <c r="W187" s="1109"/>
      <c r="X187" s="1109"/>
      <c r="Y187" s="1109"/>
      <c r="Z187" s="1109"/>
      <c r="AA187" s="1109"/>
      <c r="AB187" s="1109"/>
      <c r="AC187" s="1109"/>
      <c r="AD187" s="1109"/>
      <c r="AE187" s="1109"/>
      <c r="AF187" s="1109"/>
      <c r="AG187" s="1109"/>
      <c r="AH187" s="1109"/>
      <c r="AI187" s="1109"/>
      <c r="AJ187" s="1015"/>
      <c r="AK187" s="1015"/>
      <c r="AL187" s="1015"/>
      <c r="AM187" s="1015"/>
      <c r="AN187" s="1015"/>
      <c r="AO187" s="1015"/>
      <c r="AP187" s="1015"/>
      <c r="AQ187" s="1016"/>
      <c r="AV187" s="361"/>
      <c r="AW187" s="361"/>
      <c r="AX187" s="362"/>
    </row>
    <row r="188" spans="2:50" s="198" customFormat="1" ht="15" customHeight="1">
      <c r="B188" s="1011" t="s">
        <v>2824</v>
      </c>
      <c r="C188" s="1012"/>
      <c r="D188" s="1012"/>
      <c r="E188" s="1012"/>
      <c r="F188" s="1012"/>
      <c r="G188" s="1012"/>
      <c r="H188" s="1012"/>
      <c r="I188" s="1012"/>
      <c r="J188" s="1012"/>
      <c r="K188" s="1012"/>
      <c r="L188" s="1012"/>
      <c r="M188" s="1012"/>
      <c r="N188" s="1012"/>
      <c r="O188" s="1012"/>
      <c r="P188" s="1013"/>
      <c r="Q188" s="1067">
        <f>Q149</f>
        <v>0</v>
      </c>
      <c r="R188" s="1110"/>
      <c r="S188" s="1110"/>
      <c r="T188" s="1110"/>
      <c r="U188" s="1110"/>
      <c r="V188" s="1110"/>
      <c r="W188" s="1110"/>
      <c r="X188" s="1110"/>
      <c r="Y188" s="1110"/>
      <c r="Z188" s="1110"/>
      <c r="AA188" s="1110"/>
      <c r="AB188" s="1110"/>
      <c r="AC188" s="1110"/>
      <c r="AD188" s="1110"/>
      <c r="AE188" s="1110"/>
      <c r="AF188" s="1110"/>
      <c r="AG188" s="1110"/>
      <c r="AH188" s="1110"/>
      <c r="AI188" s="1110"/>
      <c r="AJ188" s="1012" t="s">
        <v>2698</v>
      </c>
      <c r="AK188" s="1012"/>
      <c r="AL188" s="1012" t="s">
        <v>2726</v>
      </c>
      <c r="AM188" s="1012"/>
      <c r="AN188" s="1012"/>
      <c r="AO188" s="1012"/>
      <c r="AP188" s="1012"/>
      <c r="AQ188" s="1013"/>
      <c r="AV188" s="361"/>
      <c r="AW188" s="361"/>
      <c r="AX188" s="362"/>
    </row>
    <row r="189" spans="2:50" s="198" customFormat="1" ht="15" customHeight="1">
      <c r="B189" s="1014"/>
      <c r="C189" s="1015"/>
      <c r="D189" s="1015"/>
      <c r="E189" s="1015"/>
      <c r="F189" s="1015"/>
      <c r="G189" s="1015"/>
      <c r="H189" s="1015"/>
      <c r="I189" s="1015"/>
      <c r="J189" s="1015"/>
      <c r="K189" s="1015"/>
      <c r="L189" s="1015"/>
      <c r="M189" s="1015"/>
      <c r="N189" s="1015"/>
      <c r="O189" s="1015"/>
      <c r="P189" s="1016"/>
      <c r="Q189" s="1111"/>
      <c r="R189" s="1111"/>
      <c r="S189" s="1111"/>
      <c r="T189" s="1111"/>
      <c r="U189" s="1111"/>
      <c r="V189" s="1111"/>
      <c r="W189" s="1111"/>
      <c r="X189" s="1111"/>
      <c r="Y189" s="1111"/>
      <c r="Z189" s="1111"/>
      <c r="AA189" s="1111"/>
      <c r="AB189" s="1111"/>
      <c r="AC189" s="1111"/>
      <c r="AD189" s="1111"/>
      <c r="AE189" s="1111"/>
      <c r="AF189" s="1111"/>
      <c r="AG189" s="1111"/>
      <c r="AH189" s="1111"/>
      <c r="AI189" s="1111"/>
      <c r="AJ189" s="1015"/>
      <c r="AK189" s="1015"/>
      <c r="AL189" s="1015"/>
      <c r="AM189" s="1015"/>
      <c r="AN189" s="1015"/>
      <c r="AO189" s="1015"/>
      <c r="AP189" s="1015"/>
      <c r="AQ189" s="1016"/>
      <c r="AV189" s="361"/>
      <c r="AW189" s="361"/>
      <c r="AX189" s="362"/>
    </row>
    <row r="190" spans="2:50" s="198" customFormat="1" ht="15" customHeight="1">
      <c r="B190" s="1011" t="s">
        <v>2709</v>
      </c>
      <c r="C190" s="1012"/>
      <c r="D190" s="1012"/>
      <c r="E190" s="1012"/>
      <c r="F190" s="1012"/>
      <c r="G190" s="1012"/>
      <c r="H190" s="1012"/>
      <c r="I190" s="1012"/>
      <c r="J190" s="1012"/>
      <c r="K190" s="1012"/>
      <c r="L190" s="1012"/>
      <c r="M190" s="1012"/>
      <c r="N190" s="1012"/>
      <c r="O190" s="1012"/>
      <c r="P190" s="1013"/>
      <c r="Q190" s="1108">
        <f>IFERROR(ROUNDDOWN(Q182/Q178*300000,0),0)</f>
        <v>0</v>
      </c>
      <c r="R190" s="1108"/>
      <c r="S190" s="1108"/>
      <c r="T190" s="1108"/>
      <c r="U190" s="1108"/>
      <c r="V190" s="1108"/>
      <c r="W190" s="1108"/>
      <c r="X190" s="1108"/>
      <c r="Y190" s="1108"/>
      <c r="Z190" s="1108"/>
      <c r="AA190" s="1108"/>
      <c r="AB190" s="1108"/>
      <c r="AC190" s="1108"/>
      <c r="AD190" s="1108"/>
      <c r="AE190" s="1108"/>
      <c r="AF190" s="1108"/>
      <c r="AG190" s="1108"/>
      <c r="AH190" s="1108"/>
      <c r="AI190" s="1108"/>
      <c r="AJ190" s="1151" t="s">
        <v>2712</v>
      </c>
      <c r="AK190" s="1151"/>
      <c r="AL190" s="1151"/>
      <c r="AM190" s="1131" t="s">
        <v>2873</v>
      </c>
      <c r="AN190" s="1131"/>
      <c r="AO190" s="1131"/>
      <c r="AP190" s="1131"/>
      <c r="AQ190" s="1132"/>
      <c r="AV190" s="361"/>
      <c r="AW190" s="361"/>
      <c r="AX190" s="362"/>
    </row>
    <row r="191" spans="2:50" s="198" customFormat="1" ht="15" customHeight="1">
      <c r="B191" s="1014"/>
      <c r="C191" s="1015"/>
      <c r="D191" s="1015"/>
      <c r="E191" s="1015"/>
      <c r="F191" s="1015"/>
      <c r="G191" s="1015"/>
      <c r="H191" s="1015"/>
      <c r="I191" s="1015"/>
      <c r="J191" s="1015"/>
      <c r="K191" s="1015"/>
      <c r="L191" s="1015"/>
      <c r="M191" s="1015"/>
      <c r="N191" s="1015"/>
      <c r="O191" s="1015"/>
      <c r="P191" s="1016"/>
      <c r="Q191" s="1109"/>
      <c r="R191" s="1109"/>
      <c r="S191" s="1109"/>
      <c r="T191" s="1109"/>
      <c r="U191" s="1109"/>
      <c r="V191" s="1109"/>
      <c r="W191" s="1109"/>
      <c r="X191" s="1109"/>
      <c r="Y191" s="1109"/>
      <c r="Z191" s="1109"/>
      <c r="AA191" s="1109"/>
      <c r="AB191" s="1109"/>
      <c r="AC191" s="1109"/>
      <c r="AD191" s="1109"/>
      <c r="AE191" s="1109"/>
      <c r="AF191" s="1109"/>
      <c r="AG191" s="1109"/>
      <c r="AH191" s="1109"/>
      <c r="AI191" s="1109"/>
      <c r="AJ191" s="1152"/>
      <c r="AK191" s="1152"/>
      <c r="AL191" s="1152"/>
      <c r="AM191" s="1133"/>
      <c r="AN191" s="1133"/>
      <c r="AO191" s="1133"/>
      <c r="AP191" s="1133"/>
      <c r="AQ191" s="1134"/>
      <c r="AV191" s="361"/>
      <c r="AW191" s="361"/>
      <c r="AX191" s="362"/>
    </row>
    <row r="192" spans="2:50" s="198" customFormat="1" ht="15" customHeight="1">
      <c r="B192" s="1011" t="s">
        <v>2710</v>
      </c>
      <c r="C192" s="1012"/>
      <c r="D192" s="1012"/>
      <c r="E192" s="1012"/>
      <c r="F192" s="1012"/>
      <c r="G192" s="1012"/>
      <c r="H192" s="1012"/>
      <c r="I192" s="1012"/>
      <c r="J192" s="1012"/>
      <c r="K192" s="1012"/>
      <c r="L192" s="1012"/>
      <c r="M192" s="1012"/>
      <c r="N192" s="1012"/>
      <c r="O192" s="1012"/>
      <c r="P192" s="1013"/>
      <c r="Q192" s="1108">
        <f>ROUNDDOWN(Q188*Q190,0)</f>
        <v>0</v>
      </c>
      <c r="R192" s="1108"/>
      <c r="S192" s="1108"/>
      <c r="T192" s="1108"/>
      <c r="U192" s="1108"/>
      <c r="V192" s="1108"/>
      <c r="W192" s="1108"/>
      <c r="X192" s="1108"/>
      <c r="Y192" s="1108"/>
      <c r="Z192" s="1108"/>
      <c r="AA192" s="1108"/>
      <c r="AB192" s="1108"/>
      <c r="AC192" s="1108"/>
      <c r="AD192" s="1108"/>
      <c r="AE192" s="1108"/>
      <c r="AF192" s="1108"/>
      <c r="AG192" s="1108"/>
      <c r="AH192" s="1108"/>
      <c r="AI192" s="1108"/>
      <c r="AJ192" s="1012" t="s">
        <v>2318</v>
      </c>
      <c r="AK192" s="1012" t="s">
        <v>2727</v>
      </c>
      <c r="AL192" s="1012"/>
      <c r="AM192" s="1012"/>
      <c r="AN192" s="1012"/>
      <c r="AO192" s="1012"/>
      <c r="AP192" s="1012"/>
      <c r="AQ192" s="1013"/>
      <c r="AV192" s="361"/>
      <c r="AW192" s="361"/>
      <c r="AX192" s="362"/>
    </row>
    <row r="193" spans="2:55" s="198" customFormat="1" ht="15" customHeight="1">
      <c r="B193" s="1014"/>
      <c r="C193" s="1015"/>
      <c r="D193" s="1015"/>
      <c r="E193" s="1015"/>
      <c r="F193" s="1015"/>
      <c r="G193" s="1015"/>
      <c r="H193" s="1015"/>
      <c r="I193" s="1015"/>
      <c r="J193" s="1015"/>
      <c r="K193" s="1015"/>
      <c r="L193" s="1015"/>
      <c r="M193" s="1015"/>
      <c r="N193" s="1015"/>
      <c r="O193" s="1015"/>
      <c r="P193" s="1016"/>
      <c r="Q193" s="1109"/>
      <c r="R193" s="1109"/>
      <c r="S193" s="1109"/>
      <c r="T193" s="1109"/>
      <c r="U193" s="1109"/>
      <c r="V193" s="1109"/>
      <c r="W193" s="1109"/>
      <c r="X193" s="1109"/>
      <c r="Y193" s="1109"/>
      <c r="Z193" s="1109"/>
      <c r="AA193" s="1109"/>
      <c r="AB193" s="1109"/>
      <c r="AC193" s="1109"/>
      <c r="AD193" s="1109"/>
      <c r="AE193" s="1109"/>
      <c r="AF193" s="1109"/>
      <c r="AG193" s="1109"/>
      <c r="AH193" s="1109"/>
      <c r="AI193" s="1109"/>
      <c r="AJ193" s="1015"/>
      <c r="AK193" s="1015"/>
      <c r="AL193" s="1015"/>
      <c r="AM193" s="1015"/>
      <c r="AN193" s="1015"/>
      <c r="AO193" s="1015"/>
      <c r="AP193" s="1015"/>
      <c r="AQ193" s="1016"/>
      <c r="AV193" s="361"/>
      <c r="AW193" s="361"/>
      <c r="AX193" s="362"/>
    </row>
    <row r="194" spans="2:55" s="198" customFormat="1" ht="15" customHeight="1">
      <c r="B194" s="1011" t="s">
        <v>2807</v>
      </c>
      <c r="C194" s="1012"/>
      <c r="D194" s="1012"/>
      <c r="E194" s="1012"/>
      <c r="F194" s="1012"/>
      <c r="G194" s="1012"/>
      <c r="H194" s="1012"/>
      <c r="I194" s="1012"/>
      <c r="J194" s="1012"/>
      <c r="K194" s="1012"/>
      <c r="L194" s="1012"/>
      <c r="M194" s="1012"/>
      <c r="N194" s="1012"/>
      <c r="O194" s="1012"/>
      <c r="P194" s="1013"/>
      <c r="Q194" s="1108">
        <f>MIN(Q186,Q192)</f>
        <v>0</v>
      </c>
      <c r="R194" s="1108"/>
      <c r="S194" s="1108"/>
      <c r="T194" s="1108"/>
      <c r="U194" s="1108"/>
      <c r="V194" s="1108"/>
      <c r="W194" s="1108"/>
      <c r="X194" s="1108"/>
      <c r="Y194" s="1108"/>
      <c r="Z194" s="1108"/>
      <c r="AA194" s="1108"/>
      <c r="AB194" s="1108"/>
      <c r="AC194" s="1108"/>
      <c r="AD194" s="1108"/>
      <c r="AE194" s="1108"/>
      <c r="AF194" s="1108"/>
      <c r="AG194" s="1108"/>
      <c r="AH194" s="1108"/>
      <c r="AI194" s="1108"/>
      <c r="AJ194" s="1012" t="s">
        <v>2318</v>
      </c>
      <c r="AK194" s="1147" t="s">
        <v>2720</v>
      </c>
      <c r="AL194" s="1147"/>
      <c r="AM194" s="1147"/>
      <c r="AN194" s="1147"/>
      <c r="AO194" s="1147"/>
      <c r="AP194" s="1147"/>
      <c r="AQ194" s="1148"/>
      <c r="AV194" s="361"/>
      <c r="AW194" s="361"/>
      <c r="AX194" s="362"/>
    </row>
    <row r="195" spans="2:55" s="198" customFormat="1" ht="15" customHeight="1">
      <c r="B195" s="1014"/>
      <c r="C195" s="1015"/>
      <c r="D195" s="1015"/>
      <c r="E195" s="1015"/>
      <c r="F195" s="1015"/>
      <c r="G195" s="1015"/>
      <c r="H195" s="1015"/>
      <c r="I195" s="1015"/>
      <c r="J195" s="1015"/>
      <c r="K195" s="1015"/>
      <c r="L195" s="1015"/>
      <c r="M195" s="1015"/>
      <c r="N195" s="1015"/>
      <c r="O195" s="1015"/>
      <c r="P195" s="1016"/>
      <c r="Q195" s="1109"/>
      <c r="R195" s="1109"/>
      <c r="S195" s="1109"/>
      <c r="T195" s="1109"/>
      <c r="U195" s="1109"/>
      <c r="V195" s="1109"/>
      <c r="W195" s="1109"/>
      <c r="X195" s="1109"/>
      <c r="Y195" s="1109"/>
      <c r="Z195" s="1109"/>
      <c r="AA195" s="1109"/>
      <c r="AB195" s="1109"/>
      <c r="AC195" s="1109"/>
      <c r="AD195" s="1109"/>
      <c r="AE195" s="1109"/>
      <c r="AF195" s="1109"/>
      <c r="AG195" s="1109"/>
      <c r="AH195" s="1109"/>
      <c r="AI195" s="1109"/>
      <c r="AJ195" s="1015"/>
      <c r="AK195" s="1149"/>
      <c r="AL195" s="1149"/>
      <c r="AM195" s="1149"/>
      <c r="AN195" s="1149"/>
      <c r="AO195" s="1149"/>
      <c r="AP195" s="1149"/>
      <c r="AQ195" s="1150"/>
      <c r="AV195" s="361"/>
      <c r="AW195" s="361"/>
      <c r="AX195" s="362"/>
    </row>
    <row r="196" spans="2:55" s="198" customFormat="1" ht="10" customHeight="1" thickBot="1">
      <c r="B196" s="124"/>
      <c r="C196" s="124"/>
      <c r="D196" s="124"/>
      <c r="E196" s="124"/>
      <c r="F196" s="124"/>
      <c r="G196" s="124"/>
      <c r="H196" s="124"/>
      <c r="I196" s="124"/>
      <c r="J196" s="124"/>
      <c r="K196" s="124"/>
      <c r="L196" s="124"/>
      <c r="M196" s="124"/>
      <c r="N196" s="124"/>
      <c r="O196" s="124"/>
      <c r="P196" s="124"/>
      <c r="Q196" s="505"/>
      <c r="R196" s="503"/>
      <c r="S196" s="503"/>
      <c r="T196" s="503"/>
      <c r="U196" s="503"/>
      <c r="V196" s="503"/>
      <c r="W196" s="503"/>
      <c r="X196" s="503"/>
      <c r="Y196" s="503"/>
      <c r="Z196" s="503"/>
      <c r="AA196" s="503"/>
      <c r="AB196" s="503"/>
      <c r="AC196" s="503"/>
      <c r="AD196" s="503"/>
      <c r="AE196" s="503"/>
      <c r="AF196" s="503"/>
      <c r="AG196" s="503"/>
      <c r="AH196" s="503"/>
      <c r="AI196" s="503"/>
      <c r="AJ196" s="124"/>
      <c r="AK196" s="123"/>
      <c r="AL196" s="123"/>
      <c r="AM196" s="123"/>
      <c r="AN196" s="123"/>
      <c r="AO196" s="123"/>
      <c r="AP196" s="123"/>
      <c r="AQ196" s="123"/>
      <c r="AV196" s="361"/>
      <c r="AW196" s="361"/>
      <c r="AX196" s="362"/>
    </row>
    <row r="197" spans="2:55" s="198" customFormat="1" ht="15" customHeight="1">
      <c r="B197" s="1135" t="s">
        <v>2737</v>
      </c>
      <c r="C197" s="1136"/>
      <c r="D197" s="1136"/>
      <c r="E197" s="1136"/>
      <c r="F197" s="1136"/>
      <c r="G197" s="1136"/>
      <c r="H197" s="1136"/>
      <c r="I197" s="1136"/>
      <c r="J197" s="1136"/>
      <c r="K197" s="1136"/>
      <c r="L197" s="1136"/>
      <c r="M197" s="1136"/>
      <c r="N197" s="1136"/>
      <c r="O197" s="1136"/>
      <c r="P197" s="1137"/>
      <c r="Q197" s="1141">
        <f>MIN(ROUNDDOWN(Q174+Q194,-3),AS198)</f>
        <v>0</v>
      </c>
      <c r="R197" s="1141"/>
      <c r="S197" s="1141"/>
      <c r="T197" s="1141"/>
      <c r="U197" s="1141"/>
      <c r="V197" s="1141"/>
      <c r="W197" s="1141"/>
      <c r="X197" s="1141"/>
      <c r="Y197" s="1141"/>
      <c r="Z197" s="1141"/>
      <c r="AA197" s="1141"/>
      <c r="AB197" s="1141"/>
      <c r="AC197" s="1141"/>
      <c r="AD197" s="1141"/>
      <c r="AE197" s="1141"/>
      <c r="AF197" s="1141"/>
      <c r="AG197" s="1141"/>
      <c r="AH197" s="1141"/>
      <c r="AI197" s="1141"/>
      <c r="AJ197" s="1136" t="s">
        <v>2318</v>
      </c>
      <c r="AK197" s="1143" t="s">
        <v>2735</v>
      </c>
      <c r="AL197" s="1143"/>
      <c r="AM197" s="1143"/>
      <c r="AN197" s="1143"/>
      <c r="AO197" s="1143"/>
      <c r="AP197" s="1143"/>
      <c r="AQ197" s="1144"/>
      <c r="AS197" s="198" t="s">
        <v>2822</v>
      </c>
      <c r="AV197" s="361"/>
      <c r="AW197" s="361"/>
      <c r="AX197" s="362"/>
    </row>
    <row r="198" spans="2:55" s="198" customFormat="1" ht="22.5" customHeight="1" thickBot="1">
      <c r="B198" s="1138"/>
      <c r="C198" s="1139"/>
      <c r="D198" s="1139"/>
      <c r="E198" s="1139"/>
      <c r="F198" s="1139"/>
      <c r="G198" s="1139"/>
      <c r="H198" s="1139"/>
      <c r="I198" s="1139"/>
      <c r="J198" s="1139"/>
      <c r="K198" s="1139"/>
      <c r="L198" s="1139"/>
      <c r="M198" s="1139"/>
      <c r="N198" s="1139"/>
      <c r="O198" s="1139"/>
      <c r="P198" s="1140"/>
      <c r="Q198" s="1142"/>
      <c r="R198" s="1142"/>
      <c r="S198" s="1142"/>
      <c r="T198" s="1142"/>
      <c r="U198" s="1142"/>
      <c r="V198" s="1142"/>
      <c r="W198" s="1142"/>
      <c r="X198" s="1142"/>
      <c r="Y198" s="1142"/>
      <c r="Z198" s="1142"/>
      <c r="AA198" s="1142"/>
      <c r="AB198" s="1142"/>
      <c r="AC198" s="1142"/>
      <c r="AD198" s="1142"/>
      <c r="AE198" s="1142"/>
      <c r="AF198" s="1142"/>
      <c r="AG198" s="1142"/>
      <c r="AH198" s="1142"/>
      <c r="AI198" s="1142"/>
      <c r="AJ198" s="1139"/>
      <c r="AK198" s="1145"/>
      <c r="AL198" s="1145"/>
      <c r="AM198" s="1145"/>
      <c r="AN198" s="1145"/>
      <c r="AO198" s="1145"/>
      <c r="AP198" s="1145"/>
      <c r="AQ198" s="1146"/>
      <c r="AS198" s="667">
        <v>100000000</v>
      </c>
      <c r="AV198" s="361"/>
      <c r="AW198" s="361"/>
      <c r="AX198" s="362"/>
      <c r="BC198" s="668"/>
    </row>
    <row r="199" spans="2:55" ht="15" customHeight="1">
      <c r="B199" s="587"/>
      <c r="C199" s="587"/>
      <c r="D199" s="587"/>
      <c r="E199" s="587"/>
      <c r="F199" s="587"/>
      <c r="G199" s="587"/>
      <c r="H199" s="587"/>
      <c r="I199" s="587"/>
      <c r="J199" s="587"/>
      <c r="K199" s="587"/>
      <c r="L199" s="587"/>
      <c r="M199" s="587"/>
      <c r="N199" s="587"/>
      <c r="O199" s="587"/>
      <c r="P199" s="587"/>
      <c r="Q199" s="587"/>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87"/>
      <c r="AQ199" s="587"/>
      <c r="AR199" s="3" t="s">
        <v>3007</v>
      </c>
    </row>
    <row r="200" spans="2:55" ht="15" customHeight="1">
      <c r="B200" s="1930" t="s">
        <v>2339</v>
      </c>
      <c r="C200" s="1931"/>
      <c r="D200" s="1931"/>
      <c r="E200" s="1931"/>
      <c r="F200" s="1931"/>
      <c r="G200" s="1931"/>
      <c r="H200" s="1931"/>
      <c r="I200" s="588"/>
      <c r="J200" s="584"/>
      <c r="K200" s="2026" t="s">
        <v>2340</v>
      </c>
      <c r="L200" s="2026"/>
      <c r="M200" s="2030">
        <f>MIN(Q197,AS198)</f>
        <v>0</v>
      </c>
      <c r="N200" s="2030"/>
      <c r="O200" s="2030"/>
      <c r="P200" s="2030"/>
      <c r="Q200" s="2030"/>
      <c r="R200" s="2030"/>
      <c r="S200" s="2030"/>
      <c r="T200" s="2030"/>
      <c r="U200" s="2030"/>
      <c r="V200" s="2030"/>
      <c r="W200" s="2030"/>
      <c r="X200" s="2030"/>
      <c r="Y200" s="2030"/>
      <c r="Z200" s="2030"/>
      <c r="AA200" s="2030"/>
      <c r="AB200" s="2030"/>
      <c r="AC200" s="2030"/>
      <c r="AD200" s="2030"/>
      <c r="AE200" s="2030"/>
      <c r="AF200" s="2028" t="s">
        <v>2318</v>
      </c>
      <c r="AG200" s="2028"/>
      <c r="AH200" s="589"/>
      <c r="AI200" s="589"/>
      <c r="AJ200" s="589"/>
      <c r="AK200" s="589"/>
      <c r="AL200" s="589"/>
      <c r="AM200" s="589"/>
      <c r="AN200" s="589"/>
      <c r="AO200" s="589"/>
      <c r="AP200" s="589"/>
      <c r="AQ200" s="590"/>
      <c r="AT200" s="268">
        <f>IF(第10号様式!Q198=0,'第1号（交付申請） '!Q208,MIN('第1号（交付申請） '!Q208,第10号様式!Q198))</f>
        <v>0</v>
      </c>
    </row>
    <row r="201" spans="2:55" ht="15" customHeight="1">
      <c r="B201" s="1936"/>
      <c r="C201" s="1937"/>
      <c r="D201" s="1937"/>
      <c r="E201" s="1937"/>
      <c r="F201" s="1937"/>
      <c r="G201" s="1937"/>
      <c r="H201" s="1937"/>
      <c r="I201" s="591"/>
      <c r="J201" s="592"/>
      <c r="K201" s="2027"/>
      <c r="L201" s="2027"/>
      <c r="M201" s="2031"/>
      <c r="N201" s="2031"/>
      <c r="O201" s="2031"/>
      <c r="P201" s="2031"/>
      <c r="Q201" s="2031"/>
      <c r="R201" s="2031"/>
      <c r="S201" s="2031"/>
      <c r="T201" s="2031"/>
      <c r="U201" s="2031"/>
      <c r="V201" s="2031"/>
      <c r="W201" s="2031"/>
      <c r="X201" s="2031"/>
      <c r="Y201" s="2031"/>
      <c r="Z201" s="2031"/>
      <c r="AA201" s="2031"/>
      <c r="AB201" s="2031"/>
      <c r="AC201" s="2031"/>
      <c r="AD201" s="2031"/>
      <c r="AE201" s="2031"/>
      <c r="AF201" s="2029"/>
      <c r="AG201" s="2029"/>
      <c r="AH201" s="593"/>
      <c r="AI201" s="593"/>
      <c r="AJ201" s="593"/>
      <c r="AK201" s="593"/>
      <c r="AL201" s="593"/>
      <c r="AM201" s="593"/>
      <c r="AN201" s="593"/>
      <c r="AO201" s="594"/>
      <c r="AP201" s="594"/>
      <c r="AQ201" s="586"/>
      <c r="AR201" s="178"/>
      <c r="AS201" s="178"/>
      <c r="AT201" s="268"/>
      <c r="AU201" s="578" t="s">
        <v>2903</v>
      </c>
    </row>
    <row r="202" spans="2:55" ht="15" customHeight="1">
      <c r="B202" s="584"/>
      <c r="C202" s="584"/>
      <c r="D202" s="583"/>
      <c r="E202" s="583"/>
      <c r="F202" s="583"/>
      <c r="G202" s="583"/>
      <c r="H202" s="583"/>
      <c r="I202" s="269"/>
      <c r="J202" s="269"/>
      <c r="K202" s="269"/>
      <c r="L202" s="269"/>
      <c r="M202" s="269"/>
      <c r="N202" s="269"/>
      <c r="O202" s="269"/>
      <c r="P202" s="595"/>
      <c r="Q202" s="595"/>
      <c r="R202" s="595"/>
      <c r="S202" s="596"/>
      <c r="T202" s="596"/>
      <c r="U202" s="596"/>
      <c r="V202" s="596"/>
      <c r="W202" s="596"/>
      <c r="X202" s="596"/>
      <c r="Y202" s="596"/>
      <c r="Z202" s="597"/>
      <c r="AA202" s="597"/>
      <c r="AB202" s="597"/>
      <c r="AC202" s="597"/>
      <c r="AD202" s="597"/>
      <c r="AE202" s="597"/>
      <c r="AF202" s="597"/>
      <c r="AG202" s="597"/>
      <c r="AH202" s="597"/>
      <c r="AI202" s="597"/>
      <c r="AJ202" s="597"/>
      <c r="AK202" s="597"/>
      <c r="AL202" s="597"/>
      <c r="AM202" s="597"/>
      <c r="AN202" s="597"/>
      <c r="AO202" s="597"/>
      <c r="AP202" s="597"/>
      <c r="AQ202" s="597"/>
      <c r="AT202" s="268"/>
      <c r="AU202" s="268"/>
    </row>
    <row r="203" spans="2:55" ht="15" customHeight="1">
      <c r="B203" s="592" t="s">
        <v>2342</v>
      </c>
      <c r="C203" s="592"/>
      <c r="D203" s="598"/>
      <c r="E203" s="598"/>
      <c r="F203" s="598"/>
      <c r="G203" s="598"/>
      <c r="H203" s="598"/>
      <c r="I203" s="598"/>
      <c r="J203" s="598"/>
      <c r="K203" s="598"/>
      <c r="L203" s="598"/>
      <c r="M203" s="598"/>
      <c r="N203" s="598"/>
      <c r="O203" s="598"/>
      <c r="P203" s="547"/>
      <c r="Q203" s="547"/>
      <c r="R203" s="547"/>
      <c r="S203" s="599"/>
      <c r="T203" s="599"/>
      <c r="U203" s="599"/>
      <c r="V203" s="599"/>
      <c r="W203" s="599"/>
      <c r="X203" s="599"/>
      <c r="Y203" s="599"/>
      <c r="Z203" s="548"/>
      <c r="AA203" s="548"/>
      <c r="AB203" s="548"/>
      <c r="AC203" s="548"/>
      <c r="AD203" s="548"/>
      <c r="AE203" s="548"/>
      <c r="AF203" s="548"/>
      <c r="AG203" s="548"/>
      <c r="AH203" s="548"/>
      <c r="AI203" s="548"/>
      <c r="AJ203" s="548"/>
      <c r="AK203" s="548"/>
      <c r="AL203" s="548"/>
      <c r="AM203" s="548"/>
      <c r="AN203" s="548"/>
      <c r="AO203" s="548"/>
      <c r="AP203" s="548"/>
      <c r="AQ203" s="548"/>
      <c r="AT203" s="268"/>
      <c r="AU203" s="268"/>
    </row>
    <row r="204" spans="2:55" ht="15" hidden="1" customHeight="1">
      <c r="B204" s="1960" t="s">
        <v>2343</v>
      </c>
      <c r="C204" s="1961"/>
      <c r="D204" s="1961"/>
      <c r="E204" s="1961"/>
      <c r="F204" s="1961"/>
      <c r="G204" s="1961"/>
      <c r="H204" s="1961"/>
      <c r="I204" s="1961"/>
      <c r="J204" s="1961"/>
      <c r="K204" s="1962"/>
      <c r="L204" s="600"/>
      <c r="M204" s="1966"/>
      <c r="N204" s="1967"/>
      <c r="O204" s="1967"/>
      <c r="P204" s="1967"/>
      <c r="Q204" s="1967"/>
      <c r="R204" s="1967"/>
      <c r="S204" s="1967"/>
      <c r="T204" s="1967"/>
      <c r="U204" s="1967"/>
      <c r="V204" s="1967"/>
      <c r="W204" s="1967"/>
      <c r="X204" s="1967"/>
      <c r="Y204" s="1967"/>
      <c r="Z204" s="1967"/>
      <c r="AA204" s="1967"/>
      <c r="AB204" s="1967"/>
      <c r="AC204" s="1967"/>
      <c r="AD204" s="1967"/>
      <c r="AE204" s="1967"/>
      <c r="AF204" s="1967"/>
      <c r="AG204" s="1967"/>
      <c r="AH204" s="1967"/>
      <c r="AI204" s="1967"/>
      <c r="AJ204" s="1967"/>
      <c r="AK204" s="1967"/>
      <c r="AL204" s="1967"/>
      <c r="AM204" s="1967"/>
      <c r="AN204" s="1967"/>
      <c r="AO204" s="1967"/>
      <c r="AP204" s="1967"/>
      <c r="AQ204" s="1967"/>
      <c r="AR204" s="1968"/>
      <c r="AT204" s="268"/>
      <c r="AU204" s="268"/>
    </row>
    <row r="205" spans="2:55" ht="15" hidden="1" customHeight="1">
      <c r="B205" s="1963"/>
      <c r="C205" s="1964"/>
      <c r="D205" s="1964"/>
      <c r="E205" s="1964"/>
      <c r="F205" s="1964"/>
      <c r="G205" s="1964"/>
      <c r="H205" s="1964"/>
      <c r="I205" s="1964"/>
      <c r="J205" s="1964"/>
      <c r="K205" s="1965"/>
      <c r="L205" s="601"/>
      <c r="M205" s="1969"/>
      <c r="N205" s="1970"/>
      <c r="O205" s="1970"/>
      <c r="P205" s="1970"/>
      <c r="Q205" s="1970"/>
      <c r="R205" s="1970"/>
      <c r="S205" s="1970"/>
      <c r="T205" s="1970"/>
      <c r="U205" s="1970"/>
      <c r="V205" s="1970"/>
      <c r="W205" s="1970"/>
      <c r="X205" s="1970"/>
      <c r="Y205" s="1970"/>
      <c r="Z205" s="1970"/>
      <c r="AA205" s="1970"/>
      <c r="AB205" s="1970"/>
      <c r="AC205" s="1970"/>
      <c r="AD205" s="1970"/>
      <c r="AE205" s="1970"/>
      <c r="AF205" s="1970"/>
      <c r="AG205" s="1970"/>
      <c r="AH205" s="1970"/>
      <c r="AI205" s="1970"/>
      <c r="AJ205" s="1970"/>
      <c r="AK205" s="1970"/>
      <c r="AL205" s="1970"/>
      <c r="AM205" s="1970"/>
      <c r="AN205" s="1970"/>
      <c r="AO205" s="1970"/>
      <c r="AP205" s="1970"/>
      <c r="AQ205" s="1970"/>
      <c r="AR205" s="1970"/>
      <c r="AT205" s="602"/>
      <c r="AU205" s="602"/>
    </row>
    <row r="206" spans="2:55" ht="15" hidden="1" customHeight="1">
      <c r="B206" s="1930" t="s">
        <v>2345</v>
      </c>
      <c r="C206" s="1931"/>
      <c r="D206" s="1931"/>
      <c r="E206" s="1931"/>
      <c r="F206" s="1931"/>
      <c r="G206" s="1931"/>
      <c r="H206" s="1971"/>
      <c r="I206" s="1971"/>
      <c r="J206" s="1971"/>
      <c r="K206" s="1972"/>
      <c r="L206" s="600"/>
      <c r="M206" s="1966"/>
      <c r="N206" s="1967"/>
      <c r="O206" s="1967"/>
      <c r="P206" s="1967"/>
      <c r="Q206" s="1967"/>
      <c r="R206" s="1967"/>
      <c r="S206" s="1967"/>
      <c r="T206" s="1967"/>
      <c r="U206" s="1967"/>
      <c r="V206" s="1967"/>
      <c r="W206" s="1967"/>
      <c r="X206" s="1967"/>
      <c r="Y206" s="1967"/>
      <c r="Z206" s="1967"/>
      <c r="AA206" s="1967"/>
      <c r="AB206" s="1967"/>
      <c r="AC206" s="1967"/>
      <c r="AD206" s="1967"/>
      <c r="AE206" s="1967"/>
      <c r="AF206" s="1967"/>
      <c r="AG206" s="1967"/>
      <c r="AH206" s="1967"/>
      <c r="AI206" s="1967"/>
      <c r="AJ206" s="1967"/>
      <c r="AK206" s="1967"/>
      <c r="AL206" s="1967"/>
      <c r="AM206" s="1967"/>
      <c r="AN206" s="1967"/>
      <c r="AO206" s="1967"/>
      <c r="AP206" s="1967"/>
      <c r="AQ206" s="1967"/>
      <c r="AR206" s="1967"/>
      <c r="AT206" s="268"/>
      <c r="AU206" s="268"/>
    </row>
    <row r="207" spans="2:55" ht="15" hidden="1" customHeight="1">
      <c r="B207" s="1936"/>
      <c r="C207" s="1937"/>
      <c r="D207" s="1937"/>
      <c r="E207" s="1937"/>
      <c r="F207" s="1937"/>
      <c r="G207" s="1937"/>
      <c r="H207" s="1973"/>
      <c r="I207" s="1973"/>
      <c r="J207" s="1973"/>
      <c r="K207" s="1974"/>
      <c r="L207" s="601"/>
      <c r="M207" s="1975"/>
      <c r="N207" s="1976"/>
      <c r="O207" s="1976"/>
      <c r="P207" s="1976"/>
      <c r="Q207" s="1976"/>
      <c r="R207" s="1976"/>
      <c r="S207" s="1976"/>
      <c r="T207" s="1976"/>
      <c r="U207" s="1976"/>
      <c r="V207" s="1976"/>
      <c r="W207" s="1976"/>
      <c r="X207" s="1976"/>
      <c r="Y207" s="1976"/>
      <c r="Z207" s="1976"/>
      <c r="AA207" s="1976"/>
      <c r="AB207" s="1976"/>
      <c r="AC207" s="1976"/>
      <c r="AD207" s="1976"/>
      <c r="AE207" s="1976"/>
      <c r="AF207" s="1976"/>
      <c r="AG207" s="1976"/>
      <c r="AH207" s="1976"/>
      <c r="AI207" s="1976"/>
      <c r="AJ207" s="1976"/>
      <c r="AK207" s="1976"/>
      <c r="AL207" s="1976"/>
      <c r="AM207" s="1976"/>
      <c r="AN207" s="1976"/>
      <c r="AO207" s="1976"/>
      <c r="AP207" s="1976"/>
      <c r="AQ207" s="1976"/>
      <c r="AR207" s="1977"/>
      <c r="AT207" s="268"/>
      <c r="AU207" s="268"/>
    </row>
    <row r="208" spans="2:55" ht="15" customHeight="1">
      <c r="B208" s="2032" t="s">
        <v>2482</v>
      </c>
      <c r="C208" s="2033"/>
      <c r="D208" s="2033"/>
      <c r="E208" s="2033"/>
      <c r="F208" s="2033"/>
      <c r="G208" s="2033"/>
      <c r="H208" s="2033"/>
      <c r="I208" s="2021"/>
      <c r="J208" s="2019"/>
      <c r="K208" s="2019"/>
      <c r="L208" s="2019"/>
      <c r="M208" s="2019"/>
      <c r="N208" s="2019"/>
      <c r="O208" s="2015"/>
      <c r="P208" s="2016"/>
      <c r="Q208" s="2038" t="s">
        <v>2346</v>
      </c>
      <c r="R208" s="2039"/>
      <c r="S208" s="2039"/>
      <c r="T208" s="2039"/>
      <c r="U208" s="2039"/>
      <c r="V208" s="2021"/>
      <c r="W208" s="2019"/>
      <c r="X208" s="2019"/>
      <c r="Y208" s="2019"/>
      <c r="Z208" s="2019"/>
      <c r="AA208" s="2042"/>
      <c r="AB208" s="2036" t="s">
        <v>2347</v>
      </c>
      <c r="AC208" s="2036"/>
      <c r="AD208" s="2036"/>
      <c r="AE208" s="2036"/>
      <c r="AF208" s="2036"/>
      <c r="AG208" s="2036"/>
      <c r="AH208" s="2044" t="s">
        <v>2348</v>
      </c>
      <c r="AI208" s="2044"/>
      <c r="AJ208" s="2044"/>
      <c r="AK208" s="2044"/>
      <c r="AL208" s="2044"/>
      <c r="AM208" s="2044"/>
      <c r="AN208" s="2044"/>
      <c r="AO208" s="2044"/>
      <c r="AP208" s="2044"/>
      <c r="AQ208" s="2045"/>
      <c r="AR208" s="603"/>
      <c r="AT208" s="268"/>
      <c r="AU208" s="578" t="s">
        <v>2344</v>
      </c>
    </row>
    <row r="209" spans="1:50" ht="15" customHeight="1">
      <c r="B209" s="2034"/>
      <c r="C209" s="2035"/>
      <c r="D209" s="2035"/>
      <c r="E209" s="2035"/>
      <c r="F209" s="2035"/>
      <c r="G209" s="2035"/>
      <c r="H209" s="2035"/>
      <c r="I209" s="2022"/>
      <c r="J209" s="2020"/>
      <c r="K209" s="2020"/>
      <c r="L209" s="2020"/>
      <c r="M209" s="2020"/>
      <c r="N209" s="2020"/>
      <c r="O209" s="2017"/>
      <c r="P209" s="2018"/>
      <c r="Q209" s="2040"/>
      <c r="R209" s="2041"/>
      <c r="S209" s="2041"/>
      <c r="T209" s="2041"/>
      <c r="U209" s="2041"/>
      <c r="V209" s="2022"/>
      <c r="W209" s="2020"/>
      <c r="X209" s="2020"/>
      <c r="Y209" s="2020"/>
      <c r="Z209" s="2020"/>
      <c r="AA209" s="2043"/>
      <c r="AB209" s="2037"/>
      <c r="AC209" s="2037"/>
      <c r="AD209" s="2037"/>
      <c r="AE209" s="2037"/>
      <c r="AF209" s="2037"/>
      <c r="AG209" s="2037"/>
      <c r="AH209" s="2046"/>
      <c r="AI209" s="2046"/>
      <c r="AJ209" s="2046"/>
      <c r="AK209" s="2046"/>
      <c r="AL209" s="2046"/>
      <c r="AM209" s="2046"/>
      <c r="AN209" s="2046"/>
      <c r="AO209" s="2046"/>
      <c r="AP209" s="2046"/>
      <c r="AQ209" s="2047"/>
      <c r="AR209" s="603"/>
      <c r="AT209" s="268"/>
      <c r="AU209" s="268"/>
    </row>
    <row r="210" spans="1:50" ht="15" customHeight="1">
      <c r="B210" s="2007" t="s">
        <v>2349</v>
      </c>
      <c r="C210" s="2008"/>
      <c r="D210" s="2008"/>
      <c r="E210" s="2008"/>
      <c r="F210" s="2008"/>
      <c r="G210" s="2008"/>
      <c r="H210" s="2008"/>
      <c r="I210" s="2023" t="s">
        <v>2350</v>
      </c>
      <c r="J210" s="2024"/>
      <c r="K210" s="2024"/>
      <c r="L210" s="2024"/>
      <c r="M210" s="2024"/>
      <c r="N210" s="2024"/>
      <c r="O210" s="2024"/>
      <c r="P210" s="2024"/>
      <c r="Q210" s="2024"/>
      <c r="R210" s="2024"/>
      <c r="S210" s="2024"/>
      <c r="T210" s="2024"/>
      <c r="U210" s="2024"/>
      <c r="V210" s="2024"/>
      <c r="W210" s="2024"/>
      <c r="X210" s="2024"/>
      <c r="Y210" s="2024"/>
      <c r="Z210" s="2024"/>
      <c r="AA210" s="2024"/>
      <c r="AB210" s="2024"/>
      <c r="AC210" s="2024"/>
      <c r="AD210" s="2024"/>
      <c r="AE210" s="2024"/>
      <c r="AF210" s="2024"/>
      <c r="AG210" s="2024"/>
      <c r="AH210" s="2024"/>
      <c r="AI210" s="2024"/>
      <c r="AJ210" s="2024"/>
      <c r="AK210" s="2024"/>
      <c r="AL210" s="2024"/>
      <c r="AM210" s="2024"/>
      <c r="AN210" s="2024"/>
      <c r="AO210" s="2024"/>
      <c r="AP210" s="2024"/>
      <c r="AQ210" s="2025"/>
      <c r="AR210" s="639"/>
      <c r="AT210" s="268"/>
      <c r="AU210" s="268"/>
      <c r="AX210" s="604"/>
    </row>
    <row r="211" spans="1:50" ht="15" customHeight="1">
      <c r="B211" s="2009"/>
      <c r="C211" s="2010"/>
      <c r="D211" s="2010"/>
      <c r="E211" s="2010"/>
      <c r="F211" s="2010"/>
      <c r="G211" s="2010"/>
      <c r="H211" s="2010"/>
      <c r="I211" s="2001"/>
      <c r="J211" s="2002"/>
      <c r="K211" s="2002"/>
      <c r="L211" s="2002"/>
      <c r="M211" s="2002"/>
      <c r="N211" s="2002"/>
      <c r="O211" s="2002"/>
      <c r="P211" s="2002"/>
      <c r="Q211" s="2002"/>
      <c r="R211" s="2002"/>
      <c r="S211" s="2002"/>
      <c r="T211" s="2002"/>
      <c r="U211" s="2002"/>
      <c r="V211" s="2002"/>
      <c r="W211" s="2002"/>
      <c r="X211" s="2002"/>
      <c r="Y211" s="2002"/>
      <c r="Z211" s="2002"/>
      <c r="AA211" s="2002"/>
      <c r="AB211" s="2002"/>
      <c r="AC211" s="2002"/>
      <c r="AD211" s="2002"/>
      <c r="AE211" s="2002"/>
      <c r="AF211" s="2002"/>
      <c r="AG211" s="2002"/>
      <c r="AH211" s="2002"/>
      <c r="AI211" s="2002"/>
      <c r="AJ211" s="2002"/>
      <c r="AK211" s="2002"/>
      <c r="AL211" s="2002"/>
      <c r="AM211" s="2002"/>
      <c r="AN211" s="2002"/>
      <c r="AO211" s="2002"/>
      <c r="AP211" s="2002"/>
      <c r="AQ211" s="2003"/>
      <c r="AR211" s="605"/>
      <c r="AT211" s="268"/>
      <c r="AU211" s="268"/>
      <c r="AX211" s="604"/>
    </row>
    <row r="212" spans="1:50" ht="15" customHeight="1">
      <c r="B212" s="2011"/>
      <c r="C212" s="2012"/>
      <c r="D212" s="2012"/>
      <c r="E212" s="2012"/>
      <c r="F212" s="2012"/>
      <c r="G212" s="2012"/>
      <c r="H212" s="2012"/>
      <c r="I212" s="2004"/>
      <c r="J212" s="2005"/>
      <c r="K212" s="2005"/>
      <c r="L212" s="2005"/>
      <c r="M212" s="2005"/>
      <c r="N212" s="2005"/>
      <c r="O212" s="2005"/>
      <c r="P212" s="2005"/>
      <c r="Q212" s="2005"/>
      <c r="R212" s="2005"/>
      <c r="S212" s="2005"/>
      <c r="T212" s="2005"/>
      <c r="U212" s="2005"/>
      <c r="V212" s="2005"/>
      <c r="W212" s="2005"/>
      <c r="X212" s="2005"/>
      <c r="Y212" s="2005"/>
      <c r="Z212" s="2005"/>
      <c r="AA212" s="2005"/>
      <c r="AB212" s="2005"/>
      <c r="AC212" s="2005"/>
      <c r="AD212" s="2005"/>
      <c r="AE212" s="2005"/>
      <c r="AF212" s="2005"/>
      <c r="AG212" s="2005"/>
      <c r="AH212" s="2005"/>
      <c r="AI212" s="2005"/>
      <c r="AJ212" s="2005"/>
      <c r="AK212" s="2005"/>
      <c r="AL212" s="2005"/>
      <c r="AM212" s="2005"/>
      <c r="AN212" s="2005"/>
      <c r="AO212" s="2005"/>
      <c r="AP212" s="2005"/>
      <c r="AQ212" s="2006"/>
      <c r="AR212" s="605"/>
      <c r="AT212" s="268"/>
      <c r="AU212" s="268"/>
      <c r="AX212" s="604"/>
    </row>
    <row r="213" spans="1:50" ht="15" customHeight="1">
      <c r="B213" s="2007" t="s">
        <v>2351</v>
      </c>
      <c r="C213" s="2008"/>
      <c r="D213" s="2008"/>
      <c r="E213" s="2008"/>
      <c r="F213" s="2008"/>
      <c r="G213" s="2008"/>
      <c r="H213" s="2013"/>
      <c r="I213" s="2021"/>
      <c r="J213" s="2019"/>
      <c r="K213" s="2019"/>
      <c r="L213" s="2019"/>
      <c r="M213" s="2019"/>
      <c r="N213" s="2019"/>
      <c r="O213" s="2019"/>
      <c r="P213" s="2019"/>
      <c r="Q213" s="2019"/>
      <c r="R213" s="2019"/>
      <c r="S213" s="2019"/>
      <c r="T213" s="2019"/>
      <c r="U213" s="2015"/>
      <c r="V213" s="2016"/>
      <c r="W213" s="603"/>
      <c r="X213" s="606"/>
      <c r="Y213" s="606"/>
      <c r="Z213" s="606"/>
      <c r="AA213" s="606"/>
      <c r="AB213" s="606"/>
      <c r="AC213" s="606"/>
      <c r="AD213" s="606"/>
      <c r="AE213" s="606"/>
      <c r="AF213" s="606"/>
      <c r="AG213" s="606"/>
      <c r="AH213" s="606"/>
      <c r="AI213" s="606"/>
      <c r="AJ213" s="606"/>
      <c r="AK213" s="606"/>
      <c r="AL213" s="606"/>
      <c r="AM213" s="606"/>
      <c r="AN213" s="606"/>
      <c r="AO213" s="606"/>
      <c r="AP213" s="606"/>
      <c r="AQ213" s="606"/>
      <c r="AR213" s="606"/>
      <c r="AT213" s="268"/>
      <c r="AU213" s="268"/>
      <c r="AX213" s="604"/>
    </row>
    <row r="214" spans="1:50" ht="15" customHeight="1">
      <c r="B214" s="2011"/>
      <c r="C214" s="2012"/>
      <c r="D214" s="2012"/>
      <c r="E214" s="2012"/>
      <c r="F214" s="2012"/>
      <c r="G214" s="2012"/>
      <c r="H214" s="2014"/>
      <c r="I214" s="2022"/>
      <c r="J214" s="2020"/>
      <c r="K214" s="2020"/>
      <c r="L214" s="2020"/>
      <c r="M214" s="2020"/>
      <c r="N214" s="2020"/>
      <c r="O214" s="2020"/>
      <c r="P214" s="2020"/>
      <c r="Q214" s="2020"/>
      <c r="R214" s="2020"/>
      <c r="S214" s="2020"/>
      <c r="T214" s="2020"/>
      <c r="U214" s="2017"/>
      <c r="V214" s="2018"/>
      <c r="W214" s="603"/>
      <c r="X214" s="606"/>
      <c r="Y214" s="606"/>
      <c r="Z214" s="606"/>
      <c r="AA214" s="606"/>
      <c r="AB214" s="606"/>
      <c r="AC214" s="606"/>
      <c r="AD214" s="606"/>
      <c r="AE214" s="606"/>
      <c r="AF214" s="606"/>
      <c r="AG214" s="606"/>
      <c r="AH214" s="606"/>
      <c r="AI214" s="606"/>
      <c r="AJ214" s="606"/>
      <c r="AK214" s="606"/>
      <c r="AL214" s="606"/>
      <c r="AM214" s="606"/>
      <c r="AN214" s="606"/>
      <c r="AO214" s="606"/>
      <c r="AP214" s="606"/>
      <c r="AQ214" s="606"/>
      <c r="AR214" s="606"/>
      <c r="AT214" s="268"/>
      <c r="AU214" s="268"/>
      <c r="AX214" s="604"/>
    </row>
    <row r="215" spans="1:50" ht="15" customHeight="1">
      <c r="B215" s="584"/>
      <c r="C215" s="584"/>
      <c r="D215" s="583"/>
      <c r="E215" s="583"/>
      <c r="F215" s="583"/>
      <c r="G215" s="583"/>
      <c r="H215" s="583"/>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K215" s="269"/>
      <c r="AL215" s="269"/>
      <c r="AM215" s="178"/>
      <c r="AN215" s="178"/>
      <c r="AO215" s="549"/>
      <c r="AP215" s="549"/>
      <c r="AQ215" s="549"/>
      <c r="AR215" s="549"/>
      <c r="AT215" s="268"/>
      <c r="AU215" s="268"/>
      <c r="AX215" s="604"/>
    </row>
    <row r="216" spans="1:50" ht="15" customHeight="1">
      <c r="B216" s="269"/>
      <c r="C216" s="269"/>
      <c r="D216" s="269" t="s">
        <v>2352</v>
      </c>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69"/>
      <c r="AM216" s="549"/>
      <c r="AN216" s="549"/>
      <c r="AO216" s="549"/>
      <c r="AP216" s="549"/>
      <c r="AQ216" s="549"/>
      <c r="AR216" s="549"/>
      <c r="AT216" s="604"/>
      <c r="AU216" s="604"/>
      <c r="AV216" s="604"/>
      <c r="AW216" s="604"/>
      <c r="AX216" s="604"/>
    </row>
    <row r="217" spans="1:50" ht="15" customHeight="1" thickBot="1">
      <c r="AK217" s="602"/>
      <c r="AL217" s="602"/>
      <c r="AR217" s="607"/>
      <c r="AT217" s="604"/>
      <c r="AU217" s="604"/>
      <c r="AV217" s="604"/>
      <c r="AW217" s="604"/>
      <c r="AX217" s="604"/>
    </row>
    <row r="218" spans="1:50" ht="15" customHeight="1" thickTop="1">
      <c r="A218" s="608"/>
      <c r="B218" s="1951" t="s">
        <v>2982</v>
      </c>
      <c r="C218" s="1952"/>
      <c r="D218" s="1952"/>
      <c r="E218" s="1952"/>
      <c r="F218" s="1952"/>
      <c r="G218" s="1952"/>
      <c r="H218" s="1952"/>
      <c r="I218" s="1952"/>
      <c r="J218" s="1952"/>
      <c r="K218" s="1952"/>
      <c r="L218" s="1952"/>
      <c r="M218" s="1952"/>
      <c r="N218" s="1952"/>
      <c r="O218" s="1952"/>
      <c r="P218" s="1952"/>
      <c r="Q218" s="1952"/>
      <c r="R218" s="1952"/>
      <c r="S218" s="1952"/>
      <c r="T218" s="1952"/>
      <c r="U218" s="1952"/>
      <c r="V218" s="1952"/>
      <c r="W218" s="1952"/>
      <c r="X218" s="1952"/>
      <c r="Y218" s="1952"/>
      <c r="Z218" s="1952"/>
      <c r="AA218" s="1952"/>
      <c r="AB218" s="1952"/>
      <c r="AC218" s="1952"/>
      <c r="AD218" s="1952"/>
      <c r="AE218" s="1952"/>
      <c r="AF218" s="1952"/>
      <c r="AG218" s="1952"/>
      <c r="AH218" s="1952"/>
      <c r="AI218" s="1952"/>
      <c r="AJ218" s="1952"/>
      <c r="AK218" s="1952"/>
      <c r="AL218" s="1952"/>
      <c r="AM218" s="1952"/>
      <c r="AN218" s="1952"/>
      <c r="AO218" s="1952"/>
      <c r="AP218" s="1952"/>
      <c r="AQ218" s="1953"/>
      <c r="AR218" s="609"/>
      <c r="AS218" s="604"/>
      <c r="AT218" s="604"/>
      <c r="AU218" s="604"/>
      <c r="AV218" s="604"/>
      <c r="AW218" s="604"/>
      <c r="AX218" s="604"/>
    </row>
    <row r="219" spans="1:50" ht="15" customHeight="1">
      <c r="A219" s="609"/>
      <c r="B219" s="1954"/>
      <c r="C219" s="1955"/>
      <c r="D219" s="1955"/>
      <c r="E219" s="1955"/>
      <c r="F219" s="1955"/>
      <c r="G219" s="1955"/>
      <c r="H219" s="1955"/>
      <c r="I219" s="1955"/>
      <c r="J219" s="1955"/>
      <c r="K219" s="1955"/>
      <c r="L219" s="1955"/>
      <c r="M219" s="1955"/>
      <c r="N219" s="1955"/>
      <c r="O219" s="1955"/>
      <c r="P219" s="1955"/>
      <c r="Q219" s="1955"/>
      <c r="R219" s="1955"/>
      <c r="S219" s="1955"/>
      <c r="T219" s="1955"/>
      <c r="U219" s="1955"/>
      <c r="V219" s="1955"/>
      <c r="W219" s="1955"/>
      <c r="X219" s="1955"/>
      <c r="Y219" s="1955"/>
      <c r="Z219" s="1955"/>
      <c r="AA219" s="1955"/>
      <c r="AB219" s="1955"/>
      <c r="AC219" s="1955"/>
      <c r="AD219" s="1955"/>
      <c r="AE219" s="1955"/>
      <c r="AF219" s="1955"/>
      <c r="AG219" s="1955"/>
      <c r="AH219" s="1955"/>
      <c r="AI219" s="1955"/>
      <c r="AJ219" s="1955"/>
      <c r="AK219" s="1955"/>
      <c r="AL219" s="1955"/>
      <c r="AM219" s="1955"/>
      <c r="AN219" s="1955"/>
      <c r="AO219" s="1955"/>
      <c r="AP219" s="1955"/>
      <c r="AQ219" s="1956"/>
      <c r="AR219" s="609"/>
      <c r="AS219" s="604"/>
      <c r="AT219" s="604"/>
      <c r="AU219" s="604"/>
      <c r="AV219" s="604"/>
      <c r="AW219" s="604"/>
      <c r="AX219" s="604"/>
    </row>
    <row r="220" spans="1:50" ht="15" customHeight="1">
      <c r="A220" s="609"/>
      <c r="B220" s="1954"/>
      <c r="C220" s="1955"/>
      <c r="D220" s="1955"/>
      <c r="E220" s="1955"/>
      <c r="F220" s="1955"/>
      <c r="G220" s="1955"/>
      <c r="H220" s="1955"/>
      <c r="I220" s="1955"/>
      <c r="J220" s="1955"/>
      <c r="K220" s="1955"/>
      <c r="L220" s="1955"/>
      <c r="M220" s="1955"/>
      <c r="N220" s="1955"/>
      <c r="O220" s="1955"/>
      <c r="P220" s="1955"/>
      <c r="Q220" s="1955"/>
      <c r="R220" s="1955"/>
      <c r="S220" s="1955"/>
      <c r="T220" s="1955"/>
      <c r="U220" s="1955"/>
      <c r="V220" s="1955"/>
      <c r="W220" s="1955"/>
      <c r="X220" s="1955"/>
      <c r="Y220" s="1955"/>
      <c r="Z220" s="1955"/>
      <c r="AA220" s="1955"/>
      <c r="AB220" s="1955"/>
      <c r="AC220" s="1955"/>
      <c r="AD220" s="1955"/>
      <c r="AE220" s="1955"/>
      <c r="AF220" s="1955"/>
      <c r="AG220" s="1955"/>
      <c r="AH220" s="1955"/>
      <c r="AI220" s="1955"/>
      <c r="AJ220" s="1955"/>
      <c r="AK220" s="1955"/>
      <c r="AL220" s="1955"/>
      <c r="AM220" s="1955"/>
      <c r="AN220" s="1955"/>
      <c r="AO220" s="1955"/>
      <c r="AP220" s="1955"/>
      <c r="AQ220" s="1956"/>
      <c r="AR220" s="609"/>
      <c r="AS220" s="604"/>
      <c r="AT220" s="604"/>
      <c r="AU220" s="604"/>
      <c r="AV220" s="604"/>
      <c r="AW220" s="604"/>
      <c r="AX220" s="604"/>
    </row>
    <row r="221" spans="1:50" ht="15" customHeight="1">
      <c r="A221" s="609"/>
      <c r="B221" s="1954"/>
      <c r="C221" s="1955"/>
      <c r="D221" s="1955"/>
      <c r="E221" s="1955"/>
      <c r="F221" s="1955"/>
      <c r="G221" s="1955"/>
      <c r="H221" s="1955"/>
      <c r="I221" s="1955"/>
      <c r="J221" s="1955"/>
      <c r="K221" s="1955"/>
      <c r="L221" s="1955"/>
      <c r="M221" s="1955"/>
      <c r="N221" s="1955"/>
      <c r="O221" s="1955"/>
      <c r="P221" s="1955"/>
      <c r="Q221" s="1955"/>
      <c r="R221" s="1955"/>
      <c r="S221" s="1955"/>
      <c r="T221" s="1955"/>
      <c r="U221" s="1955"/>
      <c r="V221" s="1955"/>
      <c r="W221" s="1955"/>
      <c r="X221" s="1955"/>
      <c r="Y221" s="1955"/>
      <c r="Z221" s="1955"/>
      <c r="AA221" s="1955"/>
      <c r="AB221" s="1955"/>
      <c r="AC221" s="1955"/>
      <c r="AD221" s="1955"/>
      <c r="AE221" s="1955"/>
      <c r="AF221" s="1955"/>
      <c r="AG221" s="1955"/>
      <c r="AH221" s="1955"/>
      <c r="AI221" s="1955"/>
      <c r="AJ221" s="1955"/>
      <c r="AK221" s="1955"/>
      <c r="AL221" s="1955"/>
      <c r="AM221" s="1955"/>
      <c r="AN221" s="1955"/>
      <c r="AO221" s="1955"/>
      <c r="AP221" s="1955"/>
      <c r="AQ221" s="1956"/>
      <c r="AR221" s="609"/>
      <c r="AS221" s="604"/>
      <c r="AT221" s="604"/>
      <c r="AU221" s="604"/>
      <c r="AV221" s="604"/>
      <c r="AW221" s="604"/>
      <c r="AX221" s="604"/>
    </row>
    <row r="222" spans="1:50" ht="15" customHeight="1">
      <c r="A222" s="609"/>
      <c r="B222" s="1954"/>
      <c r="C222" s="1955"/>
      <c r="D222" s="1955"/>
      <c r="E222" s="1955"/>
      <c r="F222" s="1955"/>
      <c r="G222" s="1955"/>
      <c r="H222" s="1955"/>
      <c r="I222" s="1955"/>
      <c r="J222" s="1955"/>
      <c r="K222" s="1955"/>
      <c r="L222" s="1955"/>
      <c r="M222" s="1955"/>
      <c r="N222" s="1955"/>
      <c r="O222" s="1955"/>
      <c r="P222" s="1955"/>
      <c r="Q222" s="1955"/>
      <c r="R222" s="1955"/>
      <c r="S222" s="1955"/>
      <c r="T222" s="1955"/>
      <c r="U222" s="1955"/>
      <c r="V222" s="1955"/>
      <c r="W222" s="1955"/>
      <c r="X222" s="1955"/>
      <c r="Y222" s="1955"/>
      <c r="Z222" s="1955"/>
      <c r="AA222" s="1955"/>
      <c r="AB222" s="1955"/>
      <c r="AC222" s="1955"/>
      <c r="AD222" s="1955"/>
      <c r="AE222" s="1955"/>
      <c r="AF222" s="1955"/>
      <c r="AG222" s="1955"/>
      <c r="AH222" s="1955"/>
      <c r="AI222" s="1955"/>
      <c r="AJ222" s="1955"/>
      <c r="AK222" s="1955"/>
      <c r="AL222" s="1955"/>
      <c r="AM222" s="1955"/>
      <c r="AN222" s="1955"/>
      <c r="AO222" s="1955"/>
      <c r="AP222" s="1955"/>
      <c r="AQ222" s="1956"/>
      <c r="AR222" s="609"/>
      <c r="AS222" s="604"/>
      <c r="AT222" s="604"/>
      <c r="AU222" s="604"/>
      <c r="AV222" s="604"/>
      <c r="AW222" s="604"/>
      <c r="AX222" s="604"/>
    </row>
    <row r="223" spans="1:50" ht="15" customHeight="1">
      <c r="A223" s="609"/>
      <c r="B223" s="1954"/>
      <c r="C223" s="1955"/>
      <c r="D223" s="1955"/>
      <c r="E223" s="1955"/>
      <c r="F223" s="1955"/>
      <c r="G223" s="1955"/>
      <c r="H223" s="1955"/>
      <c r="I223" s="1955"/>
      <c r="J223" s="1955"/>
      <c r="K223" s="1955"/>
      <c r="L223" s="1955"/>
      <c r="M223" s="1955"/>
      <c r="N223" s="1955"/>
      <c r="O223" s="1955"/>
      <c r="P223" s="1955"/>
      <c r="Q223" s="1955"/>
      <c r="R223" s="1955"/>
      <c r="S223" s="1955"/>
      <c r="T223" s="1955"/>
      <c r="U223" s="1955"/>
      <c r="V223" s="1955"/>
      <c r="W223" s="1955"/>
      <c r="X223" s="1955"/>
      <c r="Y223" s="1955"/>
      <c r="Z223" s="1955"/>
      <c r="AA223" s="1955"/>
      <c r="AB223" s="1955"/>
      <c r="AC223" s="1955"/>
      <c r="AD223" s="1955"/>
      <c r="AE223" s="1955"/>
      <c r="AF223" s="1955"/>
      <c r="AG223" s="1955"/>
      <c r="AH223" s="1955"/>
      <c r="AI223" s="1955"/>
      <c r="AJ223" s="1955"/>
      <c r="AK223" s="1955"/>
      <c r="AL223" s="1955"/>
      <c r="AM223" s="1955"/>
      <c r="AN223" s="1955"/>
      <c r="AO223" s="1955"/>
      <c r="AP223" s="1955"/>
      <c r="AQ223" s="1956"/>
      <c r="AR223" s="609"/>
      <c r="AS223" s="604"/>
      <c r="AT223" s="604"/>
      <c r="AU223" s="604"/>
      <c r="AV223" s="604"/>
      <c r="AW223" s="604"/>
      <c r="AX223" s="604"/>
    </row>
    <row r="224" spans="1:50" ht="15" customHeight="1">
      <c r="A224" s="609"/>
      <c r="B224" s="1954"/>
      <c r="C224" s="1955"/>
      <c r="D224" s="1955"/>
      <c r="E224" s="1955"/>
      <c r="F224" s="1955"/>
      <c r="G224" s="1955"/>
      <c r="H224" s="1955"/>
      <c r="I224" s="1955"/>
      <c r="J224" s="1955"/>
      <c r="K224" s="1955"/>
      <c r="L224" s="1955"/>
      <c r="M224" s="1955"/>
      <c r="N224" s="1955"/>
      <c r="O224" s="1955"/>
      <c r="P224" s="1955"/>
      <c r="Q224" s="1955"/>
      <c r="R224" s="1955"/>
      <c r="S224" s="1955"/>
      <c r="T224" s="1955"/>
      <c r="U224" s="1955"/>
      <c r="V224" s="1955"/>
      <c r="W224" s="1955"/>
      <c r="X224" s="1955"/>
      <c r="Y224" s="1955"/>
      <c r="Z224" s="1955"/>
      <c r="AA224" s="1955"/>
      <c r="AB224" s="1955"/>
      <c r="AC224" s="1955"/>
      <c r="AD224" s="1955"/>
      <c r="AE224" s="1955"/>
      <c r="AF224" s="1955"/>
      <c r="AG224" s="1955"/>
      <c r="AH224" s="1955"/>
      <c r="AI224" s="1955"/>
      <c r="AJ224" s="1955"/>
      <c r="AK224" s="1955"/>
      <c r="AL224" s="1955"/>
      <c r="AM224" s="1955"/>
      <c r="AN224" s="1955"/>
      <c r="AO224" s="1955"/>
      <c r="AP224" s="1955"/>
      <c r="AQ224" s="1956"/>
      <c r="AR224" s="609"/>
      <c r="AS224" s="604"/>
      <c r="AT224" s="604"/>
      <c r="AU224" s="604"/>
      <c r="AV224" s="604"/>
      <c r="AW224" s="604"/>
    </row>
    <row r="225" spans="1:49" ht="15" customHeight="1">
      <c r="A225" s="609"/>
      <c r="B225" s="1954"/>
      <c r="C225" s="1955"/>
      <c r="D225" s="1955"/>
      <c r="E225" s="1955"/>
      <c r="F225" s="1955"/>
      <c r="G225" s="1955"/>
      <c r="H225" s="1955"/>
      <c r="I225" s="1955"/>
      <c r="J225" s="1955"/>
      <c r="K225" s="1955"/>
      <c r="L225" s="1955"/>
      <c r="M225" s="1955"/>
      <c r="N225" s="1955"/>
      <c r="O225" s="1955"/>
      <c r="P225" s="1955"/>
      <c r="Q225" s="1955"/>
      <c r="R225" s="1955"/>
      <c r="S225" s="1955"/>
      <c r="T225" s="1955"/>
      <c r="U225" s="1955"/>
      <c r="V225" s="1955"/>
      <c r="W225" s="1955"/>
      <c r="X225" s="1955"/>
      <c r="Y225" s="1955"/>
      <c r="Z225" s="1955"/>
      <c r="AA225" s="1955"/>
      <c r="AB225" s="1955"/>
      <c r="AC225" s="1955"/>
      <c r="AD225" s="1955"/>
      <c r="AE225" s="1955"/>
      <c r="AF225" s="1955"/>
      <c r="AG225" s="1955"/>
      <c r="AH225" s="1955"/>
      <c r="AI225" s="1955"/>
      <c r="AJ225" s="1955"/>
      <c r="AK225" s="1955"/>
      <c r="AL225" s="1955"/>
      <c r="AM225" s="1955"/>
      <c r="AN225" s="1955"/>
      <c r="AO225" s="1955"/>
      <c r="AP225" s="1955"/>
      <c r="AQ225" s="1956"/>
      <c r="AR225" s="609"/>
      <c r="AS225" s="604"/>
      <c r="AT225" s="604"/>
      <c r="AU225" s="604"/>
      <c r="AV225" s="604"/>
      <c r="AW225" s="604"/>
    </row>
    <row r="226" spans="1:49" ht="15" customHeight="1">
      <c r="A226" s="609"/>
      <c r="B226" s="1954"/>
      <c r="C226" s="1955"/>
      <c r="D226" s="1955"/>
      <c r="E226" s="1955"/>
      <c r="F226" s="1955"/>
      <c r="G226" s="1955"/>
      <c r="H226" s="1955"/>
      <c r="I226" s="1955"/>
      <c r="J226" s="1955"/>
      <c r="K226" s="1955"/>
      <c r="L226" s="1955"/>
      <c r="M226" s="1955"/>
      <c r="N226" s="1955"/>
      <c r="O226" s="1955"/>
      <c r="P226" s="1955"/>
      <c r="Q226" s="1955"/>
      <c r="R226" s="1955"/>
      <c r="S226" s="1955"/>
      <c r="T226" s="1955"/>
      <c r="U226" s="1955"/>
      <c r="V226" s="1955"/>
      <c r="W226" s="1955"/>
      <c r="X226" s="1955"/>
      <c r="Y226" s="1955"/>
      <c r="Z226" s="1955"/>
      <c r="AA226" s="1955"/>
      <c r="AB226" s="1955"/>
      <c r="AC226" s="1955"/>
      <c r="AD226" s="1955"/>
      <c r="AE226" s="1955"/>
      <c r="AF226" s="1955"/>
      <c r="AG226" s="1955"/>
      <c r="AH226" s="1955"/>
      <c r="AI226" s="1955"/>
      <c r="AJ226" s="1955"/>
      <c r="AK226" s="1955"/>
      <c r="AL226" s="1955"/>
      <c r="AM226" s="1955"/>
      <c r="AN226" s="1955"/>
      <c r="AO226" s="1955"/>
      <c r="AP226" s="1955"/>
      <c r="AQ226" s="1956"/>
      <c r="AR226" s="609"/>
      <c r="AS226" s="604"/>
      <c r="AT226" s="604"/>
      <c r="AU226" s="604"/>
      <c r="AV226" s="604"/>
      <c r="AW226" s="604"/>
    </row>
    <row r="227" spans="1:49" ht="15" customHeight="1">
      <c r="A227" s="609"/>
      <c r="B227" s="1954"/>
      <c r="C227" s="1955"/>
      <c r="D227" s="1955"/>
      <c r="E227" s="1955"/>
      <c r="F227" s="1955"/>
      <c r="G227" s="1955"/>
      <c r="H227" s="1955"/>
      <c r="I227" s="1955"/>
      <c r="J227" s="1955"/>
      <c r="K227" s="1955"/>
      <c r="L227" s="1955"/>
      <c r="M227" s="1955"/>
      <c r="N227" s="1955"/>
      <c r="O227" s="1955"/>
      <c r="P227" s="1955"/>
      <c r="Q227" s="1955"/>
      <c r="R227" s="1955"/>
      <c r="S227" s="1955"/>
      <c r="T227" s="1955"/>
      <c r="U227" s="1955"/>
      <c r="V227" s="1955"/>
      <c r="W227" s="1955"/>
      <c r="X227" s="1955"/>
      <c r="Y227" s="1955"/>
      <c r="Z227" s="1955"/>
      <c r="AA227" s="1955"/>
      <c r="AB227" s="1955"/>
      <c r="AC227" s="1955"/>
      <c r="AD227" s="1955"/>
      <c r="AE227" s="1955"/>
      <c r="AF227" s="1955"/>
      <c r="AG227" s="1955"/>
      <c r="AH227" s="1955"/>
      <c r="AI227" s="1955"/>
      <c r="AJ227" s="1955"/>
      <c r="AK227" s="1955"/>
      <c r="AL227" s="1955"/>
      <c r="AM227" s="1955"/>
      <c r="AN227" s="1955"/>
      <c r="AO227" s="1955"/>
      <c r="AP227" s="1955"/>
      <c r="AQ227" s="1956"/>
      <c r="AR227" s="609"/>
      <c r="AS227" s="604"/>
      <c r="AT227" s="604"/>
      <c r="AU227" s="604"/>
      <c r="AV227" s="604"/>
      <c r="AW227" s="604"/>
    </row>
    <row r="228" spans="1:49" ht="15" customHeight="1">
      <c r="A228" s="609"/>
      <c r="B228" s="1954"/>
      <c r="C228" s="1955"/>
      <c r="D228" s="1955"/>
      <c r="E228" s="1955"/>
      <c r="F228" s="1955"/>
      <c r="G228" s="1955"/>
      <c r="H228" s="1955"/>
      <c r="I228" s="1955"/>
      <c r="J228" s="1955"/>
      <c r="K228" s="1955"/>
      <c r="L228" s="1955"/>
      <c r="M228" s="1955"/>
      <c r="N228" s="1955"/>
      <c r="O228" s="1955"/>
      <c r="P228" s="1955"/>
      <c r="Q228" s="1955"/>
      <c r="R228" s="1955"/>
      <c r="S228" s="1955"/>
      <c r="T228" s="1955"/>
      <c r="U228" s="1955"/>
      <c r="V228" s="1955"/>
      <c r="W228" s="1955"/>
      <c r="X228" s="1955"/>
      <c r="Y228" s="1955"/>
      <c r="Z228" s="1955"/>
      <c r="AA228" s="1955"/>
      <c r="AB228" s="1955"/>
      <c r="AC228" s="1955"/>
      <c r="AD228" s="1955"/>
      <c r="AE228" s="1955"/>
      <c r="AF228" s="1955"/>
      <c r="AG228" s="1955"/>
      <c r="AH228" s="1955"/>
      <c r="AI228" s="1955"/>
      <c r="AJ228" s="1955"/>
      <c r="AK228" s="1955"/>
      <c r="AL228" s="1955"/>
      <c r="AM228" s="1955"/>
      <c r="AN228" s="1955"/>
      <c r="AO228" s="1955"/>
      <c r="AP228" s="1955"/>
      <c r="AQ228" s="1956"/>
      <c r="AR228" s="609"/>
      <c r="AS228" s="604"/>
    </row>
    <row r="229" spans="1:49" ht="15" customHeight="1" thickBot="1">
      <c r="A229" s="609"/>
      <c r="B229" s="1957"/>
      <c r="C229" s="1958"/>
      <c r="D229" s="1958"/>
      <c r="E229" s="1958"/>
      <c r="F229" s="1958"/>
      <c r="G229" s="1958"/>
      <c r="H229" s="1958"/>
      <c r="I229" s="1958"/>
      <c r="J229" s="1958"/>
      <c r="K229" s="1958"/>
      <c r="L229" s="1958"/>
      <c r="M229" s="1958"/>
      <c r="N229" s="1958"/>
      <c r="O229" s="1958"/>
      <c r="P229" s="1958"/>
      <c r="Q229" s="1958"/>
      <c r="R229" s="1958"/>
      <c r="S229" s="1958"/>
      <c r="T229" s="1958"/>
      <c r="U229" s="1958"/>
      <c r="V229" s="1958"/>
      <c r="W229" s="1958"/>
      <c r="X229" s="1958"/>
      <c r="Y229" s="1958"/>
      <c r="Z229" s="1958"/>
      <c r="AA229" s="1958"/>
      <c r="AB229" s="1958"/>
      <c r="AC229" s="1958"/>
      <c r="AD229" s="1958"/>
      <c r="AE229" s="1958"/>
      <c r="AF229" s="1958"/>
      <c r="AG229" s="1958"/>
      <c r="AH229" s="1958"/>
      <c r="AI229" s="1958"/>
      <c r="AJ229" s="1958"/>
      <c r="AK229" s="1958"/>
      <c r="AL229" s="1958"/>
      <c r="AM229" s="1958"/>
      <c r="AN229" s="1958"/>
      <c r="AO229" s="1958"/>
      <c r="AP229" s="1958"/>
      <c r="AQ229" s="1959"/>
      <c r="AR229" s="609"/>
      <c r="AS229" s="604"/>
    </row>
    <row r="230" spans="1:49" ht="15" customHeight="1" thickTop="1"/>
    <row r="232" spans="1:49" ht="15" customHeight="1">
      <c r="AP232" s="602"/>
      <c r="AQ232" s="602"/>
      <c r="AR232" s="794"/>
    </row>
  </sheetData>
  <sheetProtection algorithmName="SHA-512" hashValue="QRNEIgDv97P9LChopLYtLBW9rFv/IXn5AvWS6D8gOrzUPKUH3EtNacik5BXSloy5JnaNuUGCcHAswtzz/Bv7yw==" saltValue="4ZNSuYYzDutTLx090nxJkA==" spinCount="100000" sheet="1" formatCells="0" insertRows="0" deleteRows="0" selectLockedCells="1"/>
  <mergeCells count="434">
    <mergeCell ref="AL147:AR148"/>
    <mergeCell ref="B200:H201"/>
    <mergeCell ref="K200:L201"/>
    <mergeCell ref="AF200:AG201"/>
    <mergeCell ref="M200:AE201"/>
    <mergeCell ref="B208:H209"/>
    <mergeCell ref="I208:J209"/>
    <mergeCell ref="K208:L209"/>
    <mergeCell ref="M208:N209"/>
    <mergeCell ref="O208:P209"/>
    <mergeCell ref="AB208:AG209"/>
    <mergeCell ref="Q208:U209"/>
    <mergeCell ref="Z208:AA209"/>
    <mergeCell ref="X208:Y209"/>
    <mergeCell ref="V208:W209"/>
    <mergeCell ref="AH208:AQ209"/>
    <mergeCell ref="B154:P155"/>
    <mergeCell ref="Q154:AI155"/>
    <mergeCell ref="AJ154:AJ155"/>
    <mergeCell ref="AK154:AQ155"/>
    <mergeCell ref="B158:P159"/>
    <mergeCell ref="Q158:AI159"/>
    <mergeCell ref="AJ158:AJ159"/>
    <mergeCell ref="AK158:AQ159"/>
    <mergeCell ref="I211:AQ212"/>
    <mergeCell ref="B210:H212"/>
    <mergeCell ref="B213:H214"/>
    <mergeCell ref="U213:V214"/>
    <mergeCell ref="S213:T214"/>
    <mergeCell ref="Q213:R214"/>
    <mergeCell ref="O213:P214"/>
    <mergeCell ref="M213:N214"/>
    <mergeCell ref="K213:L214"/>
    <mergeCell ref="I213:J214"/>
    <mergeCell ref="I210:AQ210"/>
    <mergeCell ref="B39:N41"/>
    <mergeCell ref="B32:N32"/>
    <mergeCell ref="AA38:AM38"/>
    <mergeCell ref="AA36:AM36"/>
    <mergeCell ref="AA34:AM34"/>
    <mergeCell ref="AO34:AP34"/>
    <mergeCell ref="B28:N30"/>
    <mergeCell ref="O28:T28"/>
    <mergeCell ref="U28:AQ28"/>
    <mergeCell ref="O29:T29"/>
    <mergeCell ref="U29:AQ29"/>
    <mergeCell ref="O30:T30"/>
    <mergeCell ref="U30:AQ30"/>
    <mergeCell ref="AB39:AD39"/>
    <mergeCell ref="AF41:AH41"/>
    <mergeCell ref="AF39:AH39"/>
    <mergeCell ref="O32:AQ32"/>
    <mergeCell ref="O31:AQ31"/>
    <mergeCell ref="B33:N33"/>
    <mergeCell ref="O33:AQ33"/>
    <mergeCell ref="I62:J63"/>
    <mergeCell ref="K62:Q63"/>
    <mergeCell ref="R62:R63"/>
    <mergeCell ref="S62:S63"/>
    <mergeCell ref="T62:Z63"/>
    <mergeCell ref="AA62:AB63"/>
    <mergeCell ref="AC62:AI63"/>
    <mergeCell ref="AJ62:AK63"/>
    <mergeCell ref="I64:J65"/>
    <mergeCell ref="K64:Q65"/>
    <mergeCell ref="R64:R65"/>
    <mergeCell ref="S64:S65"/>
    <mergeCell ref="T64:Z65"/>
    <mergeCell ref="AA64:AB65"/>
    <mergeCell ref="AC64:AI65"/>
    <mergeCell ref="AJ64:AK65"/>
    <mergeCell ref="Q51:AP51"/>
    <mergeCell ref="V7:Y8"/>
    <mergeCell ref="V5:Y6"/>
    <mergeCell ref="AO2:AP2"/>
    <mergeCell ref="AL2:AM2"/>
    <mergeCell ref="AG2:AJ2"/>
    <mergeCell ref="AC60:AI61"/>
    <mergeCell ref="AJ60:AK61"/>
    <mergeCell ref="V12:Y13"/>
    <mergeCell ref="B22:AQ23"/>
    <mergeCell ref="I24:J24"/>
    <mergeCell ref="K24:L24"/>
    <mergeCell ref="M24:Q24"/>
    <mergeCell ref="R24:T24"/>
    <mergeCell ref="U24:AQ24"/>
    <mergeCell ref="C24:H24"/>
    <mergeCell ref="AA12:AQ13"/>
    <mergeCell ref="V18:Y19"/>
    <mergeCell ref="AA18:AQ19"/>
    <mergeCell ref="Q50:AP50"/>
    <mergeCell ref="B25:AQ26"/>
    <mergeCell ref="B27:AQ27"/>
    <mergeCell ref="B31:N31"/>
    <mergeCell ref="B34:N38"/>
    <mergeCell ref="B218:AQ229"/>
    <mergeCell ref="B204:K205"/>
    <mergeCell ref="M204:AR205"/>
    <mergeCell ref="B206:K207"/>
    <mergeCell ref="M206:AR207"/>
    <mergeCell ref="B56:H71"/>
    <mergeCell ref="I56:J57"/>
    <mergeCell ref="K56:S57"/>
    <mergeCell ref="T56:AB57"/>
    <mergeCell ref="AC56:AK57"/>
    <mergeCell ref="I58:J59"/>
    <mergeCell ref="K58:Q59"/>
    <mergeCell ref="R58:R59"/>
    <mergeCell ref="S58:S59"/>
    <mergeCell ref="T58:Z59"/>
    <mergeCell ref="AA58:AB59"/>
    <mergeCell ref="AC58:AI59"/>
    <mergeCell ref="AJ58:AK59"/>
    <mergeCell ref="I60:J61"/>
    <mergeCell ref="K60:Q61"/>
    <mergeCell ref="R60:R61"/>
    <mergeCell ref="S60:S61"/>
    <mergeCell ref="T60:Z61"/>
    <mergeCell ref="AA60:AB61"/>
    <mergeCell ref="I66:J67"/>
    <mergeCell ref="K66:Q67"/>
    <mergeCell ref="R66:R67"/>
    <mergeCell ref="S66:S67"/>
    <mergeCell ref="T66:Z67"/>
    <mergeCell ref="AA66:AB67"/>
    <mergeCell ref="AC66:AI67"/>
    <mergeCell ref="AJ66:AK67"/>
    <mergeCell ref="I68:AB69"/>
    <mergeCell ref="AC68:AI69"/>
    <mergeCell ref="AJ68:AK69"/>
    <mergeCell ref="I70:P71"/>
    <mergeCell ref="Q70:W71"/>
    <mergeCell ref="X70:Y71"/>
    <mergeCell ref="Z70:AK71"/>
    <mergeCell ref="B72:H73"/>
    <mergeCell ref="I72:P73"/>
    <mergeCell ref="Q72:W73"/>
    <mergeCell ref="X72:Y73"/>
    <mergeCell ref="Z72:AK73"/>
    <mergeCell ref="B74:P75"/>
    <mergeCell ref="Q74:W75"/>
    <mergeCell ref="X74:Y75"/>
    <mergeCell ref="Z74:AK75"/>
    <mergeCell ref="AL74:AR75"/>
    <mergeCell ref="B77:H92"/>
    <mergeCell ref="I77:J78"/>
    <mergeCell ref="K77:S78"/>
    <mergeCell ref="T77:AB78"/>
    <mergeCell ref="AC77:AK78"/>
    <mergeCell ref="I79:J80"/>
    <mergeCell ref="K79:Q80"/>
    <mergeCell ref="R79:R80"/>
    <mergeCell ref="S79:S80"/>
    <mergeCell ref="T79:Z80"/>
    <mergeCell ref="AA79:AB80"/>
    <mergeCell ref="AC79:AI80"/>
    <mergeCell ref="AJ79:AK80"/>
    <mergeCell ref="I81:J82"/>
    <mergeCell ref="K81:Q82"/>
    <mergeCell ref="R81:R82"/>
    <mergeCell ref="S81:S82"/>
    <mergeCell ref="T81:Z82"/>
    <mergeCell ref="AA81:AB82"/>
    <mergeCell ref="AC81:AI82"/>
    <mergeCell ref="AJ81:AK82"/>
    <mergeCell ref="I83:J84"/>
    <mergeCell ref="K83:Q84"/>
    <mergeCell ref="R83:R84"/>
    <mergeCell ref="S83:S84"/>
    <mergeCell ref="T83:Z84"/>
    <mergeCell ref="AA83:AB84"/>
    <mergeCell ref="AC83:AI84"/>
    <mergeCell ref="AJ83:AK84"/>
    <mergeCell ref="I85:J86"/>
    <mergeCell ref="K85:Q86"/>
    <mergeCell ref="R85:R86"/>
    <mergeCell ref="S85:S86"/>
    <mergeCell ref="T85:Z86"/>
    <mergeCell ref="AA85:AB86"/>
    <mergeCell ref="AC85:AI86"/>
    <mergeCell ref="AJ85:AK86"/>
    <mergeCell ref="I87:J88"/>
    <mergeCell ref="K87:Q88"/>
    <mergeCell ref="R87:R88"/>
    <mergeCell ref="S87:S88"/>
    <mergeCell ref="T87:Z88"/>
    <mergeCell ref="AA87:AB88"/>
    <mergeCell ref="AC87:AI88"/>
    <mergeCell ref="AJ87:AK88"/>
    <mergeCell ref="B95:P96"/>
    <mergeCell ref="Q95:W96"/>
    <mergeCell ref="X95:Y96"/>
    <mergeCell ref="Z95:AK96"/>
    <mergeCell ref="AL95:AR96"/>
    <mergeCell ref="I89:AB90"/>
    <mergeCell ref="AC89:AI90"/>
    <mergeCell ref="AJ89:AK90"/>
    <mergeCell ref="I91:P92"/>
    <mergeCell ref="Q91:W92"/>
    <mergeCell ref="X91:Y92"/>
    <mergeCell ref="Z91:AK92"/>
    <mergeCell ref="B93:H94"/>
    <mergeCell ref="I93:P94"/>
    <mergeCell ref="Q93:W94"/>
    <mergeCell ref="X93:Y94"/>
    <mergeCell ref="Z93:AK94"/>
    <mergeCell ref="I98:J99"/>
    <mergeCell ref="K98:S99"/>
    <mergeCell ref="T98:AB99"/>
    <mergeCell ref="AC98:AK99"/>
    <mergeCell ref="I100:J101"/>
    <mergeCell ref="K100:Q101"/>
    <mergeCell ref="R100:R101"/>
    <mergeCell ref="S100:S101"/>
    <mergeCell ref="T100:Z101"/>
    <mergeCell ref="AA100:AB101"/>
    <mergeCell ref="AC100:AI101"/>
    <mergeCell ref="AJ100:AK101"/>
    <mergeCell ref="AC102:AI103"/>
    <mergeCell ref="AJ102:AK103"/>
    <mergeCell ref="I104:J105"/>
    <mergeCell ref="K104:Q105"/>
    <mergeCell ref="R104:R105"/>
    <mergeCell ref="S104:S105"/>
    <mergeCell ref="T104:Z105"/>
    <mergeCell ref="AA104:AB105"/>
    <mergeCell ref="AC104:AI105"/>
    <mergeCell ref="AJ104:AK105"/>
    <mergeCell ref="I102:J103"/>
    <mergeCell ref="K102:Q103"/>
    <mergeCell ref="R102:R103"/>
    <mergeCell ref="S102:S103"/>
    <mergeCell ref="T102:Z103"/>
    <mergeCell ref="AA102:AB103"/>
    <mergeCell ref="X112:Y113"/>
    <mergeCell ref="Z112:AK113"/>
    <mergeCell ref="B114:H115"/>
    <mergeCell ref="I114:P115"/>
    <mergeCell ref="Q114:W115"/>
    <mergeCell ref="X114:Y115"/>
    <mergeCell ref="Z114:AK115"/>
    <mergeCell ref="I106:J107"/>
    <mergeCell ref="K106:Q107"/>
    <mergeCell ref="R106:R107"/>
    <mergeCell ref="S106:S107"/>
    <mergeCell ref="T106:Z107"/>
    <mergeCell ref="AA106:AB107"/>
    <mergeCell ref="AC106:AI107"/>
    <mergeCell ref="AJ106:AK107"/>
    <mergeCell ref="I108:J109"/>
    <mergeCell ref="K108:Q109"/>
    <mergeCell ref="R108:R109"/>
    <mergeCell ref="S108:S109"/>
    <mergeCell ref="T108:Z109"/>
    <mergeCell ref="AA108:AB109"/>
    <mergeCell ref="AC108:AI109"/>
    <mergeCell ref="AJ108:AK109"/>
    <mergeCell ref="B98:H113"/>
    <mergeCell ref="AI135:AK136"/>
    <mergeCell ref="I137:J138"/>
    <mergeCell ref="K137:P138"/>
    <mergeCell ref="Q137:R138"/>
    <mergeCell ref="S137:S138"/>
    <mergeCell ref="T137:Z138"/>
    <mergeCell ref="AA137:AB138"/>
    <mergeCell ref="AC137:AH138"/>
    <mergeCell ref="AI137:AK138"/>
    <mergeCell ref="T139:Z140"/>
    <mergeCell ref="AA139:AB140"/>
    <mergeCell ref="AC139:AH140"/>
    <mergeCell ref="AI139:AK140"/>
    <mergeCell ref="I141:J142"/>
    <mergeCell ref="K141:P142"/>
    <mergeCell ref="Q141:R142"/>
    <mergeCell ref="S141:S142"/>
    <mergeCell ref="T141:Z142"/>
    <mergeCell ref="AA141:AB142"/>
    <mergeCell ref="AC141:AH142"/>
    <mergeCell ref="AI141:AK142"/>
    <mergeCell ref="I139:J140"/>
    <mergeCell ref="K139:P140"/>
    <mergeCell ref="Q139:R140"/>
    <mergeCell ref="B133:H148"/>
    <mergeCell ref="I133:J134"/>
    <mergeCell ref="K133:S134"/>
    <mergeCell ref="T133:AB134"/>
    <mergeCell ref="AC133:AK134"/>
    <mergeCell ref="I135:J136"/>
    <mergeCell ref="K135:P136"/>
    <mergeCell ref="Q135:R136"/>
    <mergeCell ref="S135:S136"/>
    <mergeCell ref="T135:Z136"/>
    <mergeCell ref="AA135:AB136"/>
    <mergeCell ref="AC135:AH136"/>
    <mergeCell ref="I143:J144"/>
    <mergeCell ref="K143:P144"/>
    <mergeCell ref="Q143:R144"/>
    <mergeCell ref="S143:S144"/>
    <mergeCell ref="T143:Z144"/>
    <mergeCell ref="AA143:AB144"/>
    <mergeCell ref="AC143:AH144"/>
    <mergeCell ref="AI143:AK144"/>
    <mergeCell ref="I145:AB146"/>
    <mergeCell ref="AC145:AH146"/>
    <mergeCell ref="AI145:AK146"/>
    <mergeCell ref="S139:S140"/>
    <mergeCell ref="B160:P161"/>
    <mergeCell ref="Q160:AI161"/>
    <mergeCell ref="AJ160:AJ161"/>
    <mergeCell ref="AK160:AQ161"/>
    <mergeCell ref="B162:P163"/>
    <mergeCell ref="Q162:AI163"/>
    <mergeCell ref="AJ162:AJ163"/>
    <mergeCell ref="AK162:AQ163"/>
    <mergeCell ref="B164:P165"/>
    <mergeCell ref="Q164:AI165"/>
    <mergeCell ref="AK164:AQ165"/>
    <mergeCell ref="B166:P167"/>
    <mergeCell ref="Q166:AI167"/>
    <mergeCell ref="AJ166:AJ167"/>
    <mergeCell ref="AK166:AQ167"/>
    <mergeCell ref="B168:P169"/>
    <mergeCell ref="Q168:AI169"/>
    <mergeCell ref="AJ168:AK169"/>
    <mergeCell ref="AL168:AQ169"/>
    <mergeCell ref="B170:P171"/>
    <mergeCell ref="Q170:AI171"/>
    <mergeCell ref="AJ170:AL171"/>
    <mergeCell ref="AM170:AQ171"/>
    <mergeCell ref="Q180:AI181"/>
    <mergeCell ref="AJ180:AJ181"/>
    <mergeCell ref="AK180:AQ181"/>
    <mergeCell ref="B188:P189"/>
    <mergeCell ref="Q188:AI189"/>
    <mergeCell ref="B172:P173"/>
    <mergeCell ref="Q172:AI173"/>
    <mergeCell ref="AJ172:AJ173"/>
    <mergeCell ref="AK172:AQ173"/>
    <mergeCell ref="B174:P175"/>
    <mergeCell ref="Q174:AI175"/>
    <mergeCell ref="AJ174:AJ175"/>
    <mergeCell ref="AK174:AQ175"/>
    <mergeCell ref="B190:P191"/>
    <mergeCell ref="Q190:AI191"/>
    <mergeCell ref="AJ188:AK189"/>
    <mergeCell ref="AL188:AQ189"/>
    <mergeCell ref="AJ190:AL191"/>
    <mergeCell ref="AM190:AQ191"/>
    <mergeCell ref="B182:P183"/>
    <mergeCell ref="Q182:AI183"/>
    <mergeCell ref="AJ182:AJ183"/>
    <mergeCell ref="AK182:AQ183"/>
    <mergeCell ref="B184:P185"/>
    <mergeCell ref="Q184:AI185"/>
    <mergeCell ref="V14:Y14"/>
    <mergeCell ref="AA14:AQ14"/>
    <mergeCell ref="V15:Y15"/>
    <mergeCell ref="AA15:AG15"/>
    <mergeCell ref="AH15:AQ15"/>
    <mergeCell ref="AA5:AC6"/>
    <mergeCell ref="AD5:AQ6"/>
    <mergeCell ref="AA7:AQ8"/>
    <mergeCell ref="V9:Y9"/>
    <mergeCell ref="AA9:AG9"/>
    <mergeCell ref="AH9:AQ9"/>
    <mergeCell ref="V20:Y20"/>
    <mergeCell ref="AA20:AQ20"/>
    <mergeCell ref="V21:Y21"/>
    <mergeCell ref="AA21:AG21"/>
    <mergeCell ref="AH21:AQ21"/>
    <mergeCell ref="AO36:AP36"/>
    <mergeCell ref="W39:Z39"/>
    <mergeCell ref="W41:Z41"/>
    <mergeCell ref="AB41:AD41"/>
    <mergeCell ref="Z124:AK125"/>
    <mergeCell ref="Z126:AK127"/>
    <mergeCell ref="B124:P125"/>
    <mergeCell ref="Q124:W125"/>
    <mergeCell ref="X124:Y125"/>
    <mergeCell ref="B126:P127"/>
    <mergeCell ref="Q126:W127"/>
    <mergeCell ref="X126:Y127"/>
    <mergeCell ref="Q52:AP52"/>
    <mergeCell ref="B42:N52"/>
    <mergeCell ref="B116:P117"/>
    <mergeCell ref="Q116:W117"/>
    <mergeCell ref="X116:Y117"/>
    <mergeCell ref="Z116:AK117"/>
    <mergeCell ref="AL116:AR117"/>
    <mergeCell ref="B118:P119"/>
    <mergeCell ref="Q118:W119"/>
    <mergeCell ref="X118:Y119"/>
    <mergeCell ref="Z118:AK119"/>
    <mergeCell ref="I110:AB111"/>
    <mergeCell ref="AC110:AI111"/>
    <mergeCell ref="AJ110:AK111"/>
    <mergeCell ref="I112:P113"/>
    <mergeCell ref="Q112:W113"/>
    <mergeCell ref="Z149:AK150"/>
    <mergeCell ref="AK184:AQ185"/>
    <mergeCell ref="AJ186:AJ187"/>
    <mergeCell ref="AK186:AQ187"/>
    <mergeCell ref="AL126:AR127"/>
    <mergeCell ref="B129:P130"/>
    <mergeCell ref="Q129:W130"/>
    <mergeCell ref="X129:Y130"/>
    <mergeCell ref="Z129:AK130"/>
    <mergeCell ref="AL129:AR130"/>
    <mergeCell ref="I147:P148"/>
    <mergeCell ref="Q147:W148"/>
    <mergeCell ref="X147:Y148"/>
    <mergeCell ref="B149:P150"/>
    <mergeCell ref="Q149:W150"/>
    <mergeCell ref="X149:Y150"/>
    <mergeCell ref="Z147:AK148"/>
    <mergeCell ref="B186:P187"/>
    <mergeCell ref="Q186:AI187"/>
    <mergeCell ref="B178:P179"/>
    <mergeCell ref="Q178:AI179"/>
    <mergeCell ref="AJ178:AJ179"/>
    <mergeCell ref="AK178:AQ179"/>
    <mergeCell ref="B180:P181"/>
    <mergeCell ref="B197:P198"/>
    <mergeCell ref="Q197:AI198"/>
    <mergeCell ref="AJ197:AJ198"/>
    <mergeCell ref="AK197:AQ198"/>
    <mergeCell ref="B192:P193"/>
    <mergeCell ref="Q192:AI193"/>
    <mergeCell ref="AJ192:AJ193"/>
    <mergeCell ref="AK192:AQ193"/>
    <mergeCell ref="B194:P195"/>
    <mergeCell ref="Q194:AI195"/>
    <mergeCell ref="AJ194:AJ195"/>
    <mergeCell ref="AK194:AQ195"/>
  </mergeCells>
  <phoneticPr fontId="57"/>
  <dataValidations count="2">
    <dataValidation type="list" showInputMessage="1" showErrorMessage="1" sqref="O32:AQ32" xr:uid="{00000000-0002-0000-1E00-000000000000}">
      <formula1>"選択してください,太陽光発電・蓄電池,蓄電池"</formula1>
    </dataValidation>
    <dataValidation type="list" showInputMessage="1" showErrorMessage="1" sqref="O33:AQ33" xr:uid="{00000000-0002-0000-1E00-000001000000}">
      <formula1>"選択してください,被交付者に直接通知する,手続代行者を通じて通知する"</formula1>
    </dataValidation>
  </dataValidations>
  <printOptions horizontalCentered="1"/>
  <pageMargins left="0.23622047244094491" right="0.23622047244094491" top="0.74803149606299213" bottom="0.74803149606299213" header="0.31496062992125984" footer="0.31496062992125984"/>
  <pageSetup paperSize="9" scale="95" orientation="portrait" blackAndWhite="1" r:id="rId1"/>
  <rowBreaks count="4" manualBreakCount="4">
    <brk id="52" max="16383" man="1"/>
    <brk id="96" max="16383" man="1"/>
    <brk id="151" max="16383" man="1"/>
    <brk id="198"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33</xdr:col>
                    <xdr:colOff>44450</xdr:colOff>
                    <xdr:row>207</xdr:row>
                    <xdr:rowOff>12700</xdr:rowOff>
                  </from>
                  <to>
                    <xdr:col>36</xdr:col>
                    <xdr:colOff>107950</xdr:colOff>
                    <xdr:row>209</xdr:row>
                    <xdr:rowOff>6350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36</xdr:col>
                    <xdr:colOff>114300</xdr:colOff>
                    <xdr:row>207</xdr:row>
                    <xdr:rowOff>25400</xdr:rowOff>
                  </from>
                  <to>
                    <xdr:col>39</xdr:col>
                    <xdr:colOff>82550</xdr:colOff>
                    <xdr:row>209</xdr:row>
                    <xdr:rowOff>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39</xdr:col>
                    <xdr:colOff>127000</xdr:colOff>
                    <xdr:row>207</xdr:row>
                    <xdr:rowOff>31750</xdr:rowOff>
                  </from>
                  <to>
                    <xdr:col>43</xdr:col>
                    <xdr:colOff>25400</xdr:colOff>
                    <xdr:row>208</xdr:row>
                    <xdr:rowOff>184150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A1:WXA85"/>
  <sheetViews>
    <sheetView showZeros="0" view="pageBreakPreview" topLeftCell="A30" zoomScaleNormal="100" zoomScaleSheetLayoutView="100" workbookViewId="0">
      <selection activeCell="O35" sqref="O35:AQ35"/>
    </sheetView>
  </sheetViews>
  <sheetFormatPr defaultColWidth="2.1796875" defaultRowHeight="15" customHeight="1" outlineLevelRow="1"/>
  <cols>
    <col min="1" max="37" width="2.1796875" style="180"/>
    <col min="38" max="45" width="2.1796875" style="181"/>
    <col min="46" max="16384" width="2.1796875" style="180"/>
  </cols>
  <sheetData>
    <row r="1" spans="1:47" ht="15" customHeight="1">
      <c r="A1" s="610" t="s">
        <v>2785</v>
      </c>
      <c r="C1" s="610"/>
      <c r="AR1" s="271" t="s">
        <v>2820</v>
      </c>
    </row>
    <row r="2" spans="1:47" ht="15" customHeight="1">
      <c r="AI2" s="184"/>
      <c r="AJ2" s="184"/>
      <c r="AK2" s="184"/>
      <c r="AP2" s="184"/>
    </row>
    <row r="3" spans="1:47" ht="15" customHeight="1">
      <c r="AF3" s="271"/>
      <c r="AG3" s="2053"/>
      <c r="AH3" s="2053"/>
      <c r="AI3" s="2053"/>
      <c r="AJ3" s="2053"/>
      <c r="AK3" s="186" t="s">
        <v>2242</v>
      </c>
      <c r="AL3" s="2054"/>
      <c r="AM3" s="2054"/>
      <c r="AN3" s="186" t="s">
        <v>2243</v>
      </c>
      <c r="AO3" s="2053"/>
      <c r="AP3" s="2053"/>
      <c r="AQ3" s="186" t="s">
        <v>2244</v>
      </c>
      <c r="AT3" s="611"/>
      <c r="AU3" s="180" t="s">
        <v>2241</v>
      </c>
    </row>
    <row r="4" spans="1:47" ht="15" customHeight="1">
      <c r="B4" s="180" t="s">
        <v>2245</v>
      </c>
      <c r="AF4" s="271"/>
      <c r="AG4" s="271"/>
      <c r="AH4" s="271"/>
      <c r="AI4" s="186"/>
      <c r="AJ4" s="186"/>
      <c r="AK4" s="186"/>
      <c r="AL4" s="186"/>
      <c r="AM4" s="186"/>
      <c r="AN4" s="186"/>
      <c r="AO4" s="186"/>
      <c r="AP4" s="186"/>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row>
    <row r="7" spans="1:47"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row>
    <row r="8" spans="1:47"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row>
    <row r="9" spans="1:47"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row>
    <row r="10" spans="1:47"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row>
    <row r="14" spans="1:47"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row>
    <row r="15" spans="1:47"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row>
    <row r="16" spans="1:47"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row>
    <row r="17" spans="2:50"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50" s="1" customFormat="1" ht="15" customHeight="1" outlineLevel="1">
      <c r="V18" s="1" t="s">
        <v>2835</v>
      </c>
      <c r="AD18" s="2"/>
      <c r="AE18" s="2"/>
      <c r="AF18" s="2"/>
      <c r="AG18" s="2"/>
      <c r="AH18" s="2"/>
      <c r="AI18" s="2"/>
      <c r="AJ18" s="2"/>
      <c r="AK18" s="2"/>
      <c r="AL18" s="2"/>
      <c r="AM18" s="2"/>
      <c r="AN18" s="2"/>
      <c r="AO18" s="2"/>
      <c r="AP18" s="2"/>
      <c r="AQ18" s="2"/>
      <c r="AR18" s="2"/>
    </row>
    <row r="19" spans="2:50"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row>
    <row r="20" spans="2:50"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row>
    <row r="21" spans="2:50"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row>
    <row r="22" spans="2:50"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row>
    <row r="23" spans="2:50" ht="15" customHeight="1">
      <c r="V23" s="472"/>
      <c r="W23" s="472"/>
      <c r="X23" s="472"/>
      <c r="Y23" s="472"/>
      <c r="Z23" s="473"/>
      <c r="AA23" s="473"/>
      <c r="AB23" s="473"/>
      <c r="AC23" s="473"/>
      <c r="AD23" s="473"/>
      <c r="AE23" s="473"/>
      <c r="AF23" s="473"/>
      <c r="AG23" s="473"/>
      <c r="AH23" s="473"/>
      <c r="AI23" s="473"/>
      <c r="AJ23" s="473"/>
      <c r="AK23" s="473"/>
      <c r="AL23" s="473"/>
      <c r="AM23" s="473"/>
      <c r="AN23" s="473"/>
      <c r="AO23" s="473"/>
      <c r="AP23" s="473"/>
      <c r="AQ23" s="473"/>
      <c r="AX23" s="272"/>
    </row>
    <row r="24" spans="2:50" ht="15" customHeight="1">
      <c r="B24" s="2057" t="s">
        <v>2353</v>
      </c>
      <c r="C24" s="2057"/>
      <c r="D24" s="2057"/>
      <c r="E24" s="2057"/>
      <c r="F24" s="2057"/>
      <c r="G24" s="2057"/>
      <c r="H24" s="2057"/>
      <c r="I24" s="2057"/>
      <c r="J24" s="2057"/>
      <c r="K24" s="2057"/>
      <c r="L24" s="2057"/>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7"/>
      <c r="AM24" s="2057"/>
      <c r="AN24" s="2057"/>
      <c r="AO24" s="2057"/>
      <c r="AP24" s="2057"/>
      <c r="AQ24" s="2057"/>
      <c r="AX24" s="272"/>
    </row>
    <row r="25" spans="2:50" ht="15" customHeight="1">
      <c r="B25" s="2057"/>
      <c r="C25" s="2057"/>
      <c r="D25" s="2057"/>
      <c r="E25" s="2057"/>
      <c r="F25" s="2057"/>
      <c r="G25" s="2057"/>
      <c r="H25" s="2057"/>
      <c r="I25" s="2057"/>
      <c r="J25" s="2057"/>
      <c r="K25" s="2057"/>
      <c r="L25" s="2057"/>
      <c r="M25" s="2057"/>
      <c r="N25" s="2057"/>
      <c r="O25" s="2057"/>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7"/>
      <c r="AK25" s="2057"/>
      <c r="AL25" s="2057"/>
      <c r="AM25" s="2057"/>
      <c r="AN25" s="2057"/>
      <c r="AO25" s="2057"/>
      <c r="AP25" s="2057"/>
      <c r="AQ25" s="2057"/>
      <c r="AX25" s="272"/>
    </row>
    <row r="26" spans="2:50" ht="15" customHeight="1">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X26" s="272"/>
    </row>
    <row r="27" spans="2:50" ht="15" customHeight="1">
      <c r="B27" s="620"/>
      <c r="C27" s="2059">
        <f>基本情報!E76</f>
        <v>0</v>
      </c>
      <c r="D27" s="2059"/>
      <c r="E27" s="2059"/>
      <c r="F27" s="2059"/>
      <c r="G27" s="2059"/>
      <c r="H27" s="2059"/>
      <c r="I27" s="2058" t="s">
        <v>2651</v>
      </c>
      <c r="J27" s="2058"/>
      <c r="K27" s="2050">
        <f>基本情報!E77</f>
        <v>0</v>
      </c>
      <c r="L27" s="2050"/>
      <c r="M27" s="2051" t="s">
        <v>2252</v>
      </c>
      <c r="N27" s="2051"/>
      <c r="O27" s="2051"/>
      <c r="P27" s="2051"/>
      <c r="Q27" s="2051"/>
      <c r="R27" s="2051"/>
      <c r="S27" s="2051"/>
      <c r="T27" s="2050">
        <f>基本情報!E78</f>
        <v>0</v>
      </c>
      <c r="U27" s="2050"/>
      <c r="V27" s="2050"/>
      <c r="W27" s="2056" t="s">
        <v>2888</v>
      </c>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180"/>
      <c r="AT27" s="183" t="s">
        <v>2654</v>
      </c>
      <c r="AX27" s="272"/>
    </row>
    <row r="28" spans="2:50" ht="15" customHeight="1">
      <c r="B28" s="2055" t="s">
        <v>2981</v>
      </c>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5"/>
      <c r="AM28" s="2055"/>
      <c r="AN28" s="2055"/>
      <c r="AO28" s="2055"/>
      <c r="AP28" s="2055"/>
      <c r="AQ28" s="2055"/>
      <c r="AX28" s="272"/>
    </row>
    <row r="29" spans="2:50" ht="15" customHeight="1">
      <c r="B29" s="2055"/>
      <c r="C29" s="2055"/>
      <c r="D29" s="2055"/>
      <c r="E29" s="2055"/>
      <c r="F29" s="2055"/>
      <c r="G29" s="2055"/>
      <c r="H29" s="2055"/>
      <c r="I29" s="2055"/>
      <c r="J29" s="2055"/>
      <c r="K29" s="2055"/>
      <c r="L29" s="2055"/>
      <c r="M29" s="2055"/>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c r="AL29" s="2055"/>
      <c r="AM29" s="2055"/>
      <c r="AN29" s="2055"/>
      <c r="AO29" s="2055"/>
      <c r="AP29" s="2055"/>
      <c r="AQ29" s="2055"/>
      <c r="AX29" s="272"/>
    </row>
    <row r="30" spans="2:50" ht="15" customHeight="1">
      <c r="E30" s="2049" t="s">
        <v>2255</v>
      </c>
      <c r="F30" s="2049"/>
      <c r="G30" s="2049"/>
      <c r="H30" s="2049"/>
      <c r="I30" s="2049"/>
      <c r="J30" s="2049"/>
      <c r="K30" s="2049"/>
      <c r="L30" s="2049"/>
      <c r="M30" s="2049"/>
      <c r="N30" s="2049"/>
      <c r="O30" s="2049"/>
      <c r="P30" s="2049"/>
      <c r="Q30" s="2049"/>
      <c r="R30" s="2049"/>
      <c r="S30" s="2049"/>
      <c r="T30" s="2049"/>
      <c r="U30" s="2049"/>
      <c r="V30" s="2049"/>
      <c r="W30" s="2049"/>
      <c r="X30" s="2049"/>
      <c r="Y30" s="2049"/>
      <c r="Z30" s="2049"/>
      <c r="AA30" s="2049"/>
      <c r="AB30" s="2049"/>
      <c r="AC30" s="2049"/>
      <c r="AD30" s="2049"/>
      <c r="AE30" s="2049"/>
      <c r="AF30" s="2049"/>
      <c r="AG30" s="2049"/>
      <c r="AH30" s="2049"/>
      <c r="AI30" s="2049"/>
      <c r="AJ30" s="2049"/>
      <c r="AK30" s="2049"/>
      <c r="AL30" s="2049"/>
      <c r="AM30" s="2049"/>
      <c r="AN30" s="2049"/>
      <c r="AO30" s="2049"/>
      <c r="AP30" s="2049"/>
      <c r="AX30" s="272"/>
    </row>
    <row r="31" spans="2:50" s="123" customFormat="1" ht="20" customHeight="1">
      <c r="B31" s="1037" t="s">
        <v>2878</v>
      </c>
      <c r="C31" s="1037"/>
      <c r="D31" s="1037"/>
      <c r="E31" s="1037"/>
      <c r="F31" s="1037"/>
      <c r="G31" s="1037"/>
      <c r="H31" s="1037"/>
      <c r="I31" s="1037"/>
      <c r="J31" s="1037"/>
      <c r="K31" s="1037"/>
      <c r="L31" s="1037"/>
      <c r="M31" s="1037"/>
      <c r="N31" s="1037"/>
      <c r="O31" s="1041" t="s">
        <v>2836</v>
      </c>
      <c r="P31" s="1042"/>
      <c r="Q31" s="1042"/>
      <c r="R31" s="1042"/>
      <c r="S31" s="1042"/>
      <c r="T31" s="1042"/>
      <c r="U31" s="972">
        <f>基本情報!$E$73</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R31" s="124"/>
      <c r="AS31" s="124"/>
    </row>
    <row r="32" spans="2:50" s="123" customFormat="1" ht="20" customHeight="1">
      <c r="B32" s="1037"/>
      <c r="C32" s="1037"/>
      <c r="D32" s="1037"/>
      <c r="E32" s="1037"/>
      <c r="F32" s="1037"/>
      <c r="G32" s="1037"/>
      <c r="H32" s="1037"/>
      <c r="I32" s="1037"/>
      <c r="J32" s="1037"/>
      <c r="K32" s="1037"/>
      <c r="L32" s="1037"/>
      <c r="M32" s="1037"/>
      <c r="N32" s="1037"/>
      <c r="O32" s="1041" t="s">
        <v>2896</v>
      </c>
      <c r="P32" s="1042"/>
      <c r="Q32" s="1042"/>
      <c r="R32" s="1042"/>
      <c r="S32" s="1042"/>
      <c r="T32" s="1042"/>
      <c r="U32" s="972">
        <f>基本情報!$E$74</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R32" s="124"/>
    </row>
    <row r="33" spans="1:16173" s="123" customFormat="1" ht="20" customHeight="1">
      <c r="B33" s="1037"/>
      <c r="C33" s="1037"/>
      <c r="D33" s="1037"/>
      <c r="E33" s="1037"/>
      <c r="F33" s="1037"/>
      <c r="G33" s="1037"/>
      <c r="H33" s="1037"/>
      <c r="I33" s="1037"/>
      <c r="J33" s="1037"/>
      <c r="K33" s="1037"/>
      <c r="L33" s="1037"/>
      <c r="M33" s="1037"/>
      <c r="N33" s="1037"/>
      <c r="O33" s="1041" t="s">
        <v>2883</v>
      </c>
      <c r="P33" s="1042"/>
      <c r="Q33" s="1042"/>
      <c r="R33" s="1042"/>
      <c r="S33" s="1042"/>
      <c r="T33" s="1042"/>
      <c r="U33" s="972">
        <f>IF(基本情報!$E$60="",基本情報!$E$65,基本情報!$E$60&amp;基本情報!$E$63&amp;基本情報!$E$65)</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R33" s="124"/>
    </row>
    <row r="34" spans="1:16173" s="123" customFormat="1" ht="20" customHeight="1">
      <c r="B34" s="1648" t="s">
        <v>2678</v>
      </c>
      <c r="C34" s="1649"/>
      <c r="D34" s="1649"/>
      <c r="E34" s="1649"/>
      <c r="F34" s="1649"/>
      <c r="G34" s="1649"/>
      <c r="H34" s="1649"/>
      <c r="I34" s="1649"/>
      <c r="J34" s="1649"/>
      <c r="K34" s="1649"/>
      <c r="L34" s="1649"/>
      <c r="M34" s="1649"/>
      <c r="N34" s="1649"/>
      <c r="O34" s="1673">
        <f>基本情報!$E$79</f>
        <v>0</v>
      </c>
      <c r="P34" s="1660"/>
      <c r="Q34" s="1660"/>
      <c r="R34" s="1660"/>
      <c r="S34" s="1660"/>
      <c r="T34" s="1660"/>
      <c r="U34" s="1660"/>
      <c r="V34" s="1660"/>
      <c r="W34" s="1660"/>
      <c r="X34" s="1660"/>
      <c r="Y34" s="1660"/>
      <c r="Z34" s="1660"/>
      <c r="AA34" s="1660"/>
      <c r="AB34" s="1660"/>
      <c r="AC34" s="1660"/>
      <c r="AD34" s="1660"/>
      <c r="AE34" s="1660"/>
      <c r="AF34" s="1660"/>
      <c r="AG34" s="1660"/>
      <c r="AH34" s="1660"/>
      <c r="AI34" s="1660"/>
      <c r="AJ34" s="1660"/>
      <c r="AK34" s="1660"/>
      <c r="AL34" s="1660"/>
      <c r="AM34" s="1660"/>
      <c r="AN34" s="1660"/>
      <c r="AO34" s="1660"/>
      <c r="AP34" s="1660"/>
      <c r="AQ34" s="1674"/>
      <c r="AR34" s="124"/>
    </row>
    <row r="35" spans="1:16173" s="178" customFormat="1" ht="20" customHeight="1">
      <c r="B35" s="977" t="s">
        <v>2316</v>
      </c>
      <c r="C35" s="978"/>
      <c r="D35" s="978"/>
      <c r="E35" s="978"/>
      <c r="F35" s="978"/>
      <c r="G35" s="978"/>
      <c r="H35" s="978"/>
      <c r="I35" s="978"/>
      <c r="J35" s="978"/>
      <c r="K35" s="978"/>
      <c r="L35" s="978"/>
      <c r="M35" s="978"/>
      <c r="N35" s="979"/>
      <c r="O35" s="1998" t="str">
        <f>第10号様式!$O$34</f>
        <v>選択してください</v>
      </c>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2000"/>
      <c r="AR35" s="268"/>
      <c r="AS35" s="578" t="s">
        <v>2897</v>
      </c>
      <c r="AT35" s="579"/>
    </row>
    <row r="36" spans="1:16173" s="181" customFormat="1" ht="15" customHeight="1">
      <c r="A36" s="180"/>
      <c r="B36" s="2064" t="s">
        <v>2354</v>
      </c>
      <c r="C36" s="2065"/>
      <c r="D36" s="2065"/>
      <c r="E36" s="2065"/>
      <c r="F36" s="2065"/>
      <c r="G36" s="2065"/>
      <c r="H36" s="2065"/>
      <c r="I36" s="2065"/>
      <c r="J36" s="2065"/>
      <c r="K36" s="2065"/>
      <c r="L36" s="2065"/>
      <c r="M36" s="2065"/>
      <c r="N36" s="2065"/>
      <c r="O36" s="612"/>
      <c r="P36" s="613" t="s">
        <v>3004</v>
      </c>
      <c r="Q36" s="614"/>
      <c r="R36" s="613"/>
      <c r="S36" s="554"/>
      <c r="T36" s="613"/>
      <c r="U36" s="615"/>
      <c r="V36" s="615"/>
      <c r="W36" s="615"/>
      <c r="X36" s="615"/>
      <c r="Y36" s="615"/>
      <c r="Z36" s="615"/>
      <c r="AA36" s="615"/>
      <c r="AB36" s="2073">
        <f>'第1号（交付申請） '!Q165</f>
        <v>0</v>
      </c>
      <c r="AC36" s="1995"/>
      <c r="AD36" s="1995"/>
      <c r="AE36" s="1995"/>
      <c r="AF36" s="1995"/>
      <c r="AG36" s="1995"/>
      <c r="AH36" s="1995"/>
      <c r="AI36" s="1995"/>
      <c r="AJ36" s="1995"/>
      <c r="AK36" s="1995"/>
      <c r="AL36" s="1995"/>
      <c r="AM36" s="1995"/>
      <c r="AN36" s="581" t="s">
        <v>2318</v>
      </c>
      <c r="AO36" s="554"/>
      <c r="AP36" s="616"/>
      <c r="AQ36" s="555"/>
      <c r="AT36" s="585"/>
      <c r="AU36" s="180"/>
      <c r="AW36" s="180"/>
      <c r="AX36" s="272"/>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c r="WTC36" s="180"/>
      <c r="WTD36" s="180"/>
      <c r="WTE36" s="180"/>
      <c r="WTF36" s="180"/>
      <c r="WTG36" s="180"/>
      <c r="WTH36" s="180"/>
      <c r="WTI36" s="180"/>
      <c r="WTJ36" s="180"/>
      <c r="WTK36" s="180"/>
      <c r="WTL36" s="180"/>
      <c r="WTM36" s="180"/>
      <c r="WTN36" s="180"/>
      <c r="WTO36" s="180"/>
      <c r="WTP36" s="180"/>
      <c r="WTQ36" s="180"/>
      <c r="WTR36" s="180"/>
      <c r="WTS36" s="180"/>
      <c r="WTT36" s="180"/>
      <c r="WTU36" s="180"/>
      <c r="WTV36" s="180"/>
      <c r="WTW36" s="180"/>
      <c r="WTX36" s="180"/>
      <c r="WTY36" s="180"/>
      <c r="WTZ36" s="180"/>
      <c r="WUA36" s="180"/>
      <c r="WUB36" s="180"/>
      <c r="WUC36" s="180"/>
      <c r="WUD36" s="180"/>
      <c r="WUE36" s="180"/>
      <c r="WUF36" s="180"/>
      <c r="WUG36" s="180"/>
      <c r="WUH36" s="180"/>
      <c r="WUI36" s="180"/>
      <c r="WUJ36" s="180"/>
      <c r="WUK36" s="180"/>
      <c r="WUL36" s="180"/>
      <c r="WUM36" s="180"/>
      <c r="WUN36" s="180"/>
      <c r="WUO36" s="180"/>
      <c r="WUP36" s="180"/>
      <c r="WUQ36" s="180"/>
      <c r="WUR36" s="180"/>
      <c r="WUS36" s="180"/>
      <c r="WUT36" s="180"/>
      <c r="WUU36" s="180"/>
      <c r="WUV36" s="180"/>
      <c r="WUW36" s="180"/>
      <c r="WUX36" s="180"/>
      <c r="WUY36" s="180"/>
      <c r="WUZ36" s="180"/>
      <c r="WVA36" s="180"/>
      <c r="WVB36" s="180"/>
      <c r="WVC36" s="180"/>
      <c r="WVD36" s="180"/>
      <c r="WVE36" s="180"/>
      <c r="WVF36" s="180"/>
      <c r="WVG36" s="180"/>
      <c r="WVH36" s="180"/>
      <c r="WVI36" s="180"/>
      <c r="WVJ36" s="180"/>
      <c r="WVK36" s="180"/>
      <c r="WVL36" s="180"/>
      <c r="WVM36" s="180"/>
      <c r="WVN36" s="180"/>
      <c r="WVO36" s="180"/>
      <c r="WVP36" s="180"/>
      <c r="WVQ36" s="180"/>
      <c r="WVR36" s="180"/>
      <c r="WVS36" s="180"/>
      <c r="WVT36" s="180"/>
      <c r="WVU36" s="180"/>
      <c r="WVV36" s="180"/>
      <c r="WVW36" s="180"/>
      <c r="WVX36" s="180"/>
      <c r="WVY36" s="180"/>
      <c r="WVZ36" s="180"/>
      <c r="WWA36" s="180"/>
      <c r="WWB36" s="180"/>
      <c r="WWC36" s="180"/>
      <c r="WWD36" s="180"/>
      <c r="WWE36" s="180"/>
      <c r="WWF36" s="180"/>
      <c r="WWG36" s="180"/>
      <c r="WWH36" s="180"/>
      <c r="WWI36" s="180"/>
      <c r="WWJ36" s="180"/>
      <c r="WWK36" s="180"/>
      <c r="WWL36" s="180"/>
      <c r="WWM36" s="180"/>
      <c r="WWN36" s="180"/>
      <c r="WWO36" s="180"/>
      <c r="WWP36" s="180"/>
      <c r="WWQ36" s="180"/>
      <c r="WWR36" s="180"/>
      <c r="WWS36" s="180"/>
      <c r="WWT36" s="180"/>
      <c r="WWU36" s="180"/>
      <c r="WWV36" s="180"/>
      <c r="WWW36" s="180"/>
      <c r="WWX36" s="180"/>
      <c r="WWY36" s="180"/>
      <c r="WWZ36" s="180"/>
      <c r="WXA36" s="180"/>
    </row>
    <row r="37" spans="1:16173" ht="15" customHeight="1">
      <c r="B37" s="2066"/>
      <c r="C37" s="2067"/>
      <c r="D37" s="2067"/>
      <c r="E37" s="2067"/>
      <c r="F37" s="2067"/>
      <c r="G37" s="2067"/>
      <c r="H37" s="2067"/>
      <c r="I37" s="2067"/>
      <c r="J37" s="2067"/>
      <c r="K37" s="2067"/>
      <c r="L37" s="2067"/>
      <c r="M37" s="2067"/>
      <c r="N37" s="2067"/>
      <c r="O37" s="617"/>
      <c r="P37" s="618"/>
      <c r="Q37" s="619"/>
      <c r="R37" s="620"/>
      <c r="T37" s="618"/>
      <c r="U37" s="618"/>
      <c r="V37" s="618"/>
      <c r="W37" s="618"/>
      <c r="X37" s="618"/>
      <c r="Y37" s="618"/>
      <c r="Z37" s="618"/>
      <c r="AA37" s="618"/>
      <c r="AB37" s="189"/>
      <c r="AC37" s="189"/>
      <c r="AD37" s="189"/>
      <c r="AE37" s="189"/>
      <c r="AF37" s="275"/>
      <c r="AG37" s="270"/>
      <c r="AH37" s="270"/>
      <c r="AI37" s="277"/>
      <c r="AJ37" s="270"/>
      <c r="AK37" s="270"/>
      <c r="AL37" s="270"/>
      <c r="AM37" s="270"/>
      <c r="AN37" s="621"/>
      <c r="AP37" s="182"/>
      <c r="AQ37" s="582"/>
      <c r="AX37" s="272"/>
    </row>
    <row r="38" spans="1:16173" s="181" customFormat="1" ht="15" customHeight="1">
      <c r="A38" s="180"/>
      <c r="B38" s="2066"/>
      <c r="C38" s="2067"/>
      <c r="D38" s="2067"/>
      <c r="E38" s="2067"/>
      <c r="F38" s="2067"/>
      <c r="G38" s="2067"/>
      <c r="H38" s="2067"/>
      <c r="I38" s="2067"/>
      <c r="J38" s="2067"/>
      <c r="K38" s="2067"/>
      <c r="L38" s="2067"/>
      <c r="M38" s="2067"/>
      <c r="N38" s="2067"/>
      <c r="O38" s="617"/>
      <c r="P38" s="610" t="s">
        <v>2320</v>
      </c>
      <c r="Q38" s="619"/>
      <c r="R38" s="610"/>
      <c r="T38" s="610"/>
      <c r="U38" s="610"/>
      <c r="V38" s="610"/>
      <c r="W38" s="610"/>
      <c r="X38" s="610"/>
      <c r="Y38" s="610"/>
      <c r="Z38" s="610"/>
      <c r="AA38" s="610"/>
      <c r="AB38" s="1994">
        <f>'第1号（交付申請） '!Q173+'第1号（交付申請） '!Q193</f>
        <v>0</v>
      </c>
      <c r="AC38" s="1994"/>
      <c r="AD38" s="1994"/>
      <c r="AE38" s="1994"/>
      <c r="AF38" s="1994"/>
      <c r="AG38" s="1994"/>
      <c r="AH38" s="1994"/>
      <c r="AI38" s="1994"/>
      <c r="AJ38" s="1994"/>
      <c r="AK38" s="1994"/>
      <c r="AL38" s="1994"/>
      <c r="AM38" s="1994"/>
      <c r="AN38" s="182" t="s">
        <v>2318</v>
      </c>
      <c r="AP38" s="622"/>
      <c r="AQ38" s="582"/>
      <c r="AT38" s="585"/>
      <c r="AU38" s="180"/>
      <c r="AW38" s="180"/>
      <c r="AX38" s="272"/>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c r="WTC38" s="180"/>
      <c r="WTD38" s="180"/>
      <c r="WTE38" s="180"/>
      <c r="WTF38" s="180"/>
      <c r="WTG38" s="180"/>
      <c r="WTH38" s="180"/>
      <c r="WTI38" s="180"/>
      <c r="WTJ38" s="180"/>
      <c r="WTK38" s="180"/>
      <c r="WTL38" s="180"/>
      <c r="WTM38" s="180"/>
      <c r="WTN38" s="180"/>
      <c r="WTO38" s="180"/>
      <c r="WTP38" s="180"/>
      <c r="WTQ38" s="180"/>
      <c r="WTR38" s="180"/>
      <c r="WTS38" s="180"/>
      <c r="WTT38" s="180"/>
      <c r="WTU38" s="180"/>
      <c r="WTV38" s="180"/>
      <c r="WTW38" s="180"/>
      <c r="WTX38" s="180"/>
      <c r="WTY38" s="180"/>
      <c r="WTZ38" s="180"/>
      <c r="WUA38" s="180"/>
      <c r="WUB38" s="180"/>
      <c r="WUC38" s="180"/>
      <c r="WUD38" s="180"/>
      <c r="WUE38" s="180"/>
      <c r="WUF38" s="180"/>
      <c r="WUG38" s="180"/>
      <c r="WUH38" s="180"/>
      <c r="WUI38" s="180"/>
      <c r="WUJ38" s="180"/>
      <c r="WUK38" s="180"/>
      <c r="WUL38" s="180"/>
      <c r="WUM38" s="180"/>
      <c r="WUN38" s="180"/>
      <c r="WUO38" s="180"/>
      <c r="WUP38" s="180"/>
      <c r="WUQ38" s="180"/>
      <c r="WUR38" s="180"/>
      <c r="WUS38" s="180"/>
      <c r="WUT38" s="180"/>
      <c r="WUU38" s="180"/>
      <c r="WUV38" s="180"/>
      <c r="WUW38" s="180"/>
      <c r="WUX38" s="180"/>
      <c r="WUY38" s="180"/>
      <c r="WUZ38" s="180"/>
      <c r="WVA38" s="180"/>
      <c r="WVB38" s="180"/>
      <c r="WVC38" s="180"/>
      <c r="WVD38" s="180"/>
      <c r="WVE38" s="180"/>
      <c r="WVF38" s="180"/>
      <c r="WVG38" s="180"/>
      <c r="WVH38" s="180"/>
      <c r="WVI38" s="180"/>
      <c r="WVJ38" s="180"/>
      <c r="WVK38" s="180"/>
      <c r="WVL38" s="180"/>
      <c r="WVM38" s="180"/>
      <c r="WVN38" s="180"/>
      <c r="WVO38" s="180"/>
      <c r="WVP38" s="180"/>
      <c r="WVQ38" s="180"/>
      <c r="WVR38" s="180"/>
      <c r="WVS38" s="180"/>
      <c r="WVT38" s="180"/>
      <c r="WVU38" s="180"/>
      <c r="WVV38" s="180"/>
      <c r="WVW38" s="180"/>
      <c r="WVX38" s="180"/>
      <c r="WVY38" s="180"/>
      <c r="WVZ38" s="180"/>
      <c r="WWA38" s="180"/>
      <c r="WWB38" s="180"/>
      <c r="WWC38" s="180"/>
      <c r="WWD38" s="180"/>
      <c r="WWE38" s="180"/>
      <c r="WWF38" s="180"/>
      <c r="WWG38" s="180"/>
      <c r="WWH38" s="180"/>
      <c r="WWI38" s="180"/>
      <c r="WWJ38" s="180"/>
      <c r="WWK38" s="180"/>
      <c r="WWL38" s="180"/>
      <c r="WWM38" s="180"/>
      <c r="WWN38" s="180"/>
      <c r="WWO38" s="180"/>
      <c r="WWP38" s="180"/>
      <c r="WWQ38" s="180"/>
      <c r="WWR38" s="180"/>
      <c r="WWS38" s="180"/>
      <c r="WWT38" s="180"/>
      <c r="WWU38" s="180"/>
      <c r="WWV38" s="180"/>
      <c r="WWW38" s="180"/>
      <c r="WWX38" s="180"/>
      <c r="WWY38" s="180"/>
      <c r="WWZ38" s="180"/>
      <c r="WXA38" s="180"/>
    </row>
    <row r="39" spans="1:16173" ht="15" customHeight="1">
      <c r="B39" s="2066"/>
      <c r="C39" s="2067"/>
      <c r="D39" s="2067"/>
      <c r="E39" s="2067"/>
      <c r="F39" s="2067"/>
      <c r="G39" s="2067"/>
      <c r="H39" s="2067"/>
      <c r="I39" s="2067"/>
      <c r="J39" s="2067"/>
      <c r="K39" s="2067"/>
      <c r="L39" s="2067"/>
      <c r="M39" s="2067"/>
      <c r="N39" s="2067"/>
      <c r="O39" s="617"/>
      <c r="P39" s="618"/>
      <c r="Q39" s="619"/>
      <c r="R39" s="620"/>
      <c r="T39" s="618"/>
      <c r="U39" s="618"/>
      <c r="V39" s="618"/>
      <c r="W39" s="618"/>
      <c r="X39" s="618"/>
      <c r="Y39" s="618"/>
      <c r="Z39" s="618"/>
      <c r="AA39" s="618"/>
      <c r="AB39" s="189"/>
      <c r="AC39" s="189"/>
      <c r="AD39" s="189"/>
      <c r="AE39" s="189"/>
      <c r="AF39" s="275"/>
      <c r="AG39" s="270"/>
      <c r="AH39" s="270"/>
      <c r="AI39" s="277"/>
      <c r="AJ39" s="270"/>
      <c r="AK39" s="270"/>
      <c r="AL39" s="270"/>
      <c r="AM39" s="270"/>
      <c r="AN39" s="621"/>
      <c r="AP39" s="182"/>
      <c r="AQ39" s="582"/>
      <c r="AX39" s="272"/>
    </row>
    <row r="40" spans="1:16173" s="181" customFormat="1" ht="15" customHeight="1">
      <c r="A40" s="180"/>
      <c r="B40" s="2066"/>
      <c r="C40" s="2067"/>
      <c r="D40" s="2067"/>
      <c r="E40" s="2067"/>
      <c r="F40" s="2067"/>
      <c r="G40" s="2067"/>
      <c r="H40" s="2067"/>
      <c r="I40" s="2067"/>
      <c r="J40" s="2067"/>
      <c r="K40" s="2067"/>
      <c r="L40" s="2067"/>
      <c r="M40" s="2067"/>
      <c r="N40" s="2067"/>
      <c r="O40" s="617"/>
      <c r="P40" s="610" t="s">
        <v>2355</v>
      </c>
      <c r="Q40" s="619"/>
      <c r="R40" s="610"/>
      <c r="T40" s="610"/>
      <c r="U40" s="610"/>
      <c r="V40" s="610"/>
      <c r="W40" s="610"/>
      <c r="X40" s="610"/>
      <c r="Y40" s="610"/>
      <c r="Z40" s="610"/>
      <c r="AA40" s="610"/>
      <c r="AB40" s="1993">
        <f>'第1号（交付申請） '!Q208</f>
        <v>0</v>
      </c>
      <c r="AC40" s="1993"/>
      <c r="AD40" s="1993"/>
      <c r="AE40" s="1993"/>
      <c r="AF40" s="1993"/>
      <c r="AG40" s="1993"/>
      <c r="AH40" s="1993"/>
      <c r="AI40" s="1993"/>
      <c r="AJ40" s="1993"/>
      <c r="AK40" s="1993"/>
      <c r="AL40" s="1993"/>
      <c r="AM40" s="1993"/>
      <c r="AN40" s="182" t="s">
        <v>2318</v>
      </c>
      <c r="AP40" s="274"/>
      <c r="AQ40" s="582"/>
      <c r="AT40" s="585"/>
      <c r="AU40" s="180"/>
      <c r="AW40" s="180"/>
      <c r="AX40" s="272"/>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c r="WTC40" s="180"/>
      <c r="WTD40" s="180"/>
      <c r="WTE40" s="180"/>
      <c r="WTF40" s="180"/>
      <c r="WTG40" s="180"/>
      <c r="WTH40" s="180"/>
      <c r="WTI40" s="180"/>
      <c r="WTJ40" s="180"/>
      <c r="WTK40" s="180"/>
      <c r="WTL40" s="180"/>
      <c r="WTM40" s="180"/>
      <c r="WTN40" s="180"/>
      <c r="WTO40" s="180"/>
      <c r="WTP40" s="180"/>
      <c r="WTQ40" s="180"/>
      <c r="WTR40" s="180"/>
      <c r="WTS40" s="180"/>
      <c r="WTT40" s="180"/>
      <c r="WTU40" s="180"/>
      <c r="WTV40" s="180"/>
      <c r="WTW40" s="180"/>
      <c r="WTX40" s="180"/>
      <c r="WTY40" s="180"/>
      <c r="WTZ40" s="180"/>
      <c r="WUA40" s="180"/>
      <c r="WUB40" s="180"/>
      <c r="WUC40" s="180"/>
      <c r="WUD40" s="180"/>
      <c r="WUE40" s="180"/>
      <c r="WUF40" s="180"/>
      <c r="WUG40" s="180"/>
      <c r="WUH40" s="180"/>
      <c r="WUI40" s="180"/>
      <c r="WUJ40" s="180"/>
      <c r="WUK40" s="180"/>
      <c r="WUL40" s="180"/>
      <c r="WUM40" s="180"/>
      <c r="WUN40" s="180"/>
      <c r="WUO40" s="180"/>
      <c r="WUP40" s="180"/>
      <c r="WUQ40" s="180"/>
      <c r="WUR40" s="180"/>
      <c r="WUS40" s="180"/>
      <c r="WUT40" s="180"/>
      <c r="WUU40" s="180"/>
      <c r="WUV40" s="180"/>
      <c r="WUW40" s="180"/>
      <c r="WUX40" s="180"/>
      <c r="WUY40" s="180"/>
      <c r="WUZ40" s="180"/>
      <c r="WVA40" s="180"/>
      <c r="WVB40" s="180"/>
      <c r="WVC40" s="180"/>
      <c r="WVD40" s="180"/>
      <c r="WVE40" s="180"/>
      <c r="WVF40" s="180"/>
      <c r="WVG40" s="180"/>
      <c r="WVH40" s="180"/>
      <c r="WVI40" s="180"/>
      <c r="WVJ40" s="180"/>
      <c r="WVK40" s="180"/>
      <c r="WVL40" s="180"/>
      <c r="WVM40" s="180"/>
      <c r="WVN40" s="180"/>
      <c r="WVO40" s="180"/>
      <c r="WVP40" s="180"/>
      <c r="WVQ40" s="180"/>
      <c r="WVR40" s="180"/>
      <c r="WVS40" s="180"/>
      <c r="WVT40" s="180"/>
      <c r="WVU40" s="180"/>
      <c r="WVV40" s="180"/>
      <c r="WVW40" s="180"/>
      <c r="WVX40" s="180"/>
      <c r="WVY40" s="180"/>
      <c r="WVZ40" s="180"/>
      <c r="WWA40" s="180"/>
      <c r="WWB40" s="180"/>
      <c r="WWC40" s="180"/>
      <c r="WWD40" s="180"/>
      <c r="WWE40" s="180"/>
      <c r="WWF40" s="180"/>
      <c r="WWG40" s="180"/>
      <c r="WWH40" s="180"/>
      <c r="WWI40" s="180"/>
      <c r="WWJ40" s="180"/>
      <c r="WWK40" s="180"/>
      <c r="WWL40" s="180"/>
      <c r="WWM40" s="180"/>
      <c r="WWN40" s="180"/>
      <c r="WWO40" s="180"/>
      <c r="WWP40" s="180"/>
      <c r="WWQ40" s="180"/>
      <c r="WWR40" s="180"/>
      <c r="WWS40" s="180"/>
      <c r="WWT40" s="180"/>
      <c r="WWU40" s="180"/>
      <c r="WWV40" s="180"/>
      <c r="WWW40" s="180"/>
      <c r="WWX40" s="180"/>
      <c r="WWY40" s="180"/>
      <c r="WWZ40" s="180"/>
      <c r="WXA40" s="180"/>
    </row>
    <row r="41" spans="1:16173" s="181" customFormat="1" ht="15" customHeight="1">
      <c r="A41" s="180"/>
      <c r="B41" s="2068"/>
      <c r="C41" s="2069"/>
      <c r="D41" s="2069"/>
      <c r="E41" s="2069"/>
      <c r="F41" s="2069"/>
      <c r="G41" s="2069"/>
      <c r="H41" s="2069"/>
      <c r="I41" s="2069"/>
      <c r="J41" s="2069"/>
      <c r="K41" s="2069"/>
      <c r="L41" s="2069"/>
      <c r="M41" s="2069"/>
      <c r="N41" s="2069"/>
      <c r="O41" s="617"/>
      <c r="P41" s="620"/>
      <c r="Q41" s="619"/>
      <c r="R41" s="610"/>
      <c r="S41" s="610"/>
      <c r="T41" s="610"/>
      <c r="U41" s="610"/>
      <c r="V41" s="610"/>
      <c r="W41" s="610"/>
      <c r="X41" s="610"/>
      <c r="Y41" s="610"/>
      <c r="Z41" s="610"/>
      <c r="AA41" s="610"/>
      <c r="AB41" s="182"/>
      <c r="AC41" s="182"/>
      <c r="AD41" s="182"/>
      <c r="AE41" s="182"/>
      <c r="AF41" s="182"/>
      <c r="AG41" s="474"/>
      <c r="AH41" s="474"/>
      <c r="AI41" s="474"/>
      <c r="AJ41" s="474"/>
      <c r="AK41" s="474"/>
      <c r="AL41" s="474"/>
      <c r="AM41" s="474"/>
      <c r="AN41" s="474"/>
      <c r="AO41" s="182"/>
      <c r="AP41" s="274"/>
      <c r="AQ41" s="582"/>
      <c r="AT41" s="585"/>
      <c r="AU41" s="180"/>
      <c r="AW41" s="180"/>
      <c r="AX41" s="272"/>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c r="WVE41" s="180"/>
      <c r="WVF41" s="180"/>
      <c r="WVG41" s="180"/>
      <c r="WVH41" s="180"/>
      <c r="WVI41" s="180"/>
      <c r="WVJ41" s="180"/>
      <c r="WVK41" s="180"/>
      <c r="WVL41" s="180"/>
      <c r="WVM41" s="180"/>
      <c r="WVN41" s="180"/>
      <c r="WVO41" s="180"/>
      <c r="WVP41" s="180"/>
      <c r="WVQ41" s="180"/>
      <c r="WVR41" s="180"/>
      <c r="WVS41" s="180"/>
      <c r="WVT41" s="180"/>
      <c r="WVU41" s="180"/>
      <c r="WVV41" s="180"/>
      <c r="WVW41" s="180"/>
      <c r="WVX41" s="180"/>
      <c r="WVY41" s="180"/>
      <c r="WVZ41" s="180"/>
      <c r="WWA41" s="180"/>
      <c r="WWB41" s="180"/>
      <c r="WWC41" s="180"/>
      <c r="WWD41" s="180"/>
      <c r="WWE41" s="180"/>
      <c r="WWF41" s="180"/>
      <c r="WWG41" s="180"/>
      <c r="WWH41" s="180"/>
      <c r="WWI41" s="180"/>
      <c r="WWJ41" s="180"/>
      <c r="WWK41" s="180"/>
      <c r="WWL41" s="180"/>
      <c r="WWM41" s="180"/>
      <c r="WWN41" s="180"/>
      <c r="WWO41" s="180"/>
      <c r="WWP41" s="180"/>
      <c r="WWQ41" s="180"/>
      <c r="WWR41" s="180"/>
      <c r="WWS41" s="180"/>
      <c r="WWT41" s="180"/>
      <c r="WWU41" s="180"/>
      <c r="WWV41" s="180"/>
      <c r="WWW41" s="180"/>
      <c r="WWX41" s="180"/>
      <c r="WWY41" s="180"/>
      <c r="WWZ41" s="180"/>
      <c r="WXA41" s="180"/>
    </row>
    <row r="42" spans="1:16173" ht="15" customHeight="1">
      <c r="B42" s="2060" t="s">
        <v>2322</v>
      </c>
      <c r="C42" s="2061"/>
      <c r="D42" s="2061"/>
      <c r="E42" s="2061"/>
      <c r="F42" s="2061"/>
      <c r="G42" s="2061"/>
      <c r="H42" s="2061"/>
      <c r="I42" s="2061"/>
      <c r="J42" s="2061"/>
      <c r="K42" s="2061"/>
      <c r="L42" s="2061"/>
      <c r="M42" s="2061"/>
      <c r="N42" s="2061"/>
      <c r="O42" s="623"/>
      <c r="P42" s="624" t="s">
        <v>2916</v>
      </c>
      <c r="Q42" s="613"/>
      <c r="R42" s="625"/>
      <c r="S42" s="626"/>
      <c r="T42" s="624"/>
      <c r="U42" s="624"/>
      <c r="V42" s="624"/>
      <c r="W42" s="550" t="s">
        <v>2262</v>
      </c>
      <c r="X42" s="2070"/>
      <c r="Y42" s="2070"/>
      <c r="Z42" s="2070"/>
      <c r="AA42" s="2070"/>
      <c r="AB42" s="278" t="s">
        <v>2153</v>
      </c>
      <c r="AC42" s="2071"/>
      <c r="AD42" s="2071"/>
      <c r="AE42" s="279" t="s">
        <v>2263</v>
      </c>
      <c r="AF42" s="2071"/>
      <c r="AG42" s="2071"/>
      <c r="AH42" s="278" t="s">
        <v>2264</v>
      </c>
      <c r="AI42" s="626"/>
      <c r="AJ42" s="626"/>
      <c r="AK42" s="626"/>
      <c r="AL42" s="626"/>
      <c r="AM42" s="626"/>
      <c r="AN42" s="626"/>
      <c r="AO42" s="626"/>
      <c r="AP42" s="580"/>
      <c r="AQ42" s="555"/>
      <c r="AT42" s="579" t="s">
        <v>2914</v>
      </c>
    </row>
    <row r="43" spans="1:16173" ht="15" customHeight="1">
      <c r="B43" s="2060"/>
      <c r="C43" s="2061"/>
      <c r="D43" s="2061"/>
      <c r="E43" s="2061"/>
      <c r="F43" s="2061"/>
      <c r="G43" s="2061"/>
      <c r="H43" s="2061"/>
      <c r="I43" s="2061"/>
      <c r="J43" s="2061"/>
      <c r="K43" s="2061"/>
      <c r="L43" s="2061"/>
      <c r="M43" s="2061"/>
      <c r="N43" s="2061"/>
      <c r="O43" s="627"/>
      <c r="P43" s="618"/>
      <c r="Q43" s="610"/>
      <c r="R43" s="620"/>
      <c r="T43" s="618"/>
      <c r="U43" s="618"/>
      <c r="V43" s="618"/>
      <c r="W43" s="189"/>
      <c r="X43" s="618"/>
      <c r="Y43" s="618"/>
      <c r="Z43" s="618"/>
      <c r="AA43" s="618"/>
      <c r="AB43" s="182"/>
      <c r="AC43" s="189"/>
      <c r="AD43" s="189"/>
      <c r="AE43" s="189"/>
      <c r="AF43" s="665"/>
      <c r="AG43" s="276"/>
      <c r="AH43" s="276"/>
      <c r="AI43" s="621"/>
      <c r="AJ43" s="276"/>
      <c r="AK43" s="276"/>
      <c r="AL43" s="189"/>
      <c r="AM43" s="276"/>
      <c r="AN43" s="276"/>
      <c r="AO43" s="621"/>
      <c r="AP43" s="182"/>
      <c r="AQ43" s="582"/>
    </row>
    <row r="44" spans="1:16173" ht="15" customHeight="1">
      <c r="B44" s="2062"/>
      <c r="C44" s="2063"/>
      <c r="D44" s="2063"/>
      <c r="E44" s="2063"/>
      <c r="F44" s="2063"/>
      <c r="G44" s="2063"/>
      <c r="H44" s="2063"/>
      <c r="I44" s="2063"/>
      <c r="J44" s="2063"/>
      <c r="K44" s="2063"/>
      <c r="L44" s="2063"/>
      <c r="M44" s="2063"/>
      <c r="N44" s="2063"/>
      <c r="O44" s="628"/>
      <c r="P44" s="629" t="s">
        <v>2356</v>
      </c>
      <c r="Q44" s="630"/>
      <c r="R44" s="631"/>
      <c r="S44" s="632"/>
      <c r="T44" s="629"/>
      <c r="U44" s="629"/>
      <c r="V44" s="629"/>
      <c r="W44" s="551" t="s">
        <v>2262</v>
      </c>
      <c r="X44" s="2074"/>
      <c r="Y44" s="2074"/>
      <c r="Z44" s="2074"/>
      <c r="AA44" s="2074"/>
      <c r="AB44" s="666" t="s">
        <v>2153</v>
      </c>
      <c r="AC44" s="2072"/>
      <c r="AD44" s="2072"/>
      <c r="AE44" s="666" t="s">
        <v>2263</v>
      </c>
      <c r="AF44" s="2072"/>
      <c r="AG44" s="2072"/>
      <c r="AH44" s="666" t="s">
        <v>2264</v>
      </c>
      <c r="AI44" s="632"/>
      <c r="AJ44" s="632"/>
      <c r="AK44" s="632"/>
      <c r="AL44" s="633"/>
      <c r="AM44" s="633"/>
      <c r="AN44" s="633"/>
      <c r="AO44" s="633"/>
      <c r="AP44" s="634"/>
      <c r="AQ44" s="635"/>
      <c r="AT44" s="711" t="s">
        <v>2915</v>
      </c>
    </row>
    <row r="45" spans="1:16173" ht="15" customHeight="1">
      <c r="E45" s="182"/>
      <c r="F45" s="182"/>
      <c r="G45" s="182"/>
      <c r="H45" s="182"/>
      <c r="I45" s="182"/>
      <c r="J45" s="182"/>
      <c r="K45" s="182"/>
      <c r="L45" s="182"/>
      <c r="M45" s="182"/>
      <c r="N45" s="182"/>
      <c r="O45" s="182"/>
      <c r="P45" s="182"/>
      <c r="Q45" s="182"/>
      <c r="R45" s="182"/>
      <c r="S45" s="182"/>
      <c r="T45" s="182"/>
      <c r="U45" s="2052"/>
      <c r="V45" s="2052"/>
      <c r="W45" s="2052"/>
      <c r="X45" s="2052"/>
      <c r="Y45" s="2052"/>
      <c r="Z45" s="2052"/>
      <c r="AA45" s="2052"/>
      <c r="AB45" s="2052"/>
      <c r="AC45" s="2052"/>
      <c r="AD45" s="2052"/>
      <c r="AE45" s="2052"/>
      <c r="AF45" s="2052"/>
      <c r="AG45" s="2052"/>
      <c r="AH45" s="636"/>
      <c r="AI45" s="637"/>
      <c r="AJ45" s="637"/>
      <c r="AK45" s="637"/>
      <c r="AL45" s="637"/>
      <c r="AM45" s="637"/>
      <c r="AN45" s="637"/>
      <c r="AO45" s="637"/>
      <c r="AP45" s="471"/>
    </row>
    <row r="46" spans="1:16173" ht="15" customHeight="1">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row>
    <row r="47" spans="1:16173" ht="15" customHeight="1">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T47" s="2048"/>
      <c r="AU47" s="2048"/>
      <c r="AV47" s="2048"/>
      <c r="AW47" s="2048"/>
    </row>
    <row r="48" spans="1:16173" ht="15" customHeight="1">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T48" s="2048"/>
      <c r="AU48" s="2048"/>
      <c r="AV48" s="2048"/>
      <c r="AW48" s="2048"/>
    </row>
    <row r="49" spans="2:50" ht="15" customHeight="1">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T49" s="2048"/>
      <c r="AU49" s="2048"/>
      <c r="AV49" s="2048"/>
      <c r="AW49" s="2048"/>
    </row>
    <row r="50" spans="2:50" ht="15" customHeight="1">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T50" s="2048"/>
      <c r="AU50" s="2048"/>
      <c r="AV50" s="2048"/>
      <c r="AW50" s="2048"/>
    </row>
    <row r="51" spans="2:50" s="178" customFormat="1" ht="15" customHeight="1">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87"/>
      <c r="AQ51" s="587"/>
      <c r="AR51" s="3" t="s">
        <v>2819</v>
      </c>
      <c r="AS51" s="268"/>
    </row>
    <row r="52" spans="2:50" s="178" customFormat="1" ht="15" customHeight="1">
      <c r="B52" s="587"/>
      <c r="C52" s="587"/>
      <c r="D52" s="587"/>
      <c r="E52" s="587"/>
      <c r="F52" s="587"/>
      <c r="G52" s="587"/>
      <c r="H52" s="587"/>
      <c r="I52" s="587"/>
      <c r="J52" s="587"/>
      <c r="K52" s="587"/>
      <c r="L52" s="587"/>
      <c r="M52" s="587"/>
      <c r="N52" s="587"/>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c r="AR52" s="587"/>
      <c r="AS52" s="268"/>
    </row>
    <row r="53" spans="2:50" s="178" customFormat="1" ht="15" customHeight="1">
      <c r="B53" s="1930" t="s">
        <v>2339</v>
      </c>
      <c r="C53" s="1931"/>
      <c r="D53" s="1931"/>
      <c r="E53" s="1931"/>
      <c r="F53" s="1931"/>
      <c r="G53" s="1931"/>
      <c r="H53" s="1931"/>
      <c r="I53" s="588"/>
      <c r="J53" s="584"/>
      <c r="K53" s="2026" t="s">
        <v>2340</v>
      </c>
      <c r="L53" s="2026"/>
      <c r="M53" s="2030">
        <f>AB40</f>
        <v>0</v>
      </c>
      <c r="N53" s="2030"/>
      <c r="O53" s="2030"/>
      <c r="P53" s="2030"/>
      <c r="Q53" s="2030"/>
      <c r="R53" s="2030"/>
      <c r="S53" s="2030"/>
      <c r="T53" s="2030"/>
      <c r="U53" s="2030"/>
      <c r="V53" s="2030"/>
      <c r="W53" s="2030"/>
      <c r="X53" s="2030"/>
      <c r="Y53" s="2030"/>
      <c r="Z53" s="2030"/>
      <c r="AA53" s="2030"/>
      <c r="AB53" s="2030"/>
      <c r="AC53" s="2030"/>
      <c r="AD53" s="2030"/>
      <c r="AE53" s="2030"/>
      <c r="AF53" s="2028" t="s">
        <v>2318</v>
      </c>
      <c r="AG53" s="2028"/>
      <c r="AH53" s="589"/>
      <c r="AI53" s="589"/>
      <c r="AJ53" s="589"/>
      <c r="AK53" s="589"/>
      <c r="AL53" s="589"/>
      <c r="AM53" s="589"/>
      <c r="AN53" s="589"/>
      <c r="AO53" s="589"/>
      <c r="AP53" s="589"/>
      <c r="AQ53" s="590"/>
      <c r="AR53" s="268"/>
      <c r="AS53" s="268"/>
      <c r="AT53" s="268"/>
    </row>
    <row r="54" spans="2:50" s="178" customFormat="1" ht="15" customHeight="1">
      <c r="B54" s="1936"/>
      <c r="C54" s="1937"/>
      <c r="D54" s="1937"/>
      <c r="E54" s="1937"/>
      <c r="F54" s="1937"/>
      <c r="G54" s="1937"/>
      <c r="H54" s="1937"/>
      <c r="I54" s="591"/>
      <c r="J54" s="592"/>
      <c r="K54" s="2027"/>
      <c r="L54" s="2027"/>
      <c r="M54" s="2031"/>
      <c r="N54" s="2031"/>
      <c r="O54" s="2031"/>
      <c r="P54" s="2031"/>
      <c r="Q54" s="2031"/>
      <c r="R54" s="2031"/>
      <c r="S54" s="2031"/>
      <c r="T54" s="2031"/>
      <c r="U54" s="2031"/>
      <c r="V54" s="2031"/>
      <c r="W54" s="2031"/>
      <c r="X54" s="2031"/>
      <c r="Y54" s="2031"/>
      <c r="Z54" s="2031"/>
      <c r="AA54" s="2031"/>
      <c r="AB54" s="2031"/>
      <c r="AC54" s="2031"/>
      <c r="AD54" s="2031"/>
      <c r="AE54" s="2031"/>
      <c r="AF54" s="2029"/>
      <c r="AG54" s="2029"/>
      <c r="AH54" s="593"/>
      <c r="AI54" s="593"/>
      <c r="AJ54" s="593"/>
      <c r="AK54" s="593"/>
      <c r="AL54" s="593"/>
      <c r="AM54" s="593"/>
      <c r="AN54" s="593"/>
      <c r="AO54" s="594"/>
      <c r="AP54" s="594"/>
      <c r="AQ54" s="586"/>
      <c r="AT54" s="268"/>
    </row>
    <row r="55" spans="2:50" s="178" customFormat="1" ht="15" customHeight="1">
      <c r="B55" s="584"/>
      <c r="C55" s="584"/>
      <c r="D55" s="583"/>
      <c r="E55" s="583"/>
      <c r="F55" s="583"/>
      <c r="G55" s="583"/>
      <c r="H55" s="583"/>
      <c r="I55" s="269"/>
      <c r="J55" s="269"/>
      <c r="K55" s="269"/>
      <c r="L55" s="269"/>
      <c r="M55" s="269"/>
      <c r="N55" s="269"/>
      <c r="O55" s="269"/>
      <c r="P55" s="595"/>
      <c r="Q55" s="595"/>
      <c r="R55" s="595"/>
      <c r="S55" s="596"/>
      <c r="T55" s="596"/>
      <c r="U55" s="596"/>
      <c r="V55" s="596"/>
      <c r="W55" s="596"/>
      <c r="X55" s="596"/>
      <c r="Y55" s="596"/>
      <c r="Z55" s="597"/>
      <c r="AA55" s="597"/>
      <c r="AB55" s="597"/>
      <c r="AC55" s="597"/>
      <c r="AD55" s="597"/>
      <c r="AE55" s="597"/>
      <c r="AF55" s="597"/>
      <c r="AG55" s="597"/>
      <c r="AH55" s="597"/>
      <c r="AI55" s="597"/>
      <c r="AJ55" s="597"/>
      <c r="AK55" s="597"/>
      <c r="AL55" s="597"/>
      <c r="AM55" s="597"/>
      <c r="AN55" s="597"/>
      <c r="AO55" s="597"/>
      <c r="AP55" s="597"/>
      <c r="AQ55" s="597"/>
      <c r="AR55" s="268"/>
      <c r="AS55" s="268"/>
      <c r="AT55" s="268"/>
      <c r="AU55" s="268"/>
      <c r="AV55" s="578"/>
    </row>
    <row r="56" spans="2:50" s="178" customFormat="1" ht="15" customHeight="1">
      <c r="B56" s="592" t="s">
        <v>2342</v>
      </c>
      <c r="C56" s="592"/>
      <c r="D56" s="598"/>
      <c r="E56" s="598"/>
      <c r="F56" s="598"/>
      <c r="G56" s="598"/>
      <c r="H56" s="598"/>
      <c r="I56" s="598"/>
      <c r="J56" s="598"/>
      <c r="K56" s="598"/>
      <c r="L56" s="598"/>
      <c r="M56" s="598"/>
      <c r="N56" s="598"/>
      <c r="O56" s="598"/>
      <c r="P56" s="547"/>
      <c r="Q56" s="547"/>
      <c r="R56" s="547"/>
      <c r="S56" s="599"/>
      <c r="T56" s="599"/>
      <c r="U56" s="599"/>
      <c r="V56" s="599"/>
      <c r="W56" s="599"/>
      <c r="X56" s="599"/>
      <c r="Y56" s="599"/>
      <c r="Z56" s="548"/>
      <c r="AA56" s="548"/>
      <c r="AB56" s="548"/>
      <c r="AC56" s="548"/>
      <c r="AD56" s="548"/>
      <c r="AE56" s="548"/>
      <c r="AF56" s="548"/>
      <c r="AG56" s="548"/>
      <c r="AH56" s="548"/>
      <c r="AI56" s="548"/>
      <c r="AJ56" s="548"/>
      <c r="AK56" s="548"/>
      <c r="AL56" s="548"/>
      <c r="AM56" s="548"/>
      <c r="AN56" s="548"/>
      <c r="AO56" s="548"/>
      <c r="AP56" s="548"/>
      <c r="AQ56" s="548"/>
      <c r="AR56" s="268"/>
      <c r="AS56" s="268"/>
      <c r="AT56" s="268"/>
      <c r="AU56" s="268"/>
    </row>
    <row r="57" spans="2:50" s="178" customFormat="1" ht="15" hidden="1" customHeight="1">
      <c r="B57" s="1960" t="s">
        <v>2343</v>
      </c>
      <c r="C57" s="1961"/>
      <c r="D57" s="1961"/>
      <c r="E57" s="1961"/>
      <c r="F57" s="1961"/>
      <c r="G57" s="1961"/>
      <c r="H57" s="1961"/>
      <c r="I57" s="1961"/>
      <c r="J57" s="1961"/>
      <c r="K57" s="1962"/>
      <c r="L57" s="600"/>
      <c r="M57" s="1966"/>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c r="AN57" s="1967"/>
      <c r="AO57" s="1967"/>
      <c r="AP57" s="1967"/>
      <c r="AQ57" s="1967"/>
      <c r="AR57" s="1968"/>
      <c r="AS57" s="268"/>
      <c r="AT57" s="268"/>
      <c r="AU57" s="268"/>
    </row>
    <row r="58" spans="2:50" s="178" customFormat="1" ht="15" hidden="1" customHeight="1">
      <c r="B58" s="1963"/>
      <c r="C58" s="1964"/>
      <c r="D58" s="1964"/>
      <c r="E58" s="1964"/>
      <c r="F58" s="1964"/>
      <c r="G58" s="1964"/>
      <c r="H58" s="1964"/>
      <c r="I58" s="1964"/>
      <c r="J58" s="1964"/>
      <c r="K58" s="1965"/>
      <c r="L58" s="601"/>
      <c r="M58" s="1969"/>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c r="AN58" s="1970"/>
      <c r="AO58" s="1970"/>
      <c r="AP58" s="1970"/>
      <c r="AQ58" s="1970"/>
      <c r="AR58" s="1970"/>
      <c r="AS58" s="268"/>
      <c r="AT58" s="602"/>
      <c r="AU58" s="602"/>
    </row>
    <row r="59" spans="2:50" s="178" customFormat="1" ht="15" hidden="1" customHeight="1">
      <c r="B59" s="1930" t="s">
        <v>2345</v>
      </c>
      <c r="C59" s="1931"/>
      <c r="D59" s="1931"/>
      <c r="E59" s="1931"/>
      <c r="F59" s="1931"/>
      <c r="G59" s="1931"/>
      <c r="H59" s="1971"/>
      <c r="I59" s="1971"/>
      <c r="J59" s="1971"/>
      <c r="K59" s="1972"/>
      <c r="L59" s="600"/>
      <c r="M59" s="1966"/>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c r="AN59" s="1967"/>
      <c r="AO59" s="1967"/>
      <c r="AP59" s="1967"/>
      <c r="AQ59" s="1967"/>
      <c r="AR59" s="1967"/>
      <c r="AS59" s="268"/>
      <c r="AT59" s="268"/>
      <c r="AU59" s="268"/>
    </row>
    <row r="60" spans="2:50" s="178" customFormat="1" ht="15" hidden="1" customHeight="1">
      <c r="B60" s="1936"/>
      <c r="C60" s="1937"/>
      <c r="D60" s="1937"/>
      <c r="E60" s="1937"/>
      <c r="F60" s="1937"/>
      <c r="G60" s="1937"/>
      <c r="H60" s="1973"/>
      <c r="I60" s="1973"/>
      <c r="J60" s="1973"/>
      <c r="K60" s="1974"/>
      <c r="L60" s="601"/>
      <c r="M60" s="1975"/>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c r="AN60" s="1976"/>
      <c r="AO60" s="1976"/>
      <c r="AP60" s="1976"/>
      <c r="AQ60" s="1976"/>
      <c r="AR60" s="1977"/>
      <c r="AS60" s="268"/>
      <c r="AT60" s="268"/>
      <c r="AU60" s="268"/>
    </row>
    <row r="61" spans="2:50" s="178" customFormat="1" ht="15" customHeight="1">
      <c r="B61" s="2032" t="s">
        <v>2482</v>
      </c>
      <c r="C61" s="2033"/>
      <c r="D61" s="2033"/>
      <c r="E61" s="2033"/>
      <c r="F61" s="2033"/>
      <c r="G61" s="2033"/>
      <c r="H61" s="2033"/>
      <c r="I61" s="2021"/>
      <c r="J61" s="2019"/>
      <c r="K61" s="2019"/>
      <c r="L61" s="2019"/>
      <c r="M61" s="2019"/>
      <c r="N61" s="2019"/>
      <c r="O61" s="2015"/>
      <c r="P61" s="2016"/>
      <c r="Q61" s="2038" t="s">
        <v>2346</v>
      </c>
      <c r="R61" s="2039"/>
      <c r="S61" s="2039"/>
      <c r="T61" s="2039"/>
      <c r="U61" s="2039"/>
      <c r="V61" s="2021"/>
      <c r="W61" s="2019"/>
      <c r="X61" s="2019"/>
      <c r="Y61" s="2019"/>
      <c r="Z61" s="2019"/>
      <c r="AA61" s="2042"/>
      <c r="AB61" s="2036" t="s">
        <v>2347</v>
      </c>
      <c r="AC61" s="2036"/>
      <c r="AD61" s="2036"/>
      <c r="AE61" s="2036"/>
      <c r="AF61" s="2036"/>
      <c r="AG61" s="2036"/>
      <c r="AH61" s="2075" t="s">
        <v>2348</v>
      </c>
      <c r="AI61" s="2075"/>
      <c r="AJ61" s="2075"/>
      <c r="AK61" s="2075"/>
      <c r="AL61" s="2075"/>
      <c r="AM61" s="2075"/>
      <c r="AN61" s="2075"/>
      <c r="AO61" s="2075"/>
      <c r="AP61" s="2075"/>
      <c r="AQ61" s="2076"/>
      <c r="AR61" s="603"/>
      <c r="AS61" s="268"/>
      <c r="AT61" s="268"/>
      <c r="AU61" s="268"/>
    </row>
    <row r="62" spans="2:50" s="178" customFormat="1" ht="15" customHeight="1">
      <c r="B62" s="2034"/>
      <c r="C62" s="2035"/>
      <c r="D62" s="2035"/>
      <c r="E62" s="2035"/>
      <c r="F62" s="2035"/>
      <c r="G62" s="2035"/>
      <c r="H62" s="2035"/>
      <c r="I62" s="2022"/>
      <c r="J62" s="2020"/>
      <c r="K62" s="2020"/>
      <c r="L62" s="2020"/>
      <c r="M62" s="2020"/>
      <c r="N62" s="2020"/>
      <c r="O62" s="2017"/>
      <c r="P62" s="2018"/>
      <c r="Q62" s="2040"/>
      <c r="R62" s="2041"/>
      <c r="S62" s="2041"/>
      <c r="T62" s="2041"/>
      <c r="U62" s="2041"/>
      <c r="V62" s="2022"/>
      <c r="W62" s="2020"/>
      <c r="X62" s="2020"/>
      <c r="Y62" s="2020"/>
      <c r="Z62" s="2020"/>
      <c r="AA62" s="2043"/>
      <c r="AB62" s="2037"/>
      <c r="AC62" s="2037"/>
      <c r="AD62" s="2037"/>
      <c r="AE62" s="2037"/>
      <c r="AF62" s="2037"/>
      <c r="AG62" s="2037"/>
      <c r="AH62" s="2077"/>
      <c r="AI62" s="2077"/>
      <c r="AJ62" s="2077"/>
      <c r="AK62" s="2077"/>
      <c r="AL62" s="2077"/>
      <c r="AM62" s="2077"/>
      <c r="AN62" s="2077"/>
      <c r="AO62" s="2077"/>
      <c r="AP62" s="2077"/>
      <c r="AQ62" s="2078"/>
      <c r="AR62" s="603"/>
      <c r="AS62" s="268"/>
      <c r="AT62" s="268"/>
      <c r="AU62" s="268"/>
    </row>
    <row r="63" spans="2:50" s="178" customFormat="1" ht="15" customHeight="1">
      <c r="B63" s="2007" t="s">
        <v>2349</v>
      </c>
      <c r="C63" s="2008"/>
      <c r="D63" s="2008"/>
      <c r="E63" s="2008"/>
      <c r="F63" s="2008"/>
      <c r="G63" s="2008"/>
      <c r="H63" s="2008"/>
      <c r="I63" s="2023" t="s">
        <v>2350</v>
      </c>
      <c r="J63" s="2024"/>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5"/>
      <c r="AR63" s="639"/>
      <c r="AS63" s="268"/>
      <c r="AT63" s="268"/>
      <c r="AU63" s="268"/>
      <c r="AX63" s="604"/>
    </row>
    <row r="64" spans="2:50" s="178" customFormat="1" ht="15" customHeight="1">
      <c r="B64" s="2009"/>
      <c r="C64" s="2010"/>
      <c r="D64" s="2010"/>
      <c r="E64" s="2010"/>
      <c r="F64" s="2010"/>
      <c r="G64" s="2010"/>
      <c r="H64" s="2010"/>
      <c r="I64" s="2001"/>
      <c r="J64" s="2002"/>
      <c r="K64" s="2002"/>
      <c r="L64" s="2002"/>
      <c r="M64" s="2002"/>
      <c r="N64" s="2002"/>
      <c r="O64" s="2002"/>
      <c r="P64" s="2002"/>
      <c r="Q64" s="2002"/>
      <c r="R64" s="2002"/>
      <c r="S64" s="2002"/>
      <c r="T64" s="2002"/>
      <c r="U64" s="2002"/>
      <c r="V64" s="2002"/>
      <c r="W64" s="2002"/>
      <c r="X64" s="2002"/>
      <c r="Y64" s="2002"/>
      <c r="Z64" s="2002"/>
      <c r="AA64" s="2002"/>
      <c r="AB64" s="2002"/>
      <c r="AC64" s="2002"/>
      <c r="AD64" s="2002"/>
      <c r="AE64" s="2002"/>
      <c r="AF64" s="2002"/>
      <c r="AG64" s="2002"/>
      <c r="AH64" s="2002"/>
      <c r="AI64" s="2002"/>
      <c r="AJ64" s="2002"/>
      <c r="AK64" s="2002"/>
      <c r="AL64" s="2002"/>
      <c r="AM64" s="2002"/>
      <c r="AN64" s="2002"/>
      <c r="AO64" s="2002"/>
      <c r="AP64" s="2002"/>
      <c r="AQ64" s="2003"/>
      <c r="AR64" s="605"/>
      <c r="AS64" s="268"/>
      <c r="AT64" s="268"/>
      <c r="AU64" s="268"/>
      <c r="AX64" s="604"/>
    </row>
    <row r="65" spans="1:50" s="178" customFormat="1" ht="15" customHeight="1">
      <c r="B65" s="2011"/>
      <c r="C65" s="2012"/>
      <c r="D65" s="2012"/>
      <c r="E65" s="2012"/>
      <c r="F65" s="2012"/>
      <c r="G65" s="2012"/>
      <c r="H65" s="2012"/>
      <c r="I65" s="2004"/>
      <c r="J65" s="2005"/>
      <c r="K65" s="2005"/>
      <c r="L65" s="2005"/>
      <c r="M65" s="2005"/>
      <c r="N65" s="2005"/>
      <c r="O65" s="2005"/>
      <c r="P65" s="2005"/>
      <c r="Q65" s="2005"/>
      <c r="R65" s="2005"/>
      <c r="S65" s="2005"/>
      <c r="T65" s="2005"/>
      <c r="U65" s="2005"/>
      <c r="V65" s="2005"/>
      <c r="W65" s="2005"/>
      <c r="X65" s="2005"/>
      <c r="Y65" s="2005"/>
      <c r="Z65" s="2005"/>
      <c r="AA65" s="2005"/>
      <c r="AB65" s="2005"/>
      <c r="AC65" s="2005"/>
      <c r="AD65" s="2005"/>
      <c r="AE65" s="2005"/>
      <c r="AF65" s="2005"/>
      <c r="AG65" s="2005"/>
      <c r="AH65" s="2005"/>
      <c r="AI65" s="2005"/>
      <c r="AJ65" s="2005"/>
      <c r="AK65" s="2005"/>
      <c r="AL65" s="2005"/>
      <c r="AM65" s="2005"/>
      <c r="AN65" s="2005"/>
      <c r="AO65" s="2005"/>
      <c r="AP65" s="2005"/>
      <c r="AQ65" s="2006"/>
      <c r="AR65" s="605"/>
      <c r="AS65" s="268"/>
      <c r="AT65" s="268"/>
      <c r="AU65" s="268"/>
      <c r="AX65" s="604"/>
    </row>
    <row r="66" spans="1:50" s="178" customFormat="1" ht="15" customHeight="1">
      <c r="B66" s="2007" t="s">
        <v>2351</v>
      </c>
      <c r="C66" s="2008"/>
      <c r="D66" s="2008"/>
      <c r="E66" s="2008"/>
      <c r="F66" s="2008"/>
      <c r="G66" s="2008"/>
      <c r="H66" s="2013"/>
      <c r="I66" s="2021"/>
      <c r="J66" s="2019"/>
      <c r="K66" s="2019"/>
      <c r="L66" s="2019"/>
      <c r="M66" s="2019"/>
      <c r="N66" s="2019"/>
      <c r="O66" s="2019"/>
      <c r="P66" s="2019"/>
      <c r="Q66" s="2019"/>
      <c r="R66" s="2019"/>
      <c r="S66" s="2019"/>
      <c r="T66" s="2019"/>
      <c r="U66" s="2015" t="s">
        <v>262</v>
      </c>
      <c r="V66" s="2016"/>
      <c r="W66" s="603"/>
      <c r="X66" s="606"/>
      <c r="Y66" s="606"/>
      <c r="Z66" s="606"/>
      <c r="AA66" s="606"/>
      <c r="AB66" s="606"/>
      <c r="AC66" s="606"/>
      <c r="AD66" s="606"/>
      <c r="AE66" s="606"/>
      <c r="AF66" s="606"/>
      <c r="AG66" s="606"/>
      <c r="AH66" s="606"/>
      <c r="AI66" s="606"/>
      <c r="AJ66" s="606"/>
      <c r="AK66" s="606"/>
      <c r="AL66" s="606"/>
      <c r="AM66" s="606"/>
      <c r="AN66" s="606"/>
      <c r="AO66" s="606"/>
      <c r="AP66" s="606"/>
      <c r="AQ66" s="606"/>
      <c r="AR66" s="606"/>
      <c r="AS66" s="268"/>
      <c r="AT66" s="268"/>
      <c r="AU66" s="268"/>
      <c r="AX66" s="604"/>
    </row>
    <row r="67" spans="1:50" s="178" customFormat="1" ht="15" customHeight="1">
      <c r="B67" s="2011"/>
      <c r="C67" s="2012"/>
      <c r="D67" s="2012"/>
      <c r="E67" s="2012"/>
      <c r="F67" s="2012"/>
      <c r="G67" s="2012"/>
      <c r="H67" s="2014"/>
      <c r="I67" s="2022"/>
      <c r="J67" s="2020"/>
      <c r="K67" s="2020"/>
      <c r="L67" s="2020"/>
      <c r="M67" s="2020"/>
      <c r="N67" s="2020"/>
      <c r="O67" s="2020"/>
      <c r="P67" s="2020"/>
      <c r="Q67" s="2020"/>
      <c r="R67" s="2020"/>
      <c r="S67" s="2020"/>
      <c r="T67" s="2020"/>
      <c r="U67" s="2017"/>
      <c r="V67" s="2018"/>
      <c r="W67" s="603"/>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268"/>
      <c r="AT67" s="268"/>
      <c r="AU67" s="268"/>
      <c r="AX67" s="604"/>
    </row>
    <row r="68" spans="1:50" s="178" customFormat="1" ht="15" customHeight="1">
      <c r="B68" s="584"/>
      <c r="C68" s="584"/>
      <c r="D68" s="583"/>
      <c r="E68" s="583"/>
      <c r="F68" s="583"/>
      <c r="G68" s="583"/>
      <c r="H68" s="583"/>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K68" s="269"/>
      <c r="AL68" s="269"/>
      <c r="AO68" s="549"/>
      <c r="AP68" s="549"/>
      <c r="AQ68" s="549"/>
      <c r="AR68" s="549"/>
      <c r="AS68" s="268"/>
      <c r="AT68" s="268"/>
      <c r="AU68" s="268"/>
      <c r="AX68" s="604"/>
    </row>
    <row r="69" spans="1:50" s="178" customFormat="1" ht="15" customHeight="1">
      <c r="B69" s="269"/>
      <c r="C69" s="269"/>
      <c r="D69" s="269" t="s">
        <v>2352</v>
      </c>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549"/>
      <c r="AN69" s="549"/>
      <c r="AO69" s="549"/>
      <c r="AP69" s="549"/>
      <c r="AQ69" s="549"/>
      <c r="AR69" s="549"/>
      <c r="AS69" s="268"/>
      <c r="AT69" s="604"/>
      <c r="AU69" s="604"/>
      <c r="AV69" s="604"/>
      <c r="AW69" s="604"/>
      <c r="AX69" s="604"/>
    </row>
    <row r="70" spans="1:50" s="178" customFormat="1" ht="15" customHeight="1" thickBot="1">
      <c r="AK70" s="602"/>
      <c r="AL70" s="602"/>
      <c r="AM70" s="268"/>
      <c r="AN70" s="268"/>
      <c r="AO70" s="268"/>
      <c r="AP70" s="268"/>
      <c r="AQ70" s="268"/>
      <c r="AR70" s="607"/>
      <c r="AS70" s="268"/>
      <c r="AT70" s="604"/>
      <c r="AU70" s="604"/>
      <c r="AV70" s="604"/>
      <c r="AW70" s="604"/>
      <c r="AX70" s="604"/>
    </row>
    <row r="71" spans="1:50" s="178" customFormat="1" ht="15" customHeight="1" thickTop="1">
      <c r="A71" s="608"/>
      <c r="B71" s="1951" t="s">
        <v>2982</v>
      </c>
      <c r="C71" s="1952"/>
      <c r="D71" s="1952"/>
      <c r="E71" s="1952"/>
      <c r="F71" s="1952"/>
      <c r="G71" s="1952"/>
      <c r="H71" s="1952"/>
      <c r="I71" s="1952"/>
      <c r="J71" s="1952"/>
      <c r="K71" s="1952"/>
      <c r="L71" s="1952"/>
      <c r="M71" s="1952"/>
      <c r="N71" s="1952"/>
      <c r="O71" s="1952"/>
      <c r="P71" s="1952"/>
      <c r="Q71" s="1952"/>
      <c r="R71" s="1952"/>
      <c r="S71" s="1952"/>
      <c r="T71" s="1952"/>
      <c r="U71" s="1952"/>
      <c r="V71" s="1952"/>
      <c r="W71" s="1952"/>
      <c r="X71" s="1952"/>
      <c r="Y71" s="1952"/>
      <c r="Z71" s="1952"/>
      <c r="AA71" s="1952"/>
      <c r="AB71" s="1952"/>
      <c r="AC71" s="1952"/>
      <c r="AD71" s="1952"/>
      <c r="AE71" s="1952"/>
      <c r="AF71" s="1952"/>
      <c r="AG71" s="1952"/>
      <c r="AH71" s="1952"/>
      <c r="AI71" s="1952"/>
      <c r="AJ71" s="1952"/>
      <c r="AK71" s="1952"/>
      <c r="AL71" s="1952"/>
      <c r="AM71" s="1952"/>
      <c r="AN71" s="1952"/>
      <c r="AO71" s="1952"/>
      <c r="AP71" s="1952"/>
      <c r="AQ71" s="1953"/>
      <c r="AR71" s="609"/>
      <c r="AS71" s="604"/>
      <c r="AT71" s="604"/>
      <c r="AU71" s="604"/>
      <c r="AV71" s="604"/>
      <c r="AW71" s="604"/>
      <c r="AX71" s="604"/>
    </row>
    <row r="72" spans="1:50" s="178" customFormat="1" ht="15" customHeight="1">
      <c r="A72" s="609"/>
      <c r="B72" s="1954"/>
      <c r="C72" s="1955"/>
      <c r="D72" s="1955"/>
      <c r="E72" s="1955"/>
      <c r="F72" s="1955"/>
      <c r="G72" s="1955"/>
      <c r="H72" s="1955"/>
      <c r="I72" s="1955"/>
      <c r="J72" s="1955"/>
      <c r="K72" s="1955"/>
      <c r="L72" s="1955"/>
      <c r="M72" s="1955"/>
      <c r="N72" s="1955"/>
      <c r="O72" s="1955"/>
      <c r="P72" s="1955"/>
      <c r="Q72" s="1955"/>
      <c r="R72" s="1955"/>
      <c r="S72" s="1955"/>
      <c r="T72" s="1955"/>
      <c r="U72" s="1955"/>
      <c r="V72" s="1955"/>
      <c r="W72" s="1955"/>
      <c r="X72" s="1955"/>
      <c r="Y72" s="1955"/>
      <c r="Z72" s="1955"/>
      <c r="AA72" s="1955"/>
      <c r="AB72" s="1955"/>
      <c r="AC72" s="1955"/>
      <c r="AD72" s="1955"/>
      <c r="AE72" s="1955"/>
      <c r="AF72" s="1955"/>
      <c r="AG72" s="1955"/>
      <c r="AH72" s="1955"/>
      <c r="AI72" s="1955"/>
      <c r="AJ72" s="1955"/>
      <c r="AK72" s="1955"/>
      <c r="AL72" s="1955"/>
      <c r="AM72" s="1955"/>
      <c r="AN72" s="1955"/>
      <c r="AO72" s="1955"/>
      <c r="AP72" s="1955"/>
      <c r="AQ72" s="1956"/>
      <c r="AR72" s="609"/>
      <c r="AS72" s="604"/>
      <c r="AT72" s="604"/>
      <c r="AU72" s="604"/>
      <c r="AV72" s="604"/>
      <c r="AW72" s="604"/>
      <c r="AX72" s="604"/>
    </row>
    <row r="73" spans="1:50" s="178" customFormat="1" ht="15" customHeight="1">
      <c r="A73" s="609"/>
      <c r="B73" s="1954"/>
      <c r="C73" s="1955"/>
      <c r="D73" s="1955"/>
      <c r="E73" s="1955"/>
      <c r="F73" s="1955"/>
      <c r="G73" s="1955"/>
      <c r="H73" s="1955"/>
      <c r="I73" s="1955"/>
      <c r="J73" s="1955"/>
      <c r="K73" s="1955"/>
      <c r="L73" s="1955"/>
      <c r="M73" s="1955"/>
      <c r="N73" s="1955"/>
      <c r="O73" s="1955"/>
      <c r="P73" s="1955"/>
      <c r="Q73" s="1955"/>
      <c r="R73" s="1955"/>
      <c r="S73" s="1955"/>
      <c r="T73" s="1955"/>
      <c r="U73" s="1955"/>
      <c r="V73" s="1955"/>
      <c r="W73" s="1955"/>
      <c r="X73" s="1955"/>
      <c r="Y73" s="1955"/>
      <c r="Z73" s="1955"/>
      <c r="AA73" s="1955"/>
      <c r="AB73" s="1955"/>
      <c r="AC73" s="1955"/>
      <c r="AD73" s="1955"/>
      <c r="AE73" s="1955"/>
      <c r="AF73" s="1955"/>
      <c r="AG73" s="1955"/>
      <c r="AH73" s="1955"/>
      <c r="AI73" s="1955"/>
      <c r="AJ73" s="1955"/>
      <c r="AK73" s="1955"/>
      <c r="AL73" s="1955"/>
      <c r="AM73" s="1955"/>
      <c r="AN73" s="1955"/>
      <c r="AO73" s="1955"/>
      <c r="AP73" s="1955"/>
      <c r="AQ73" s="1956"/>
      <c r="AR73" s="609"/>
      <c r="AS73" s="604"/>
      <c r="AT73" s="604"/>
      <c r="AU73" s="604"/>
      <c r="AV73" s="604"/>
      <c r="AW73" s="604"/>
      <c r="AX73" s="604"/>
    </row>
    <row r="74" spans="1:50" s="178" customFormat="1" ht="15" customHeight="1">
      <c r="A74" s="609"/>
      <c r="B74" s="1954"/>
      <c r="C74" s="1955"/>
      <c r="D74" s="1955"/>
      <c r="E74" s="1955"/>
      <c r="F74" s="1955"/>
      <c r="G74" s="1955"/>
      <c r="H74" s="1955"/>
      <c r="I74" s="1955"/>
      <c r="J74" s="1955"/>
      <c r="K74" s="1955"/>
      <c r="L74" s="1955"/>
      <c r="M74" s="1955"/>
      <c r="N74" s="1955"/>
      <c r="O74" s="1955"/>
      <c r="P74" s="1955"/>
      <c r="Q74" s="1955"/>
      <c r="R74" s="1955"/>
      <c r="S74" s="1955"/>
      <c r="T74" s="1955"/>
      <c r="U74" s="1955"/>
      <c r="V74" s="1955"/>
      <c r="W74" s="1955"/>
      <c r="X74" s="1955"/>
      <c r="Y74" s="1955"/>
      <c r="Z74" s="1955"/>
      <c r="AA74" s="1955"/>
      <c r="AB74" s="1955"/>
      <c r="AC74" s="1955"/>
      <c r="AD74" s="1955"/>
      <c r="AE74" s="1955"/>
      <c r="AF74" s="1955"/>
      <c r="AG74" s="1955"/>
      <c r="AH74" s="1955"/>
      <c r="AI74" s="1955"/>
      <c r="AJ74" s="1955"/>
      <c r="AK74" s="1955"/>
      <c r="AL74" s="1955"/>
      <c r="AM74" s="1955"/>
      <c r="AN74" s="1955"/>
      <c r="AO74" s="1955"/>
      <c r="AP74" s="1955"/>
      <c r="AQ74" s="1956"/>
      <c r="AR74" s="609"/>
      <c r="AS74" s="604"/>
      <c r="AT74" s="604"/>
      <c r="AU74" s="604"/>
      <c r="AV74" s="604"/>
      <c r="AW74" s="604"/>
      <c r="AX74" s="604"/>
    </row>
    <row r="75" spans="1:50" s="178" customFormat="1" ht="15" customHeight="1">
      <c r="A75" s="609"/>
      <c r="B75" s="1954"/>
      <c r="C75" s="1955"/>
      <c r="D75" s="1955"/>
      <c r="E75" s="1955"/>
      <c r="F75" s="1955"/>
      <c r="G75" s="1955"/>
      <c r="H75" s="1955"/>
      <c r="I75" s="1955"/>
      <c r="J75" s="1955"/>
      <c r="K75" s="1955"/>
      <c r="L75" s="1955"/>
      <c r="M75" s="1955"/>
      <c r="N75" s="1955"/>
      <c r="O75" s="1955"/>
      <c r="P75" s="1955"/>
      <c r="Q75" s="1955"/>
      <c r="R75" s="1955"/>
      <c r="S75" s="1955"/>
      <c r="T75" s="1955"/>
      <c r="U75" s="1955"/>
      <c r="V75" s="1955"/>
      <c r="W75" s="1955"/>
      <c r="X75" s="1955"/>
      <c r="Y75" s="1955"/>
      <c r="Z75" s="1955"/>
      <c r="AA75" s="1955"/>
      <c r="AB75" s="1955"/>
      <c r="AC75" s="1955"/>
      <c r="AD75" s="1955"/>
      <c r="AE75" s="1955"/>
      <c r="AF75" s="1955"/>
      <c r="AG75" s="1955"/>
      <c r="AH75" s="1955"/>
      <c r="AI75" s="1955"/>
      <c r="AJ75" s="1955"/>
      <c r="AK75" s="1955"/>
      <c r="AL75" s="1955"/>
      <c r="AM75" s="1955"/>
      <c r="AN75" s="1955"/>
      <c r="AO75" s="1955"/>
      <c r="AP75" s="1955"/>
      <c r="AQ75" s="1956"/>
      <c r="AR75" s="609"/>
      <c r="AS75" s="604"/>
      <c r="AT75" s="604"/>
      <c r="AU75" s="604"/>
      <c r="AV75" s="604"/>
      <c r="AW75" s="604"/>
      <c r="AX75" s="604"/>
    </row>
    <row r="76" spans="1:50" s="178" customFormat="1" ht="15" customHeight="1">
      <c r="A76" s="609"/>
      <c r="B76" s="1954"/>
      <c r="C76" s="1955"/>
      <c r="D76" s="1955"/>
      <c r="E76" s="1955"/>
      <c r="F76" s="1955"/>
      <c r="G76" s="1955"/>
      <c r="H76" s="1955"/>
      <c r="I76" s="1955"/>
      <c r="J76" s="1955"/>
      <c r="K76" s="1955"/>
      <c r="L76" s="1955"/>
      <c r="M76" s="1955"/>
      <c r="N76" s="1955"/>
      <c r="O76" s="1955"/>
      <c r="P76" s="1955"/>
      <c r="Q76" s="1955"/>
      <c r="R76" s="1955"/>
      <c r="S76" s="1955"/>
      <c r="T76" s="1955"/>
      <c r="U76" s="1955"/>
      <c r="V76" s="1955"/>
      <c r="W76" s="1955"/>
      <c r="X76" s="1955"/>
      <c r="Y76" s="1955"/>
      <c r="Z76" s="1955"/>
      <c r="AA76" s="1955"/>
      <c r="AB76" s="1955"/>
      <c r="AC76" s="1955"/>
      <c r="AD76" s="1955"/>
      <c r="AE76" s="1955"/>
      <c r="AF76" s="1955"/>
      <c r="AG76" s="1955"/>
      <c r="AH76" s="1955"/>
      <c r="AI76" s="1955"/>
      <c r="AJ76" s="1955"/>
      <c r="AK76" s="1955"/>
      <c r="AL76" s="1955"/>
      <c r="AM76" s="1955"/>
      <c r="AN76" s="1955"/>
      <c r="AO76" s="1955"/>
      <c r="AP76" s="1955"/>
      <c r="AQ76" s="1956"/>
      <c r="AR76" s="609"/>
      <c r="AS76" s="604"/>
      <c r="AT76" s="604"/>
      <c r="AU76" s="604"/>
      <c r="AV76" s="604"/>
      <c r="AW76" s="604"/>
      <c r="AX76" s="604"/>
    </row>
    <row r="77" spans="1:50" s="178" customFormat="1" ht="15" customHeight="1">
      <c r="A77" s="609"/>
      <c r="B77" s="1954"/>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1955"/>
      <c r="AI77" s="1955"/>
      <c r="AJ77" s="1955"/>
      <c r="AK77" s="1955"/>
      <c r="AL77" s="1955"/>
      <c r="AM77" s="1955"/>
      <c r="AN77" s="1955"/>
      <c r="AO77" s="1955"/>
      <c r="AP77" s="1955"/>
      <c r="AQ77" s="1956"/>
      <c r="AR77" s="609"/>
      <c r="AS77" s="604"/>
      <c r="AT77" s="604"/>
      <c r="AU77" s="604"/>
      <c r="AV77" s="604"/>
      <c r="AW77" s="604"/>
    </row>
    <row r="78" spans="1:50" s="178" customFormat="1" ht="15" customHeight="1">
      <c r="A78" s="609"/>
      <c r="B78" s="1954"/>
      <c r="C78" s="1955"/>
      <c r="D78" s="1955"/>
      <c r="E78" s="1955"/>
      <c r="F78" s="1955"/>
      <c r="G78" s="1955"/>
      <c r="H78" s="1955"/>
      <c r="I78" s="1955"/>
      <c r="J78" s="1955"/>
      <c r="K78" s="1955"/>
      <c r="L78" s="1955"/>
      <c r="M78" s="1955"/>
      <c r="N78" s="1955"/>
      <c r="O78" s="1955"/>
      <c r="P78" s="1955"/>
      <c r="Q78" s="1955"/>
      <c r="R78" s="1955"/>
      <c r="S78" s="1955"/>
      <c r="T78" s="1955"/>
      <c r="U78" s="1955"/>
      <c r="V78" s="1955"/>
      <c r="W78" s="1955"/>
      <c r="X78" s="1955"/>
      <c r="Y78" s="1955"/>
      <c r="Z78" s="1955"/>
      <c r="AA78" s="1955"/>
      <c r="AB78" s="1955"/>
      <c r="AC78" s="1955"/>
      <c r="AD78" s="1955"/>
      <c r="AE78" s="1955"/>
      <c r="AF78" s="1955"/>
      <c r="AG78" s="1955"/>
      <c r="AH78" s="1955"/>
      <c r="AI78" s="1955"/>
      <c r="AJ78" s="1955"/>
      <c r="AK78" s="1955"/>
      <c r="AL78" s="1955"/>
      <c r="AM78" s="1955"/>
      <c r="AN78" s="1955"/>
      <c r="AO78" s="1955"/>
      <c r="AP78" s="1955"/>
      <c r="AQ78" s="1956"/>
      <c r="AR78" s="609"/>
      <c r="AS78" s="604"/>
      <c r="AT78" s="604"/>
      <c r="AU78" s="604"/>
      <c r="AV78" s="604"/>
      <c r="AW78" s="604"/>
    </row>
    <row r="79" spans="1:50" s="178" customFormat="1" ht="15" customHeight="1">
      <c r="A79" s="609"/>
      <c r="B79" s="1954"/>
      <c r="C79" s="1955"/>
      <c r="D79" s="1955"/>
      <c r="E79" s="1955"/>
      <c r="F79" s="1955"/>
      <c r="G79" s="1955"/>
      <c r="H79" s="1955"/>
      <c r="I79" s="1955"/>
      <c r="J79" s="1955"/>
      <c r="K79" s="1955"/>
      <c r="L79" s="1955"/>
      <c r="M79" s="1955"/>
      <c r="N79" s="1955"/>
      <c r="O79" s="1955"/>
      <c r="P79" s="1955"/>
      <c r="Q79" s="1955"/>
      <c r="R79" s="1955"/>
      <c r="S79" s="1955"/>
      <c r="T79" s="1955"/>
      <c r="U79" s="1955"/>
      <c r="V79" s="1955"/>
      <c r="W79" s="1955"/>
      <c r="X79" s="1955"/>
      <c r="Y79" s="1955"/>
      <c r="Z79" s="1955"/>
      <c r="AA79" s="1955"/>
      <c r="AB79" s="1955"/>
      <c r="AC79" s="1955"/>
      <c r="AD79" s="1955"/>
      <c r="AE79" s="1955"/>
      <c r="AF79" s="1955"/>
      <c r="AG79" s="1955"/>
      <c r="AH79" s="1955"/>
      <c r="AI79" s="1955"/>
      <c r="AJ79" s="1955"/>
      <c r="AK79" s="1955"/>
      <c r="AL79" s="1955"/>
      <c r="AM79" s="1955"/>
      <c r="AN79" s="1955"/>
      <c r="AO79" s="1955"/>
      <c r="AP79" s="1955"/>
      <c r="AQ79" s="1956"/>
      <c r="AR79" s="609"/>
      <c r="AS79" s="604"/>
      <c r="AT79" s="604"/>
      <c r="AU79" s="604"/>
      <c r="AV79" s="604"/>
      <c r="AW79" s="604"/>
    </row>
    <row r="80" spans="1:50" s="178" customFormat="1" ht="15" customHeight="1">
      <c r="A80" s="609"/>
      <c r="B80" s="1954"/>
      <c r="C80" s="1955"/>
      <c r="D80" s="1955"/>
      <c r="E80" s="1955"/>
      <c r="F80" s="1955"/>
      <c r="G80" s="1955"/>
      <c r="H80" s="1955"/>
      <c r="I80" s="1955"/>
      <c r="J80" s="1955"/>
      <c r="K80" s="1955"/>
      <c r="L80" s="1955"/>
      <c r="M80" s="1955"/>
      <c r="N80" s="1955"/>
      <c r="O80" s="1955"/>
      <c r="P80" s="1955"/>
      <c r="Q80" s="1955"/>
      <c r="R80" s="1955"/>
      <c r="S80" s="1955"/>
      <c r="T80" s="1955"/>
      <c r="U80" s="1955"/>
      <c r="V80" s="1955"/>
      <c r="W80" s="1955"/>
      <c r="X80" s="1955"/>
      <c r="Y80" s="1955"/>
      <c r="Z80" s="1955"/>
      <c r="AA80" s="1955"/>
      <c r="AB80" s="1955"/>
      <c r="AC80" s="1955"/>
      <c r="AD80" s="1955"/>
      <c r="AE80" s="1955"/>
      <c r="AF80" s="1955"/>
      <c r="AG80" s="1955"/>
      <c r="AH80" s="1955"/>
      <c r="AI80" s="1955"/>
      <c r="AJ80" s="1955"/>
      <c r="AK80" s="1955"/>
      <c r="AL80" s="1955"/>
      <c r="AM80" s="1955"/>
      <c r="AN80" s="1955"/>
      <c r="AO80" s="1955"/>
      <c r="AP80" s="1955"/>
      <c r="AQ80" s="1956"/>
      <c r="AR80" s="609"/>
      <c r="AS80" s="604"/>
      <c r="AT80" s="604"/>
      <c r="AU80" s="604"/>
      <c r="AV80" s="604"/>
      <c r="AW80" s="604"/>
    </row>
    <row r="81" spans="1:45" s="178" customFormat="1" ht="15" customHeight="1">
      <c r="A81" s="609"/>
      <c r="B81" s="1954"/>
      <c r="C81" s="1955"/>
      <c r="D81" s="1955"/>
      <c r="E81" s="1955"/>
      <c r="F81" s="1955"/>
      <c r="G81" s="1955"/>
      <c r="H81" s="1955"/>
      <c r="I81" s="1955"/>
      <c r="J81" s="1955"/>
      <c r="K81" s="1955"/>
      <c r="L81" s="1955"/>
      <c r="M81" s="1955"/>
      <c r="N81" s="1955"/>
      <c r="O81" s="1955"/>
      <c r="P81" s="1955"/>
      <c r="Q81" s="1955"/>
      <c r="R81" s="1955"/>
      <c r="S81" s="1955"/>
      <c r="T81" s="1955"/>
      <c r="U81" s="1955"/>
      <c r="V81" s="1955"/>
      <c r="W81" s="1955"/>
      <c r="X81" s="1955"/>
      <c r="Y81" s="1955"/>
      <c r="Z81" s="1955"/>
      <c r="AA81" s="1955"/>
      <c r="AB81" s="1955"/>
      <c r="AC81" s="1955"/>
      <c r="AD81" s="1955"/>
      <c r="AE81" s="1955"/>
      <c r="AF81" s="1955"/>
      <c r="AG81" s="1955"/>
      <c r="AH81" s="1955"/>
      <c r="AI81" s="1955"/>
      <c r="AJ81" s="1955"/>
      <c r="AK81" s="1955"/>
      <c r="AL81" s="1955"/>
      <c r="AM81" s="1955"/>
      <c r="AN81" s="1955"/>
      <c r="AO81" s="1955"/>
      <c r="AP81" s="1955"/>
      <c r="AQ81" s="1956"/>
      <c r="AR81" s="609"/>
      <c r="AS81" s="604"/>
    </row>
    <row r="82" spans="1:45" s="178" customFormat="1" ht="15" customHeight="1" thickBot="1">
      <c r="A82" s="609"/>
      <c r="B82" s="1957"/>
      <c r="C82" s="1958"/>
      <c r="D82" s="1958"/>
      <c r="E82" s="1958"/>
      <c r="F82" s="1958"/>
      <c r="G82" s="1958"/>
      <c r="H82" s="1958"/>
      <c r="I82" s="1958"/>
      <c r="J82" s="1958"/>
      <c r="K82" s="1958"/>
      <c r="L82" s="1958"/>
      <c r="M82" s="1958"/>
      <c r="N82" s="1958"/>
      <c r="O82" s="1958"/>
      <c r="P82" s="1958"/>
      <c r="Q82" s="1958"/>
      <c r="R82" s="1958"/>
      <c r="S82" s="1958"/>
      <c r="T82" s="1958"/>
      <c r="U82" s="1958"/>
      <c r="V82" s="1958"/>
      <c r="W82" s="1958"/>
      <c r="X82" s="1958"/>
      <c r="Y82" s="1958"/>
      <c r="Z82" s="1958"/>
      <c r="AA82" s="1958"/>
      <c r="AB82" s="1958"/>
      <c r="AC82" s="1958"/>
      <c r="AD82" s="1958"/>
      <c r="AE82" s="1958"/>
      <c r="AF82" s="1958"/>
      <c r="AG82" s="1958"/>
      <c r="AH82" s="1958"/>
      <c r="AI82" s="1958"/>
      <c r="AJ82" s="1958"/>
      <c r="AK82" s="1958"/>
      <c r="AL82" s="1958"/>
      <c r="AM82" s="1958"/>
      <c r="AN82" s="1958"/>
      <c r="AO82" s="1958"/>
      <c r="AP82" s="1958"/>
      <c r="AQ82" s="1959"/>
      <c r="AR82" s="609"/>
      <c r="AS82" s="604"/>
    </row>
    <row r="83" spans="1:45" s="178" customFormat="1" ht="15" customHeight="1" thickTop="1">
      <c r="AK83" s="268"/>
      <c r="AL83" s="268"/>
      <c r="AM83" s="268"/>
      <c r="AN83" s="268"/>
      <c r="AO83" s="268"/>
      <c r="AP83" s="268"/>
      <c r="AQ83" s="268"/>
      <c r="AR83" s="268"/>
      <c r="AS83" s="268"/>
    </row>
    <row r="85" spans="1:45" ht="15" customHeight="1">
      <c r="AP85" s="184"/>
      <c r="AQ85" s="184"/>
      <c r="AR85" s="271"/>
    </row>
  </sheetData>
  <sheetProtection algorithmName="SHA-512" hashValue="aDzVP6tiDtM+S8iMk1T6jFU3p93/SqFo7RIeRITfeI5sugTf+kigudHlk2LLA5lfN/PIQnHjFzrh5e0iQRZCEw==" saltValue="3siXwsFihbfo+r/RA0m8ig==" spinCount="100000" sheet="1" formatCells="0" insertRows="0" deleteRows="0" selectLockedCells="1"/>
  <mergeCells count="89">
    <mergeCell ref="AA13:AQ14"/>
    <mergeCell ref="V15:Y15"/>
    <mergeCell ref="AA15:AQ15"/>
    <mergeCell ref="V16:Y16"/>
    <mergeCell ref="AA16:AG16"/>
    <mergeCell ref="AH16:AQ16"/>
    <mergeCell ref="AA6:AC7"/>
    <mergeCell ref="AD6:AQ7"/>
    <mergeCell ref="AA8:AQ9"/>
    <mergeCell ref="V10:Y10"/>
    <mergeCell ref="AA10:AG10"/>
    <mergeCell ref="AH10:AQ10"/>
    <mergeCell ref="X44:AA44"/>
    <mergeCell ref="M59:AR60"/>
    <mergeCell ref="B61:H62"/>
    <mergeCell ref="I61:J62"/>
    <mergeCell ref="K61:L62"/>
    <mergeCell ref="M61:N62"/>
    <mergeCell ref="O61:P62"/>
    <mergeCell ref="Q61:U62"/>
    <mergeCell ref="V61:W62"/>
    <mergeCell ref="X61:Y62"/>
    <mergeCell ref="Z61:AA62"/>
    <mergeCell ref="AB61:AG62"/>
    <mergeCell ref="AH61:AQ62"/>
    <mergeCell ref="AA22:AG22"/>
    <mergeCell ref="AH22:AQ22"/>
    <mergeCell ref="B57:K58"/>
    <mergeCell ref="M57:AR58"/>
    <mergeCell ref="B42:N44"/>
    <mergeCell ref="B36:N41"/>
    <mergeCell ref="B35:N35"/>
    <mergeCell ref="X42:AA42"/>
    <mergeCell ref="AC42:AD42"/>
    <mergeCell ref="AC44:AD44"/>
    <mergeCell ref="AF44:AG44"/>
    <mergeCell ref="AB36:AM36"/>
    <mergeCell ref="AB38:AM38"/>
    <mergeCell ref="AF42:AG42"/>
    <mergeCell ref="AB40:AM40"/>
    <mergeCell ref="O35:AQ35"/>
    <mergeCell ref="AO3:AP3"/>
    <mergeCell ref="AL3:AM3"/>
    <mergeCell ref="AG3:AJ3"/>
    <mergeCell ref="B28:AQ29"/>
    <mergeCell ref="V8:Y9"/>
    <mergeCell ref="V6:Y7"/>
    <mergeCell ref="T27:V27"/>
    <mergeCell ref="W27:AQ27"/>
    <mergeCell ref="B24:AQ25"/>
    <mergeCell ref="I27:J27"/>
    <mergeCell ref="C27:H27"/>
    <mergeCell ref="V19:Y20"/>
    <mergeCell ref="AA19:AQ20"/>
    <mergeCell ref="V21:Y21"/>
    <mergeCell ref="AA21:AQ21"/>
    <mergeCell ref="V22:Y22"/>
    <mergeCell ref="B71:AQ82"/>
    <mergeCell ref="U45:AG45"/>
    <mergeCell ref="B63:H65"/>
    <mergeCell ref="I63:AQ63"/>
    <mergeCell ref="I64:AQ65"/>
    <mergeCell ref="B66:H67"/>
    <mergeCell ref="I66:J67"/>
    <mergeCell ref="K66:L67"/>
    <mergeCell ref="B53:H54"/>
    <mergeCell ref="K53:L54"/>
    <mergeCell ref="M53:AE54"/>
    <mergeCell ref="AF53:AG54"/>
    <mergeCell ref="Q66:R67"/>
    <mergeCell ref="S66:T67"/>
    <mergeCell ref="U66:V67"/>
    <mergeCell ref="B59:K60"/>
    <mergeCell ref="M66:N67"/>
    <mergeCell ref="O66:P67"/>
    <mergeCell ref="AT47:AW50"/>
    <mergeCell ref="E30:AP30"/>
    <mergeCell ref="V13:Y14"/>
    <mergeCell ref="K27:L27"/>
    <mergeCell ref="M27:S27"/>
    <mergeCell ref="B34:N34"/>
    <mergeCell ref="O34:AQ34"/>
    <mergeCell ref="B31:N33"/>
    <mergeCell ref="O31:T31"/>
    <mergeCell ref="U31:AQ31"/>
    <mergeCell ref="O32:T32"/>
    <mergeCell ref="U32:AQ32"/>
    <mergeCell ref="O33:T33"/>
    <mergeCell ref="U33:AQ33"/>
  </mergeCells>
  <phoneticPr fontId="57"/>
  <dataValidations count="1">
    <dataValidation type="list" showInputMessage="1" showErrorMessage="1" sqref="O35:AQ35" xr:uid="{00000000-0002-0000-1F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Check Box 14">
              <controlPr defaultSize="0" autoFill="0" autoLine="0" autoPict="0">
                <anchor moveWithCells="1">
                  <from>
                    <xdr:col>33</xdr:col>
                    <xdr:colOff>44450</xdr:colOff>
                    <xdr:row>60</xdr:row>
                    <xdr:rowOff>25400</xdr:rowOff>
                  </from>
                  <to>
                    <xdr:col>36</xdr:col>
                    <xdr:colOff>120650</xdr:colOff>
                    <xdr:row>61</xdr:row>
                    <xdr:rowOff>177800</xdr:rowOff>
                  </to>
                </anchor>
              </controlPr>
            </control>
          </mc:Choice>
        </mc:AlternateContent>
        <mc:AlternateContent xmlns:mc="http://schemas.openxmlformats.org/markup-compatibility/2006">
          <mc:Choice Requires="x14">
            <control shapeId="74767" r:id="rId5" name="Check Box 15">
              <controlPr defaultSize="0" autoFill="0" autoLine="0" autoPict="0">
                <anchor moveWithCells="1">
                  <from>
                    <xdr:col>36</xdr:col>
                    <xdr:colOff>114300</xdr:colOff>
                    <xdr:row>60</xdr:row>
                    <xdr:rowOff>12700</xdr:rowOff>
                  </from>
                  <to>
                    <xdr:col>39</xdr:col>
                    <xdr:colOff>82550</xdr:colOff>
                    <xdr:row>61</xdr:row>
                    <xdr:rowOff>177800</xdr:rowOff>
                  </to>
                </anchor>
              </controlPr>
            </control>
          </mc:Choice>
        </mc:AlternateContent>
        <mc:AlternateContent xmlns:mc="http://schemas.openxmlformats.org/markup-compatibility/2006">
          <mc:Choice Requires="x14">
            <control shapeId="74768" r:id="rId6" name="Check Box 16">
              <controlPr defaultSize="0" autoFill="0" autoLine="0" autoPict="0">
                <anchor moveWithCells="1">
                  <from>
                    <xdr:col>39</xdr:col>
                    <xdr:colOff>127000</xdr:colOff>
                    <xdr:row>60</xdr:row>
                    <xdr:rowOff>25400</xdr:rowOff>
                  </from>
                  <to>
                    <xdr:col>43</xdr:col>
                    <xdr:colOff>25400</xdr:colOff>
                    <xdr:row>61</xdr:row>
                    <xdr:rowOff>177800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66"/>
  </sheetPr>
  <dimension ref="A1:WXA234"/>
  <sheetViews>
    <sheetView showZeros="0" view="pageBreakPreview" zoomScale="85" zoomScaleNormal="100" zoomScaleSheetLayoutView="85" workbookViewId="0">
      <selection activeCell="Q179" sqref="Q179:AI180"/>
    </sheetView>
  </sheetViews>
  <sheetFormatPr defaultColWidth="2.1796875" defaultRowHeight="15" customHeight="1" outlineLevelRow="1"/>
  <cols>
    <col min="1" max="37" width="2.1796875" style="180"/>
    <col min="38" max="45" width="2.1796875" style="181"/>
    <col min="46" max="16384" width="2.1796875" style="180"/>
  </cols>
  <sheetData>
    <row r="1" spans="1:47" ht="15" customHeight="1">
      <c r="A1" s="610" t="s">
        <v>2786</v>
      </c>
      <c r="C1" s="610"/>
      <c r="AR1" s="3" t="s">
        <v>3011</v>
      </c>
    </row>
    <row r="2" spans="1:47" ht="15" customHeight="1">
      <c r="AI2" s="184"/>
      <c r="AJ2" s="184"/>
      <c r="AK2" s="184"/>
      <c r="AP2" s="184"/>
    </row>
    <row r="3" spans="1:47" ht="15" customHeight="1">
      <c r="AC3" s="271"/>
      <c r="AD3" s="271"/>
      <c r="AE3" s="271"/>
      <c r="AF3" s="271"/>
      <c r="AG3" s="2053"/>
      <c r="AH3" s="2053"/>
      <c r="AI3" s="2053"/>
      <c r="AJ3" s="2053"/>
      <c r="AK3" s="186" t="s">
        <v>2242</v>
      </c>
      <c r="AL3" s="2054"/>
      <c r="AM3" s="2054"/>
      <c r="AN3" s="186" t="s">
        <v>2243</v>
      </c>
      <c r="AO3" s="2053"/>
      <c r="AP3" s="2053"/>
      <c r="AQ3" s="186" t="s">
        <v>2244</v>
      </c>
      <c r="AT3" s="611"/>
      <c r="AU3" s="180" t="s">
        <v>2241</v>
      </c>
    </row>
    <row r="4" spans="1:47" ht="15" customHeight="1">
      <c r="B4" s="180" t="s">
        <v>2245</v>
      </c>
      <c r="AC4" s="271"/>
      <c r="AD4" s="271"/>
      <c r="AE4" s="271"/>
      <c r="AF4" s="271"/>
      <c r="AG4" s="271"/>
      <c r="AH4" s="271"/>
      <c r="AI4" s="186"/>
      <c r="AJ4" s="186"/>
      <c r="AK4" s="186"/>
      <c r="AL4" s="186"/>
      <c r="AM4" s="186"/>
      <c r="AN4" s="186"/>
      <c r="AO4" s="186"/>
      <c r="AP4" s="186"/>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row>
    <row r="7" spans="1:47"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row>
    <row r="8" spans="1:47"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row>
    <row r="9" spans="1:47"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row>
    <row r="10" spans="1:47"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row>
    <row r="14" spans="1:47"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row>
    <row r="15" spans="1:47"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row>
    <row r="16" spans="1:47"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row>
    <row r="17" spans="2:50"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50" s="1" customFormat="1" ht="15" customHeight="1" outlineLevel="1">
      <c r="V18" s="1" t="s">
        <v>2835</v>
      </c>
      <c r="AD18" s="2"/>
      <c r="AE18" s="2"/>
      <c r="AF18" s="2"/>
      <c r="AG18" s="2"/>
      <c r="AH18" s="2"/>
      <c r="AI18" s="2"/>
      <c r="AJ18" s="2"/>
      <c r="AK18" s="2"/>
      <c r="AL18" s="2"/>
      <c r="AM18" s="2"/>
      <c r="AN18" s="2"/>
      <c r="AO18" s="2"/>
      <c r="AP18" s="2"/>
      <c r="AQ18" s="2"/>
      <c r="AR18" s="2"/>
    </row>
    <row r="19" spans="2:50"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row>
    <row r="20" spans="2:50"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row>
    <row r="21" spans="2:50"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row>
    <row r="22" spans="2:50"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row>
    <row r="23" spans="2:50" ht="15" customHeight="1">
      <c r="V23" s="831"/>
      <c r="W23" s="831"/>
      <c r="X23" s="831"/>
      <c r="Y23" s="831"/>
      <c r="Z23" s="133"/>
      <c r="AA23" s="133"/>
      <c r="AB23" s="133"/>
      <c r="AC23" s="133"/>
      <c r="AD23" s="133"/>
      <c r="AE23" s="133"/>
      <c r="AF23" s="133"/>
      <c r="AG23" s="133"/>
      <c r="AH23" s="133"/>
      <c r="AI23" s="133"/>
      <c r="AJ23" s="133"/>
      <c r="AK23" s="133"/>
      <c r="AL23" s="133"/>
      <c r="AM23" s="133"/>
      <c r="AN23" s="133"/>
      <c r="AO23" s="133"/>
      <c r="AP23" s="133"/>
      <c r="AQ23" s="133"/>
      <c r="AX23" s="272"/>
    </row>
    <row r="24" spans="2:50" ht="15" customHeight="1">
      <c r="B24" s="2057" t="s">
        <v>2966</v>
      </c>
      <c r="C24" s="2057"/>
      <c r="D24" s="2057"/>
      <c r="E24" s="2057"/>
      <c r="F24" s="2057"/>
      <c r="G24" s="2057"/>
      <c r="H24" s="2057"/>
      <c r="I24" s="2057"/>
      <c r="J24" s="2057"/>
      <c r="K24" s="2057"/>
      <c r="L24" s="2057"/>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7"/>
      <c r="AM24" s="2057"/>
      <c r="AN24" s="2057"/>
      <c r="AO24" s="2057"/>
      <c r="AP24" s="2057"/>
      <c r="AQ24" s="2057"/>
      <c r="AX24" s="272"/>
    </row>
    <row r="25" spans="2:50" ht="15" customHeight="1">
      <c r="B25" s="2057"/>
      <c r="C25" s="2057"/>
      <c r="D25" s="2057"/>
      <c r="E25" s="2057"/>
      <c r="F25" s="2057"/>
      <c r="G25" s="2057"/>
      <c r="H25" s="2057"/>
      <c r="I25" s="2057"/>
      <c r="J25" s="2057"/>
      <c r="K25" s="2057"/>
      <c r="L25" s="2057"/>
      <c r="M25" s="2057"/>
      <c r="N25" s="2057"/>
      <c r="O25" s="2057"/>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7"/>
      <c r="AK25" s="2057"/>
      <c r="AL25" s="2057"/>
      <c r="AM25" s="2057"/>
      <c r="AN25" s="2057"/>
      <c r="AO25" s="2057"/>
      <c r="AP25" s="2057"/>
      <c r="AQ25" s="2057"/>
      <c r="AX25" s="272"/>
    </row>
    <row r="26" spans="2:50" ht="15" customHeight="1">
      <c r="C26" s="1985">
        <f>基本情報!E76</f>
        <v>0</v>
      </c>
      <c r="D26" s="1985"/>
      <c r="E26" s="1985"/>
      <c r="F26" s="1985"/>
      <c r="G26" s="1985"/>
      <c r="H26" s="1985"/>
      <c r="I26" s="1982" t="s">
        <v>2651</v>
      </c>
      <c r="J26" s="1982"/>
      <c r="K26" s="1983">
        <f>基本情報!E77</f>
        <v>0</v>
      </c>
      <c r="L26" s="1983"/>
      <c r="M26" s="1945" t="s">
        <v>2252</v>
      </c>
      <c r="N26" s="1945"/>
      <c r="O26" s="1945"/>
      <c r="P26" s="1945"/>
      <c r="Q26" s="1945"/>
      <c r="R26" s="1983">
        <f>基本情報!E78</f>
        <v>0</v>
      </c>
      <c r="S26" s="1983"/>
      <c r="T26" s="1983"/>
      <c r="U26" s="2119" t="s">
        <v>2810</v>
      </c>
      <c r="V26" s="2119"/>
      <c r="W26" s="2119"/>
      <c r="X26" s="2119"/>
      <c r="Y26" s="2119"/>
      <c r="Z26" s="2119"/>
      <c r="AA26" s="2119"/>
      <c r="AB26" s="2119"/>
      <c r="AC26" s="2119"/>
      <c r="AD26" s="2119"/>
      <c r="AE26" s="2119"/>
      <c r="AF26" s="2119"/>
      <c r="AG26" s="2119"/>
      <c r="AH26" s="2119"/>
      <c r="AI26" s="2119"/>
      <c r="AJ26" s="2119"/>
      <c r="AK26" s="2119"/>
      <c r="AL26" s="2119"/>
      <c r="AM26" s="2119"/>
      <c r="AN26" s="2119"/>
      <c r="AO26" s="2119"/>
      <c r="AP26" s="2119"/>
      <c r="AQ26" s="180"/>
      <c r="AR26" s="180"/>
      <c r="AT26" s="183" t="s">
        <v>2654</v>
      </c>
      <c r="AX26" s="272"/>
    </row>
    <row r="27" spans="2:50" ht="15" customHeight="1">
      <c r="B27" s="2055" t="s">
        <v>2983</v>
      </c>
      <c r="C27" s="2055"/>
      <c r="D27" s="2055"/>
      <c r="E27" s="2055"/>
      <c r="F27" s="2055"/>
      <c r="G27" s="2055"/>
      <c r="H27" s="2055"/>
      <c r="I27" s="2055"/>
      <c r="J27" s="2055"/>
      <c r="K27" s="2055"/>
      <c r="L27" s="2055"/>
      <c r="M27" s="2055"/>
      <c r="N27" s="2055"/>
      <c r="O27" s="2055"/>
      <c r="P27" s="2055"/>
      <c r="Q27" s="2055"/>
      <c r="R27" s="2055"/>
      <c r="S27" s="2055"/>
      <c r="T27" s="2055"/>
      <c r="U27" s="2055"/>
      <c r="V27" s="2055"/>
      <c r="W27" s="2055"/>
      <c r="X27" s="2055"/>
      <c r="Y27" s="2055"/>
      <c r="Z27" s="2055"/>
      <c r="AA27" s="2055"/>
      <c r="AB27" s="2055"/>
      <c r="AC27" s="2055"/>
      <c r="AD27" s="2055"/>
      <c r="AE27" s="2055"/>
      <c r="AF27" s="2055"/>
      <c r="AG27" s="2055"/>
      <c r="AH27" s="2055"/>
      <c r="AI27" s="2055"/>
      <c r="AJ27" s="2055"/>
      <c r="AK27" s="2055"/>
      <c r="AL27" s="2055"/>
      <c r="AM27" s="2055"/>
      <c r="AN27" s="2055"/>
      <c r="AO27" s="2055"/>
      <c r="AP27" s="2055"/>
      <c r="AQ27" s="2055"/>
      <c r="AX27" s="272"/>
    </row>
    <row r="28" spans="2:50" ht="15" customHeight="1">
      <c r="B28" s="2055"/>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5"/>
      <c r="AM28" s="2055"/>
      <c r="AN28" s="2055"/>
      <c r="AO28" s="2055"/>
      <c r="AP28" s="2055"/>
      <c r="AQ28" s="2055"/>
      <c r="AX28" s="272"/>
    </row>
    <row r="29" spans="2:50" ht="15" customHeight="1">
      <c r="F29" s="2049" t="s">
        <v>2255</v>
      </c>
      <c r="G29" s="2049"/>
      <c r="H29" s="2049"/>
      <c r="I29" s="2049"/>
      <c r="J29" s="2049"/>
      <c r="K29" s="2049"/>
      <c r="L29" s="2049"/>
      <c r="M29" s="2049"/>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c r="AL29" s="2049"/>
      <c r="AM29" s="2049"/>
      <c r="AN29" s="2049"/>
      <c r="AO29" s="2049"/>
      <c r="AP29" s="2049"/>
      <c r="AX29" s="272"/>
    </row>
    <row r="30" spans="2:50" s="123" customFormat="1" ht="15" customHeight="1">
      <c r="B30" s="1037" t="s">
        <v>2878</v>
      </c>
      <c r="C30" s="1037"/>
      <c r="D30" s="1037"/>
      <c r="E30" s="1037"/>
      <c r="F30" s="1037"/>
      <c r="G30" s="1037"/>
      <c r="H30" s="1037"/>
      <c r="I30" s="1037"/>
      <c r="J30" s="1037"/>
      <c r="K30" s="1037"/>
      <c r="L30" s="1037"/>
      <c r="M30" s="1037"/>
      <c r="N30" s="1037"/>
      <c r="O30" s="1041" t="s">
        <v>2836</v>
      </c>
      <c r="P30" s="1042"/>
      <c r="Q30" s="1042"/>
      <c r="R30" s="1042"/>
      <c r="S30" s="1042"/>
      <c r="T30" s="1042"/>
      <c r="U30" s="972">
        <f>基本情報!$E$73</f>
        <v>0</v>
      </c>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3"/>
      <c r="AR30" s="124"/>
      <c r="AS30" s="124"/>
    </row>
    <row r="31" spans="2:50" s="123" customFormat="1" ht="15" customHeight="1">
      <c r="B31" s="1037"/>
      <c r="C31" s="1037"/>
      <c r="D31" s="1037"/>
      <c r="E31" s="1037"/>
      <c r="F31" s="1037"/>
      <c r="G31" s="1037"/>
      <c r="H31" s="1037"/>
      <c r="I31" s="1037"/>
      <c r="J31" s="1037"/>
      <c r="K31" s="1037"/>
      <c r="L31" s="1037"/>
      <c r="M31" s="1037"/>
      <c r="N31" s="1037"/>
      <c r="O31" s="1041" t="s">
        <v>2896</v>
      </c>
      <c r="P31" s="1042"/>
      <c r="Q31" s="1042"/>
      <c r="R31" s="1042"/>
      <c r="S31" s="1042"/>
      <c r="T31" s="1042"/>
      <c r="U31" s="972">
        <f>基本情報!$E$74</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R31" s="124"/>
    </row>
    <row r="32" spans="2:50" s="123" customFormat="1" ht="15" customHeight="1">
      <c r="B32" s="1037"/>
      <c r="C32" s="1037"/>
      <c r="D32" s="1037"/>
      <c r="E32" s="1037"/>
      <c r="F32" s="1037"/>
      <c r="G32" s="1037"/>
      <c r="H32" s="1037"/>
      <c r="I32" s="1037"/>
      <c r="J32" s="1037"/>
      <c r="K32" s="1037"/>
      <c r="L32" s="1037"/>
      <c r="M32" s="1037"/>
      <c r="N32" s="1037"/>
      <c r="O32" s="1041" t="s">
        <v>2883</v>
      </c>
      <c r="P32" s="1042"/>
      <c r="Q32" s="1042"/>
      <c r="R32" s="1042"/>
      <c r="S32" s="1042"/>
      <c r="T32" s="1042"/>
      <c r="U32" s="972">
        <f>IF(基本情報!$E$60="",基本情報!$E$65,基本情報!$E$60&amp;基本情報!$E$63&amp;基本情報!$E$65)</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R32" s="124"/>
    </row>
    <row r="33" spans="1:16173" s="123" customFormat="1" ht="15" customHeight="1">
      <c r="B33" s="1648" t="s">
        <v>2678</v>
      </c>
      <c r="C33" s="1649"/>
      <c r="D33" s="1649"/>
      <c r="E33" s="1649"/>
      <c r="F33" s="1649"/>
      <c r="G33" s="1649"/>
      <c r="H33" s="1649"/>
      <c r="I33" s="1649"/>
      <c r="J33" s="1649"/>
      <c r="K33" s="1649"/>
      <c r="L33" s="1649"/>
      <c r="M33" s="1649"/>
      <c r="N33" s="1649"/>
      <c r="O33" s="1673">
        <f>基本情報!$E$79</f>
        <v>0</v>
      </c>
      <c r="P33" s="1660"/>
      <c r="Q33" s="1660"/>
      <c r="R33" s="1660"/>
      <c r="S33" s="1660"/>
      <c r="T33" s="1660"/>
      <c r="U33" s="1660"/>
      <c r="V33" s="1660"/>
      <c r="W33" s="1660"/>
      <c r="X33" s="1660"/>
      <c r="Y33" s="1660"/>
      <c r="Z33" s="1660"/>
      <c r="AA33" s="1660"/>
      <c r="AB33" s="1660"/>
      <c r="AC33" s="1660"/>
      <c r="AD33" s="1660"/>
      <c r="AE33" s="1660"/>
      <c r="AF33" s="1660"/>
      <c r="AG33" s="1660"/>
      <c r="AH33" s="1660"/>
      <c r="AI33" s="1660"/>
      <c r="AJ33" s="1660"/>
      <c r="AK33" s="1660"/>
      <c r="AL33" s="1660"/>
      <c r="AM33" s="1660"/>
      <c r="AN33" s="1660"/>
      <c r="AO33" s="1660"/>
      <c r="AP33" s="1660"/>
      <c r="AQ33" s="1674"/>
      <c r="AR33" s="124"/>
    </row>
    <row r="34" spans="1:16173" s="178" customFormat="1" ht="20" customHeight="1">
      <c r="B34" s="977" t="s">
        <v>2316</v>
      </c>
      <c r="C34" s="978"/>
      <c r="D34" s="978"/>
      <c r="E34" s="978"/>
      <c r="F34" s="978"/>
      <c r="G34" s="978"/>
      <c r="H34" s="978"/>
      <c r="I34" s="978"/>
      <c r="J34" s="978"/>
      <c r="K34" s="978"/>
      <c r="L34" s="978"/>
      <c r="M34" s="978"/>
      <c r="N34" s="979"/>
      <c r="O34" s="1998" t="str">
        <f>第10号様式!$O$34</f>
        <v>選択してください</v>
      </c>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2000"/>
      <c r="AR34" s="268"/>
      <c r="AS34" s="578" t="s">
        <v>2897</v>
      </c>
      <c r="AT34" s="579"/>
    </row>
    <row r="35" spans="1:16173" s="181" customFormat="1" ht="15" customHeight="1">
      <c r="A35" s="180"/>
      <c r="B35" s="2122" t="s">
        <v>2317</v>
      </c>
      <c r="C35" s="2122"/>
      <c r="D35" s="2122"/>
      <c r="E35" s="2122"/>
      <c r="F35" s="2122"/>
      <c r="G35" s="2122"/>
      <c r="H35" s="2122"/>
      <c r="I35" s="2122"/>
      <c r="J35" s="2122"/>
      <c r="K35" s="2122"/>
      <c r="L35" s="2122"/>
      <c r="M35" s="2122"/>
      <c r="N35" s="2123"/>
      <c r="O35" s="818"/>
      <c r="P35" s="580" t="s">
        <v>3004</v>
      </c>
      <c r="Q35" s="819"/>
      <c r="R35" s="580"/>
      <c r="S35" s="554"/>
      <c r="T35" s="580"/>
      <c r="U35" s="480"/>
      <c r="V35" s="480"/>
      <c r="W35" s="480"/>
      <c r="X35" s="480"/>
      <c r="Y35" s="480"/>
      <c r="Z35" s="480"/>
      <c r="AA35" s="480"/>
      <c r="AB35" s="1995">
        <f>Q155</f>
        <v>0</v>
      </c>
      <c r="AC35" s="1995"/>
      <c r="AD35" s="1995"/>
      <c r="AE35" s="1995"/>
      <c r="AF35" s="1995"/>
      <c r="AG35" s="1995"/>
      <c r="AH35" s="1995"/>
      <c r="AI35" s="1995"/>
      <c r="AJ35" s="1995"/>
      <c r="AK35" s="1995"/>
      <c r="AL35" s="1995"/>
      <c r="AM35" s="581" t="s">
        <v>2318</v>
      </c>
      <c r="AN35" s="475"/>
      <c r="AO35" s="554"/>
      <c r="AP35" s="616"/>
      <c r="AQ35" s="555"/>
      <c r="AT35" s="585"/>
      <c r="AU35" s="180"/>
      <c r="AW35" s="180"/>
      <c r="AX35" s="272"/>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c r="RG35" s="180"/>
      <c r="RH35" s="180"/>
      <c r="RI35" s="180"/>
      <c r="RJ35" s="180"/>
      <c r="RK35" s="180"/>
      <c r="RL35" s="180"/>
      <c r="RM35" s="180"/>
      <c r="RN35" s="180"/>
      <c r="RO35" s="180"/>
      <c r="RP35" s="180"/>
      <c r="RQ35" s="180"/>
      <c r="RR35" s="180"/>
      <c r="RS35" s="180"/>
      <c r="RT35" s="180"/>
      <c r="RU35" s="180"/>
      <c r="RV35" s="180"/>
      <c r="RW35" s="180"/>
      <c r="RX35" s="180"/>
      <c r="RY35" s="180"/>
      <c r="RZ35" s="180"/>
      <c r="SA35" s="180"/>
      <c r="SB35" s="180"/>
      <c r="SC35" s="180"/>
      <c r="SD35" s="180"/>
      <c r="SE35" s="180"/>
      <c r="SF35" s="180"/>
      <c r="SG35" s="180"/>
      <c r="SH35" s="180"/>
      <c r="SI35" s="180"/>
      <c r="SJ35" s="180"/>
      <c r="SK35" s="180"/>
      <c r="SL35" s="180"/>
      <c r="SM35" s="180"/>
      <c r="SN35" s="180"/>
      <c r="SO35" s="180"/>
      <c r="SP35" s="180"/>
      <c r="SQ35" s="180"/>
      <c r="SR35" s="180"/>
      <c r="SS35" s="180"/>
      <c r="ST35" s="180"/>
      <c r="SU35" s="180"/>
      <c r="SV35" s="180"/>
      <c r="SW35" s="180"/>
      <c r="SX35" s="180"/>
      <c r="SY35" s="180"/>
      <c r="SZ35" s="180"/>
      <c r="TA35" s="180"/>
      <c r="TB35" s="180"/>
      <c r="TC35" s="180"/>
      <c r="TD35" s="180"/>
      <c r="TE35" s="180"/>
      <c r="TF35" s="180"/>
      <c r="TG35" s="180"/>
      <c r="TH35" s="180"/>
      <c r="TI35" s="180"/>
      <c r="TJ35" s="180"/>
      <c r="TK35" s="180"/>
      <c r="TL35" s="180"/>
      <c r="TM35" s="180"/>
      <c r="TN35" s="180"/>
      <c r="TO35" s="180"/>
      <c r="TP35" s="180"/>
      <c r="TQ35" s="180"/>
      <c r="TR35" s="180"/>
      <c r="TS35" s="180"/>
      <c r="TT35" s="180"/>
      <c r="TU35" s="180"/>
      <c r="TV35" s="180"/>
      <c r="TW35" s="180"/>
      <c r="TX35" s="180"/>
      <c r="TY35" s="180"/>
      <c r="TZ35" s="180"/>
      <c r="UA35" s="180"/>
      <c r="UB35" s="180"/>
      <c r="UC35" s="180"/>
      <c r="UD35" s="180"/>
      <c r="UE35" s="180"/>
      <c r="UF35" s="180"/>
      <c r="UG35" s="180"/>
      <c r="UH35" s="180"/>
      <c r="UI35" s="180"/>
      <c r="UJ35" s="180"/>
      <c r="UK35" s="180"/>
      <c r="UL35" s="180"/>
      <c r="UM35" s="180"/>
      <c r="UN35" s="180"/>
      <c r="UO35" s="180"/>
      <c r="UP35" s="180"/>
      <c r="UQ35" s="180"/>
      <c r="UR35" s="180"/>
      <c r="US35" s="180"/>
      <c r="UT35" s="180"/>
      <c r="UU35" s="180"/>
      <c r="UV35" s="180"/>
      <c r="UW35" s="180"/>
      <c r="UX35" s="180"/>
      <c r="UY35" s="180"/>
      <c r="UZ35" s="180"/>
      <c r="VA35" s="180"/>
      <c r="VB35" s="180"/>
      <c r="VC35" s="180"/>
      <c r="VD35" s="180"/>
      <c r="VE35" s="180"/>
      <c r="VF35" s="180"/>
      <c r="VG35" s="180"/>
      <c r="VH35" s="180"/>
      <c r="VI35" s="180"/>
      <c r="VJ35" s="180"/>
      <c r="VK35" s="180"/>
      <c r="VL35" s="180"/>
      <c r="VM35" s="180"/>
      <c r="VN35" s="180"/>
      <c r="VO35" s="180"/>
      <c r="VP35" s="180"/>
      <c r="VQ35" s="180"/>
      <c r="VR35" s="180"/>
      <c r="VS35" s="180"/>
      <c r="VT35" s="180"/>
      <c r="VU35" s="180"/>
      <c r="VV35" s="180"/>
      <c r="VW35" s="180"/>
      <c r="VX35" s="180"/>
      <c r="VY35" s="180"/>
      <c r="VZ35" s="180"/>
      <c r="WA35" s="180"/>
      <c r="WB35" s="180"/>
      <c r="WC35" s="180"/>
      <c r="WD35" s="180"/>
      <c r="WE35" s="180"/>
      <c r="WF35" s="180"/>
      <c r="WG35" s="180"/>
      <c r="WH35" s="180"/>
      <c r="WI35" s="180"/>
      <c r="WJ35" s="180"/>
      <c r="WK35" s="180"/>
      <c r="WL35" s="180"/>
      <c r="WM35" s="180"/>
      <c r="WN35" s="180"/>
      <c r="WO35" s="180"/>
      <c r="WP35" s="180"/>
      <c r="WQ35" s="180"/>
      <c r="WR35" s="180"/>
      <c r="WS35" s="180"/>
      <c r="WT35" s="180"/>
      <c r="WU35" s="180"/>
      <c r="WV35" s="180"/>
      <c r="WW35" s="180"/>
      <c r="WX35" s="180"/>
      <c r="WY35" s="180"/>
      <c r="WZ35" s="180"/>
      <c r="XA35" s="180"/>
      <c r="XB35" s="180"/>
      <c r="XC35" s="180"/>
      <c r="XD35" s="180"/>
      <c r="XE35" s="180"/>
      <c r="XF35" s="180"/>
      <c r="XG35" s="180"/>
      <c r="XH35" s="180"/>
      <c r="XI35" s="180"/>
      <c r="XJ35" s="180"/>
      <c r="XK35" s="180"/>
      <c r="XL35" s="180"/>
      <c r="XM35" s="180"/>
      <c r="XN35" s="180"/>
      <c r="XO35" s="180"/>
      <c r="XP35" s="180"/>
      <c r="XQ35" s="180"/>
      <c r="XR35" s="180"/>
      <c r="XS35" s="180"/>
      <c r="XT35" s="180"/>
      <c r="XU35" s="180"/>
      <c r="XV35" s="180"/>
      <c r="XW35" s="180"/>
      <c r="XX35" s="180"/>
      <c r="XY35" s="180"/>
      <c r="XZ35" s="180"/>
      <c r="YA35" s="180"/>
      <c r="YB35" s="180"/>
      <c r="YC35" s="180"/>
      <c r="YD35" s="180"/>
      <c r="YE35" s="180"/>
      <c r="YF35" s="180"/>
      <c r="YG35" s="180"/>
      <c r="YH35" s="180"/>
      <c r="YI35" s="180"/>
      <c r="YJ35" s="180"/>
      <c r="YK35" s="180"/>
      <c r="YL35" s="180"/>
      <c r="YM35" s="180"/>
      <c r="YN35" s="180"/>
      <c r="YO35" s="180"/>
      <c r="YP35" s="180"/>
      <c r="YQ35" s="180"/>
      <c r="YR35" s="180"/>
      <c r="YS35" s="180"/>
      <c r="YT35" s="180"/>
      <c r="YU35" s="180"/>
      <c r="YV35" s="180"/>
      <c r="YW35" s="180"/>
      <c r="YX35" s="180"/>
      <c r="YY35" s="180"/>
      <c r="YZ35" s="180"/>
      <c r="ZA35" s="180"/>
      <c r="ZB35" s="180"/>
      <c r="ZC35" s="180"/>
      <c r="ZD35" s="180"/>
      <c r="ZE35" s="180"/>
      <c r="ZF35" s="180"/>
      <c r="ZG35" s="180"/>
      <c r="ZH35" s="180"/>
      <c r="ZI35" s="180"/>
      <c r="ZJ35" s="180"/>
      <c r="ZK35" s="180"/>
      <c r="ZL35" s="180"/>
      <c r="ZM35" s="180"/>
      <c r="ZN35" s="180"/>
      <c r="ZO35" s="180"/>
      <c r="ZP35" s="180"/>
      <c r="ZQ35" s="180"/>
      <c r="ZR35" s="180"/>
      <c r="ZS35" s="180"/>
      <c r="ZT35" s="180"/>
      <c r="ZU35" s="180"/>
      <c r="ZV35" s="180"/>
      <c r="ZW35" s="180"/>
      <c r="ZX35" s="180"/>
      <c r="ZY35" s="180"/>
      <c r="ZZ35" s="180"/>
      <c r="AAA35" s="180"/>
      <c r="AAB35" s="180"/>
      <c r="AAC35" s="180"/>
      <c r="AAD35" s="180"/>
      <c r="AAE35" s="180"/>
      <c r="AAF35" s="180"/>
      <c r="AAG35" s="180"/>
      <c r="AAH35" s="180"/>
      <c r="AAI35" s="180"/>
      <c r="AAJ35" s="180"/>
      <c r="AAK35" s="180"/>
      <c r="AAL35" s="180"/>
      <c r="AAM35" s="180"/>
      <c r="AAN35" s="180"/>
      <c r="AAO35" s="180"/>
      <c r="AAP35" s="180"/>
      <c r="AAQ35" s="180"/>
      <c r="AAR35" s="180"/>
      <c r="AAS35" s="180"/>
      <c r="AAT35" s="180"/>
      <c r="AAU35" s="180"/>
      <c r="AAV35" s="180"/>
      <c r="AAW35" s="180"/>
      <c r="AAX35" s="180"/>
      <c r="AAY35" s="180"/>
      <c r="AAZ35" s="180"/>
      <c r="ABA35" s="180"/>
      <c r="ABB35" s="180"/>
      <c r="ABC35" s="180"/>
      <c r="ABD35" s="180"/>
      <c r="ABE35" s="180"/>
      <c r="ABF35" s="180"/>
      <c r="ABG35" s="180"/>
      <c r="ABH35" s="180"/>
      <c r="ABI35" s="180"/>
      <c r="ABJ35" s="180"/>
      <c r="ABK35" s="180"/>
      <c r="ABL35" s="180"/>
      <c r="ABM35" s="180"/>
      <c r="ABN35" s="180"/>
      <c r="ABO35" s="180"/>
      <c r="ABP35" s="180"/>
      <c r="ABQ35" s="180"/>
      <c r="ABR35" s="180"/>
      <c r="ABS35" s="180"/>
      <c r="ABT35" s="180"/>
      <c r="ABU35" s="180"/>
      <c r="ABV35" s="180"/>
      <c r="ABW35" s="180"/>
      <c r="ABX35" s="180"/>
      <c r="ABY35" s="180"/>
      <c r="ABZ35" s="180"/>
      <c r="ACA35" s="180"/>
      <c r="ACB35" s="180"/>
      <c r="ACC35" s="180"/>
      <c r="ACD35" s="180"/>
      <c r="ACE35" s="180"/>
      <c r="ACF35" s="180"/>
      <c r="ACG35" s="180"/>
      <c r="ACH35" s="180"/>
      <c r="ACI35" s="180"/>
      <c r="ACJ35" s="180"/>
      <c r="ACK35" s="180"/>
      <c r="ACL35" s="180"/>
      <c r="ACM35" s="180"/>
      <c r="ACN35" s="180"/>
      <c r="ACO35" s="180"/>
      <c r="ACP35" s="180"/>
      <c r="ACQ35" s="180"/>
      <c r="ACR35" s="180"/>
      <c r="ACS35" s="180"/>
      <c r="ACT35" s="180"/>
      <c r="ACU35" s="180"/>
      <c r="ACV35" s="180"/>
      <c r="ACW35" s="180"/>
      <c r="ACX35" s="180"/>
      <c r="ACY35" s="180"/>
      <c r="ACZ35" s="180"/>
      <c r="ADA35" s="180"/>
      <c r="ADB35" s="180"/>
      <c r="ADC35" s="180"/>
      <c r="ADD35" s="180"/>
      <c r="ADE35" s="180"/>
      <c r="ADF35" s="180"/>
      <c r="ADG35" s="180"/>
      <c r="ADH35" s="180"/>
      <c r="ADI35" s="180"/>
      <c r="ADJ35" s="180"/>
      <c r="ADK35" s="180"/>
      <c r="ADL35" s="180"/>
      <c r="ADM35" s="180"/>
      <c r="ADN35" s="180"/>
      <c r="ADO35" s="180"/>
      <c r="ADP35" s="180"/>
      <c r="ADQ35" s="180"/>
      <c r="ADR35" s="180"/>
      <c r="ADS35" s="180"/>
      <c r="ADT35" s="180"/>
      <c r="ADU35" s="180"/>
      <c r="ADV35" s="180"/>
      <c r="ADW35" s="180"/>
      <c r="ADX35" s="180"/>
      <c r="ADY35" s="180"/>
      <c r="ADZ35" s="180"/>
      <c r="AEA35" s="180"/>
      <c r="AEB35" s="180"/>
      <c r="AEC35" s="180"/>
      <c r="AED35" s="180"/>
      <c r="AEE35" s="180"/>
      <c r="AEF35" s="180"/>
      <c r="AEG35" s="180"/>
      <c r="AEH35" s="180"/>
      <c r="AEI35" s="180"/>
      <c r="AEJ35" s="180"/>
      <c r="AEK35" s="180"/>
      <c r="AEL35" s="180"/>
      <c r="AEM35" s="180"/>
      <c r="AEN35" s="180"/>
      <c r="AEO35" s="180"/>
      <c r="AEP35" s="180"/>
      <c r="AEQ35" s="180"/>
      <c r="AER35" s="180"/>
      <c r="AES35" s="180"/>
      <c r="AET35" s="180"/>
      <c r="AEU35" s="180"/>
      <c r="AEV35" s="180"/>
      <c r="AEW35" s="180"/>
      <c r="AEX35" s="180"/>
      <c r="AEY35" s="180"/>
      <c r="AEZ35" s="180"/>
      <c r="AFA35" s="180"/>
      <c r="AFB35" s="180"/>
      <c r="AFC35" s="180"/>
      <c r="AFD35" s="180"/>
      <c r="AFE35" s="180"/>
      <c r="AFF35" s="180"/>
      <c r="AFG35" s="180"/>
      <c r="AFH35" s="180"/>
      <c r="AFI35" s="180"/>
      <c r="AFJ35" s="180"/>
      <c r="AFK35" s="180"/>
      <c r="AFL35" s="180"/>
      <c r="AFM35" s="180"/>
      <c r="AFN35" s="180"/>
      <c r="AFO35" s="180"/>
      <c r="AFP35" s="180"/>
      <c r="AFQ35" s="180"/>
      <c r="AFR35" s="180"/>
      <c r="AFS35" s="180"/>
      <c r="AFT35" s="180"/>
      <c r="AFU35" s="180"/>
      <c r="AFV35" s="180"/>
      <c r="AFW35" s="180"/>
      <c r="AFX35" s="180"/>
      <c r="AFY35" s="180"/>
      <c r="AFZ35" s="180"/>
      <c r="AGA35" s="180"/>
      <c r="AGB35" s="180"/>
      <c r="AGC35" s="180"/>
      <c r="AGD35" s="180"/>
      <c r="AGE35" s="180"/>
      <c r="AGF35" s="180"/>
      <c r="AGG35" s="180"/>
      <c r="AGH35" s="180"/>
      <c r="AGI35" s="180"/>
      <c r="AGJ35" s="180"/>
      <c r="AGK35" s="180"/>
      <c r="AGL35" s="180"/>
      <c r="AGM35" s="180"/>
      <c r="AGN35" s="180"/>
      <c r="AGO35" s="180"/>
      <c r="AGP35" s="180"/>
      <c r="AGQ35" s="180"/>
      <c r="AGR35" s="180"/>
      <c r="AGS35" s="180"/>
      <c r="AGT35" s="180"/>
      <c r="AGU35" s="180"/>
      <c r="AGV35" s="180"/>
      <c r="AGW35" s="180"/>
      <c r="AGX35" s="180"/>
      <c r="AGY35" s="180"/>
      <c r="AGZ35" s="180"/>
      <c r="AHA35" s="180"/>
      <c r="AHB35" s="180"/>
      <c r="AHC35" s="180"/>
      <c r="AHD35" s="180"/>
      <c r="AHE35" s="180"/>
      <c r="AHF35" s="180"/>
      <c r="AHG35" s="180"/>
      <c r="AHH35" s="180"/>
      <c r="AHI35" s="180"/>
      <c r="AHJ35" s="180"/>
      <c r="AHK35" s="180"/>
      <c r="AHL35" s="180"/>
      <c r="AHM35" s="180"/>
      <c r="AHN35" s="180"/>
      <c r="AHO35" s="180"/>
      <c r="AHP35" s="180"/>
      <c r="AHQ35" s="180"/>
      <c r="AHR35" s="180"/>
      <c r="AHS35" s="180"/>
      <c r="AHT35" s="180"/>
      <c r="AHU35" s="180"/>
      <c r="AHV35" s="180"/>
      <c r="AHW35" s="180"/>
      <c r="AHX35" s="180"/>
      <c r="AHY35" s="180"/>
      <c r="AHZ35" s="180"/>
      <c r="AIA35" s="180"/>
      <c r="AIB35" s="180"/>
      <c r="AIC35" s="180"/>
      <c r="AID35" s="180"/>
      <c r="AIE35" s="180"/>
      <c r="AIF35" s="180"/>
      <c r="AIG35" s="180"/>
      <c r="AIH35" s="180"/>
      <c r="AII35" s="180"/>
      <c r="AIJ35" s="180"/>
      <c r="AIK35" s="180"/>
      <c r="AIL35" s="180"/>
      <c r="AIM35" s="180"/>
      <c r="AIN35" s="180"/>
      <c r="AIO35" s="180"/>
      <c r="AIP35" s="180"/>
      <c r="AIQ35" s="180"/>
      <c r="AIR35" s="180"/>
      <c r="AIS35" s="180"/>
      <c r="AIT35" s="180"/>
      <c r="AIU35" s="180"/>
      <c r="AIV35" s="180"/>
      <c r="AIW35" s="180"/>
      <c r="AIX35" s="180"/>
      <c r="AIY35" s="180"/>
      <c r="AIZ35" s="180"/>
      <c r="AJA35" s="180"/>
      <c r="AJB35" s="180"/>
      <c r="AJC35" s="180"/>
      <c r="AJD35" s="180"/>
      <c r="AJE35" s="180"/>
      <c r="AJF35" s="180"/>
      <c r="AJG35" s="180"/>
      <c r="AJH35" s="180"/>
      <c r="AJI35" s="180"/>
      <c r="AJJ35" s="180"/>
      <c r="AJK35" s="180"/>
      <c r="AJL35" s="180"/>
      <c r="AJM35" s="180"/>
      <c r="AJN35" s="180"/>
      <c r="AJO35" s="180"/>
      <c r="AJP35" s="180"/>
      <c r="AJQ35" s="180"/>
      <c r="AJR35" s="180"/>
      <c r="AJS35" s="180"/>
      <c r="AJT35" s="180"/>
      <c r="AJU35" s="180"/>
      <c r="AJV35" s="180"/>
      <c r="AJW35" s="180"/>
      <c r="AJX35" s="180"/>
      <c r="AJY35" s="180"/>
      <c r="AJZ35" s="180"/>
      <c r="AKA35" s="180"/>
      <c r="AKB35" s="180"/>
      <c r="AKC35" s="180"/>
      <c r="AKD35" s="180"/>
      <c r="AKE35" s="180"/>
      <c r="AKF35" s="180"/>
      <c r="AKG35" s="180"/>
      <c r="AKH35" s="180"/>
      <c r="AKI35" s="180"/>
      <c r="AKJ35" s="180"/>
      <c r="AKK35" s="180"/>
      <c r="AKL35" s="180"/>
      <c r="AKM35" s="180"/>
      <c r="AKN35" s="180"/>
      <c r="AKO35" s="180"/>
      <c r="AKP35" s="180"/>
      <c r="AKQ35" s="180"/>
      <c r="AKR35" s="180"/>
      <c r="AKS35" s="180"/>
      <c r="AKT35" s="180"/>
      <c r="AKU35" s="180"/>
      <c r="AKV35" s="180"/>
      <c r="AKW35" s="180"/>
      <c r="AKX35" s="180"/>
      <c r="AKY35" s="180"/>
      <c r="AKZ35" s="180"/>
      <c r="ALA35" s="180"/>
      <c r="ALB35" s="180"/>
      <c r="ALC35" s="180"/>
      <c r="ALD35" s="180"/>
      <c r="ALE35" s="180"/>
      <c r="ALF35" s="180"/>
      <c r="ALG35" s="180"/>
      <c r="ALH35" s="180"/>
      <c r="ALI35" s="180"/>
      <c r="ALJ35" s="180"/>
      <c r="ALK35" s="180"/>
      <c r="ALL35" s="180"/>
      <c r="ALM35" s="180"/>
      <c r="ALN35" s="180"/>
      <c r="ALO35" s="180"/>
      <c r="ALP35" s="180"/>
      <c r="ALQ35" s="180"/>
      <c r="ALR35" s="180"/>
      <c r="ALS35" s="180"/>
      <c r="ALT35" s="180"/>
      <c r="ALU35" s="180"/>
      <c r="ALV35" s="180"/>
      <c r="ALW35" s="180"/>
      <c r="ALX35" s="180"/>
      <c r="ALY35" s="180"/>
      <c r="ALZ35" s="180"/>
      <c r="AMA35" s="180"/>
      <c r="AMB35" s="180"/>
      <c r="AMC35" s="180"/>
      <c r="AMD35" s="180"/>
      <c r="AME35" s="180"/>
      <c r="AMF35" s="180"/>
      <c r="AMG35" s="180"/>
      <c r="AMH35" s="180"/>
      <c r="AMI35" s="180"/>
      <c r="AMJ35" s="180"/>
      <c r="AMK35" s="180"/>
      <c r="AML35" s="180"/>
      <c r="AMM35" s="180"/>
      <c r="AMN35" s="180"/>
      <c r="AMO35" s="180"/>
      <c r="AMP35" s="180"/>
      <c r="AMQ35" s="180"/>
      <c r="AMR35" s="180"/>
      <c r="AMS35" s="180"/>
      <c r="AMT35" s="180"/>
      <c r="AMU35" s="180"/>
      <c r="AMV35" s="180"/>
      <c r="AMW35" s="180"/>
      <c r="AMX35" s="180"/>
      <c r="AMY35" s="180"/>
      <c r="AMZ35" s="180"/>
      <c r="ANA35" s="180"/>
      <c r="ANB35" s="180"/>
      <c r="ANC35" s="180"/>
      <c r="AND35" s="180"/>
      <c r="ANE35" s="180"/>
      <c r="ANF35" s="180"/>
      <c r="ANG35" s="180"/>
      <c r="ANH35" s="180"/>
      <c r="ANI35" s="180"/>
      <c r="ANJ35" s="180"/>
      <c r="ANK35" s="180"/>
      <c r="ANL35" s="180"/>
      <c r="ANM35" s="180"/>
      <c r="ANN35" s="180"/>
      <c r="ANO35" s="180"/>
      <c r="ANP35" s="180"/>
      <c r="ANQ35" s="180"/>
      <c r="ANR35" s="180"/>
      <c r="ANS35" s="180"/>
      <c r="ANT35" s="180"/>
      <c r="ANU35" s="180"/>
      <c r="ANV35" s="180"/>
      <c r="ANW35" s="180"/>
      <c r="ANX35" s="180"/>
      <c r="ANY35" s="180"/>
      <c r="ANZ35" s="180"/>
      <c r="AOA35" s="180"/>
      <c r="AOB35" s="180"/>
      <c r="AOC35" s="180"/>
      <c r="AOD35" s="180"/>
      <c r="AOE35" s="180"/>
      <c r="AOF35" s="180"/>
      <c r="AOG35" s="180"/>
      <c r="AOH35" s="180"/>
      <c r="AOI35" s="180"/>
      <c r="AOJ35" s="180"/>
      <c r="AOK35" s="180"/>
      <c r="AOL35" s="180"/>
      <c r="AOM35" s="180"/>
      <c r="AON35" s="180"/>
      <c r="AOO35" s="180"/>
      <c r="AOP35" s="180"/>
      <c r="AOQ35" s="180"/>
      <c r="AOR35" s="180"/>
      <c r="AOS35" s="180"/>
      <c r="AOT35" s="180"/>
      <c r="AOU35" s="180"/>
      <c r="AOV35" s="180"/>
      <c r="AOW35" s="180"/>
      <c r="AOX35" s="180"/>
      <c r="AOY35" s="180"/>
      <c r="AOZ35" s="180"/>
      <c r="APA35" s="180"/>
      <c r="APB35" s="180"/>
      <c r="APC35" s="180"/>
      <c r="APD35" s="180"/>
      <c r="APE35" s="180"/>
      <c r="APF35" s="180"/>
      <c r="APG35" s="180"/>
      <c r="APH35" s="180"/>
      <c r="API35" s="180"/>
      <c r="APJ35" s="180"/>
      <c r="APK35" s="180"/>
      <c r="APL35" s="180"/>
      <c r="APM35" s="180"/>
      <c r="APN35" s="180"/>
      <c r="APO35" s="180"/>
      <c r="APP35" s="180"/>
      <c r="APQ35" s="180"/>
      <c r="APR35" s="180"/>
      <c r="APS35" s="180"/>
      <c r="APT35" s="180"/>
      <c r="APU35" s="180"/>
      <c r="APV35" s="180"/>
      <c r="APW35" s="180"/>
      <c r="APX35" s="180"/>
      <c r="APY35" s="180"/>
      <c r="APZ35" s="180"/>
      <c r="AQA35" s="180"/>
      <c r="AQB35" s="180"/>
      <c r="AQC35" s="180"/>
      <c r="AQD35" s="180"/>
      <c r="AQE35" s="180"/>
      <c r="AQF35" s="180"/>
      <c r="AQG35" s="180"/>
      <c r="AQH35" s="180"/>
      <c r="AQI35" s="180"/>
      <c r="AQJ35" s="180"/>
      <c r="AQK35" s="180"/>
      <c r="AQL35" s="180"/>
      <c r="AQM35" s="180"/>
      <c r="AQN35" s="180"/>
      <c r="AQO35" s="180"/>
      <c r="AQP35" s="180"/>
      <c r="AQQ35" s="180"/>
      <c r="AQR35" s="180"/>
      <c r="AQS35" s="180"/>
      <c r="AQT35" s="180"/>
      <c r="AQU35" s="180"/>
      <c r="AQV35" s="180"/>
      <c r="AQW35" s="180"/>
      <c r="AQX35" s="180"/>
      <c r="AQY35" s="180"/>
      <c r="AQZ35" s="180"/>
      <c r="ARA35" s="180"/>
      <c r="ARB35" s="180"/>
      <c r="ARC35" s="180"/>
      <c r="ARD35" s="180"/>
      <c r="ARE35" s="180"/>
      <c r="ARF35" s="180"/>
      <c r="ARG35" s="180"/>
      <c r="ARH35" s="180"/>
      <c r="ARI35" s="180"/>
      <c r="ARJ35" s="180"/>
      <c r="ARK35" s="180"/>
      <c r="ARL35" s="180"/>
      <c r="ARM35" s="180"/>
      <c r="ARN35" s="180"/>
      <c r="ARO35" s="180"/>
      <c r="ARP35" s="180"/>
      <c r="ARQ35" s="180"/>
      <c r="ARR35" s="180"/>
      <c r="ARS35" s="180"/>
      <c r="ART35" s="180"/>
      <c r="ARU35" s="180"/>
      <c r="ARV35" s="180"/>
      <c r="ARW35" s="180"/>
      <c r="ARX35" s="180"/>
      <c r="ARY35" s="180"/>
      <c r="ARZ35" s="180"/>
      <c r="ASA35" s="180"/>
      <c r="ASB35" s="180"/>
      <c r="ASC35" s="180"/>
      <c r="ASD35" s="180"/>
      <c r="ASE35" s="180"/>
      <c r="ASF35" s="180"/>
      <c r="ASG35" s="180"/>
      <c r="ASH35" s="180"/>
      <c r="ASI35" s="180"/>
      <c r="ASJ35" s="180"/>
      <c r="ASK35" s="180"/>
      <c r="ASL35" s="180"/>
      <c r="ASM35" s="180"/>
      <c r="ASN35" s="180"/>
      <c r="ASO35" s="180"/>
      <c r="ASP35" s="180"/>
      <c r="ASQ35" s="180"/>
      <c r="ASR35" s="180"/>
      <c r="ASS35" s="180"/>
      <c r="AST35" s="180"/>
      <c r="ASU35" s="180"/>
      <c r="ASV35" s="180"/>
      <c r="ASW35" s="180"/>
      <c r="ASX35" s="180"/>
      <c r="ASY35" s="180"/>
      <c r="ASZ35" s="180"/>
      <c r="ATA35" s="180"/>
      <c r="ATB35" s="180"/>
      <c r="ATC35" s="180"/>
      <c r="ATD35" s="180"/>
      <c r="ATE35" s="180"/>
      <c r="ATF35" s="180"/>
      <c r="ATG35" s="180"/>
      <c r="ATH35" s="180"/>
      <c r="ATI35" s="180"/>
      <c r="ATJ35" s="180"/>
      <c r="ATK35" s="180"/>
      <c r="ATL35" s="180"/>
      <c r="ATM35" s="180"/>
      <c r="ATN35" s="180"/>
      <c r="ATO35" s="180"/>
      <c r="ATP35" s="180"/>
      <c r="ATQ35" s="180"/>
      <c r="ATR35" s="180"/>
      <c r="ATS35" s="180"/>
      <c r="ATT35" s="180"/>
      <c r="ATU35" s="180"/>
      <c r="ATV35" s="180"/>
      <c r="ATW35" s="180"/>
      <c r="ATX35" s="180"/>
      <c r="ATY35" s="180"/>
      <c r="ATZ35" s="180"/>
      <c r="AUA35" s="180"/>
      <c r="AUB35" s="180"/>
      <c r="AUC35" s="180"/>
      <c r="AUD35" s="180"/>
      <c r="AUE35" s="180"/>
      <c r="AUF35" s="180"/>
      <c r="AUG35" s="180"/>
      <c r="AUH35" s="180"/>
      <c r="AUI35" s="180"/>
      <c r="AUJ35" s="180"/>
      <c r="AUK35" s="180"/>
      <c r="AUL35" s="180"/>
      <c r="AUM35" s="180"/>
      <c r="AUN35" s="180"/>
      <c r="AUO35" s="180"/>
      <c r="AUP35" s="180"/>
      <c r="AUQ35" s="180"/>
      <c r="AUR35" s="180"/>
      <c r="AUS35" s="180"/>
      <c r="AUT35" s="180"/>
      <c r="AUU35" s="180"/>
      <c r="AUV35" s="180"/>
      <c r="AUW35" s="180"/>
      <c r="AUX35" s="180"/>
      <c r="AUY35" s="180"/>
      <c r="AUZ35" s="180"/>
      <c r="AVA35" s="180"/>
      <c r="AVB35" s="180"/>
      <c r="AVC35" s="180"/>
      <c r="AVD35" s="180"/>
      <c r="AVE35" s="180"/>
      <c r="AVF35" s="180"/>
      <c r="AVG35" s="180"/>
      <c r="AVH35" s="180"/>
      <c r="AVI35" s="180"/>
      <c r="AVJ35" s="180"/>
      <c r="AVK35" s="180"/>
      <c r="AVL35" s="180"/>
      <c r="AVM35" s="180"/>
      <c r="AVN35" s="180"/>
      <c r="AVO35" s="180"/>
      <c r="AVP35" s="180"/>
      <c r="AVQ35" s="180"/>
      <c r="AVR35" s="180"/>
      <c r="AVS35" s="180"/>
      <c r="AVT35" s="180"/>
      <c r="AVU35" s="180"/>
      <c r="AVV35" s="180"/>
      <c r="AVW35" s="180"/>
      <c r="AVX35" s="180"/>
      <c r="AVY35" s="180"/>
      <c r="AVZ35" s="180"/>
      <c r="AWA35" s="180"/>
      <c r="AWB35" s="180"/>
      <c r="AWC35" s="180"/>
      <c r="AWD35" s="180"/>
      <c r="AWE35" s="180"/>
      <c r="AWF35" s="180"/>
      <c r="AWG35" s="180"/>
      <c r="AWH35" s="180"/>
      <c r="AWI35" s="180"/>
      <c r="AWJ35" s="180"/>
      <c r="AWK35" s="180"/>
      <c r="AWL35" s="180"/>
      <c r="AWM35" s="180"/>
      <c r="AWN35" s="180"/>
      <c r="AWO35" s="180"/>
      <c r="AWP35" s="180"/>
      <c r="AWQ35" s="180"/>
      <c r="AWR35" s="180"/>
      <c r="AWS35" s="180"/>
      <c r="AWT35" s="180"/>
      <c r="AWU35" s="180"/>
      <c r="AWV35" s="180"/>
      <c r="AWW35" s="180"/>
      <c r="AWX35" s="180"/>
      <c r="AWY35" s="180"/>
      <c r="AWZ35" s="180"/>
      <c r="AXA35" s="180"/>
      <c r="AXB35" s="180"/>
      <c r="AXC35" s="180"/>
      <c r="AXD35" s="180"/>
      <c r="AXE35" s="180"/>
      <c r="AXF35" s="180"/>
      <c r="AXG35" s="180"/>
      <c r="AXH35" s="180"/>
      <c r="AXI35" s="180"/>
      <c r="AXJ35" s="180"/>
      <c r="AXK35" s="180"/>
      <c r="AXL35" s="180"/>
      <c r="AXM35" s="180"/>
      <c r="AXN35" s="180"/>
      <c r="AXO35" s="180"/>
      <c r="AXP35" s="180"/>
      <c r="AXQ35" s="180"/>
      <c r="AXR35" s="180"/>
      <c r="AXS35" s="180"/>
      <c r="AXT35" s="180"/>
      <c r="AXU35" s="180"/>
      <c r="AXV35" s="180"/>
      <c r="AXW35" s="180"/>
      <c r="AXX35" s="180"/>
      <c r="AXY35" s="180"/>
      <c r="AXZ35" s="180"/>
      <c r="AYA35" s="180"/>
      <c r="AYB35" s="180"/>
      <c r="AYC35" s="180"/>
      <c r="AYD35" s="180"/>
      <c r="AYE35" s="180"/>
      <c r="AYF35" s="180"/>
      <c r="AYG35" s="180"/>
      <c r="AYH35" s="180"/>
      <c r="AYI35" s="180"/>
      <c r="AYJ35" s="180"/>
      <c r="AYK35" s="180"/>
      <c r="AYL35" s="180"/>
      <c r="AYM35" s="180"/>
      <c r="AYN35" s="180"/>
      <c r="AYO35" s="180"/>
      <c r="AYP35" s="180"/>
      <c r="AYQ35" s="180"/>
      <c r="AYR35" s="180"/>
      <c r="AYS35" s="180"/>
      <c r="AYT35" s="180"/>
      <c r="AYU35" s="180"/>
      <c r="AYV35" s="180"/>
      <c r="AYW35" s="180"/>
      <c r="AYX35" s="180"/>
      <c r="AYY35" s="180"/>
      <c r="AYZ35" s="180"/>
      <c r="AZA35" s="180"/>
      <c r="AZB35" s="180"/>
      <c r="AZC35" s="180"/>
      <c r="AZD35" s="180"/>
      <c r="AZE35" s="180"/>
      <c r="AZF35" s="180"/>
      <c r="AZG35" s="180"/>
      <c r="AZH35" s="180"/>
      <c r="AZI35" s="180"/>
      <c r="AZJ35" s="180"/>
      <c r="AZK35" s="180"/>
      <c r="AZL35" s="180"/>
      <c r="AZM35" s="180"/>
      <c r="AZN35" s="180"/>
      <c r="AZO35" s="180"/>
      <c r="AZP35" s="180"/>
      <c r="AZQ35" s="180"/>
      <c r="AZR35" s="180"/>
      <c r="AZS35" s="180"/>
      <c r="AZT35" s="180"/>
      <c r="AZU35" s="180"/>
      <c r="AZV35" s="180"/>
      <c r="AZW35" s="180"/>
      <c r="AZX35" s="180"/>
      <c r="AZY35" s="180"/>
      <c r="AZZ35" s="180"/>
      <c r="BAA35" s="180"/>
      <c r="BAB35" s="180"/>
      <c r="BAC35" s="180"/>
      <c r="BAD35" s="180"/>
      <c r="BAE35" s="180"/>
      <c r="BAF35" s="180"/>
      <c r="BAG35" s="180"/>
      <c r="BAH35" s="180"/>
      <c r="BAI35" s="180"/>
      <c r="BAJ35" s="180"/>
      <c r="BAK35" s="180"/>
      <c r="BAL35" s="180"/>
      <c r="BAM35" s="180"/>
      <c r="BAN35" s="180"/>
      <c r="BAO35" s="180"/>
      <c r="BAP35" s="180"/>
      <c r="BAQ35" s="180"/>
      <c r="BAR35" s="180"/>
      <c r="BAS35" s="180"/>
      <c r="BAT35" s="180"/>
      <c r="BAU35" s="180"/>
      <c r="BAV35" s="180"/>
      <c r="BAW35" s="180"/>
      <c r="BAX35" s="180"/>
      <c r="BAY35" s="180"/>
      <c r="BAZ35" s="180"/>
      <c r="BBA35" s="180"/>
      <c r="BBB35" s="180"/>
      <c r="BBC35" s="180"/>
      <c r="BBD35" s="180"/>
      <c r="BBE35" s="180"/>
      <c r="BBF35" s="180"/>
      <c r="BBG35" s="180"/>
      <c r="BBH35" s="180"/>
      <c r="BBI35" s="180"/>
      <c r="BBJ35" s="180"/>
      <c r="BBK35" s="180"/>
      <c r="BBL35" s="180"/>
      <c r="BBM35" s="180"/>
      <c r="BBN35" s="180"/>
      <c r="BBO35" s="180"/>
      <c r="BBP35" s="180"/>
      <c r="BBQ35" s="180"/>
      <c r="BBR35" s="180"/>
      <c r="BBS35" s="180"/>
      <c r="BBT35" s="180"/>
      <c r="BBU35" s="180"/>
      <c r="BBV35" s="180"/>
      <c r="BBW35" s="180"/>
      <c r="BBX35" s="180"/>
      <c r="BBY35" s="180"/>
      <c r="BBZ35" s="180"/>
      <c r="BCA35" s="180"/>
      <c r="BCB35" s="180"/>
      <c r="BCC35" s="180"/>
      <c r="BCD35" s="180"/>
      <c r="BCE35" s="180"/>
      <c r="BCF35" s="180"/>
      <c r="BCG35" s="180"/>
      <c r="BCH35" s="180"/>
      <c r="BCI35" s="180"/>
      <c r="BCJ35" s="180"/>
      <c r="BCK35" s="180"/>
      <c r="BCL35" s="180"/>
      <c r="BCM35" s="180"/>
      <c r="BCN35" s="180"/>
      <c r="BCO35" s="180"/>
      <c r="BCP35" s="180"/>
      <c r="BCQ35" s="180"/>
      <c r="BCR35" s="180"/>
      <c r="BCS35" s="180"/>
      <c r="BCT35" s="180"/>
      <c r="BCU35" s="180"/>
      <c r="BCV35" s="180"/>
      <c r="BCW35" s="180"/>
      <c r="BCX35" s="180"/>
      <c r="BCY35" s="180"/>
      <c r="BCZ35" s="180"/>
      <c r="BDA35" s="180"/>
      <c r="BDB35" s="180"/>
      <c r="BDC35" s="180"/>
      <c r="BDD35" s="180"/>
      <c r="BDE35" s="180"/>
      <c r="BDF35" s="180"/>
      <c r="BDG35" s="180"/>
      <c r="BDH35" s="180"/>
      <c r="BDI35" s="180"/>
      <c r="BDJ35" s="180"/>
      <c r="BDK35" s="180"/>
      <c r="BDL35" s="180"/>
      <c r="BDM35" s="180"/>
      <c r="BDN35" s="180"/>
      <c r="BDO35" s="180"/>
      <c r="BDP35" s="180"/>
      <c r="BDQ35" s="180"/>
      <c r="BDR35" s="180"/>
      <c r="BDS35" s="180"/>
      <c r="BDT35" s="180"/>
      <c r="BDU35" s="180"/>
      <c r="BDV35" s="180"/>
      <c r="BDW35" s="180"/>
      <c r="BDX35" s="180"/>
      <c r="BDY35" s="180"/>
      <c r="BDZ35" s="180"/>
      <c r="BEA35" s="180"/>
      <c r="BEB35" s="180"/>
      <c r="BEC35" s="180"/>
      <c r="BED35" s="180"/>
      <c r="BEE35" s="180"/>
      <c r="BEF35" s="180"/>
      <c r="BEG35" s="180"/>
      <c r="BEH35" s="180"/>
      <c r="BEI35" s="180"/>
      <c r="BEJ35" s="180"/>
      <c r="BEK35" s="180"/>
      <c r="BEL35" s="180"/>
      <c r="BEM35" s="180"/>
      <c r="BEN35" s="180"/>
      <c r="BEO35" s="180"/>
      <c r="BEP35" s="180"/>
      <c r="BEQ35" s="180"/>
      <c r="BER35" s="180"/>
      <c r="BES35" s="180"/>
      <c r="BET35" s="180"/>
      <c r="BEU35" s="180"/>
      <c r="BEV35" s="180"/>
      <c r="BEW35" s="180"/>
      <c r="BEX35" s="180"/>
      <c r="BEY35" s="180"/>
      <c r="BEZ35" s="180"/>
      <c r="BFA35" s="180"/>
      <c r="BFB35" s="180"/>
      <c r="BFC35" s="180"/>
      <c r="BFD35" s="180"/>
      <c r="BFE35" s="180"/>
      <c r="BFF35" s="180"/>
      <c r="BFG35" s="180"/>
      <c r="BFH35" s="180"/>
      <c r="BFI35" s="180"/>
      <c r="BFJ35" s="180"/>
      <c r="BFK35" s="180"/>
      <c r="BFL35" s="180"/>
      <c r="BFM35" s="180"/>
      <c r="BFN35" s="180"/>
      <c r="BFO35" s="180"/>
      <c r="BFP35" s="180"/>
      <c r="BFQ35" s="180"/>
      <c r="BFR35" s="180"/>
      <c r="BFS35" s="180"/>
      <c r="BFT35" s="180"/>
      <c r="BFU35" s="180"/>
      <c r="BFV35" s="180"/>
      <c r="BFW35" s="180"/>
      <c r="BFX35" s="180"/>
      <c r="BFY35" s="180"/>
      <c r="BFZ35" s="180"/>
      <c r="BGA35" s="180"/>
      <c r="BGB35" s="180"/>
      <c r="BGC35" s="180"/>
      <c r="BGD35" s="180"/>
      <c r="BGE35" s="180"/>
      <c r="BGF35" s="180"/>
      <c r="BGG35" s="180"/>
      <c r="BGH35" s="180"/>
      <c r="BGI35" s="180"/>
      <c r="BGJ35" s="180"/>
      <c r="BGK35" s="180"/>
      <c r="BGL35" s="180"/>
      <c r="BGM35" s="180"/>
      <c r="BGN35" s="180"/>
      <c r="BGO35" s="180"/>
      <c r="BGP35" s="180"/>
      <c r="BGQ35" s="180"/>
      <c r="BGR35" s="180"/>
      <c r="BGS35" s="180"/>
      <c r="BGT35" s="180"/>
      <c r="BGU35" s="180"/>
      <c r="BGV35" s="180"/>
      <c r="BGW35" s="180"/>
      <c r="BGX35" s="180"/>
      <c r="BGY35" s="180"/>
      <c r="BGZ35" s="180"/>
      <c r="BHA35" s="180"/>
      <c r="BHB35" s="180"/>
      <c r="BHC35" s="180"/>
      <c r="BHD35" s="180"/>
      <c r="BHE35" s="180"/>
      <c r="BHF35" s="180"/>
      <c r="BHG35" s="180"/>
      <c r="BHH35" s="180"/>
      <c r="BHI35" s="180"/>
      <c r="BHJ35" s="180"/>
      <c r="BHK35" s="180"/>
      <c r="BHL35" s="180"/>
      <c r="BHM35" s="180"/>
      <c r="BHN35" s="180"/>
      <c r="BHO35" s="180"/>
      <c r="BHP35" s="180"/>
      <c r="BHQ35" s="180"/>
      <c r="BHR35" s="180"/>
      <c r="BHS35" s="180"/>
      <c r="BHT35" s="180"/>
      <c r="BHU35" s="180"/>
      <c r="BHV35" s="180"/>
      <c r="BHW35" s="180"/>
      <c r="BHX35" s="180"/>
      <c r="BHY35" s="180"/>
      <c r="BHZ35" s="180"/>
      <c r="BIA35" s="180"/>
      <c r="BIB35" s="180"/>
      <c r="BIC35" s="180"/>
      <c r="BID35" s="180"/>
      <c r="BIE35" s="180"/>
      <c r="BIF35" s="180"/>
      <c r="BIG35" s="180"/>
      <c r="BIH35" s="180"/>
      <c r="BII35" s="180"/>
      <c r="BIJ35" s="180"/>
      <c r="BIK35" s="180"/>
      <c r="BIL35" s="180"/>
      <c r="BIM35" s="180"/>
      <c r="BIN35" s="180"/>
      <c r="BIO35" s="180"/>
      <c r="BIP35" s="180"/>
      <c r="BIQ35" s="180"/>
      <c r="BIR35" s="180"/>
      <c r="BIS35" s="180"/>
      <c r="BIT35" s="180"/>
      <c r="BIU35" s="180"/>
      <c r="BIV35" s="180"/>
      <c r="BIW35" s="180"/>
      <c r="BIX35" s="180"/>
      <c r="BIY35" s="180"/>
      <c r="BIZ35" s="180"/>
      <c r="BJA35" s="180"/>
      <c r="BJB35" s="180"/>
      <c r="BJC35" s="180"/>
      <c r="BJD35" s="180"/>
      <c r="BJE35" s="180"/>
      <c r="BJF35" s="180"/>
      <c r="BJG35" s="180"/>
      <c r="BJH35" s="180"/>
      <c r="BJI35" s="180"/>
      <c r="BJJ35" s="180"/>
      <c r="BJK35" s="180"/>
      <c r="BJL35" s="180"/>
      <c r="BJM35" s="180"/>
      <c r="BJN35" s="180"/>
      <c r="BJO35" s="180"/>
      <c r="BJP35" s="180"/>
      <c r="BJQ35" s="180"/>
      <c r="BJR35" s="180"/>
      <c r="BJS35" s="180"/>
      <c r="BJT35" s="180"/>
      <c r="BJU35" s="180"/>
      <c r="BJV35" s="180"/>
      <c r="BJW35" s="180"/>
      <c r="BJX35" s="180"/>
      <c r="BJY35" s="180"/>
      <c r="BJZ35" s="180"/>
      <c r="BKA35" s="180"/>
      <c r="BKB35" s="180"/>
      <c r="BKC35" s="180"/>
      <c r="BKD35" s="180"/>
      <c r="BKE35" s="180"/>
      <c r="BKF35" s="180"/>
      <c r="BKG35" s="180"/>
      <c r="BKH35" s="180"/>
      <c r="BKI35" s="180"/>
      <c r="BKJ35" s="180"/>
      <c r="BKK35" s="180"/>
      <c r="BKL35" s="180"/>
      <c r="BKM35" s="180"/>
      <c r="BKN35" s="180"/>
      <c r="BKO35" s="180"/>
      <c r="BKP35" s="180"/>
      <c r="BKQ35" s="180"/>
      <c r="BKR35" s="180"/>
      <c r="BKS35" s="180"/>
      <c r="BKT35" s="180"/>
      <c r="BKU35" s="180"/>
      <c r="BKV35" s="180"/>
      <c r="BKW35" s="180"/>
      <c r="BKX35" s="180"/>
      <c r="BKY35" s="180"/>
      <c r="BKZ35" s="180"/>
      <c r="BLA35" s="180"/>
      <c r="BLB35" s="180"/>
      <c r="BLC35" s="180"/>
      <c r="BLD35" s="180"/>
      <c r="BLE35" s="180"/>
      <c r="BLF35" s="180"/>
      <c r="BLG35" s="180"/>
      <c r="BLH35" s="180"/>
      <c r="BLI35" s="180"/>
      <c r="BLJ35" s="180"/>
      <c r="BLK35" s="180"/>
      <c r="BLL35" s="180"/>
      <c r="BLM35" s="180"/>
      <c r="BLN35" s="180"/>
      <c r="BLO35" s="180"/>
      <c r="BLP35" s="180"/>
      <c r="BLQ35" s="180"/>
      <c r="BLR35" s="180"/>
      <c r="BLS35" s="180"/>
      <c r="BLT35" s="180"/>
      <c r="BLU35" s="180"/>
      <c r="BLV35" s="180"/>
      <c r="BLW35" s="180"/>
      <c r="BLX35" s="180"/>
      <c r="BLY35" s="180"/>
      <c r="BLZ35" s="180"/>
      <c r="BMA35" s="180"/>
      <c r="BMB35" s="180"/>
      <c r="BMC35" s="180"/>
      <c r="BMD35" s="180"/>
      <c r="BME35" s="180"/>
      <c r="BMF35" s="180"/>
      <c r="BMG35" s="180"/>
      <c r="BMH35" s="180"/>
      <c r="BMI35" s="180"/>
      <c r="BMJ35" s="180"/>
      <c r="BMK35" s="180"/>
      <c r="BML35" s="180"/>
      <c r="BMM35" s="180"/>
      <c r="BMN35" s="180"/>
      <c r="BMO35" s="180"/>
      <c r="BMP35" s="180"/>
      <c r="BMQ35" s="180"/>
      <c r="BMR35" s="180"/>
      <c r="BMS35" s="180"/>
      <c r="BMT35" s="180"/>
      <c r="BMU35" s="180"/>
      <c r="BMV35" s="180"/>
      <c r="BMW35" s="180"/>
      <c r="BMX35" s="180"/>
      <c r="BMY35" s="180"/>
      <c r="BMZ35" s="180"/>
      <c r="BNA35" s="180"/>
      <c r="BNB35" s="180"/>
      <c r="BNC35" s="180"/>
      <c r="BND35" s="180"/>
      <c r="BNE35" s="180"/>
      <c r="BNF35" s="180"/>
      <c r="BNG35" s="180"/>
      <c r="BNH35" s="180"/>
      <c r="BNI35" s="180"/>
      <c r="BNJ35" s="180"/>
      <c r="BNK35" s="180"/>
      <c r="BNL35" s="180"/>
      <c r="BNM35" s="180"/>
      <c r="BNN35" s="180"/>
      <c r="BNO35" s="180"/>
      <c r="BNP35" s="180"/>
      <c r="BNQ35" s="180"/>
      <c r="BNR35" s="180"/>
      <c r="BNS35" s="180"/>
      <c r="BNT35" s="180"/>
      <c r="BNU35" s="180"/>
      <c r="BNV35" s="180"/>
      <c r="BNW35" s="180"/>
      <c r="BNX35" s="180"/>
      <c r="BNY35" s="180"/>
      <c r="BNZ35" s="180"/>
      <c r="BOA35" s="180"/>
      <c r="BOB35" s="180"/>
      <c r="BOC35" s="180"/>
      <c r="BOD35" s="180"/>
      <c r="BOE35" s="180"/>
      <c r="BOF35" s="180"/>
      <c r="BOG35" s="180"/>
      <c r="BOH35" s="180"/>
      <c r="BOI35" s="180"/>
      <c r="BOJ35" s="180"/>
      <c r="BOK35" s="180"/>
      <c r="BOL35" s="180"/>
      <c r="BOM35" s="180"/>
      <c r="BON35" s="180"/>
      <c r="BOO35" s="180"/>
      <c r="BOP35" s="180"/>
      <c r="BOQ35" s="180"/>
      <c r="BOR35" s="180"/>
      <c r="BOS35" s="180"/>
      <c r="BOT35" s="180"/>
      <c r="BOU35" s="180"/>
      <c r="BOV35" s="180"/>
      <c r="BOW35" s="180"/>
      <c r="BOX35" s="180"/>
      <c r="BOY35" s="180"/>
      <c r="BOZ35" s="180"/>
      <c r="BPA35" s="180"/>
      <c r="BPB35" s="180"/>
      <c r="BPC35" s="180"/>
      <c r="BPD35" s="180"/>
      <c r="BPE35" s="180"/>
      <c r="BPF35" s="180"/>
      <c r="BPG35" s="180"/>
      <c r="BPH35" s="180"/>
      <c r="BPI35" s="180"/>
      <c r="BPJ35" s="180"/>
      <c r="BPK35" s="180"/>
      <c r="BPL35" s="180"/>
      <c r="BPM35" s="180"/>
      <c r="BPN35" s="180"/>
      <c r="BPO35" s="180"/>
      <c r="BPP35" s="180"/>
      <c r="BPQ35" s="180"/>
      <c r="BPR35" s="180"/>
      <c r="BPS35" s="180"/>
      <c r="BPT35" s="180"/>
      <c r="BPU35" s="180"/>
      <c r="BPV35" s="180"/>
      <c r="BPW35" s="180"/>
      <c r="BPX35" s="180"/>
      <c r="BPY35" s="180"/>
      <c r="BPZ35" s="180"/>
      <c r="BQA35" s="180"/>
      <c r="BQB35" s="180"/>
      <c r="BQC35" s="180"/>
      <c r="BQD35" s="180"/>
      <c r="BQE35" s="180"/>
      <c r="BQF35" s="180"/>
      <c r="BQG35" s="180"/>
      <c r="BQH35" s="180"/>
      <c r="BQI35" s="180"/>
      <c r="BQJ35" s="180"/>
      <c r="BQK35" s="180"/>
      <c r="BQL35" s="180"/>
      <c r="BQM35" s="180"/>
      <c r="BQN35" s="180"/>
      <c r="BQO35" s="180"/>
      <c r="BQP35" s="180"/>
      <c r="BQQ35" s="180"/>
      <c r="BQR35" s="180"/>
      <c r="BQS35" s="180"/>
      <c r="BQT35" s="180"/>
      <c r="BQU35" s="180"/>
      <c r="BQV35" s="180"/>
      <c r="BQW35" s="180"/>
      <c r="BQX35" s="180"/>
      <c r="BQY35" s="180"/>
      <c r="BQZ35" s="180"/>
      <c r="BRA35" s="180"/>
      <c r="BRB35" s="180"/>
      <c r="BRC35" s="180"/>
      <c r="BRD35" s="180"/>
      <c r="BRE35" s="180"/>
      <c r="BRF35" s="180"/>
      <c r="BRG35" s="180"/>
      <c r="BRH35" s="180"/>
      <c r="BRI35" s="180"/>
      <c r="BRJ35" s="180"/>
      <c r="BRK35" s="180"/>
      <c r="BRL35" s="180"/>
      <c r="BRM35" s="180"/>
      <c r="BRN35" s="180"/>
      <c r="BRO35" s="180"/>
      <c r="BRP35" s="180"/>
      <c r="BRQ35" s="180"/>
      <c r="BRR35" s="180"/>
      <c r="BRS35" s="180"/>
      <c r="BRT35" s="180"/>
      <c r="BRU35" s="180"/>
      <c r="BRV35" s="180"/>
      <c r="BRW35" s="180"/>
      <c r="BRX35" s="180"/>
      <c r="BRY35" s="180"/>
      <c r="BRZ35" s="180"/>
      <c r="BSA35" s="180"/>
      <c r="BSB35" s="180"/>
      <c r="BSC35" s="180"/>
      <c r="BSD35" s="180"/>
      <c r="BSE35" s="180"/>
      <c r="BSF35" s="180"/>
      <c r="BSG35" s="180"/>
      <c r="BSH35" s="180"/>
      <c r="BSI35" s="180"/>
      <c r="BSJ35" s="180"/>
      <c r="BSK35" s="180"/>
      <c r="BSL35" s="180"/>
      <c r="BSM35" s="180"/>
      <c r="BSN35" s="180"/>
      <c r="BSO35" s="180"/>
      <c r="BSP35" s="180"/>
      <c r="BSQ35" s="180"/>
      <c r="BSR35" s="180"/>
      <c r="BSS35" s="180"/>
      <c r="BST35" s="180"/>
      <c r="BSU35" s="180"/>
      <c r="BSV35" s="180"/>
      <c r="BSW35" s="180"/>
      <c r="BSX35" s="180"/>
      <c r="BSY35" s="180"/>
      <c r="BSZ35" s="180"/>
      <c r="BTA35" s="180"/>
      <c r="BTB35" s="180"/>
      <c r="BTC35" s="180"/>
      <c r="BTD35" s="180"/>
      <c r="BTE35" s="180"/>
      <c r="BTF35" s="180"/>
      <c r="BTG35" s="180"/>
      <c r="BTH35" s="180"/>
      <c r="BTI35" s="180"/>
      <c r="BTJ35" s="180"/>
      <c r="BTK35" s="180"/>
      <c r="BTL35" s="180"/>
      <c r="BTM35" s="180"/>
      <c r="BTN35" s="180"/>
      <c r="BTO35" s="180"/>
      <c r="BTP35" s="180"/>
      <c r="BTQ35" s="180"/>
      <c r="BTR35" s="180"/>
      <c r="BTS35" s="180"/>
      <c r="BTT35" s="180"/>
      <c r="BTU35" s="180"/>
      <c r="BTV35" s="180"/>
      <c r="BTW35" s="180"/>
      <c r="BTX35" s="180"/>
      <c r="BTY35" s="180"/>
      <c r="BTZ35" s="180"/>
      <c r="BUA35" s="180"/>
      <c r="BUB35" s="180"/>
      <c r="BUC35" s="180"/>
      <c r="BUD35" s="180"/>
      <c r="BUE35" s="180"/>
      <c r="BUF35" s="180"/>
      <c r="BUG35" s="180"/>
      <c r="BUH35" s="180"/>
      <c r="BUI35" s="180"/>
      <c r="BUJ35" s="180"/>
      <c r="BUK35" s="180"/>
      <c r="BUL35" s="180"/>
      <c r="BUM35" s="180"/>
      <c r="BUN35" s="180"/>
      <c r="BUO35" s="180"/>
      <c r="BUP35" s="180"/>
      <c r="BUQ35" s="180"/>
      <c r="BUR35" s="180"/>
      <c r="BUS35" s="180"/>
      <c r="BUT35" s="180"/>
      <c r="BUU35" s="180"/>
      <c r="BUV35" s="180"/>
      <c r="BUW35" s="180"/>
      <c r="BUX35" s="180"/>
      <c r="BUY35" s="180"/>
      <c r="BUZ35" s="180"/>
      <c r="BVA35" s="180"/>
      <c r="BVB35" s="180"/>
      <c r="BVC35" s="180"/>
      <c r="BVD35" s="180"/>
      <c r="BVE35" s="180"/>
      <c r="BVF35" s="180"/>
      <c r="BVG35" s="180"/>
      <c r="BVH35" s="180"/>
      <c r="BVI35" s="180"/>
      <c r="BVJ35" s="180"/>
      <c r="BVK35" s="180"/>
      <c r="BVL35" s="180"/>
      <c r="BVM35" s="180"/>
      <c r="BVN35" s="180"/>
      <c r="BVO35" s="180"/>
      <c r="BVP35" s="180"/>
      <c r="BVQ35" s="180"/>
      <c r="BVR35" s="180"/>
      <c r="BVS35" s="180"/>
      <c r="BVT35" s="180"/>
      <c r="BVU35" s="180"/>
      <c r="BVV35" s="180"/>
      <c r="BVW35" s="180"/>
      <c r="BVX35" s="180"/>
      <c r="BVY35" s="180"/>
      <c r="BVZ35" s="180"/>
      <c r="BWA35" s="180"/>
      <c r="BWB35" s="180"/>
      <c r="BWC35" s="180"/>
      <c r="BWD35" s="180"/>
      <c r="BWE35" s="180"/>
      <c r="BWF35" s="180"/>
      <c r="BWG35" s="180"/>
      <c r="BWH35" s="180"/>
      <c r="BWI35" s="180"/>
      <c r="BWJ35" s="180"/>
      <c r="BWK35" s="180"/>
      <c r="BWL35" s="180"/>
      <c r="BWM35" s="180"/>
      <c r="BWN35" s="180"/>
      <c r="BWO35" s="180"/>
      <c r="BWP35" s="180"/>
      <c r="BWQ35" s="180"/>
      <c r="BWR35" s="180"/>
      <c r="BWS35" s="180"/>
      <c r="BWT35" s="180"/>
      <c r="BWU35" s="180"/>
      <c r="BWV35" s="180"/>
      <c r="BWW35" s="180"/>
      <c r="BWX35" s="180"/>
      <c r="BWY35" s="180"/>
      <c r="BWZ35" s="180"/>
      <c r="BXA35" s="180"/>
      <c r="BXB35" s="180"/>
      <c r="BXC35" s="180"/>
      <c r="BXD35" s="180"/>
      <c r="BXE35" s="180"/>
      <c r="BXF35" s="180"/>
      <c r="BXG35" s="180"/>
      <c r="BXH35" s="180"/>
      <c r="BXI35" s="180"/>
      <c r="BXJ35" s="180"/>
      <c r="BXK35" s="180"/>
      <c r="BXL35" s="180"/>
      <c r="BXM35" s="180"/>
      <c r="BXN35" s="180"/>
      <c r="BXO35" s="180"/>
      <c r="BXP35" s="180"/>
      <c r="BXQ35" s="180"/>
      <c r="BXR35" s="180"/>
      <c r="BXS35" s="180"/>
      <c r="BXT35" s="180"/>
      <c r="BXU35" s="180"/>
      <c r="BXV35" s="180"/>
      <c r="BXW35" s="180"/>
      <c r="BXX35" s="180"/>
      <c r="BXY35" s="180"/>
      <c r="BXZ35" s="180"/>
      <c r="BYA35" s="180"/>
      <c r="BYB35" s="180"/>
      <c r="BYC35" s="180"/>
      <c r="BYD35" s="180"/>
      <c r="BYE35" s="180"/>
      <c r="BYF35" s="180"/>
      <c r="BYG35" s="180"/>
      <c r="BYH35" s="180"/>
      <c r="BYI35" s="180"/>
      <c r="BYJ35" s="180"/>
      <c r="BYK35" s="180"/>
      <c r="BYL35" s="180"/>
      <c r="BYM35" s="180"/>
      <c r="BYN35" s="180"/>
      <c r="BYO35" s="180"/>
      <c r="BYP35" s="180"/>
      <c r="BYQ35" s="180"/>
      <c r="BYR35" s="180"/>
      <c r="BYS35" s="180"/>
      <c r="BYT35" s="180"/>
      <c r="BYU35" s="180"/>
      <c r="BYV35" s="180"/>
      <c r="BYW35" s="180"/>
      <c r="BYX35" s="180"/>
      <c r="BYY35" s="180"/>
      <c r="BYZ35" s="180"/>
      <c r="BZA35" s="180"/>
      <c r="BZB35" s="180"/>
      <c r="BZC35" s="180"/>
      <c r="BZD35" s="180"/>
      <c r="BZE35" s="180"/>
      <c r="BZF35" s="180"/>
      <c r="BZG35" s="180"/>
      <c r="BZH35" s="180"/>
      <c r="BZI35" s="180"/>
      <c r="BZJ35" s="180"/>
      <c r="BZK35" s="180"/>
      <c r="BZL35" s="180"/>
      <c r="BZM35" s="180"/>
      <c r="BZN35" s="180"/>
      <c r="BZO35" s="180"/>
      <c r="BZP35" s="180"/>
      <c r="BZQ35" s="180"/>
      <c r="BZR35" s="180"/>
      <c r="BZS35" s="180"/>
      <c r="BZT35" s="180"/>
      <c r="BZU35" s="180"/>
      <c r="BZV35" s="180"/>
      <c r="BZW35" s="180"/>
      <c r="BZX35" s="180"/>
      <c r="BZY35" s="180"/>
      <c r="BZZ35" s="180"/>
      <c r="CAA35" s="180"/>
      <c r="CAB35" s="180"/>
      <c r="CAC35" s="180"/>
      <c r="CAD35" s="180"/>
      <c r="CAE35" s="180"/>
      <c r="CAF35" s="180"/>
      <c r="CAG35" s="180"/>
      <c r="CAH35" s="180"/>
      <c r="CAI35" s="180"/>
      <c r="CAJ35" s="180"/>
      <c r="CAK35" s="180"/>
      <c r="CAL35" s="180"/>
      <c r="CAM35" s="180"/>
      <c r="CAN35" s="180"/>
      <c r="CAO35" s="180"/>
      <c r="CAP35" s="180"/>
      <c r="CAQ35" s="180"/>
      <c r="CAR35" s="180"/>
      <c r="CAS35" s="180"/>
      <c r="CAT35" s="180"/>
      <c r="CAU35" s="180"/>
      <c r="CAV35" s="180"/>
      <c r="CAW35" s="180"/>
      <c r="CAX35" s="180"/>
      <c r="CAY35" s="180"/>
      <c r="CAZ35" s="180"/>
      <c r="CBA35" s="180"/>
      <c r="CBB35" s="180"/>
      <c r="CBC35" s="180"/>
      <c r="CBD35" s="180"/>
      <c r="CBE35" s="180"/>
      <c r="CBF35" s="180"/>
      <c r="CBG35" s="180"/>
      <c r="CBH35" s="180"/>
      <c r="CBI35" s="180"/>
      <c r="CBJ35" s="180"/>
      <c r="CBK35" s="180"/>
      <c r="CBL35" s="180"/>
      <c r="CBM35" s="180"/>
      <c r="CBN35" s="180"/>
      <c r="CBO35" s="180"/>
      <c r="CBP35" s="180"/>
      <c r="CBQ35" s="180"/>
      <c r="CBR35" s="180"/>
      <c r="CBS35" s="180"/>
      <c r="CBT35" s="180"/>
      <c r="CBU35" s="180"/>
      <c r="CBV35" s="180"/>
      <c r="CBW35" s="180"/>
      <c r="CBX35" s="180"/>
      <c r="CBY35" s="180"/>
      <c r="CBZ35" s="180"/>
      <c r="CCA35" s="180"/>
      <c r="CCB35" s="180"/>
      <c r="CCC35" s="180"/>
      <c r="CCD35" s="180"/>
      <c r="CCE35" s="180"/>
      <c r="CCF35" s="180"/>
      <c r="CCG35" s="180"/>
      <c r="CCH35" s="180"/>
      <c r="CCI35" s="180"/>
      <c r="CCJ35" s="180"/>
      <c r="CCK35" s="180"/>
      <c r="CCL35" s="180"/>
      <c r="CCM35" s="180"/>
      <c r="CCN35" s="180"/>
      <c r="CCO35" s="180"/>
      <c r="CCP35" s="180"/>
      <c r="CCQ35" s="180"/>
      <c r="CCR35" s="180"/>
      <c r="CCS35" s="180"/>
      <c r="CCT35" s="180"/>
      <c r="CCU35" s="180"/>
      <c r="CCV35" s="180"/>
      <c r="CCW35" s="180"/>
      <c r="CCX35" s="180"/>
      <c r="CCY35" s="180"/>
      <c r="CCZ35" s="180"/>
      <c r="CDA35" s="180"/>
      <c r="CDB35" s="180"/>
      <c r="CDC35" s="180"/>
      <c r="CDD35" s="180"/>
      <c r="CDE35" s="180"/>
      <c r="CDF35" s="180"/>
      <c r="CDG35" s="180"/>
      <c r="CDH35" s="180"/>
      <c r="CDI35" s="180"/>
      <c r="CDJ35" s="180"/>
      <c r="CDK35" s="180"/>
      <c r="CDL35" s="180"/>
      <c r="CDM35" s="180"/>
      <c r="CDN35" s="180"/>
      <c r="CDO35" s="180"/>
      <c r="CDP35" s="180"/>
      <c r="CDQ35" s="180"/>
      <c r="CDR35" s="180"/>
      <c r="CDS35" s="180"/>
      <c r="CDT35" s="180"/>
      <c r="CDU35" s="180"/>
      <c r="CDV35" s="180"/>
      <c r="CDW35" s="180"/>
      <c r="CDX35" s="180"/>
      <c r="CDY35" s="180"/>
      <c r="CDZ35" s="180"/>
      <c r="CEA35" s="180"/>
      <c r="CEB35" s="180"/>
      <c r="CEC35" s="180"/>
      <c r="CED35" s="180"/>
      <c r="CEE35" s="180"/>
      <c r="CEF35" s="180"/>
      <c r="CEG35" s="180"/>
      <c r="CEH35" s="180"/>
      <c r="CEI35" s="180"/>
      <c r="CEJ35" s="180"/>
      <c r="CEK35" s="180"/>
      <c r="CEL35" s="180"/>
      <c r="CEM35" s="180"/>
      <c r="CEN35" s="180"/>
      <c r="CEO35" s="180"/>
      <c r="CEP35" s="180"/>
      <c r="CEQ35" s="180"/>
      <c r="CER35" s="180"/>
      <c r="CES35" s="180"/>
      <c r="CET35" s="180"/>
      <c r="CEU35" s="180"/>
      <c r="CEV35" s="180"/>
      <c r="CEW35" s="180"/>
      <c r="CEX35" s="180"/>
      <c r="CEY35" s="180"/>
      <c r="CEZ35" s="180"/>
      <c r="CFA35" s="180"/>
      <c r="CFB35" s="180"/>
      <c r="CFC35" s="180"/>
      <c r="CFD35" s="180"/>
      <c r="CFE35" s="180"/>
      <c r="CFF35" s="180"/>
      <c r="CFG35" s="180"/>
      <c r="CFH35" s="180"/>
      <c r="CFI35" s="180"/>
      <c r="CFJ35" s="180"/>
      <c r="CFK35" s="180"/>
      <c r="CFL35" s="180"/>
      <c r="CFM35" s="180"/>
      <c r="CFN35" s="180"/>
      <c r="CFO35" s="180"/>
      <c r="CFP35" s="180"/>
      <c r="CFQ35" s="180"/>
      <c r="CFR35" s="180"/>
      <c r="CFS35" s="180"/>
      <c r="CFT35" s="180"/>
      <c r="CFU35" s="180"/>
      <c r="CFV35" s="180"/>
      <c r="CFW35" s="180"/>
      <c r="CFX35" s="180"/>
      <c r="CFY35" s="180"/>
      <c r="CFZ35" s="180"/>
      <c r="CGA35" s="180"/>
      <c r="CGB35" s="180"/>
      <c r="CGC35" s="180"/>
      <c r="CGD35" s="180"/>
      <c r="CGE35" s="180"/>
      <c r="CGF35" s="180"/>
      <c r="CGG35" s="180"/>
      <c r="CGH35" s="180"/>
      <c r="CGI35" s="180"/>
      <c r="CGJ35" s="180"/>
      <c r="CGK35" s="180"/>
      <c r="CGL35" s="180"/>
      <c r="CGM35" s="180"/>
      <c r="CGN35" s="180"/>
      <c r="CGO35" s="180"/>
      <c r="CGP35" s="180"/>
      <c r="CGQ35" s="180"/>
      <c r="CGR35" s="180"/>
      <c r="CGS35" s="180"/>
      <c r="CGT35" s="180"/>
      <c r="CGU35" s="180"/>
      <c r="CGV35" s="180"/>
      <c r="CGW35" s="180"/>
      <c r="CGX35" s="180"/>
      <c r="CGY35" s="180"/>
      <c r="CGZ35" s="180"/>
      <c r="CHA35" s="180"/>
      <c r="CHB35" s="180"/>
      <c r="CHC35" s="180"/>
      <c r="CHD35" s="180"/>
      <c r="CHE35" s="180"/>
      <c r="CHF35" s="180"/>
      <c r="CHG35" s="180"/>
      <c r="CHH35" s="180"/>
      <c r="CHI35" s="180"/>
      <c r="CHJ35" s="180"/>
      <c r="CHK35" s="180"/>
      <c r="CHL35" s="180"/>
      <c r="CHM35" s="180"/>
      <c r="CHN35" s="180"/>
      <c r="CHO35" s="180"/>
      <c r="CHP35" s="180"/>
      <c r="CHQ35" s="180"/>
      <c r="CHR35" s="180"/>
      <c r="CHS35" s="180"/>
      <c r="CHT35" s="180"/>
      <c r="CHU35" s="180"/>
      <c r="CHV35" s="180"/>
      <c r="CHW35" s="180"/>
      <c r="CHX35" s="180"/>
      <c r="CHY35" s="180"/>
      <c r="CHZ35" s="180"/>
      <c r="CIA35" s="180"/>
      <c r="CIB35" s="180"/>
      <c r="CIC35" s="180"/>
      <c r="CID35" s="180"/>
      <c r="CIE35" s="180"/>
      <c r="CIF35" s="180"/>
      <c r="CIG35" s="180"/>
      <c r="CIH35" s="180"/>
      <c r="CII35" s="180"/>
      <c r="CIJ35" s="180"/>
      <c r="CIK35" s="180"/>
      <c r="CIL35" s="180"/>
      <c r="CIM35" s="180"/>
      <c r="CIN35" s="180"/>
      <c r="CIO35" s="180"/>
      <c r="CIP35" s="180"/>
      <c r="CIQ35" s="180"/>
      <c r="CIR35" s="180"/>
      <c r="CIS35" s="180"/>
      <c r="CIT35" s="180"/>
      <c r="CIU35" s="180"/>
      <c r="CIV35" s="180"/>
      <c r="CIW35" s="180"/>
      <c r="CIX35" s="180"/>
      <c r="CIY35" s="180"/>
      <c r="CIZ35" s="180"/>
      <c r="CJA35" s="180"/>
      <c r="CJB35" s="180"/>
      <c r="CJC35" s="180"/>
      <c r="CJD35" s="180"/>
      <c r="CJE35" s="180"/>
      <c r="CJF35" s="180"/>
      <c r="CJG35" s="180"/>
      <c r="CJH35" s="180"/>
      <c r="CJI35" s="180"/>
      <c r="CJJ35" s="180"/>
      <c r="CJK35" s="180"/>
      <c r="CJL35" s="180"/>
      <c r="CJM35" s="180"/>
      <c r="CJN35" s="180"/>
      <c r="CJO35" s="180"/>
      <c r="CJP35" s="180"/>
      <c r="CJQ35" s="180"/>
      <c r="CJR35" s="180"/>
      <c r="CJS35" s="180"/>
      <c r="CJT35" s="180"/>
      <c r="CJU35" s="180"/>
      <c r="CJV35" s="180"/>
      <c r="CJW35" s="180"/>
      <c r="CJX35" s="180"/>
      <c r="CJY35" s="180"/>
      <c r="CJZ35" s="180"/>
      <c r="CKA35" s="180"/>
      <c r="CKB35" s="180"/>
      <c r="CKC35" s="180"/>
      <c r="CKD35" s="180"/>
      <c r="CKE35" s="180"/>
      <c r="CKF35" s="180"/>
      <c r="CKG35" s="180"/>
      <c r="CKH35" s="180"/>
      <c r="CKI35" s="180"/>
      <c r="CKJ35" s="180"/>
      <c r="CKK35" s="180"/>
      <c r="CKL35" s="180"/>
      <c r="CKM35" s="180"/>
      <c r="CKN35" s="180"/>
      <c r="CKO35" s="180"/>
      <c r="CKP35" s="180"/>
      <c r="CKQ35" s="180"/>
      <c r="CKR35" s="180"/>
      <c r="CKS35" s="180"/>
      <c r="CKT35" s="180"/>
      <c r="CKU35" s="180"/>
      <c r="CKV35" s="180"/>
      <c r="CKW35" s="180"/>
      <c r="CKX35" s="180"/>
      <c r="CKY35" s="180"/>
      <c r="CKZ35" s="180"/>
      <c r="CLA35" s="180"/>
      <c r="CLB35" s="180"/>
      <c r="CLC35" s="180"/>
      <c r="CLD35" s="180"/>
      <c r="CLE35" s="180"/>
      <c r="CLF35" s="180"/>
      <c r="CLG35" s="180"/>
      <c r="CLH35" s="180"/>
      <c r="CLI35" s="180"/>
      <c r="CLJ35" s="180"/>
      <c r="CLK35" s="180"/>
      <c r="CLL35" s="180"/>
      <c r="CLM35" s="180"/>
      <c r="CLN35" s="180"/>
      <c r="CLO35" s="180"/>
      <c r="CLP35" s="180"/>
      <c r="CLQ35" s="180"/>
      <c r="CLR35" s="180"/>
      <c r="CLS35" s="180"/>
      <c r="CLT35" s="180"/>
      <c r="CLU35" s="180"/>
      <c r="CLV35" s="180"/>
      <c r="CLW35" s="180"/>
      <c r="CLX35" s="180"/>
      <c r="CLY35" s="180"/>
      <c r="CLZ35" s="180"/>
      <c r="CMA35" s="180"/>
      <c r="CMB35" s="180"/>
      <c r="CMC35" s="180"/>
      <c r="CMD35" s="180"/>
      <c r="CME35" s="180"/>
      <c r="CMF35" s="180"/>
      <c r="CMG35" s="180"/>
      <c r="CMH35" s="180"/>
      <c r="CMI35" s="180"/>
      <c r="CMJ35" s="180"/>
      <c r="CMK35" s="180"/>
      <c r="CML35" s="180"/>
      <c r="CMM35" s="180"/>
      <c r="CMN35" s="180"/>
      <c r="CMO35" s="180"/>
      <c r="CMP35" s="180"/>
      <c r="CMQ35" s="180"/>
      <c r="CMR35" s="180"/>
      <c r="CMS35" s="180"/>
      <c r="CMT35" s="180"/>
      <c r="CMU35" s="180"/>
      <c r="CMV35" s="180"/>
      <c r="CMW35" s="180"/>
      <c r="CMX35" s="180"/>
      <c r="CMY35" s="180"/>
      <c r="CMZ35" s="180"/>
      <c r="CNA35" s="180"/>
      <c r="CNB35" s="180"/>
      <c r="CNC35" s="180"/>
      <c r="CND35" s="180"/>
      <c r="CNE35" s="180"/>
      <c r="CNF35" s="180"/>
      <c r="CNG35" s="180"/>
      <c r="CNH35" s="180"/>
      <c r="CNI35" s="180"/>
      <c r="CNJ35" s="180"/>
      <c r="CNK35" s="180"/>
      <c r="CNL35" s="180"/>
      <c r="CNM35" s="180"/>
      <c r="CNN35" s="180"/>
      <c r="CNO35" s="180"/>
      <c r="CNP35" s="180"/>
      <c r="CNQ35" s="180"/>
      <c r="CNR35" s="180"/>
      <c r="CNS35" s="180"/>
      <c r="CNT35" s="180"/>
      <c r="CNU35" s="180"/>
      <c r="CNV35" s="180"/>
      <c r="CNW35" s="180"/>
      <c r="CNX35" s="180"/>
      <c r="CNY35" s="180"/>
      <c r="CNZ35" s="180"/>
      <c r="COA35" s="180"/>
      <c r="COB35" s="180"/>
      <c r="COC35" s="180"/>
      <c r="COD35" s="180"/>
      <c r="COE35" s="180"/>
      <c r="COF35" s="180"/>
      <c r="COG35" s="180"/>
      <c r="COH35" s="180"/>
      <c r="COI35" s="180"/>
      <c r="COJ35" s="180"/>
      <c r="COK35" s="180"/>
      <c r="COL35" s="180"/>
      <c r="COM35" s="180"/>
      <c r="CON35" s="180"/>
      <c r="COO35" s="180"/>
      <c r="COP35" s="180"/>
      <c r="COQ35" s="180"/>
      <c r="COR35" s="180"/>
      <c r="COS35" s="180"/>
      <c r="COT35" s="180"/>
      <c r="COU35" s="180"/>
      <c r="COV35" s="180"/>
      <c r="COW35" s="180"/>
      <c r="COX35" s="180"/>
      <c r="COY35" s="180"/>
      <c r="COZ35" s="180"/>
      <c r="CPA35" s="180"/>
      <c r="CPB35" s="180"/>
      <c r="CPC35" s="180"/>
      <c r="CPD35" s="180"/>
      <c r="CPE35" s="180"/>
      <c r="CPF35" s="180"/>
      <c r="CPG35" s="180"/>
      <c r="CPH35" s="180"/>
      <c r="CPI35" s="180"/>
      <c r="CPJ35" s="180"/>
      <c r="CPK35" s="180"/>
      <c r="CPL35" s="180"/>
      <c r="CPM35" s="180"/>
      <c r="CPN35" s="180"/>
      <c r="CPO35" s="180"/>
      <c r="CPP35" s="180"/>
      <c r="CPQ35" s="180"/>
      <c r="CPR35" s="180"/>
      <c r="CPS35" s="180"/>
      <c r="CPT35" s="180"/>
      <c r="CPU35" s="180"/>
      <c r="CPV35" s="180"/>
      <c r="CPW35" s="180"/>
      <c r="CPX35" s="180"/>
      <c r="CPY35" s="180"/>
      <c r="CPZ35" s="180"/>
      <c r="CQA35" s="180"/>
      <c r="CQB35" s="180"/>
      <c r="CQC35" s="180"/>
      <c r="CQD35" s="180"/>
      <c r="CQE35" s="180"/>
      <c r="CQF35" s="180"/>
      <c r="CQG35" s="180"/>
      <c r="CQH35" s="180"/>
      <c r="CQI35" s="180"/>
      <c r="CQJ35" s="180"/>
      <c r="CQK35" s="180"/>
      <c r="CQL35" s="180"/>
      <c r="CQM35" s="180"/>
      <c r="CQN35" s="180"/>
      <c r="CQO35" s="180"/>
      <c r="CQP35" s="180"/>
      <c r="CQQ35" s="180"/>
      <c r="CQR35" s="180"/>
      <c r="CQS35" s="180"/>
      <c r="CQT35" s="180"/>
      <c r="CQU35" s="180"/>
      <c r="CQV35" s="180"/>
      <c r="CQW35" s="180"/>
      <c r="CQX35" s="180"/>
      <c r="CQY35" s="180"/>
      <c r="CQZ35" s="180"/>
      <c r="CRA35" s="180"/>
      <c r="CRB35" s="180"/>
      <c r="CRC35" s="180"/>
      <c r="CRD35" s="180"/>
      <c r="CRE35" s="180"/>
      <c r="CRF35" s="180"/>
      <c r="CRG35" s="180"/>
      <c r="CRH35" s="180"/>
      <c r="CRI35" s="180"/>
      <c r="CRJ35" s="180"/>
      <c r="CRK35" s="180"/>
      <c r="CRL35" s="180"/>
      <c r="CRM35" s="180"/>
      <c r="CRN35" s="180"/>
      <c r="CRO35" s="180"/>
      <c r="CRP35" s="180"/>
      <c r="CRQ35" s="180"/>
      <c r="CRR35" s="180"/>
      <c r="CRS35" s="180"/>
      <c r="CRT35" s="180"/>
      <c r="CRU35" s="180"/>
      <c r="CRV35" s="180"/>
      <c r="CRW35" s="180"/>
      <c r="CRX35" s="180"/>
      <c r="CRY35" s="180"/>
      <c r="CRZ35" s="180"/>
      <c r="CSA35" s="180"/>
      <c r="CSB35" s="180"/>
      <c r="CSC35" s="180"/>
      <c r="CSD35" s="180"/>
      <c r="CSE35" s="180"/>
      <c r="CSF35" s="180"/>
      <c r="CSG35" s="180"/>
      <c r="CSH35" s="180"/>
      <c r="CSI35" s="180"/>
      <c r="CSJ35" s="180"/>
      <c r="CSK35" s="180"/>
      <c r="CSL35" s="180"/>
      <c r="CSM35" s="180"/>
      <c r="CSN35" s="180"/>
      <c r="CSO35" s="180"/>
      <c r="CSP35" s="180"/>
      <c r="CSQ35" s="180"/>
      <c r="CSR35" s="180"/>
      <c r="CSS35" s="180"/>
      <c r="CST35" s="180"/>
      <c r="CSU35" s="180"/>
      <c r="CSV35" s="180"/>
      <c r="CSW35" s="180"/>
      <c r="CSX35" s="180"/>
      <c r="CSY35" s="180"/>
      <c r="CSZ35" s="180"/>
      <c r="CTA35" s="180"/>
      <c r="CTB35" s="180"/>
      <c r="CTC35" s="180"/>
      <c r="CTD35" s="180"/>
      <c r="CTE35" s="180"/>
      <c r="CTF35" s="180"/>
      <c r="CTG35" s="180"/>
      <c r="CTH35" s="180"/>
      <c r="CTI35" s="180"/>
      <c r="CTJ35" s="180"/>
      <c r="CTK35" s="180"/>
      <c r="CTL35" s="180"/>
      <c r="CTM35" s="180"/>
      <c r="CTN35" s="180"/>
      <c r="CTO35" s="180"/>
      <c r="CTP35" s="180"/>
      <c r="CTQ35" s="180"/>
      <c r="CTR35" s="180"/>
      <c r="CTS35" s="180"/>
      <c r="CTT35" s="180"/>
      <c r="CTU35" s="180"/>
      <c r="CTV35" s="180"/>
      <c r="CTW35" s="180"/>
      <c r="CTX35" s="180"/>
      <c r="CTY35" s="180"/>
      <c r="CTZ35" s="180"/>
      <c r="CUA35" s="180"/>
      <c r="CUB35" s="180"/>
      <c r="CUC35" s="180"/>
      <c r="CUD35" s="180"/>
      <c r="CUE35" s="180"/>
      <c r="CUF35" s="180"/>
      <c r="CUG35" s="180"/>
      <c r="CUH35" s="180"/>
      <c r="CUI35" s="180"/>
      <c r="CUJ35" s="180"/>
      <c r="CUK35" s="180"/>
      <c r="CUL35" s="180"/>
      <c r="CUM35" s="180"/>
      <c r="CUN35" s="180"/>
      <c r="CUO35" s="180"/>
      <c r="CUP35" s="180"/>
      <c r="CUQ35" s="180"/>
      <c r="CUR35" s="180"/>
      <c r="CUS35" s="180"/>
      <c r="CUT35" s="180"/>
      <c r="CUU35" s="180"/>
      <c r="CUV35" s="180"/>
      <c r="CUW35" s="180"/>
      <c r="CUX35" s="180"/>
      <c r="CUY35" s="180"/>
      <c r="CUZ35" s="180"/>
      <c r="CVA35" s="180"/>
      <c r="CVB35" s="180"/>
      <c r="CVC35" s="180"/>
      <c r="CVD35" s="180"/>
      <c r="CVE35" s="180"/>
      <c r="CVF35" s="180"/>
      <c r="CVG35" s="180"/>
      <c r="CVH35" s="180"/>
      <c r="CVI35" s="180"/>
      <c r="CVJ35" s="180"/>
      <c r="CVK35" s="180"/>
      <c r="CVL35" s="180"/>
      <c r="CVM35" s="180"/>
      <c r="CVN35" s="180"/>
      <c r="CVO35" s="180"/>
      <c r="CVP35" s="180"/>
      <c r="CVQ35" s="180"/>
      <c r="CVR35" s="180"/>
      <c r="CVS35" s="180"/>
      <c r="CVT35" s="180"/>
      <c r="CVU35" s="180"/>
      <c r="CVV35" s="180"/>
      <c r="CVW35" s="180"/>
      <c r="CVX35" s="180"/>
      <c r="CVY35" s="180"/>
      <c r="CVZ35" s="180"/>
      <c r="CWA35" s="180"/>
      <c r="CWB35" s="180"/>
      <c r="CWC35" s="180"/>
      <c r="CWD35" s="180"/>
      <c r="CWE35" s="180"/>
      <c r="CWF35" s="180"/>
      <c r="CWG35" s="180"/>
      <c r="CWH35" s="180"/>
      <c r="CWI35" s="180"/>
      <c r="CWJ35" s="180"/>
      <c r="CWK35" s="180"/>
      <c r="CWL35" s="180"/>
      <c r="CWM35" s="180"/>
      <c r="CWN35" s="180"/>
      <c r="CWO35" s="180"/>
      <c r="CWP35" s="180"/>
      <c r="CWQ35" s="180"/>
      <c r="CWR35" s="180"/>
      <c r="CWS35" s="180"/>
      <c r="CWT35" s="180"/>
      <c r="CWU35" s="180"/>
      <c r="CWV35" s="180"/>
      <c r="CWW35" s="180"/>
      <c r="CWX35" s="180"/>
      <c r="CWY35" s="180"/>
      <c r="CWZ35" s="180"/>
      <c r="CXA35" s="180"/>
      <c r="CXB35" s="180"/>
      <c r="CXC35" s="180"/>
      <c r="CXD35" s="180"/>
      <c r="CXE35" s="180"/>
      <c r="CXF35" s="180"/>
      <c r="CXG35" s="180"/>
      <c r="CXH35" s="180"/>
      <c r="CXI35" s="180"/>
      <c r="CXJ35" s="180"/>
      <c r="CXK35" s="180"/>
      <c r="CXL35" s="180"/>
      <c r="CXM35" s="180"/>
      <c r="CXN35" s="180"/>
      <c r="CXO35" s="180"/>
      <c r="CXP35" s="180"/>
      <c r="CXQ35" s="180"/>
      <c r="CXR35" s="180"/>
      <c r="CXS35" s="180"/>
      <c r="CXT35" s="180"/>
      <c r="CXU35" s="180"/>
      <c r="CXV35" s="180"/>
      <c r="CXW35" s="180"/>
      <c r="CXX35" s="180"/>
      <c r="CXY35" s="180"/>
      <c r="CXZ35" s="180"/>
      <c r="CYA35" s="180"/>
      <c r="CYB35" s="180"/>
      <c r="CYC35" s="180"/>
      <c r="CYD35" s="180"/>
      <c r="CYE35" s="180"/>
      <c r="CYF35" s="180"/>
      <c r="CYG35" s="180"/>
      <c r="CYH35" s="180"/>
      <c r="CYI35" s="180"/>
      <c r="CYJ35" s="180"/>
      <c r="CYK35" s="180"/>
      <c r="CYL35" s="180"/>
      <c r="CYM35" s="180"/>
      <c r="CYN35" s="180"/>
      <c r="CYO35" s="180"/>
      <c r="CYP35" s="180"/>
      <c r="CYQ35" s="180"/>
      <c r="CYR35" s="180"/>
      <c r="CYS35" s="180"/>
      <c r="CYT35" s="180"/>
      <c r="CYU35" s="180"/>
      <c r="CYV35" s="180"/>
      <c r="CYW35" s="180"/>
      <c r="CYX35" s="180"/>
      <c r="CYY35" s="180"/>
      <c r="CYZ35" s="180"/>
      <c r="CZA35" s="180"/>
      <c r="CZB35" s="180"/>
      <c r="CZC35" s="180"/>
      <c r="CZD35" s="180"/>
      <c r="CZE35" s="180"/>
      <c r="CZF35" s="180"/>
      <c r="CZG35" s="180"/>
      <c r="CZH35" s="180"/>
      <c r="CZI35" s="180"/>
      <c r="CZJ35" s="180"/>
      <c r="CZK35" s="180"/>
      <c r="CZL35" s="180"/>
      <c r="CZM35" s="180"/>
      <c r="CZN35" s="180"/>
      <c r="CZO35" s="180"/>
      <c r="CZP35" s="180"/>
      <c r="CZQ35" s="180"/>
      <c r="CZR35" s="180"/>
      <c r="CZS35" s="180"/>
      <c r="CZT35" s="180"/>
      <c r="CZU35" s="180"/>
      <c r="CZV35" s="180"/>
      <c r="CZW35" s="180"/>
      <c r="CZX35" s="180"/>
      <c r="CZY35" s="180"/>
      <c r="CZZ35" s="180"/>
      <c r="DAA35" s="180"/>
      <c r="DAB35" s="180"/>
      <c r="DAC35" s="180"/>
      <c r="DAD35" s="180"/>
      <c r="DAE35" s="180"/>
      <c r="DAF35" s="180"/>
      <c r="DAG35" s="180"/>
      <c r="DAH35" s="180"/>
      <c r="DAI35" s="180"/>
      <c r="DAJ35" s="180"/>
      <c r="DAK35" s="180"/>
      <c r="DAL35" s="180"/>
      <c r="DAM35" s="180"/>
      <c r="DAN35" s="180"/>
      <c r="DAO35" s="180"/>
      <c r="DAP35" s="180"/>
      <c r="DAQ35" s="180"/>
      <c r="DAR35" s="180"/>
      <c r="DAS35" s="180"/>
      <c r="DAT35" s="180"/>
      <c r="DAU35" s="180"/>
      <c r="DAV35" s="180"/>
      <c r="DAW35" s="180"/>
      <c r="DAX35" s="180"/>
      <c r="DAY35" s="180"/>
      <c r="DAZ35" s="180"/>
      <c r="DBA35" s="180"/>
      <c r="DBB35" s="180"/>
      <c r="DBC35" s="180"/>
      <c r="DBD35" s="180"/>
      <c r="DBE35" s="180"/>
      <c r="DBF35" s="180"/>
      <c r="DBG35" s="180"/>
      <c r="DBH35" s="180"/>
      <c r="DBI35" s="180"/>
      <c r="DBJ35" s="180"/>
      <c r="DBK35" s="180"/>
      <c r="DBL35" s="180"/>
      <c r="DBM35" s="180"/>
      <c r="DBN35" s="180"/>
      <c r="DBO35" s="180"/>
      <c r="DBP35" s="180"/>
      <c r="DBQ35" s="180"/>
      <c r="DBR35" s="180"/>
      <c r="DBS35" s="180"/>
      <c r="DBT35" s="180"/>
      <c r="DBU35" s="180"/>
      <c r="DBV35" s="180"/>
      <c r="DBW35" s="180"/>
      <c r="DBX35" s="180"/>
      <c r="DBY35" s="180"/>
      <c r="DBZ35" s="180"/>
      <c r="DCA35" s="180"/>
      <c r="DCB35" s="180"/>
      <c r="DCC35" s="180"/>
      <c r="DCD35" s="180"/>
      <c r="DCE35" s="180"/>
      <c r="DCF35" s="180"/>
      <c r="DCG35" s="180"/>
      <c r="DCH35" s="180"/>
      <c r="DCI35" s="180"/>
      <c r="DCJ35" s="180"/>
      <c r="DCK35" s="180"/>
      <c r="DCL35" s="180"/>
      <c r="DCM35" s="180"/>
      <c r="DCN35" s="180"/>
      <c r="DCO35" s="180"/>
      <c r="DCP35" s="180"/>
      <c r="DCQ35" s="180"/>
      <c r="DCR35" s="180"/>
      <c r="DCS35" s="180"/>
      <c r="DCT35" s="180"/>
      <c r="DCU35" s="180"/>
      <c r="DCV35" s="180"/>
      <c r="DCW35" s="180"/>
      <c r="DCX35" s="180"/>
      <c r="DCY35" s="180"/>
      <c r="DCZ35" s="180"/>
      <c r="DDA35" s="180"/>
      <c r="DDB35" s="180"/>
      <c r="DDC35" s="180"/>
      <c r="DDD35" s="180"/>
      <c r="DDE35" s="180"/>
      <c r="DDF35" s="180"/>
      <c r="DDG35" s="180"/>
      <c r="DDH35" s="180"/>
      <c r="DDI35" s="180"/>
      <c r="DDJ35" s="180"/>
      <c r="DDK35" s="180"/>
      <c r="DDL35" s="180"/>
      <c r="DDM35" s="180"/>
      <c r="DDN35" s="180"/>
      <c r="DDO35" s="180"/>
      <c r="DDP35" s="180"/>
      <c r="DDQ35" s="180"/>
      <c r="DDR35" s="180"/>
      <c r="DDS35" s="180"/>
      <c r="DDT35" s="180"/>
      <c r="DDU35" s="180"/>
      <c r="DDV35" s="180"/>
      <c r="DDW35" s="180"/>
      <c r="DDX35" s="180"/>
      <c r="DDY35" s="180"/>
      <c r="DDZ35" s="180"/>
      <c r="DEA35" s="180"/>
      <c r="DEB35" s="180"/>
      <c r="DEC35" s="180"/>
      <c r="DED35" s="180"/>
      <c r="DEE35" s="180"/>
      <c r="DEF35" s="180"/>
      <c r="DEG35" s="180"/>
      <c r="DEH35" s="180"/>
      <c r="DEI35" s="180"/>
      <c r="DEJ35" s="180"/>
      <c r="DEK35" s="180"/>
      <c r="DEL35" s="180"/>
      <c r="DEM35" s="180"/>
      <c r="DEN35" s="180"/>
      <c r="DEO35" s="180"/>
      <c r="DEP35" s="180"/>
      <c r="DEQ35" s="180"/>
      <c r="DER35" s="180"/>
      <c r="DES35" s="180"/>
      <c r="DET35" s="180"/>
      <c r="DEU35" s="180"/>
      <c r="DEV35" s="180"/>
      <c r="DEW35" s="180"/>
      <c r="DEX35" s="180"/>
      <c r="DEY35" s="180"/>
      <c r="DEZ35" s="180"/>
      <c r="DFA35" s="180"/>
      <c r="DFB35" s="180"/>
      <c r="DFC35" s="180"/>
      <c r="DFD35" s="180"/>
      <c r="DFE35" s="180"/>
      <c r="DFF35" s="180"/>
      <c r="DFG35" s="180"/>
      <c r="DFH35" s="180"/>
      <c r="DFI35" s="180"/>
      <c r="DFJ35" s="180"/>
      <c r="DFK35" s="180"/>
      <c r="DFL35" s="180"/>
      <c r="DFM35" s="180"/>
      <c r="DFN35" s="180"/>
      <c r="DFO35" s="180"/>
      <c r="DFP35" s="180"/>
      <c r="DFQ35" s="180"/>
      <c r="DFR35" s="180"/>
      <c r="DFS35" s="180"/>
      <c r="DFT35" s="180"/>
      <c r="DFU35" s="180"/>
      <c r="DFV35" s="180"/>
      <c r="DFW35" s="180"/>
      <c r="DFX35" s="180"/>
      <c r="DFY35" s="180"/>
      <c r="DFZ35" s="180"/>
      <c r="DGA35" s="180"/>
      <c r="DGB35" s="180"/>
      <c r="DGC35" s="180"/>
      <c r="DGD35" s="180"/>
      <c r="DGE35" s="180"/>
      <c r="DGF35" s="180"/>
      <c r="DGG35" s="180"/>
      <c r="DGH35" s="180"/>
      <c r="DGI35" s="180"/>
      <c r="DGJ35" s="180"/>
      <c r="DGK35" s="180"/>
      <c r="DGL35" s="180"/>
      <c r="DGM35" s="180"/>
      <c r="DGN35" s="180"/>
      <c r="DGO35" s="180"/>
      <c r="DGP35" s="180"/>
      <c r="DGQ35" s="180"/>
      <c r="DGR35" s="180"/>
      <c r="DGS35" s="180"/>
      <c r="DGT35" s="180"/>
      <c r="DGU35" s="180"/>
      <c r="DGV35" s="180"/>
      <c r="DGW35" s="180"/>
      <c r="DGX35" s="180"/>
      <c r="DGY35" s="180"/>
      <c r="DGZ35" s="180"/>
      <c r="DHA35" s="180"/>
      <c r="DHB35" s="180"/>
      <c r="DHC35" s="180"/>
      <c r="DHD35" s="180"/>
      <c r="DHE35" s="180"/>
      <c r="DHF35" s="180"/>
      <c r="DHG35" s="180"/>
      <c r="DHH35" s="180"/>
      <c r="DHI35" s="180"/>
      <c r="DHJ35" s="180"/>
      <c r="DHK35" s="180"/>
      <c r="DHL35" s="180"/>
      <c r="DHM35" s="180"/>
      <c r="DHN35" s="180"/>
      <c r="DHO35" s="180"/>
      <c r="DHP35" s="180"/>
      <c r="DHQ35" s="180"/>
      <c r="DHR35" s="180"/>
      <c r="DHS35" s="180"/>
      <c r="DHT35" s="180"/>
      <c r="DHU35" s="180"/>
      <c r="DHV35" s="180"/>
      <c r="DHW35" s="180"/>
      <c r="DHX35" s="180"/>
      <c r="DHY35" s="180"/>
      <c r="DHZ35" s="180"/>
      <c r="DIA35" s="180"/>
      <c r="DIB35" s="180"/>
      <c r="DIC35" s="180"/>
      <c r="DID35" s="180"/>
      <c r="DIE35" s="180"/>
      <c r="DIF35" s="180"/>
      <c r="DIG35" s="180"/>
      <c r="DIH35" s="180"/>
      <c r="DII35" s="180"/>
      <c r="DIJ35" s="180"/>
      <c r="DIK35" s="180"/>
      <c r="DIL35" s="180"/>
      <c r="DIM35" s="180"/>
      <c r="DIN35" s="180"/>
      <c r="DIO35" s="180"/>
      <c r="DIP35" s="180"/>
      <c r="DIQ35" s="180"/>
      <c r="DIR35" s="180"/>
      <c r="DIS35" s="180"/>
      <c r="DIT35" s="180"/>
      <c r="DIU35" s="180"/>
      <c r="DIV35" s="180"/>
      <c r="DIW35" s="180"/>
      <c r="DIX35" s="180"/>
      <c r="DIY35" s="180"/>
      <c r="DIZ35" s="180"/>
      <c r="DJA35" s="180"/>
      <c r="DJB35" s="180"/>
      <c r="DJC35" s="180"/>
      <c r="DJD35" s="180"/>
      <c r="DJE35" s="180"/>
      <c r="DJF35" s="180"/>
      <c r="DJG35" s="180"/>
      <c r="DJH35" s="180"/>
      <c r="DJI35" s="180"/>
      <c r="DJJ35" s="180"/>
      <c r="DJK35" s="180"/>
      <c r="DJL35" s="180"/>
      <c r="DJM35" s="180"/>
      <c r="DJN35" s="180"/>
      <c r="DJO35" s="180"/>
      <c r="DJP35" s="180"/>
      <c r="DJQ35" s="180"/>
      <c r="DJR35" s="180"/>
      <c r="DJS35" s="180"/>
      <c r="DJT35" s="180"/>
      <c r="DJU35" s="180"/>
      <c r="DJV35" s="180"/>
      <c r="DJW35" s="180"/>
      <c r="DJX35" s="180"/>
      <c r="DJY35" s="180"/>
      <c r="DJZ35" s="180"/>
      <c r="DKA35" s="180"/>
      <c r="DKB35" s="180"/>
      <c r="DKC35" s="180"/>
      <c r="DKD35" s="180"/>
      <c r="DKE35" s="180"/>
      <c r="DKF35" s="180"/>
      <c r="DKG35" s="180"/>
      <c r="DKH35" s="180"/>
      <c r="DKI35" s="180"/>
      <c r="DKJ35" s="180"/>
      <c r="DKK35" s="180"/>
      <c r="DKL35" s="180"/>
      <c r="DKM35" s="180"/>
      <c r="DKN35" s="180"/>
      <c r="DKO35" s="180"/>
      <c r="DKP35" s="180"/>
      <c r="DKQ35" s="180"/>
      <c r="DKR35" s="180"/>
      <c r="DKS35" s="180"/>
      <c r="DKT35" s="180"/>
      <c r="DKU35" s="180"/>
      <c r="DKV35" s="180"/>
      <c r="DKW35" s="180"/>
      <c r="DKX35" s="180"/>
      <c r="DKY35" s="180"/>
      <c r="DKZ35" s="180"/>
      <c r="DLA35" s="180"/>
      <c r="DLB35" s="180"/>
      <c r="DLC35" s="180"/>
      <c r="DLD35" s="180"/>
      <c r="DLE35" s="180"/>
      <c r="DLF35" s="180"/>
      <c r="DLG35" s="180"/>
      <c r="DLH35" s="180"/>
      <c r="DLI35" s="180"/>
      <c r="DLJ35" s="180"/>
      <c r="DLK35" s="180"/>
      <c r="DLL35" s="180"/>
      <c r="DLM35" s="180"/>
      <c r="DLN35" s="180"/>
      <c r="DLO35" s="180"/>
      <c r="DLP35" s="180"/>
      <c r="DLQ35" s="180"/>
      <c r="DLR35" s="180"/>
      <c r="DLS35" s="180"/>
      <c r="DLT35" s="180"/>
      <c r="DLU35" s="180"/>
      <c r="DLV35" s="180"/>
      <c r="DLW35" s="180"/>
      <c r="DLX35" s="180"/>
      <c r="DLY35" s="180"/>
      <c r="DLZ35" s="180"/>
      <c r="DMA35" s="180"/>
      <c r="DMB35" s="180"/>
      <c r="DMC35" s="180"/>
      <c r="DMD35" s="180"/>
      <c r="DME35" s="180"/>
      <c r="DMF35" s="180"/>
      <c r="DMG35" s="180"/>
      <c r="DMH35" s="180"/>
      <c r="DMI35" s="180"/>
      <c r="DMJ35" s="180"/>
      <c r="DMK35" s="180"/>
      <c r="DML35" s="180"/>
      <c r="DMM35" s="180"/>
      <c r="DMN35" s="180"/>
      <c r="DMO35" s="180"/>
      <c r="DMP35" s="180"/>
      <c r="DMQ35" s="180"/>
      <c r="DMR35" s="180"/>
      <c r="DMS35" s="180"/>
      <c r="DMT35" s="180"/>
      <c r="DMU35" s="180"/>
      <c r="DMV35" s="180"/>
      <c r="DMW35" s="180"/>
      <c r="DMX35" s="180"/>
      <c r="DMY35" s="180"/>
      <c r="DMZ35" s="180"/>
      <c r="DNA35" s="180"/>
      <c r="DNB35" s="180"/>
      <c r="DNC35" s="180"/>
      <c r="DND35" s="180"/>
      <c r="DNE35" s="180"/>
      <c r="DNF35" s="180"/>
      <c r="DNG35" s="180"/>
      <c r="DNH35" s="180"/>
      <c r="DNI35" s="180"/>
      <c r="DNJ35" s="180"/>
      <c r="DNK35" s="180"/>
      <c r="DNL35" s="180"/>
      <c r="DNM35" s="180"/>
      <c r="DNN35" s="180"/>
      <c r="DNO35" s="180"/>
      <c r="DNP35" s="180"/>
      <c r="DNQ35" s="180"/>
      <c r="DNR35" s="180"/>
      <c r="DNS35" s="180"/>
      <c r="DNT35" s="180"/>
      <c r="DNU35" s="180"/>
      <c r="DNV35" s="180"/>
      <c r="DNW35" s="180"/>
      <c r="DNX35" s="180"/>
      <c r="DNY35" s="180"/>
      <c r="DNZ35" s="180"/>
      <c r="DOA35" s="180"/>
      <c r="DOB35" s="180"/>
      <c r="DOC35" s="180"/>
      <c r="DOD35" s="180"/>
      <c r="DOE35" s="180"/>
      <c r="DOF35" s="180"/>
      <c r="DOG35" s="180"/>
      <c r="DOH35" s="180"/>
      <c r="DOI35" s="180"/>
      <c r="DOJ35" s="180"/>
      <c r="DOK35" s="180"/>
      <c r="DOL35" s="180"/>
      <c r="DOM35" s="180"/>
      <c r="DON35" s="180"/>
      <c r="DOO35" s="180"/>
      <c r="DOP35" s="180"/>
      <c r="DOQ35" s="180"/>
      <c r="DOR35" s="180"/>
      <c r="DOS35" s="180"/>
      <c r="DOT35" s="180"/>
      <c r="DOU35" s="180"/>
      <c r="DOV35" s="180"/>
      <c r="DOW35" s="180"/>
      <c r="DOX35" s="180"/>
      <c r="DOY35" s="180"/>
      <c r="DOZ35" s="180"/>
      <c r="DPA35" s="180"/>
      <c r="DPB35" s="180"/>
      <c r="DPC35" s="180"/>
      <c r="DPD35" s="180"/>
      <c r="DPE35" s="180"/>
      <c r="DPF35" s="180"/>
      <c r="DPG35" s="180"/>
      <c r="DPH35" s="180"/>
      <c r="DPI35" s="180"/>
      <c r="DPJ35" s="180"/>
      <c r="DPK35" s="180"/>
      <c r="DPL35" s="180"/>
      <c r="DPM35" s="180"/>
      <c r="DPN35" s="180"/>
      <c r="DPO35" s="180"/>
      <c r="DPP35" s="180"/>
      <c r="DPQ35" s="180"/>
      <c r="DPR35" s="180"/>
      <c r="DPS35" s="180"/>
      <c r="DPT35" s="180"/>
      <c r="DPU35" s="180"/>
      <c r="DPV35" s="180"/>
      <c r="DPW35" s="180"/>
      <c r="DPX35" s="180"/>
      <c r="DPY35" s="180"/>
      <c r="DPZ35" s="180"/>
      <c r="DQA35" s="180"/>
      <c r="DQB35" s="180"/>
      <c r="DQC35" s="180"/>
      <c r="DQD35" s="180"/>
      <c r="DQE35" s="180"/>
      <c r="DQF35" s="180"/>
      <c r="DQG35" s="180"/>
      <c r="DQH35" s="180"/>
      <c r="DQI35" s="180"/>
      <c r="DQJ35" s="180"/>
      <c r="DQK35" s="180"/>
      <c r="DQL35" s="180"/>
      <c r="DQM35" s="180"/>
      <c r="DQN35" s="180"/>
      <c r="DQO35" s="180"/>
      <c r="DQP35" s="180"/>
      <c r="DQQ35" s="180"/>
      <c r="DQR35" s="180"/>
      <c r="DQS35" s="180"/>
      <c r="DQT35" s="180"/>
      <c r="DQU35" s="180"/>
      <c r="DQV35" s="180"/>
      <c r="DQW35" s="180"/>
      <c r="DQX35" s="180"/>
      <c r="DQY35" s="180"/>
      <c r="DQZ35" s="180"/>
      <c r="DRA35" s="180"/>
      <c r="DRB35" s="180"/>
      <c r="DRC35" s="180"/>
      <c r="DRD35" s="180"/>
      <c r="DRE35" s="180"/>
      <c r="DRF35" s="180"/>
      <c r="DRG35" s="180"/>
      <c r="DRH35" s="180"/>
      <c r="DRI35" s="180"/>
      <c r="DRJ35" s="180"/>
      <c r="DRK35" s="180"/>
      <c r="DRL35" s="180"/>
      <c r="DRM35" s="180"/>
      <c r="DRN35" s="180"/>
      <c r="DRO35" s="180"/>
      <c r="DRP35" s="180"/>
      <c r="DRQ35" s="180"/>
      <c r="DRR35" s="180"/>
      <c r="DRS35" s="180"/>
      <c r="DRT35" s="180"/>
      <c r="DRU35" s="180"/>
      <c r="DRV35" s="180"/>
      <c r="DRW35" s="180"/>
      <c r="DRX35" s="180"/>
      <c r="DRY35" s="180"/>
      <c r="DRZ35" s="180"/>
      <c r="DSA35" s="180"/>
      <c r="DSB35" s="180"/>
      <c r="DSC35" s="180"/>
      <c r="DSD35" s="180"/>
      <c r="DSE35" s="180"/>
      <c r="DSF35" s="180"/>
      <c r="DSG35" s="180"/>
      <c r="DSH35" s="180"/>
      <c r="DSI35" s="180"/>
      <c r="DSJ35" s="180"/>
      <c r="DSK35" s="180"/>
      <c r="DSL35" s="180"/>
      <c r="DSM35" s="180"/>
      <c r="DSN35" s="180"/>
      <c r="DSO35" s="180"/>
      <c r="DSP35" s="180"/>
      <c r="DSQ35" s="180"/>
      <c r="DSR35" s="180"/>
      <c r="DSS35" s="180"/>
      <c r="DST35" s="180"/>
      <c r="DSU35" s="180"/>
      <c r="DSV35" s="180"/>
      <c r="DSW35" s="180"/>
      <c r="DSX35" s="180"/>
      <c r="DSY35" s="180"/>
      <c r="DSZ35" s="180"/>
      <c r="DTA35" s="180"/>
      <c r="DTB35" s="180"/>
      <c r="DTC35" s="180"/>
      <c r="DTD35" s="180"/>
      <c r="DTE35" s="180"/>
      <c r="DTF35" s="180"/>
      <c r="DTG35" s="180"/>
      <c r="DTH35" s="180"/>
      <c r="DTI35" s="180"/>
      <c r="DTJ35" s="180"/>
      <c r="DTK35" s="180"/>
      <c r="DTL35" s="180"/>
      <c r="DTM35" s="180"/>
      <c r="DTN35" s="180"/>
      <c r="DTO35" s="180"/>
      <c r="DTP35" s="180"/>
      <c r="DTQ35" s="180"/>
      <c r="DTR35" s="180"/>
      <c r="DTS35" s="180"/>
      <c r="DTT35" s="180"/>
      <c r="DTU35" s="180"/>
      <c r="DTV35" s="180"/>
      <c r="DTW35" s="180"/>
      <c r="DTX35" s="180"/>
      <c r="DTY35" s="180"/>
      <c r="DTZ35" s="180"/>
      <c r="DUA35" s="180"/>
      <c r="DUB35" s="180"/>
      <c r="DUC35" s="180"/>
      <c r="DUD35" s="180"/>
      <c r="DUE35" s="180"/>
      <c r="DUF35" s="180"/>
      <c r="DUG35" s="180"/>
      <c r="DUH35" s="180"/>
      <c r="DUI35" s="180"/>
      <c r="DUJ35" s="180"/>
      <c r="DUK35" s="180"/>
      <c r="DUL35" s="180"/>
      <c r="DUM35" s="180"/>
      <c r="DUN35" s="180"/>
      <c r="DUO35" s="180"/>
      <c r="DUP35" s="180"/>
      <c r="DUQ35" s="180"/>
      <c r="DUR35" s="180"/>
      <c r="DUS35" s="180"/>
      <c r="DUT35" s="180"/>
      <c r="DUU35" s="180"/>
      <c r="DUV35" s="180"/>
      <c r="DUW35" s="180"/>
      <c r="DUX35" s="180"/>
      <c r="DUY35" s="180"/>
      <c r="DUZ35" s="180"/>
      <c r="DVA35" s="180"/>
      <c r="DVB35" s="180"/>
      <c r="DVC35" s="180"/>
      <c r="DVD35" s="180"/>
      <c r="DVE35" s="180"/>
      <c r="DVF35" s="180"/>
      <c r="DVG35" s="180"/>
      <c r="DVH35" s="180"/>
      <c r="DVI35" s="180"/>
      <c r="DVJ35" s="180"/>
      <c r="DVK35" s="180"/>
      <c r="DVL35" s="180"/>
      <c r="DVM35" s="180"/>
      <c r="DVN35" s="180"/>
      <c r="DVO35" s="180"/>
      <c r="DVP35" s="180"/>
      <c r="DVQ35" s="180"/>
      <c r="DVR35" s="180"/>
      <c r="DVS35" s="180"/>
      <c r="DVT35" s="180"/>
      <c r="DVU35" s="180"/>
      <c r="DVV35" s="180"/>
      <c r="DVW35" s="180"/>
      <c r="DVX35" s="180"/>
      <c r="DVY35" s="180"/>
      <c r="DVZ35" s="180"/>
      <c r="DWA35" s="180"/>
      <c r="DWB35" s="180"/>
      <c r="DWC35" s="180"/>
      <c r="DWD35" s="180"/>
      <c r="DWE35" s="180"/>
      <c r="DWF35" s="180"/>
      <c r="DWG35" s="180"/>
      <c r="DWH35" s="180"/>
      <c r="DWI35" s="180"/>
      <c r="DWJ35" s="180"/>
      <c r="DWK35" s="180"/>
      <c r="DWL35" s="180"/>
      <c r="DWM35" s="180"/>
      <c r="DWN35" s="180"/>
      <c r="DWO35" s="180"/>
      <c r="DWP35" s="180"/>
      <c r="DWQ35" s="180"/>
      <c r="DWR35" s="180"/>
      <c r="DWS35" s="180"/>
      <c r="DWT35" s="180"/>
      <c r="DWU35" s="180"/>
      <c r="DWV35" s="180"/>
      <c r="DWW35" s="180"/>
      <c r="DWX35" s="180"/>
      <c r="DWY35" s="180"/>
      <c r="DWZ35" s="180"/>
      <c r="DXA35" s="180"/>
      <c r="DXB35" s="180"/>
      <c r="DXC35" s="180"/>
      <c r="DXD35" s="180"/>
      <c r="DXE35" s="180"/>
      <c r="DXF35" s="180"/>
      <c r="DXG35" s="180"/>
      <c r="DXH35" s="180"/>
      <c r="DXI35" s="180"/>
      <c r="DXJ35" s="180"/>
      <c r="DXK35" s="180"/>
      <c r="DXL35" s="180"/>
      <c r="DXM35" s="180"/>
      <c r="DXN35" s="180"/>
      <c r="DXO35" s="180"/>
      <c r="DXP35" s="180"/>
      <c r="DXQ35" s="180"/>
      <c r="DXR35" s="180"/>
      <c r="DXS35" s="180"/>
      <c r="DXT35" s="180"/>
      <c r="DXU35" s="180"/>
      <c r="DXV35" s="180"/>
      <c r="DXW35" s="180"/>
      <c r="DXX35" s="180"/>
      <c r="DXY35" s="180"/>
      <c r="DXZ35" s="180"/>
      <c r="DYA35" s="180"/>
      <c r="DYB35" s="180"/>
      <c r="DYC35" s="180"/>
      <c r="DYD35" s="180"/>
      <c r="DYE35" s="180"/>
      <c r="DYF35" s="180"/>
      <c r="DYG35" s="180"/>
      <c r="DYH35" s="180"/>
      <c r="DYI35" s="180"/>
      <c r="DYJ35" s="180"/>
      <c r="DYK35" s="180"/>
      <c r="DYL35" s="180"/>
      <c r="DYM35" s="180"/>
      <c r="DYN35" s="180"/>
      <c r="DYO35" s="180"/>
      <c r="DYP35" s="180"/>
      <c r="DYQ35" s="180"/>
      <c r="DYR35" s="180"/>
      <c r="DYS35" s="180"/>
      <c r="DYT35" s="180"/>
      <c r="DYU35" s="180"/>
      <c r="DYV35" s="180"/>
      <c r="DYW35" s="180"/>
      <c r="DYX35" s="180"/>
      <c r="DYY35" s="180"/>
      <c r="DYZ35" s="180"/>
      <c r="DZA35" s="180"/>
      <c r="DZB35" s="180"/>
      <c r="DZC35" s="180"/>
      <c r="DZD35" s="180"/>
      <c r="DZE35" s="180"/>
      <c r="DZF35" s="180"/>
      <c r="DZG35" s="180"/>
      <c r="DZH35" s="180"/>
      <c r="DZI35" s="180"/>
      <c r="DZJ35" s="180"/>
      <c r="DZK35" s="180"/>
      <c r="DZL35" s="180"/>
      <c r="DZM35" s="180"/>
      <c r="DZN35" s="180"/>
      <c r="DZO35" s="180"/>
      <c r="DZP35" s="180"/>
      <c r="DZQ35" s="180"/>
      <c r="DZR35" s="180"/>
      <c r="DZS35" s="180"/>
      <c r="DZT35" s="180"/>
      <c r="DZU35" s="180"/>
      <c r="DZV35" s="180"/>
      <c r="DZW35" s="180"/>
      <c r="DZX35" s="180"/>
      <c r="DZY35" s="180"/>
      <c r="DZZ35" s="180"/>
      <c r="EAA35" s="180"/>
      <c r="EAB35" s="180"/>
      <c r="EAC35" s="180"/>
      <c r="EAD35" s="180"/>
      <c r="EAE35" s="180"/>
      <c r="EAF35" s="180"/>
      <c r="EAG35" s="180"/>
      <c r="EAH35" s="180"/>
      <c r="EAI35" s="180"/>
      <c r="EAJ35" s="180"/>
      <c r="EAK35" s="180"/>
      <c r="EAL35" s="180"/>
      <c r="EAM35" s="180"/>
      <c r="EAN35" s="180"/>
      <c r="EAO35" s="180"/>
      <c r="EAP35" s="180"/>
      <c r="EAQ35" s="180"/>
      <c r="EAR35" s="180"/>
      <c r="EAS35" s="180"/>
      <c r="EAT35" s="180"/>
      <c r="EAU35" s="180"/>
      <c r="EAV35" s="180"/>
      <c r="EAW35" s="180"/>
      <c r="EAX35" s="180"/>
      <c r="EAY35" s="180"/>
      <c r="EAZ35" s="180"/>
      <c r="EBA35" s="180"/>
      <c r="EBB35" s="180"/>
      <c r="EBC35" s="180"/>
      <c r="EBD35" s="180"/>
      <c r="EBE35" s="180"/>
      <c r="EBF35" s="180"/>
      <c r="EBG35" s="180"/>
      <c r="EBH35" s="180"/>
      <c r="EBI35" s="180"/>
      <c r="EBJ35" s="180"/>
      <c r="EBK35" s="180"/>
      <c r="EBL35" s="180"/>
      <c r="EBM35" s="180"/>
      <c r="EBN35" s="180"/>
      <c r="EBO35" s="180"/>
      <c r="EBP35" s="180"/>
      <c r="EBQ35" s="180"/>
      <c r="EBR35" s="180"/>
      <c r="EBS35" s="180"/>
      <c r="EBT35" s="180"/>
      <c r="EBU35" s="180"/>
      <c r="EBV35" s="180"/>
      <c r="EBW35" s="180"/>
      <c r="EBX35" s="180"/>
      <c r="EBY35" s="180"/>
      <c r="EBZ35" s="180"/>
      <c r="ECA35" s="180"/>
      <c r="ECB35" s="180"/>
      <c r="ECC35" s="180"/>
      <c r="ECD35" s="180"/>
      <c r="ECE35" s="180"/>
      <c r="ECF35" s="180"/>
      <c r="ECG35" s="180"/>
      <c r="ECH35" s="180"/>
      <c r="ECI35" s="180"/>
      <c r="ECJ35" s="180"/>
      <c r="ECK35" s="180"/>
      <c r="ECL35" s="180"/>
      <c r="ECM35" s="180"/>
      <c r="ECN35" s="180"/>
      <c r="ECO35" s="180"/>
      <c r="ECP35" s="180"/>
      <c r="ECQ35" s="180"/>
      <c r="ECR35" s="180"/>
      <c r="ECS35" s="180"/>
      <c r="ECT35" s="180"/>
      <c r="ECU35" s="180"/>
      <c r="ECV35" s="180"/>
      <c r="ECW35" s="180"/>
      <c r="ECX35" s="180"/>
      <c r="ECY35" s="180"/>
      <c r="ECZ35" s="180"/>
      <c r="EDA35" s="180"/>
      <c r="EDB35" s="180"/>
      <c r="EDC35" s="180"/>
      <c r="EDD35" s="180"/>
      <c r="EDE35" s="180"/>
      <c r="EDF35" s="180"/>
      <c r="EDG35" s="180"/>
      <c r="EDH35" s="180"/>
      <c r="EDI35" s="180"/>
      <c r="EDJ35" s="180"/>
      <c r="EDK35" s="180"/>
      <c r="EDL35" s="180"/>
      <c r="EDM35" s="180"/>
      <c r="EDN35" s="180"/>
      <c r="EDO35" s="180"/>
      <c r="EDP35" s="180"/>
      <c r="EDQ35" s="180"/>
      <c r="EDR35" s="180"/>
      <c r="EDS35" s="180"/>
      <c r="EDT35" s="180"/>
      <c r="EDU35" s="180"/>
      <c r="EDV35" s="180"/>
      <c r="EDW35" s="180"/>
      <c r="EDX35" s="180"/>
      <c r="EDY35" s="180"/>
      <c r="EDZ35" s="180"/>
      <c r="EEA35" s="180"/>
      <c r="EEB35" s="180"/>
      <c r="EEC35" s="180"/>
      <c r="EED35" s="180"/>
      <c r="EEE35" s="180"/>
      <c r="EEF35" s="180"/>
      <c r="EEG35" s="180"/>
      <c r="EEH35" s="180"/>
      <c r="EEI35" s="180"/>
      <c r="EEJ35" s="180"/>
      <c r="EEK35" s="180"/>
      <c r="EEL35" s="180"/>
      <c r="EEM35" s="180"/>
      <c r="EEN35" s="180"/>
      <c r="EEO35" s="180"/>
      <c r="EEP35" s="180"/>
      <c r="EEQ35" s="180"/>
      <c r="EER35" s="180"/>
      <c r="EES35" s="180"/>
      <c r="EET35" s="180"/>
      <c r="EEU35" s="180"/>
      <c r="EEV35" s="180"/>
      <c r="EEW35" s="180"/>
      <c r="EEX35" s="180"/>
      <c r="EEY35" s="180"/>
      <c r="EEZ35" s="180"/>
      <c r="EFA35" s="180"/>
      <c r="EFB35" s="180"/>
      <c r="EFC35" s="180"/>
      <c r="EFD35" s="180"/>
      <c r="EFE35" s="180"/>
      <c r="EFF35" s="180"/>
      <c r="EFG35" s="180"/>
      <c r="EFH35" s="180"/>
      <c r="EFI35" s="180"/>
      <c r="EFJ35" s="180"/>
      <c r="EFK35" s="180"/>
      <c r="EFL35" s="180"/>
      <c r="EFM35" s="180"/>
      <c r="EFN35" s="180"/>
      <c r="EFO35" s="180"/>
      <c r="EFP35" s="180"/>
      <c r="EFQ35" s="180"/>
      <c r="EFR35" s="180"/>
      <c r="EFS35" s="180"/>
      <c r="EFT35" s="180"/>
      <c r="EFU35" s="180"/>
      <c r="EFV35" s="180"/>
      <c r="EFW35" s="180"/>
      <c r="EFX35" s="180"/>
      <c r="EFY35" s="180"/>
      <c r="EFZ35" s="180"/>
      <c r="EGA35" s="180"/>
      <c r="EGB35" s="180"/>
      <c r="EGC35" s="180"/>
      <c r="EGD35" s="180"/>
      <c r="EGE35" s="180"/>
      <c r="EGF35" s="180"/>
      <c r="EGG35" s="180"/>
      <c r="EGH35" s="180"/>
      <c r="EGI35" s="180"/>
      <c r="EGJ35" s="180"/>
      <c r="EGK35" s="180"/>
      <c r="EGL35" s="180"/>
      <c r="EGM35" s="180"/>
      <c r="EGN35" s="180"/>
      <c r="EGO35" s="180"/>
      <c r="EGP35" s="180"/>
      <c r="EGQ35" s="180"/>
      <c r="EGR35" s="180"/>
      <c r="EGS35" s="180"/>
      <c r="EGT35" s="180"/>
      <c r="EGU35" s="180"/>
      <c r="EGV35" s="180"/>
      <c r="EGW35" s="180"/>
      <c r="EGX35" s="180"/>
      <c r="EGY35" s="180"/>
      <c r="EGZ35" s="180"/>
      <c r="EHA35" s="180"/>
      <c r="EHB35" s="180"/>
      <c r="EHC35" s="180"/>
      <c r="EHD35" s="180"/>
      <c r="EHE35" s="180"/>
      <c r="EHF35" s="180"/>
      <c r="EHG35" s="180"/>
      <c r="EHH35" s="180"/>
      <c r="EHI35" s="180"/>
      <c r="EHJ35" s="180"/>
      <c r="EHK35" s="180"/>
      <c r="EHL35" s="180"/>
      <c r="EHM35" s="180"/>
      <c r="EHN35" s="180"/>
      <c r="EHO35" s="180"/>
      <c r="EHP35" s="180"/>
      <c r="EHQ35" s="180"/>
      <c r="EHR35" s="180"/>
      <c r="EHS35" s="180"/>
      <c r="EHT35" s="180"/>
      <c r="EHU35" s="180"/>
      <c r="EHV35" s="180"/>
      <c r="EHW35" s="180"/>
      <c r="EHX35" s="180"/>
      <c r="EHY35" s="180"/>
      <c r="EHZ35" s="180"/>
      <c r="EIA35" s="180"/>
      <c r="EIB35" s="180"/>
      <c r="EIC35" s="180"/>
      <c r="EID35" s="180"/>
      <c r="EIE35" s="180"/>
      <c r="EIF35" s="180"/>
      <c r="EIG35" s="180"/>
      <c r="EIH35" s="180"/>
      <c r="EII35" s="180"/>
      <c r="EIJ35" s="180"/>
      <c r="EIK35" s="180"/>
      <c r="EIL35" s="180"/>
      <c r="EIM35" s="180"/>
      <c r="EIN35" s="180"/>
      <c r="EIO35" s="180"/>
      <c r="EIP35" s="180"/>
      <c r="EIQ35" s="180"/>
      <c r="EIR35" s="180"/>
      <c r="EIS35" s="180"/>
      <c r="EIT35" s="180"/>
      <c r="EIU35" s="180"/>
      <c r="EIV35" s="180"/>
      <c r="EIW35" s="180"/>
      <c r="EIX35" s="180"/>
      <c r="EIY35" s="180"/>
      <c r="EIZ35" s="180"/>
      <c r="EJA35" s="180"/>
      <c r="EJB35" s="180"/>
      <c r="EJC35" s="180"/>
      <c r="EJD35" s="180"/>
      <c r="EJE35" s="180"/>
      <c r="EJF35" s="180"/>
      <c r="EJG35" s="180"/>
      <c r="EJH35" s="180"/>
      <c r="EJI35" s="180"/>
      <c r="EJJ35" s="180"/>
      <c r="EJK35" s="180"/>
      <c r="EJL35" s="180"/>
      <c r="EJM35" s="180"/>
      <c r="EJN35" s="180"/>
      <c r="EJO35" s="180"/>
      <c r="EJP35" s="180"/>
      <c r="EJQ35" s="180"/>
      <c r="EJR35" s="180"/>
      <c r="EJS35" s="180"/>
      <c r="EJT35" s="180"/>
      <c r="EJU35" s="180"/>
      <c r="EJV35" s="180"/>
      <c r="EJW35" s="180"/>
      <c r="EJX35" s="180"/>
      <c r="EJY35" s="180"/>
      <c r="EJZ35" s="180"/>
      <c r="EKA35" s="180"/>
      <c r="EKB35" s="180"/>
      <c r="EKC35" s="180"/>
      <c r="EKD35" s="180"/>
      <c r="EKE35" s="180"/>
      <c r="EKF35" s="180"/>
      <c r="EKG35" s="180"/>
      <c r="EKH35" s="180"/>
      <c r="EKI35" s="180"/>
      <c r="EKJ35" s="180"/>
      <c r="EKK35" s="180"/>
      <c r="EKL35" s="180"/>
      <c r="EKM35" s="180"/>
      <c r="EKN35" s="180"/>
      <c r="EKO35" s="180"/>
      <c r="EKP35" s="180"/>
      <c r="EKQ35" s="180"/>
      <c r="EKR35" s="180"/>
      <c r="EKS35" s="180"/>
      <c r="EKT35" s="180"/>
      <c r="EKU35" s="180"/>
      <c r="EKV35" s="180"/>
      <c r="EKW35" s="180"/>
      <c r="EKX35" s="180"/>
      <c r="EKY35" s="180"/>
      <c r="EKZ35" s="180"/>
      <c r="ELA35" s="180"/>
      <c r="ELB35" s="180"/>
      <c r="ELC35" s="180"/>
      <c r="ELD35" s="180"/>
      <c r="ELE35" s="180"/>
      <c r="ELF35" s="180"/>
      <c r="ELG35" s="180"/>
      <c r="ELH35" s="180"/>
      <c r="ELI35" s="180"/>
      <c r="ELJ35" s="180"/>
      <c r="ELK35" s="180"/>
      <c r="ELL35" s="180"/>
      <c r="ELM35" s="180"/>
      <c r="ELN35" s="180"/>
      <c r="ELO35" s="180"/>
      <c r="ELP35" s="180"/>
      <c r="ELQ35" s="180"/>
      <c r="ELR35" s="180"/>
      <c r="ELS35" s="180"/>
      <c r="ELT35" s="180"/>
      <c r="ELU35" s="180"/>
      <c r="ELV35" s="180"/>
      <c r="ELW35" s="180"/>
      <c r="ELX35" s="180"/>
      <c r="ELY35" s="180"/>
      <c r="ELZ35" s="180"/>
      <c r="EMA35" s="180"/>
      <c r="EMB35" s="180"/>
      <c r="EMC35" s="180"/>
      <c r="EMD35" s="180"/>
      <c r="EME35" s="180"/>
      <c r="EMF35" s="180"/>
      <c r="EMG35" s="180"/>
      <c r="EMH35" s="180"/>
      <c r="EMI35" s="180"/>
      <c r="EMJ35" s="180"/>
      <c r="EMK35" s="180"/>
      <c r="EML35" s="180"/>
      <c r="EMM35" s="180"/>
      <c r="EMN35" s="180"/>
      <c r="EMO35" s="180"/>
      <c r="EMP35" s="180"/>
      <c r="EMQ35" s="180"/>
      <c r="EMR35" s="180"/>
      <c r="EMS35" s="180"/>
      <c r="EMT35" s="180"/>
      <c r="EMU35" s="180"/>
      <c r="EMV35" s="180"/>
      <c r="EMW35" s="180"/>
      <c r="EMX35" s="180"/>
      <c r="EMY35" s="180"/>
      <c r="EMZ35" s="180"/>
      <c r="ENA35" s="180"/>
      <c r="ENB35" s="180"/>
      <c r="ENC35" s="180"/>
      <c r="END35" s="180"/>
      <c r="ENE35" s="180"/>
      <c r="ENF35" s="180"/>
      <c r="ENG35" s="180"/>
      <c r="ENH35" s="180"/>
      <c r="ENI35" s="180"/>
      <c r="ENJ35" s="180"/>
      <c r="ENK35" s="180"/>
      <c r="ENL35" s="180"/>
      <c r="ENM35" s="180"/>
      <c r="ENN35" s="180"/>
      <c r="ENO35" s="180"/>
      <c r="ENP35" s="180"/>
      <c r="ENQ35" s="180"/>
      <c r="ENR35" s="180"/>
      <c r="ENS35" s="180"/>
      <c r="ENT35" s="180"/>
      <c r="ENU35" s="180"/>
      <c r="ENV35" s="180"/>
      <c r="ENW35" s="180"/>
      <c r="ENX35" s="180"/>
      <c r="ENY35" s="180"/>
      <c r="ENZ35" s="180"/>
      <c r="EOA35" s="180"/>
      <c r="EOB35" s="180"/>
      <c r="EOC35" s="180"/>
      <c r="EOD35" s="180"/>
      <c r="EOE35" s="180"/>
      <c r="EOF35" s="180"/>
      <c r="EOG35" s="180"/>
      <c r="EOH35" s="180"/>
      <c r="EOI35" s="180"/>
      <c r="EOJ35" s="180"/>
      <c r="EOK35" s="180"/>
      <c r="EOL35" s="180"/>
      <c r="EOM35" s="180"/>
      <c r="EON35" s="180"/>
      <c r="EOO35" s="180"/>
      <c r="EOP35" s="180"/>
      <c r="EOQ35" s="180"/>
      <c r="EOR35" s="180"/>
      <c r="EOS35" s="180"/>
      <c r="EOT35" s="180"/>
      <c r="EOU35" s="180"/>
      <c r="EOV35" s="180"/>
      <c r="EOW35" s="180"/>
      <c r="EOX35" s="180"/>
      <c r="EOY35" s="180"/>
      <c r="EOZ35" s="180"/>
      <c r="EPA35" s="180"/>
      <c r="EPB35" s="180"/>
      <c r="EPC35" s="180"/>
      <c r="EPD35" s="180"/>
      <c r="EPE35" s="180"/>
      <c r="EPF35" s="180"/>
      <c r="EPG35" s="180"/>
      <c r="EPH35" s="180"/>
      <c r="EPI35" s="180"/>
      <c r="EPJ35" s="180"/>
      <c r="EPK35" s="180"/>
      <c r="EPL35" s="180"/>
      <c r="EPM35" s="180"/>
      <c r="EPN35" s="180"/>
      <c r="EPO35" s="180"/>
      <c r="EPP35" s="180"/>
      <c r="EPQ35" s="180"/>
      <c r="EPR35" s="180"/>
      <c r="EPS35" s="180"/>
      <c r="EPT35" s="180"/>
      <c r="EPU35" s="180"/>
      <c r="EPV35" s="180"/>
      <c r="EPW35" s="180"/>
      <c r="EPX35" s="180"/>
      <c r="EPY35" s="180"/>
      <c r="EPZ35" s="180"/>
      <c r="EQA35" s="180"/>
      <c r="EQB35" s="180"/>
      <c r="EQC35" s="180"/>
      <c r="EQD35" s="180"/>
      <c r="EQE35" s="180"/>
      <c r="EQF35" s="180"/>
      <c r="EQG35" s="180"/>
      <c r="EQH35" s="180"/>
      <c r="EQI35" s="180"/>
      <c r="EQJ35" s="180"/>
      <c r="EQK35" s="180"/>
      <c r="EQL35" s="180"/>
      <c r="EQM35" s="180"/>
      <c r="EQN35" s="180"/>
      <c r="EQO35" s="180"/>
      <c r="EQP35" s="180"/>
      <c r="EQQ35" s="180"/>
      <c r="EQR35" s="180"/>
      <c r="EQS35" s="180"/>
      <c r="EQT35" s="180"/>
      <c r="EQU35" s="180"/>
      <c r="EQV35" s="180"/>
      <c r="EQW35" s="180"/>
      <c r="EQX35" s="180"/>
      <c r="EQY35" s="180"/>
      <c r="EQZ35" s="180"/>
      <c r="ERA35" s="180"/>
      <c r="ERB35" s="180"/>
      <c r="ERC35" s="180"/>
      <c r="ERD35" s="180"/>
      <c r="ERE35" s="180"/>
      <c r="ERF35" s="180"/>
      <c r="ERG35" s="180"/>
      <c r="ERH35" s="180"/>
      <c r="ERI35" s="180"/>
      <c r="ERJ35" s="180"/>
      <c r="ERK35" s="180"/>
      <c r="ERL35" s="180"/>
      <c r="ERM35" s="180"/>
      <c r="ERN35" s="180"/>
      <c r="ERO35" s="180"/>
      <c r="ERP35" s="180"/>
      <c r="ERQ35" s="180"/>
      <c r="ERR35" s="180"/>
      <c r="ERS35" s="180"/>
      <c r="ERT35" s="180"/>
      <c r="ERU35" s="180"/>
      <c r="ERV35" s="180"/>
      <c r="ERW35" s="180"/>
      <c r="ERX35" s="180"/>
      <c r="ERY35" s="180"/>
      <c r="ERZ35" s="180"/>
      <c r="ESA35" s="180"/>
      <c r="ESB35" s="180"/>
      <c r="ESC35" s="180"/>
      <c r="ESD35" s="180"/>
      <c r="ESE35" s="180"/>
      <c r="ESF35" s="180"/>
      <c r="ESG35" s="180"/>
      <c r="ESH35" s="180"/>
      <c r="ESI35" s="180"/>
      <c r="ESJ35" s="180"/>
      <c r="ESK35" s="180"/>
      <c r="ESL35" s="180"/>
      <c r="ESM35" s="180"/>
      <c r="ESN35" s="180"/>
      <c r="ESO35" s="180"/>
      <c r="ESP35" s="180"/>
      <c r="ESQ35" s="180"/>
      <c r="ESR35" s="180"/>
      <c r="ESS35" s="180"/>
      <c r="EST35" s="180"/>
      <c r="ESU35" s="180"/>
      <c r="ESV35" s="180"/>
      <c r="ESW35" s="180"/>
      <c r="ESX35" s="180"/>
      <c r="ESY35" s="180"/>
      <c r="ESZ35" s="180"/>
      <c r="ETA35" s="180"/>
      <c r="ETB35" s="180"/>
      <c r="ETC35" s="180"/>
      <c r="ETD35" s="180"/>
      <c r="ETE35" s="180"/>
      <c r="ETF35" s="180"/>
      <c r="ETG35" s="180"/>
      <c r="ETH35" s="180"/>
      <c r="ETI35" s="180"/>
      <c r="ETJ35" s="180"/>
      <c r="ETK35" s="180"/>
      <c r="ETL35" s="180"/>
      <c r="ETM35" s="180"/>
      <c r="ETN35" s="180"/>
      <c r="ETO35" s="180"/>
      <c r="ETP35" s="180"/>
      <c r="ETQ35" s="180"/>
      <c r="ETR35" s="180"/>
      <c r="ETS35" s="180"/>
      <c r="ETT35" s="180"/>
      <c r="ETU35" s="180"/>
      <c r="ETV35" s="180"/>
      <c r="ETW35" s="180"/>
      <c r="ETX35" s="180"/>
      <c r="ETY35" s="180"/>
      <c r="ETZ35" s="180"/>
      <c r="EUA35" s="180"/>
      <c r="EUB35" s="180"/>
      <c r="EUC35" s="180"/>
      <c r="EUD35" s="180"/>
      <c r="EUE35" s="180"/>
      <c r="EUF35" s="180"/>
      <c r="EUG35" s="180"/>
      <c r="EUH35" s="180"/>
      <c r="EUI35" s="180"/>
      <c r="EUJ35" s="180"/>
      <c r="EUK35" s="180"/>
      <c r="EUL35" s="180"/>
      <c r="EUM35" s="180"/>
      <c r="EUN35" s="180"/>
      <c r="EUO35" s="180"/>
      <c r="EUP35" s="180"/>
      <c r="EUQ35" s="180"/>
      <c r="EUR35" s="180"/>
      <c r="EUS35" s="180"/>
      <c r="EUT35" s="180"/>
      <c r="EUU35" s="180"/>
      <c r="EUV35" s="180"/>
      <c r="EUW35" s="180"/>
      <c r="EUX35" s="180"/>
      <c r="EUY35" s="180"/>
      <c r="EUZ35" s="180"/>
      <c r="EVA35" s="180"/>
      <c r="EVB35" s="180"/>
      <c r="EVC35" s="180"/>
      <c r="EVD35" s="180"/>
      <c r="EVE35" s="180"/>
      <c r="EVF35" s="180"/>
      <c r="EVG35" s="180"/>
      <c r="EVH35" s="180"/>
      <c r="EVI35" s="180"/>
      <c r="EVJ35" s="180"/>
      <c r="EVK35" s="180"/>
      <c r="EVL35" s="180"/>
      <c r="EVM35" s="180"/>
      <c r="EVN35" s="180"/>
      <c r="EVO35" s="180"/>
      <c r="EVP35" s="180"/>
      <c r="EVQ35" s="180"/>
      <c r="EVR35" s="180"/>
      <c r="EVS35" s="180"/>
      <c r="EVT35" s="180"/>
      <c r="EVU35" s="180"/>
      <c r="EVV35" s="180"/>
      <c r="EVW35" s="180"/>
      <c r="EVX35" s="180"/>
      <c r="EVY35" s="180"/>
      <c r="EVZ35" s="180"/>
      <c r="EWA35" s="180"/>
      <c r="EWB35" s="180"/>
      <c r="EWC35" s="180"/>
      <c r="EWD35" s="180"/>
      <c r="EWE35" s="180"/>
      <c r="EWF35" s="180"/>
      <c r="EWG35" s="180"/>
      <c r="EWH35" s="180"/>
      <c r="EWI35" s="180"/>
      <c r="EWJ35" s="180"/>
      <c r="EWK35" s="180"/>
      <c r="EWL35" s="180"/>
      <c r="EWM35" s="180"/>
      <c r="EWN35" s="180"/>
      <c r="EWO35" s="180"/>
      <c r="EWP35" s="180"/>
      <c r="EWQ35" s="180"/>
      <c r="EWR35" s="180"/>
      <c r="EWS35" s="180"/>
      <c r="EWT35" s="180"/>
      <c r="EWU35" s="180"/>
      <c r="EWV35" s="180"/>
      <c r="EWW35" s="180"/>
      <c r="EWX35" s="180"/>
      <c r="EWY35" s="180"/>
      <c r="EWZ35" s="180"/>
      <c r="EXA35" s="180"/>
      <c r="EXB35" s="180"/>
      <c r="EXC35" s="180"/>
      <c r="EXD35" s="180"/>
      <c r="EXE35" s="180"/>
      <c r="EXF35" s="180"/>
      <c r="EXG35" s="180"/>
      <c r="EXH35" s="180"/>
      <c r="EXI35" s="180"/>
      <c r="EXJ35" s="180"/>
      <c r="EXK35" s="180"/>
      <c r="EXL35" s="180"/>
      <c r="EXM35" s="180"/>
      <c r="EXN35" s="180"/>
      <c r="EXO35" s="180"/>
      <c r="EXP35" s="180"/>
      <c r="EXQ35" s="180"/>
      <c r="EXR35" s="180"/>
      <c r="EXS35" s="180"/>
      <c r="EXT35" s="180"/>
      <c r="EXU35" s="180"/>
      <c r="EXV35" s="180"/>
      <c r="EXW35" s="180"/>
      <c r="EXX35" s="180"/>
      <c r="EXY35" s="180"/>
      <c r="EXZ35" s="180"/>
      <c r="EYA35" s="180"/>
      <c r="EYB35" s="180"/>
      <c r="EYC35" s="180"/>
      <c r="EYD35" s="180"/>
      <c r="EYE35" s="180"/>
      <c r="EYF35" s="180"/>
      <c r="EYG35" s="180"/>
      <c r="EYH35" s="180"/>
      <c r="EYI35" s="180"/>
      <c r="EYJ35" s="180"/>
      <c r="EYK35" s="180"/>
      <c r="EYL35" s="180"/>
      <c r="EYM35" s="180"/>
      <c r="EYN35" s="180"/>
      <c r="EYO35" s="180"/>
      <c r="EYP35" s="180"/>
      <c r="EYQ35" s="180"/>
      <c r="EYR35" s="180"/>
      <c r="EYS35" s="180"/>
      <c r="EYT35" s="180"/>
      <c r="EYU35" s="180"/>
      <c r="EYV35" s="180"/>
      <c r="EYW35" s="180"/>
      <c r="EYX35" s="180"/>
      <c r="EYY35" s="180"/>
      <c r="EYZ35" s="180"/>
      <c r="EZA35" s="180"/>
      <c r="EZB35" s="180"/>
      <c r="EZC35" s="180"/>
      <c r="EZD35" s="180"/>
      <c r="EZE35" s="180"/>
      <c r="EZF35" s="180"/>
      <c r="EZG35" s="180"/>
      <c r="EZH35" s="180"/>
      <c r="EZI35" s="180"/>
      <c r="EZJ35" s="180"/>
      <c r="EZK35" s="180"/>
      <c r="EZL35" s="180"/>
      <c r="EZM35" s="180"/>
      <c r="EZN35" s="180"/>
      <c r="EZO35" s="180"/>
      <c r="EZP35" s="180"/>
      <c r="EZQ35" s="180"/>
      <c r="EZR35" s="180"/>
      <c r="EZS35" s="180"/>
      <c r="EZT35" s="180"/>
      <c r="EZU35" s="180"/>
      <c r="EZV35" s="180"/>
      <c r="EZW35" s="180"/>
      <c r="EZX35" s="180"/>
      <c r="EZY35" s="180"/>
      <c r="EZZ35" s="180"/>
      <c r="FAA35" s="180"/>
      <c r="FAB35" s="180"/>
      <c r="FAC35" s="180"/>
      <c r="FAD35" s="180"/>
      <c r="FAE35" s="180"/>
      <c r="FAF35" s="180"/>
      <c r="FAG35" s="180"/>
      <c r="FAH35" s="180"/>
      <c r="FAI35" s="180"/>
      <c r="FAJ35" s="180"/>
      <c r="FAK35" s="180"/>
      <c r="FAL35" s="180"/>
      <c r="FAM35" s="180"/>
      <c r="FAN35" s="180"/>
      <c r="FAO35" s="180"/>
      <c r="FAP35" s="180"/>
      <c r="FAQ35" s="180"/>
      <c r="FAR35" s="180"/>
      <c r="FAS35" s="180"/>
      <c r="FAT35" s="180"/>
      <c r="FAU35" s="180"/>
      <c r="FAV35" s="180"/>
      <c r="FAW35" s="180"/>
      <c r="FAX35" s="180"/>
      <c r="FAY35" s="180"/>
      <c r="FAZ35" s="180"/>
      <c r="FBA35" s="180"/>
      <c r="FBB35" s="180"/>
      <c r="FBC35" s="180"/>
      <c r="FBD35" s="180"/>
      <c r="FBE35" s="180"/>
      <c r="FBF35" s="180"/>
      <c r="FBG35" s="180"/>
      <c r="FBH35" s="180"/>
      <c r="FBI35" s="180"/>
      <c r="FBJ35" s="180"/>
      <c r="FBK35" s="180"/>
      <c r="FBL35" s="180"/>
      <c r="FBM35" s="180"/>
      <c r="FBN35" s="180"/>
      <c r="FBO35" s="180"/>
      <c r="FBP35" s="180"/>
      <c r="FBQ35" s="180"/>
      <c r="FBR35" s="180"/>
      <c r="FBS35" s="180"/>
      <c r="FBT35" s="180"/>
      <c r="FBU35" s="180"/>
      <c r="FBV35" s="180"/>
      <c r="FBW35" s="180"/>
      <c r="FBX35" s="180"/>
      <c r="FBY35" s="180"/>
      <c r="FBZ35" s="180"/>
      <c r="FCA35" s="180"/>
      <c r="FCB35" s="180"/>
      <c r="FCC35" s="180"/>
      <c r="FCD35" s="180"/>
      <c r="FCE35" s="180"/>
      <c r="FCF35" s="180"/>
      <c r="FCG35" s="180"/>
      <c r="FCH35" s="180"/>
      <c r="FCI35" s="180"/>
      <c r="FCJ35" s="180"/>
      <c r="FCK35" s="180"/>
      <c r="FCL35" s="180"/>
      <c r="FCM35" s="180"/>
      <c r="FCN35" s="180"/>
      <c r="FCO35" s="180"/>
      <c r="FCP35" s="180"/>
      <c r="FCQ35" s="180"/>
      <c r="FCR35" s="180"/>
      <c r="FCS35" s="180"/>
      <c r="FCT35" s="180"/>
      <c r="FCU35" s="180"/>
      <c r="FCV35" s="180"/>
      <c r="FCW35" s="180"/>
      <c r="FCX35" s="180"/>
      <c r="FCY35" s="180"/>
      <c r="FCZ35" s="180"/>
      <c r="FDA35" s="180"/>
      <c r="FDB35" s="180"/>
      <c r="FDC35" s="180"/>
      <c r="FDD35" s="180"/>
      <c r="FDE35" s="180"/>
      <c r="FDF35" s="180"/>
      <c r="FDG35" s="180"/>
      <c r="FDH35" s="180"/>
      <c r="FDI35" s="180"/>
      <c r="FDJ35" s="180"/>
      <c r="FDK35" s="180"/>
      <c r="FDL35" s="180"/>
      <c r="FDM35" s="180"/>
      <c r="FDN35" s="180"/>
      <c r="FDO35" s="180"/>
      <c r="FDP35" s="180"/>
      <c r="FDQ35" s="180"/>
      <c r="FDR35" s="180"/>
      <c r="FDS35" s="180"/>
      <c r="FDT35" s="180"/>
      <c r="FDU35" s="180"/>
      <c r="FDV35" s="180"/>
      <c r="FDW35" s="180"/>
      <c r="FDX35" s="180"/>
      <c r="FDY35" s="180"/>
      <c r="FDZ35" s="180"/>
      <c r="FEA35" s="180"/>
      <c r="FEB35" s="180"/>
      <c r="FEC35" s="180"/>
      <c r="FED35" s="180"/>
      <c r="FEE35" s="180"/>
      <c r="FEF35" s="180"/>
      <c r="FEG35" s="180"/>
      <c r="FEH35" s="180"/>
      <c r="FEI35" s="180"/>
      <c r="FEJ35" s="180"/>
      <c r="FEK35" s="180"/>
      <c r="FEL35" s="180"/>
      <c r="FEM35" s="180"/>
      <c r="FEN35" s="180"/>
      <c r="FEO35" s="180"/>
      <c r="FEP35" s="180"/>
      <c r="FEQ35" s="180"/>
      <c r="FER35" s="180"/>
      <c r="FES35" s="180"/>
      <c r="FET35" s="180"/>
      <c r="FEU35" s="180"/>
      <c r="FEV35" s="180"/>
      <c r="FEW35" s="180"/>
      <c r="FEX35" s="180"/>
      <c r="FEY35" s="180"/>
      <c r="FEZ35" s="180"/>
      <c r="FFA35" s="180"/>
      <c r="FFB35" s="180"/>
      <c r="FFC35" s="180"/>
      <c r="FFD35" s="180"/>
      <c r="FFE35" s="180"/>
      <c r="FFF35" s="180"/>
      <c r="FFG35" s="180"/>
      <c r="FFH35" s="180"/>
      <c r="FFI35" s="180"/>
      <c r="FFJ35" s="180"/>
      <c r="FFK35" s="180"/>
      <c r="FFL35" s="180"/>
      <c r="FFM35" s="180"/>
      <c r="FFN35" s="180"/>
      <c r="FFO35" s="180"/>
      <c r="FFP35" s="180"/>
      <c r="FFQ35" s="180"/>
      <c r="FFR35" s="180"/>
      <c r="FFS35" s="180"/>
      <c r="FFT35" s="180"/>
      <c r="FFU35" s="180"/>
      <c r="FFV35" s="180"/>
      <c r="FFW35" s="180"/>
      <c r="FFX35" s="180"/>
      <c r="FFY35" s="180"/>
      <c r="FFZ35" s="180"/>
      <c r="FGA35" s="180"/>
      <c r="FGB35" s="180"/>
      <c r="FGC35" s="180"/>
      <c r="FGD35" s="180"/>
      <c r="FGE35" s="180"/>
      <c r="FGF35" s="180"/>
      <c r="FGG35" s="180"/>
      <c r="FGH35" s="180"/>
      <c r="FGI35" s="180"/>
      <c r="FGJ35" s="180"/>
      <c r="FGK35" s="180"/>
      <c r="FGL35" s="180"/>
      <c r="FGM35" s="180"/>
      <c r="FGN35" s="180"/>
      <c r="FGO35" s="180"/>
      <c r="FGP35" s="180"/>
      <c r="FGQ35" s="180"/>
      <c r="FGR35" s="180"/>
      <c r="FGS35" s="180"/>
      <c r="FGT35" s="180"/>
      <c r="FGU35" s="180"/>
      <c r="FGV35" s="180"/>
      <c r="FGW35" s="180"/>
      <c r="FGX35" s="180"/>
      <c r="FGY35" s="180"/>
      <c r="FGZ35" s="180"/>
      <c r="FHA35" s="180"/>
      <c r="FHB35" s="180"/>
      <c r="FHC35" s="180"/>
      <c r="FHD35" s="180"/>
      <c r="FHE35" s="180"/>
      <c r="FHF35" s="180"/>
      <c r="FHG35" s="180"/>
      <c r="FHH35" s="180"/>
      <c r="FHI35" s="180"/>
      <c r="FHJ35" s="180"/>
      <c r="FHK35" s="180"/>
      <c r="FHL35" s="180"/>
      <c r="FHM35" s="180"/>
      <c r="FHN35" s="180"/>
      <c r="FHO35" s="180"/>
      <c r="FHP35" s="180"/>
      <c r="FHQ35" s="180"/>
      <c r="FHR35" s="180"/>
      <c r="FHS35" s="180"/>
      <c r="FHT35" s="180"/>
      <c r="FHU35" s="180"/>
      <c r="FHV35" s="180"/>
      <c r="FHW35" s="180"/>
      <c r="FHX35" s="180"/>
      <c r="FHY35" s="180"/>
      <c r="FHZ35" s="180"/>
      <c r="FIA35" s="180"/>
      <c r="FIB35" s="180"/>
      <c r="FIC35" s="180"/>
      <c r="FID35" s="180"/>
      <c r="FIE35" s="180"/>
      <c r="FIF35" s="180"/>
      <c r="FIG35" s="180"/>
      <c r="FIH35" s="180"/>
      <c r="FII35" s="180"/>
      <c r="FIJ35" s="180"/>
      <c r="FIK35" s="180"/>
      <c r="FIL35" s="180"/>
      <c r="FIM35" s="180"/>
      <c r="FIN35" s="180"/>
      <c r="FIO35" s="180"/>
      <c r="FIP35" s="180"/>
      <c r="FIQ35" s="180"/>
      <c r="FIR35" s="180"/>
      <c r="FIS35" s="180"/>
      <c r="FIT35" s="180"/>
      <c r="FIU35" s="180"/>
      <c r="FIV35" s="180"/>
      <c r="FIW35" s="180"/>
      <c r="FIX35" s="180"/>
      <c r="FIY35" s="180"/>
      <c r="FIZ35" s="180"/>
      <c r="FJA35" s="180"/>
      <c r="FJB35" s="180"/>
      <c r="FJC35" s="180"/>
      <c r="FJD35" s="180"/>
      <c r="FJE35" s="180"/>
      <c r="FJF35" s="180"/>
      <c r="FJG35" s="180"/>
      <c r="FJH35" s="180"/>
      <c r="FJI35" s="180"/>
      <c r="FJJ35" s="180"/>
      <c r="FJK35" s="180"/>
      <c r="FJL35" s="180"/>
      <c r="FJM35" s="180"/>
      <c r="FJN35" s="180"/>
      <c r="FJO35" s="180"/>
      <c r="FJP35" s="180"/>
      <c r="FJQ35" s="180"/>
      <c r="FJR35" s="180"/>
      <c r="FJS35" s="180"/>
      <c r="FJT35" s="180"/>
      <c r="FJU35" s="180"/>
      <c r="FJV35" s="180"/>
      <c r="FJW35" s="180"/>
      <c r="FJX35" s="180"/>
      <c r="FJY35" s="180"/>
      <c r="FJZ35" s="180"/>
      <c r="FKA35" s="180"/>
      <c r="FKB35" s="180"/>
      <c r="FKC35" s="180"/>
      <c r="FKD35" s="180"/>
      <c r="FKE35" s="180"/>
      <c r="FKF35" s="180"/>
      <c r="FKG35" s="180"/>
      <c r="FKH35" s="180"/>
      <c r="FKI35" s="180"/>
      <c r="FKJ35" s="180"/>
      <c r="FKK35" s="180"/>
      <c r="FKL35" s="180"/>
      <c r="FKM35" s="180"/>
      <c r="FKN35" s="180"/>
      <c r="FKO35" s="180"/>
      <c r="FKP35" s="180"/>
      <c r="FKQ35" s="180"/>
      <c r="FKR35" s="180"/>
      <c r="FKS35" s="180"/>
      <c r="FKT35" s="180"/>
      <c r="FKU35" s="180"/>
      <c r="FKV35" s="180"/>
      <c r="FKW35" s="180"/>
      <c r="FKX35" s="180"/>
      <c r="FKY35" s="180"/>
      <c r="FKZ35" s="180"/>
      <c r="FLA35" s="180"/>
      <c r="FLB35" s="180"/>
      <c r="FLC35" s="180"/>
      <c r="FLD35" s="180"/>
      <c r="FLE35" s="180"/>
      <c r="FLF35" s="180"/>
      <c r="FLG35" s="180"/>
      <c r="FLH35" s="180"/>
      <c r="FLI35" s="180"/>
      <c r="FLJ35" s="180"/>
      <c r="FLK35" s="180"/>
      <c r="FLL35" s="180"/>
      <c r="FLM35" s="180"/>
      <c r="FLN35" s="180"/>
      <c r="FLO35" s="180"/>
      <c r="FLP35" s="180"/>
      <c r="FLQ35" s="180"/>
      <c r="FLR35" s="180"/>
      <c r="FLS35" s="180"/>
      <c r="FLT35" s="180"/>
      <c r="FLU35" s="180"/>
      <c r="FLV35" s="180"/>
      <c r="FLW35" s="180"/>
      <c r="FLX35" s="180"/>
      <c r="FLY35" s="180"/>
      <c r="FLZ35" s="180"/>
      <c r="FMA35" s="180"/>
      <c r="FMB35" s="180"/>
      <c r="FMC35" s="180"/>
      <c r="FMD35" s="180"/>
      <c r="FME35" s="180"/>
      <c r="FMF35" s="180"/>
      <c r="FMG35" s="180"/>
      <c r="FMH35" s="180"/>
      <c r="FMI35" s="180"/>
      <c r="FMJ35" s="180"/>
      <c r="FMK35" s="180"/>
      <c r="FML35" s="180"/>
      <c r="FMM35" s="180"/>
      <c r="FMN35" s="180"/>
      <c r="FMO35" s="180"/>
      <c r="FMP35" s="180"/>
      <c r="FMQ35" s="180"/>
      <c r="FMR35" s="180"/>
      <c r="FMS35" s="180"/>
      <c r="FMT35" s="180"/>
      <c r="FMU35" s="180"/>
      <c r="FMV35" s="180"/>
      <c r="FMW35" s="180"/>
      <c r="FMX35" s="180"/>
      <c r="FMY35" s="180"/>
      <c r="FMZ35" s="180"/>
      <c r="FNA35" s="180"/>
      <c r="FNB35" s="180"/>
      <c r="FNC35" s="180"/>
      <c r="FND35" s="180"/>
      <c r="FNE35" s="180"/>
      <c r="FNF35" s="180"/>
      <c r="FNG35" s="180"/>
      <c r="FNH35" s="180"/>
      <c r="FNI35" s="180"/>
      <c r="FNJ35" s="180"/>
      <c r="FNK35" s="180"/>
      <c r="FNL35" s="180"/>
      <c r="FNM35" s="180"/>
      <c r="FNN35" s="180"/>
      <c r="FNO35" s="180"/>
      <c r="FNP35" s="180"/>
      <c r="FNQ35" s="180"/>
      <c r="FNR35" s="180"/>
      <c r="FNS35" s="180"/>
      <c r="FNT35" s="180"/>
      <c r="FNU35" s="180"/>
      <c r="FNV35" s="180"/>
      <c r="FNW35" s="180"/>
      <c r="FNX35" s="180"/>
      <c r="FNY35" s="180"/>
      <c r="FNZ35" s="180"/>
      <c r="FOA35" s="180"/>
      <c r="FOB35" s="180"/>
      <c r="FOC35" s="180"/>
      <c r="FOD35" s="180"/>
      <c r="FOE35" s="180"/>
      <c r="FOF35" s="180"/>
      <c r="FOG35" s="180"/>
      <c r="FOH35" s="180"/>
      <c r="FOI35" s="180"/>
      <c r="FOJ35" s="180"/>
      <c r="FOK35" s="180"/>
      <c r="FOL35" s="180"/>
      <c r="FOM35" s="180"/>
      <c r="FON35" s="180"/>
      <c r="FOO35" s="180"/>
      <c r="FOP35" s="180"/>
      <c r="FOQ35" s="180"/>
      <c r="FOR35" s="180"/>
      <c r="FOS35" s="180"/>
      <c r="FOT35" s="180"/>
      <c r="FOU35" s="180"/>
      <c r="FOV35" s="180"/>
      <c r="FOW35" s="180"/>
      <c r="FOX35" s="180"/>
      <c r="FOY35" s="180"/>
      <c r="FOZ35" s="180"/>
      <c r="FPA35" s="180"/>
      <c r="FPB35" s="180"/>
      <c r="FPC35" s="180"/>
      <c r="FPD35" s="180"/>
      <c r="FPE35" s="180"/>
      <c r="FPF35" s="180"/>
      <c r="FPG35" s="180"/>
      <c r="FPH35" s="180"/>
      <c r="FPI35" s="180"/>
      <c r="FPJ35" s="180"/>
      <c r="FPK35" s="180"/>
      <c r="FPL35" s="180"/>
      <c r="FPM35" s="180"/>
      <c r="FPN35" s="180"/>
      <c r="FPO35" s="180"/>
      <c r="FPP35" s="180"/>
      <c r="FPQ35" s="180"/>
      <c r="FPR35" s="180"/>
      <c r="FPS35" s="180"/>
      <c r="FPT35" s="180"/>
      <c r="FPU35" s="180"/>
      <c r="FPV35" s="180"/>
      <c r="FPW35" s="180"/>
      <c r="FPX35" s="180"/>
      <c r="FPY35" s="180"/>
      <c r="FPZ35" s="180"/>
      <c r="FQA35" s="180"/>
      <c r="FQB35" s="180"/>
      <c r="FQC35" s="180"/>
      <c r="FQD35" s="180"/>
      <c r="FQE35" s="180"/>
      <c r="FQF35" s="180"/>
      <c r="FQG35" s="180"/>
      <c r="FQH35" s="180"/>
      <c r="FQI35" s="180"/>
      <c r="FQJ35" s="180"/>
      <c r="FQK35" s="180"/>
      <c r="FQL35" s="180"/>
      <c r="FQM35" s="180"/>
      <c r="FQN35" s="180"/>
      <c r="FQO35" s="180"/>
      <c r="FQP35" s="180"/>
      <c r="FQQ35" s="180"/>
      <c r="FQR35" s="180"/>
      <c r="FQS35" s="180"/>
      <c r="FQT35" s="180"/>
      <c r="FQU35" s="180"/>
      <c r="FQV35" s="180"/>
      <c r="FQW35" s="180"/>
      <c r="FQX35" s="180"/>
      <c r="FQY35" s="180"/>
      <c r="FQZ35" s="180"/>
      <c r="FRA35" s="180"/>
      <c r="FRB35" s="180"/>
      <c r="FRC35" s="180"/>
      <c r="FRD35" s="180"/>
      <c r="FRE35" s="180"/>
      <c r="FRF35" s="180"/>
      <c r="FRG35" s="180"/>
      <c r="FRH35" s="180"/>
      <c r="FRI35" s="180"/>
      <c r="FRJ35" s="180"/>
      <c r="FRK35" s="180"/>
      <c r="FRL35" s="180"/>
      <c r="FRM35" s="180"/>
      <c r="FRN35" s="180"/>
      <c r="FRO35" s="180"/>
      <c r="FRP35" s="180"/>
      <c r="FRQ35" s="180"/>
      <c r="FRR35" s="180"/>
      <c r="FRS35" s="180"/>
      <c r="FRT35" s="180"/>
      <c r="FRU35" s="180"/>
      <c r="FRV35" s="180"/>
      <c r="FRW35" s="180"/>
      <c r="FRX35" s="180"/>
      <c r="FRY35" s="180"/>
      <c r="FRZ35" s="180"/>
      <c r="FSA35" s="180"/>
      <c r="FSB35" s="180"/>
      <c r="FSC35" s="180"/>
      <c r="FSD35" s="180"/>
      <c r="FSE35" s="180"/>
      <c r="FSF35" s="180"/>
      <c r="FSG35" s="180"/>
      <c r="FSH35" s="180"/>
      <c r="FSI35" s="180"/>
      <c r="FSJ35" s="180"/>
      <c r="FSK35" s="180"/>
      <c r="FSL35" s="180"/>
      <c r="FSM35" s="180"/>
      <c r="FSN35" s="180"/>
      <c r="FSO35" s="180"/>
      <c r="FSP35" s="180"/>
      <c r="FSQ35" s="180"/>
      <c r="FSR35" s="180"/>
      <c r="FSS35" s="180"/>
      <c r="FST35" s="180"/>
      <c r="FSU35" s="180"/>
      <c r="FSV35" s="180"/>
      <c r="FSW35" s="180"/>
      <c r="FSX35" s="180"/>
      <c r="FSY35" s="180"/>
      <c r="FSZ35" s="180"/>
      <c r="FTA35" s="180"/>
      <c r="FTB35" s="180"/>
      <c r="FTC35" s="180"/>
      <c r="FTD35" s="180"/>
      <c r="FTE35" s="180"/>
      <c r="FTF35" s="180"/>
      <c r="FTG35" s="180"/>
      <c r="FTH35" s="180"/>
      <c r="FTI35" s="180"/>
      <c r="FTJ35" s="180"/>
      <c r="FTK35" s="180"/>
      <c r="FTL35" s="180"/>
      <c r="FTM35" s="180"/>
      <c r="FTN35" s="180"/>
      <c r="FTO35" s="180"/>
      <c r="FTP35" s="180"/>
      <c r="FTQ35" s="180"/>
      <c r="FTR35" s="180"/>
      <c r="FTS35" s="180"/>
      <c r="FTT35" s="180"/>
      <c r="FTU35" s="180"/>
      <c r="FTV35" s="180"/>
      <c r="FTW35" s="180"/>
      <c r="FTX35" s="180"/>
      <c r="FTY35" s="180"/>
      <c r="FTZ35" s="180"/>
      <c r="FUA35" s="180"/>
      <c r="FUB35" s="180"/>
      <c r="FUC35" s="180"/>
      <c r="FUD35" s="180"/>
      <c r="FUE35" s="180"/>
      <c r="FUF35" s="180"/>
      <c r="FUG35" s="180"/>
      <c r="FUH35" s="180"/>
      <c r="FUI35" s="180"/>
      <c r="FUJ35" s="180"/>
      <c r="FUK35" s="180"/>
      <c r="FUL35" s="180"/>
      <c r="FUM35" s="180"/>
      <c r="FUN35" s="180"/>
      <c r="FUO35" s="180"/>
      <c r="FUP35" s="180"/>
      <c r="FUQ35" s="180"/>
      <c r="FUR35" s="180"/>
      <c r="FUS35" s="180"/>
      <c r="FUT35" s="180"/>
      <c r="FUU35" s="180"/>
      <c r="FUV35" s="180"/>
      <c r="FUW35" s="180"/>
      <c r="FUX35" s="180"/>
      <c r="FUY35" s="180"/>
      <c r="FUZ35" s="180"/>
      <c r="FVA35" s="180"/>
      <c r="FVB35" s="180"/>
      <c r="FVC35" s="180"/>
      <c r="FVD35" s="180"/>
      <c r="FVE35" s="180"/>
      <c r="FVF35" s="180"/>
      <c r="FVG35" s="180"/>
      <c r="FVH35" s="180"/>
      <c r="FVI35" s="180"/>
      <c r="FVJ35" s="180"/>
      <c r="FVK35" s="180"/>
      <c r="FVL35" s="180"/>
      <c r="FVM35" s="180"/>
      <c r="FVN35" s="180"/>
      <c r="FVO35" s="180"/>
      <c r="FVP35" s="180"/>
      <c r="FVQ35" s="180"/>
      <c r="FVR35" s="180"/>
      <c r="FVS35" s="180"/>
      <c r="FVT35" s="180"/>
      <c r="FVU35" s="180"/>
      <c r="FVV35" s="180"/>
      <c r="FVW35" s="180"/>
      <c r="FVX35" s="180"/>
      <c r="FVY35" s="180"/>
      <c r="FVZ35" s="180"/>
      <c r="FWA35" s="180"/>
      <c r="FWB35" s="180"/>
      <c r="FWC35" s="180"/>
      <c r="FWD35" s="180"/>
      <c r="FWE35" s="180"/>
      <c r="FWF35" s="180"/>
      <c r="FWG35" s="180"/>
      <c r="FWH35" s="180"/>
      <c r="FWI35" s="180"/>
      <c r="FWJ35" s="180"/>
      <c r="FWK35" s="180"/>
      <c r="FWL35" s="180"/>
      <c r="FWM35" s="180"/>
      <c r="FWN35" s="180"/>
      <c r="FWO35" s="180"/>
      <c r="FWP35" s="180"/>
      <c r="FWQ35" s="180"/>
      <c r="FWR35" s="180"/>
      <c r="FWS35" s="180"/>
      <c r="FWT35" s="180"/>
      <c r="FWU35" s="180"/>
      <c r="FWV35" s="180"/>
      <c r="FWW35" s="180"/>
      <c r="FWX35" s="180"/>
      <c r="FWY35" s="180"/>
      <c r="FWZ35" s="180"/>
      <c r="FXA35" s="180"/>
      <c r="FXB35" s="180"/>
      <c r="FXC35" s="180"/>
      <c r="FXD35" s="180"/>
      <c r="FXE35" s="180"/>
      <c r="FXF35" s="180"/>
      <c r="FXG35" s="180"/>
      <c r="FXH35" s="180"/>
      <c r="FXI35" s="180"/>
      <c r="FXJ35" s="180"/>
      <c r="FXK35" s="180"/>
      <c r="FXL35" s="180"/>
      <c r="FXM35" s="180"/>
      <c r="FXN35" s="180"/>
      <c r="FXO35" s="180"/>
      <c r="FXP35" s="180"/>
      <c r="FXQ35" s="180"/>
      <c r="FXR35" s="180"/>
      <c r="FXS35" s="180"/>
      <c r="FXT35" s="180"/>
      <c r="FXU35" s="180"/>
      <c r="FXV35" s="180"/>
      <c r="FXW35" s="180"/>
      <c r="FXX35" s="180"/>
      <c r="FXY35" s="180"/>
      <c r="FXZ35" s="180"/>
      <c r="FYA35" s="180"/>
      <c r="FYB35" s="180"/>
      <c r="FYC35" s="180"/>
      <c r="FYD35" s="180"/>
      <c r="FYE35" s="180"/>
      <c r="FYF35" s="180"/>
      <c r="FYG35" s="180"/>
      <c r="FYH35" s="180"/>
      <c r="FYI35" s="180"/>
      <c r="FYJ35" s="180"/>
      <c r="FYK35" s="180"/>
      <c r="FYL35" s="180"/>
      <c r="FYM35" s="180"/>
      <c r="FYN35" s="180"/>
      <c r="FYO35" s="180"/>
      <c r="FYP35" s="180"/>
      <c r="FYQ35" s="180"/>
      <c r="FYR35" s="180"/>
      <c r="FYS35" s="180"/>
      <c r="FYT35" s="180"/>
      <c r="FYU35" s="180"/>
      <c r="FYV35" s="180"/>
      <c r="FYW35" s="180"/>
      <c r="FYX35" s="180"/>
      <c r="FYY35" s="180"/>
      <c r="FYZ35" s="180"/>
      <c r="FZA35" s="180"/>
      <c r="FZB35" s="180"/>
      <c r="FZC35" s="180"/>
      <c r="FZD35" s="180"/>
      <c r="FZE35" s="180"/>
      <c r="FZF35" s="180"/>
      <c r="FZG35" s="180"/>
      <c r="FZH35" s="180"/>
      <c r="FZI35" s="180"/>
      <c r="FZJ35" s="180"/>
      <c r="FZK35" s="180"/>
      <c r="FZL35" s="180"/>
      <c r="FZM35" s="180"/>
      <c r="FZN35" s="180"/>
      <c r="FZO35" s="180"/>
      <c r="FZP35" s="180"/>
      <c r="FZQ35" s="180"/>
      <c r="FZR35" s="180"/>
      <c r="FZS35" s="180"/>
      <c r="FZT35" s="180"/>
      <c r="FZU35" s="180"/>
      <c r="FZV35" s="180"/>
      <c r="FZW35" s="180"/>
      <c r="FZX35" s="180"/>
      <c r="FZY35" s="180"/>
      <c r="FZZ35" s="180"/>
      <c r="GAA35" s="180"/>
      <c r="GAB35" s="180"/>
      <c r="GAC35" s="180"/>
      <c r="GAD35" s="180"/>
      <c r="GAE35" s="180"/>
      <c r="GAF35" s="180"/>
      <c r="GAG35" s="180"/>
      <c r="GAH35" s="180"/>
      <c r="GAI35" s="180"/>
      <c r="GAJ35" s="180"/>
      <c r="GAK35" s="180"/>
      <c r="GAL35" s="180"/>
      <c r="GAM35" s="180"/>
      <c r="GAN35" s="180"/>
      <c r="GAO35" s="180"/>
      <c r="GAP35" s="180"/>
      <c r="GAQ35" s="180"/>
      <c r="GAR35" s="180"/>
      <c r="GAS35" s="180"/>
      <c r="GAT35" s="180"/>
      <c r="GAU35" s="180"/>
      <c r="GAV35" s="180"/>
      <c r="GAW35" s="180"/>
      <c r="GAX35" s="180"/>
      <c r="GAY35" s="180"/>
      <c r="GAZ35" s="180"/>
      <c r="GBA35" s="180"/>
      <c r="GBB35" s="180"/>
      <c r="GBC35" s="180"/>
      <c r="GBD35" s="180"/>
      <c r="GBE35" s="180"/>
      <c r="GBF35" s="180"/>
      <c r="GBG35" s="180"/>
      <c r="GBH35" s="180"/>
      <c r="GBI35" s="180"/>
      <c r="GBJ35" s="180"/>
      <c r="GBK35" s="180"/>
      <c r="GBL35" s="180"/>
      <c r="GBM35" s="180"/>
      <c r="GBN35" s="180"/>
      <c r="GBO35" s="180"/>
      <c r="GBP35" s="180"/>
      <c r="GBQ35" s="180"/>
      <c r="GBR35" s="180"/>
      <c r="GBS35" s="180"/>
      <c r="GBT35" s="180"/>
      <c r="GBU35" s="180"/>
      <c r="GBV35" s="180"/>
      <c r="GBW35" s="180"/>
      <c r="GBX35" s="180"/>
      <c r="GBY35" s="180"/>
      <c r="GBZ35" s="180"/>
      <c r="GCA35" s="180"/>
      <c r="GCB35" s="180"/>
      <c r="GCC35" s="180"/>
      <c r="GCD35" s="180"/>
      <c r="GCE35" s="180"/>
      <c r="GCF35" s="180"/>
      <c r="GCG35" s="180"/>
      <c r="GCH35" s="180"/>
      <c r="GCI35" s="180"/>
      <c r="GCJ35" s="180"/>
      <c r="GCK35" s="180"/>
      <c r="GCL35" s="180"/>
      <c r="GCM35" s="180"/>
      <c r="GCN35" s="180"/>
      <c r="GCO35" s="180"/>
      <c r="GCP35" s="180"/>
      <c r="GCQ35" s="180"/>
      <c r="GCR35" s="180"/>
      <c r="GCS35" s="180"/>
      <c r="GCT35" s="180"/>
      <c r="GCU35" s="180"/>
      <c r="GCV35" s="180"/>
      <c r="GCW35" s="180"/>
      <c r="GCX35" s="180"/>
      <c r="GCY35" s="180"/>
      <c r="GCZ35" s="180"/>
      <c r="GDA35" s="180"/>
      <c r="GDB35" s="180"/>
      <c r="GDC35" s="180"/>
      <c r="GDD35" s="180"/>
      <c r="GDE35" s="180"/>
      <c r="GDF35" s="180"/>
      <c r="GDG35" s="180"/>
      <c r="GDH35" s="180"/>
      <c r="GDI35" s="180"/>
      <c r="GDJ35" s="180"/>
      <c r="GDK35" s="180"/>
      <c r="GDL35" s="180"/>
      <c r="GDM35" s="180"/>
      <c r="GDN35" s="180"/>
      <c r="GDO35" s="180"/>
      <c r="GDP35" s="180"/>
      <c r="GDQ35" s="180"/>
      <c r="GDR35" s="180"/>
      <c r="GDS35" s="180"/>
      <c r="GDT35" s="180"/>
      <c r="GDU35" s="180"/>
      <c r="GDV35" s="180"/>
      <c r="GDW35" s="180"/>
      <c r="GDX35" s="180"/>
      <c r="GDY35" s="180"/>
      <c r="GDZ35" s="180"/>
      <c r="GEA35" s="180"/>
      <c r="GEB35" s="180"/>
      <c r="GEC35" s="180"/>
      <c r="GED35" s="180"/>
      <c r="GEE35" s="180"/>
      <c r="GEF35" s="180"/>
      <c r="GEG35" s="180"/>
      <c r="GEH35" s="180"/>
      <c r="GEI35" s="180"/>
      <c r="GEJ35" s="180"/>
      <c r="GEK35" s="180"/>
      <c r="GEL35" s="180"/>
      <c r="GEM35" s="180"/>
      <c r="GEN35" s="180"/>
      <c r="GEO35" s="180"/>
      <c r="GEP35" s="180"/>
      <c r="GEQ35" s="180"/>
      <c r="GER35" s="180"/>
      <c r="GES35" s="180"/>
      <c r="GET35" s="180"/>
      <c r="GEU35" s="180"/>
      <c r="GEV35" s="180"/>
      <c r="GEW35" s="180"/>
      <c r="GEX35" s="180"/>
      <c r="GEY35" s="180"/>
      <c r="GEZ35" s="180"/>
      <c r="GFA35" s="180"/>
      <c r="GFB35" s="180"/>
      <c r="GFC35" s="180"/>
      <c r="GFD35" s="180"/>
      <c r="GFE35" s="180"/>
      <c r="GFF35" s="180"/>
      <c r="GFG35" s="180"/>
      <c r="GFH35" s="180"/>
      <c r="GFI35" s="180"/>
      <c r="GFJ35" s="180"/>
      <c r="GFK35" s="180"/>
      <c r="GFL35" s="180"/>
      <c r="GFM35" s="180"/>
      <c r="GFN35" s="180"/>
      <c r="GFO35" s="180"/>
      <c r="GFP35" s="180"/>
      <c r="GFQ35" s="180"/>
      <c r="GFR35" s="180"/>
      <c r="GFS35" s="180"/>
      <c r="GFT35" s="180"/>
      <c r="GFU35" s="180"/>
      <c r="GFV35" s="180"/>
      <c r="GFW35" s="180"/>
      <c r="GFX35" s="180"/>
      <c r="GFY35" s="180"/>
      <c r="GFZ35" s="180"/>
      <c r="GGA35" s="180"/>
      <c r="GGB35" s="180"/>
      <c r="GGC35" s="180"/>
      <c r="GGD35" s="180"/>
      <c r="GGE35" s="180"/>
      <c r="GGF35" s="180"/>
      <c r="GGG35" s="180"/>
      <c r="GGH35" s="180"/>
      <c r="GGI35" s="180"/>
      <c r="GGJ35" s="180"/>
      <c r="GGK35" s="180"/>
      <c r="GGL35" s="180"/>
      <c r="GGM35" s="180"/>
      <c r="GGN35" s="180"/>
      <c r="GGO35" s="180"/>
      <c r="GGP35" s="180"/>
      <c r="GGQ35" s="180"/>
      <c r="GGR35" s="180"/>
      <c r="GGS35" s="180"/>
      <c r="GGT35" s="180"/>
      <c r="GGU35" s="180"/>
      <c r="GGV35" s="180"/>
      <c r="GGW35" s="180"/>
      <c r="GGX35" s="180"/>
      <c r="GGY35" s="180"/>
      <c r="GGZ35" s="180"/>
      <c r="GHA35" s="180"/>
      <c r="GHB35" s="180"/>
      <c r="GHC35" s="180"/>
      <c r="GHD35" s="180"/>
      <c r="GHE35" s="180"/>
      <c r="GHF35" s="180"/>
      <c r="GHG35" s="180"/>
      <c r="GHH35" s="180"/>
      <c r="GHI35" s="180"/>
      <c r="GHJ35" s="180"/>
      <c r="GHK35" s="180"/>
      <c r="GHL35" s="180"/>
      <c r="GHM35" s="180"/>
      <c r="GHN35" s="180"/>
      <c r="GHO35" s="180"/>
      <c r="GHP35" s="180"/>
      <c r="GHQ35" s="180"/>
      <c r="GHR35" s="180"/>
      <c r="GHS35" s="180"/>
      <c r="GHT35" s="180"/>
      <c r="GHU35" s="180"/>
      <c r="GHV35" s="180"/>
      <c r="GHW35" s="180"/>
      <c r="GHX35" s="180"/>
      <c r="GHY35" s="180"/>
      <c r="GHZ35" s="180"/>
      <c r="GIA35" s="180"/>
      <c r="GIB35" s="180"/>
      <c r="GIC35" s="180"/>
      <c r="GID35" s="180"/>
      <c r="GIE35" s="180"/>
      <c r="GIF35" s="180"/>
      <c r="GIG35" s="180"/>
      <c r="GIH35" s="180"/>
      <c r="GII35" s="180"/>
      <c r="GIJ35" s="180"/>
      <c r="GIK35" s="180"/>
      <c r="GIL35" s="180"/>
      <c r="GIM35" s="180"/>
      <c r="GIN35" s="180"/>
      <c r="GIO35" s="180"/>
      <c r="GIP35" s="180"/>
      <c r="GIQ35" s="180"/>
      <c r="GIR35" s="180"/>
      <c r="GIS35" s="180"/>
      <c r="GIT35" s="180"/>
      <c r="GIU35" s="180"/>
      <c r="GIV35" s="180"/>
      <c r="GIW35" s="180"/>
      <c r="GIX35" s="180"/>
      <c r="GIY35" s="180"/>
      <c r="GIZ35" s="180"/>
      <c r="GJA35" s="180"/>
      <c r="GJB35" s="180"/>
      <c r="GJC35" s="180"/>
      <c r="GJD35" s="180"/>
      <c r="GJE35" s="180"/>
      <c r="GJF35" s="180"/>
      <c r="GJG35" s="180"/>
      <c r="GJH35" s="180"/>
      <c r="GJI35" s="180"/>
      <c r="GJJ35" s="180"/>
      <c r="GJK35" s="180"/>
      <c r="GJL35" s="180"/>
      <c r="GJM35" s="180"/>
      <c r="GJN35" s="180"/>
      <c r="GJO35" s="180"/>
      <c r="GJP35" s="180"/>
      <c r="GJQ35" s="180"/>
      <c r="GJR35" s="180"/>
      <c r="GJS35" s="180"/>
      <c r="GJT35" s="180"/>
      <c r="GJU35" s="180"/>
      <c r="GJV35" s="180"/>
      <c r="GJW35" s="180"/>
      <c r="GJX35" s="180"/>
      <c r="GJY35" s="180"/>
      <c r="GJZ35" s="180"/>
      <c r="GKA35" s="180"/>
      <c r="GKB35" s="180"/>
      <c r="GKC35" s="180"/>
      <c r="GKD35" s="180"/>
      <c r="GKE35" s="180"/>
      <c r="GKF35" s="180"/>
      <c r="GKG35" s="180"/>
      <c r="GKH35" s="180"/>
      <c r="GKI35" s="180"/>
      <c r="GKJ35" s="180"/>
      <c r="GKK35" s="180"/>
      <c r="GKL35" s="180"/>
      <c r="GKM35" s="180"/>
      <c r="GKN35" s="180"/>
      <c r="GKO35" s="180"/>
      <c r="GKP35" s="180"/>
      <c r="GKQ35" s="180"/>
      <c r="GKR35" s="180"/>
      <c r="GKS35" s="180"/>
      <c r="GKT35" s="180"/>
      <c r="GKU35" s="180"/>
      <c r="GKV35" s="180"/>
      <c r="GKW35" s="180"/>
      <c r="GKX35" s="180"/>
      <c r="GKY35" s="180"/>
      <c r="GKZ35" s="180"/>
      <c r="GLA35" s="180"/>
      <c r="GLB35" s="180"/>
      <c r="GLC35" s="180"/>
      <c r="GLD35" s="180"/>
      <c r="GLE35" s="180"/>
      <c r="GLF35" s="180"/>
      <c r="GLG35" s="180"/>
      <c r="GLH35" s="180"/>
      <c r="GLI35" s="180"/>
      <c r="GLJ35" s="180"/>
      <c r="GLK35" s="180"/>
      <c r="GLL35" s="180"/>
      <c r="GLM35" s="180"/>
      <c r="GLN35" s="180"/>
      <c r="GLO35" s="180"/>
      <c r="GLP35" s="180"/>
      <c r="GLQ35" s="180"/>
      <c r="GLR35" s="180"/>
      <c r="GLS35" s="180"/>
      <c r="GLT35" s="180"/>
      <c r="GLU35" s="180"/>
      <c r="GLV35" s="180"/>
      <c r="GLW35" s="180"/>
      <c r="GLX35" s="180"/>
      <c r="GLY35" s="180"/>
      <c r="GLZ35" s="180"/>
      <c r="GMA35" s="180"/>
      <c r="GMB35" s="180"/>
      <c r="GMC35" s="180"/>
      <c r="GMD35" s="180"/>
      <c r="GME35" s="180"/>
      <c r="GMF35" s="180"/>
      <c r="GMG35" s="180"/>
      <c r="GMH35" s="180"/>
      <c r="GMI35" s="180"/>
      <c r="GMJ35" s="180"/>
      <c r="GMK35" s="180"/>
      <c r="GML35" s="180"/>
      <c r="GMM35" s="180"/>
      <c r="GMN35" s="180"/>
      <c r="GMO35" s="180"/>
      <c r="GMP35" s="180"/>
      <c r="GMQ35" s="180"/>
      <c r="GMR35" s="180"/>
      <c r="GMS35" s="180"/>
      <c r="GMT35" s="180"/>
      <c r="GMU35" s="180"/>
      <c r="GMV35" s="180"/>
      <c r="GMW35" s="180"/>
      <c r="GMX35" s="180"/>
      <c r="GMY35" s="180"/>
      <c r="GMZ35" s="180"/>
      <c r="GNA35" s="180"/>
      <c r="GNB35" s="180"/>
      <c r="GNC35" s="180"/>
      <c r="GND35" s="180"/>
      <c r="GNE35" s="180"/>
      <c r="GNF35" s="180"/>
      <c r="GNG35" s="180"/>
      <c r="GNH35" s="180"/>
      <c r="GNI35" s="180"/>
      <c r="GNJ35" s="180"/>
      <c r="GNK35" s="180"/>
      <c r="GNL35" s="180"/>
      <c r="GNM35" s="180"/>
      <c r="GNN35" s="180"/>
      <c r="GNO35" s="180"/>
      <c r="GNP35" s="180"/>
      <c r="GNQ35" s="180"/>
      <c r="GNR35" s="180"/>
      <c r="GNS35" s="180"/>
      <c r="GNT35" s="180"/>
      <c r="GNU35" s="180"/>
      <c r="GNV35" s="180"/>
      <c r="GNW35" s="180"/>
      <c r="GNX35" s="180"/>
      <c r="GNY35" s="180"/>
      <c r="GNZ35" s="180"/>
      <c r="GOA35" s="180"/>
      <c r="GOB35" s="180"/>
      <c r="GOC35" s="180"/>
      <c r="GOD35" s="180"/>
      <c r="GOE35" s="180"/>
      <c r="GOF35" s="180"/>
      <c r="GOG35" s="180"/>
      <c r="GOH35" s="180"/>
      <c r="GOI35" s="180"/>
      <c r="GOJ35" s="180"/>
      <c r="GOK35" s="180"/>
      <c r="GOL35" s="180"/>
      <c r="GOM35" s="180"/>
      <c r="GON35" s="180"/>
      <c r="GOO35" s="180"/>
      <c r="GOP35" s="180"/>
      <c r="GOQ35" s="180"/>
      <c r="GOR35" s="180"/>
      <c r="GOS35" s="180"/>
      <c r="GOT35" s="180"/>
      <c r="GOU35" s="180"/>
      <c r="GOV35" s="180"/>
      <c r="GOW35" s="180"/>
      <c r="GOX35" s="180"/>
      <c r="GOY35" s="180"/>
      <c r="GOZ35" s="180"/>
      <c r="GPA35" s="180"/>
      <c r="GPB35" s="180"/>
      <c r="GPC35" s="180"/>
      <c r="GPD35" s="180"/>
      <c r="GPE35" s="180"/>
      <c r="GPF35" s="180"/>
      <c r="GPG35" s="180"/>
      <c r="GPH35" s="180"/>
      <c r="GPI35" s="180"/>
      <c r="GPJ35" s="180"/>
      <c r="GPK35" s="180"/>
      <c r="GPL35" s="180"/>
      <c r="GPM35" s="180"/>
      <c r="GPN35" s="180"/>
      <c r="GPO35" s="180"/>
      <c r="GPP35" s="180"/>
      <c r="GPQ35" s="180"/>
      <c r="GPR35" s="180"/>
      <c r="GPS35" s="180"/>
      <c r="GPT35" s="180"/>
      <c r="GPU35" s="180"/>
      <c r="GPV35" s="180"/>
      <c r="GPW35" s="180"/>
      <c r="GPX35" s="180"/>
      <c r="GPY35" s="180"/>
      <c r="GPZ35" s="180"/>
      <c r="GQA35" s="180"/>
      <c r="GQB35" s="180"/>
      <c r="GQC35" s="180"/>
      <c r="GQD35" s="180"/>
      <c r="GQE35" s="180"/>
      <c r="GQF35" s="180"/>
      <c r="GQG35" s="180"/>
      <c r="GQH35" s="180"/>
      <c r="GQI35" s="180"/>
      <c r="GQJ35" s="180"/>
      <c r="GQK35" s="180"/>
      <c r="GQL35" s="180"/>
      <c r="GQM35" s="180"/>
      <c r="GQN35" s="180"/>
      <c r="GQO35" s="180"/>
      <c r="GQP35" s="180"/>
      <c r="GQQ35" s="180"/>
      <c r="GQR35" s="180"/>
      <c r="GQS35" s="180"/>
      <c r="GQT35" s="180"/>
      <c r="GQU35" s="180"/>
      <c r="GQV35" s="180"/>
      <c r="GQW35" s="180"/>
      <c r="GQX35" s="180"/>
      <c r="GQY35" s="180"/>
      <c r="GQZ35" s="180"/>
      <c r="GRA35" s="180"/>
      <c r="GRB35" s="180"/>
      <c r="GRC35" s="180"/>
      <c r="GRD35" s="180"/>
      <c r="GRE35" s="180"/>
      <c r="GRF35" s="180"/>
      <c r="GRG35" s="180"/>
      <c r="GRH35" s="180"/>
      <c r="GRI35" s="180"/>
      <c r="GRJ35" s="180"/>
      <c r="GRK35" s="180"/>
      <c r="GRL35" s="180"/>
      <c r="GRM35" s="180"/>
      <c r="GRN35" s="180"/>
      <c r="GRO35" s="180"/>
      <c r="GRP35" s="180"/>
      <c r="GRQ35" s="180"/>
      <c r="GRR35" s="180"/>
      <c r="GRS35" s="180"/>
      <c r="GRT35" s="180"/>
      <c r="GRU35" s="180"/>
      <c r="GRV35" s="180"/>
      <c r="GRW35" s="180"/>
      <c r="GRX35" s="180"/>
      <c r="GRY35" s="180"/>
      <c r="GRZ35" s="180"/>
      <c r="GSA35" s="180"/>
      <c r="GSB35" s="180"/>
      <c r="GSC35" s="180"/>
      <c r="GSD35" s="180"/>
      <c r="GSE35" s="180"/>
      <c r="GSF35" s="180"/>
      <c r="GSG35" s="180"/>
      <c r="GSH35" s="180"/>
      <c r="GSI35" s="180"/>
      <c r="GSJ35" s="180"/>
      <c r="GSK35" s="180"/>
      <c r="GSL35" s="180"/>
      <c r="GSM35" s="180"/>
      <c r="GSN35" s="180"/>
      <c r="GSO35" s="180"/>
      <c r="GSP35" s="180"/>
      <c r="GSQ35" s="180"/>
      <c r="GSR35" s="180"/>
      <c r="GSS35" s="180"/>
      <c r="GST35" s="180"/>
      <c r="GSU35" s="180"/>
      <c r="GSV35" s="180"/>
      <c r="GSW35" s="180"/>
      <c r="GSX35" s="180"/>
      <c r="GSY35" s="180"/>
      <c r="GSZ35" s="180"/>
      <c r="GTA35" s="180"/>
      <c r="GTB35" s="180"/>
      <c r="GTC35" s="180"/>
      <c r="GTD35" s="180"/>
      <c r="GTE35" s="180"/>
      <c r="GTF35" s="180"/>
      <c r="GTG35" s="180"/>
      <c r="GTH35" s="180"/>
      <c r="GTI35" s="180"/>
      <c r="GTJ35" s="180"/>
      <c r="GTK35" s="180"/>
      <c r="GTL35" s="180"/>
      <c r="GTM35" s="180"/>
      <c r="GTN35" s="180"/>
      <c r="GTO35" s="180"/>
      <c r="GTP35" s="180"/>
      <c r="GTQ35" s="180"/>
      <c r="GTR35" s="180"/>
      <c r="GTS35" s="180"/>
      <c r="GTT35" s="180"/>
      <c r="GTU35" s="180"/>
      <c r="GTV35" s="180"/>
      <c r="GTW35" s="180"/>
      <c r="GTX35" s="180"/>
      <c r="GTY35" s="180"/>
      <c r="GTZ35" s="180"/>
      <c r="GUA35" s="180"/>
      <c r="GUB35" s="180"/>
      <c r="GUC35" s="180"/>
      <c r="GUD35" s="180"/>
      <c r="GUE35" s="180"/>
      <c r="GUF35" s="180"/>
      <c r="GUG35" s="180"/>
      <c r="GUH35" s="180"/>
      <c r="GUI35" s="180"/>
      <c r="GUJ35" s="180"/>
      <c r="GUK35" s="180"/>
      <c r="GUL35" s="180"/>
      <c r="GUM35" s="180"/>
      <c r="GUN35" s="180"/>
      <c r="GUO35" s="180"/>
      <c r="GUP35" s="180"/>
      <c r="GUQ35" s="180"/>
      <c r="GUR35" s="180"/>
      <c r="GUS35" s="180"/>
      <c r="GUT35" s="180"/>
      <c r="GUU35" s="180"/>
      <c r="GUV35" s="180"/>
      <c r="GUW35" s="180"/>
      <c r="GUX35" s="180"/>
      <c r="GUY35" s="180"/>
      <c r="GUZ35" s="180"/>
      <c r="GVA35" s="180"/>
      <c r="GVB35" s="180"/>
      <c r="GVC35" s="180"/>
      <c r="GVD35" s="180"/>
      <c r="GVE35" s="180"/>
      <c r="GVF35" s="180"/>
      <c r="GVG35" s="180"/>
      <c r="GVH35" s="180"/>
      <c r="GVI35" s="180"/>
      <c r="GVJ35" s="180"/>
      <c r="GVK35" s="180"/>
      <c r="GVL35" s="180"/>
      <c r="GVM35" s="180"/>
      <c r="GVN35" s="180"/>
      <c r="GVO35" s="180"/>
      <c r="GVP35" s="180"/>
      <c r="GVQ35" s="180"/>
      <c r="GVR35" s="180"/>
      <c r="GVS35" s="180"/>
      <c r="GVT35" s="180"/>
      <c r="GVU35" s="180"/>
      <c r="GVV35" s="180"/>
      <c r="GVW35" s="180"/>
      <c r="GVX35" s="180"/>
      <c r="GVY35" s="180"/>
      <c r="GVZ35" s="180"/>
      <c r="GWA35" s="180"/>
      <c r="GWB35" s="180"/>
      <c r="GWC35" s="180"/>
      <c r="GWD35" s="180"/>
      <c r="GWE35" s="180"/>
      <c r="GWF35" s="180"/>
      <c r="GWG35" s="180"/>
      <c r="GWH35" s="180"/>
      <c r="GWI35" s="180"/>
      <c r="GWJ35" s="180"/>
      <c r="GWK35" s="180"/>
      <c r="GWL35" s="180"/>
      <c r="GWM35" s="180"/>
      <c r="GWN35" s="180"/>
      <c r="GWO35" s="180"/>
      <c r="GWP35" s="180"/>
      <c r="GWQ35" s="180"/>
      <c r="GWR35" s="180"/>
      <c r="GWS35" s="180"/>
      <c r="GWT35" s="180"/>
      <c r="GWU35" s="180"/>
      <c r="GWV35" s="180"/>
      <c r="GWW35" s="180"/>
      <c r="GWX35" s="180"/>
      <c r="GWY35" s="180"/>
      <c r="GWZ35" s="180"/>
      <c r="GXA35" s="180"/>
      <c r="GXB35" s="180"/>
      <c r="GXC35" s="180"/>
      <c r="GXD35" s="180"/>
      <c r="GXE35" s="180"/>
      <c r="GXF35" s="180"/>
      <c r="GXG35" s="180"/>
      <c r="GXH35" s="180"/>
      <c r="GXI35" s="180"/>
      <c r="GXJ35" s="180"/>
      <c r="GXK35" s="180"/>
      <c r="GXL35" s="180"/>
      <c r="GXM35" s="180"/>
      <c r="GXN35" s="180"/>
      <c r="GXO35" s="180"/>
      <c r="GXP35" s="180"/>
      <c r="GXQ35" s="180"/>
      <c r="GXR35" s="180"/>
      <c r="GXS35" s="180"/>
      <c r="GXT35" s="180"/>
      <c r="GXU35" s="180"/>
      <c r="GXV35" s="180"/>
      <c r="GXW35" s="180"/>
      <c r="GXX35" s="180"/>
      <c r="GXY35" s="180"/>
      <c r="GXZ35" s="180"/>
      <c r="GYA35" s="180"/>
      <c r="GYB35" s="180"/>
      <c r="GYC35" s="180"/>
      <c r="GYD35" s="180"/>
      <c r="GYE35" s="180"/>
      <c r="GYF35" s="180"/>
      <c r="GYG35" s="180"/>
      <c r="GYH35" s="180"/>
      <c r="GYI35" s="180"/>
      <c r="GYJ35" s="180"/>
      <c r="GYK35" s="180"/>
      <c r="GYL35" s="180"/>
      <c r="GYM35" s="180"/>
      <c r="GYN35" s="180"/>
      <c r="GYO35" s="180"/>
      <c r="GYP35" s="180"/>
      <c r="GYQ35" s="180"/>
      <c r="GYR35" s="180"/>
      <c r="GYS35" s="180"/>
      <c r="GYT35" s="180"/>
      <c r="GYU35" s="180"/>
      <c r="GYV35" s="180"/>
      <c r="GYW35" s="180"/>
      <c r="GYX35" s="180"/>
      <c r="GYY35" s="180"/>
      <c r="GYZ35" s="180"/>
      <c r="GZA35" s="180"/>
      <c r="GZB35" s="180"/>
      <c r="GZC35" s="180"/>
      <c r="GZD35" s="180"/>
      <c r="GZE35" s="180"/>
      <c r="GZF35" s="180"/>
      <c r="GZG35" s="180"/>
      <c r="GZH35" s="180"/>
      <c r="GZI35" s="180"/>
      <c r="GZJ35" s="180"/>
      <c r="GZK35" s="180"/>
      <c r="GZL35" s="180"/>
      <c r="GZM35" s="180"/>
      <c r="GZN35" s="180"/>
      <c r="GZO35" s="180"/>
      <c r="GZP35" s="180"/>
      <c r="GZQ35" s="180"/>
      <c r="GZR35" s="180"/>
      <c r="GZS35" s="180"/>
      <c r="GZT35" s="180"/>
      <c r="GZU35" s="180"/>
      <c r="GZV35" s="180"/>
      <c r="GZW35" s="180"/>
      <c r="GZX35" s="180"/>
      <c r="GZY35" s="180"/>
      <c r="GZZ35" s="180"/>
      <c r="HAA35" s="180"/>
      <c r="HAB35" s="180"/>
      <c r="HAC35" s="180"/>
      <c r="HAD35" s="180"/>
      <c r="HAE35" s="180"/>
      <c r="HAF35" s="180"/>
      <c r="HAG35" s="180"/>
      <c r="HAH35" s="180"/>
      <c r="HAI35" s="180"/>
      <c r="HAJ35" s="180"/>
      <c r="HAK35" s="180"/>
      <c r="HAL35" s="180"/>
      <c r="HAM35" s="180"/>
      <c r="HAN35" s="180"/>
      <c r="HAO35" s="180"/>
      <c r="HAP35" s="180"/>
      <c r="HAQ35" s="180"/>
      <c r="HAR35" s="180"/>
      <c r="HAS35" s="180"/>
      <c r="HAT35" s="180"/>
      <c r="HAU35" s="180"/>
      <c r="HAV35" s="180"/>
      <c r="HAW35" s="180"/>
      <c r="HAX35" s="180"/>
      <c r="HAY35" s="180"/>
      <c r="HAZ35" s="180"/>
      <c r="HBA35" s="180"/>
      <c r="HBB35" s="180"/>
      <c r="HBC35" s="180"/>
      <c r="HBD35" s="180"/>
      <c r="HBE35" s="180"/>
      <c r="HBF35" s="180"/>
      <c r="HBG35" s="180"/>
      <c r="HBH35" s="180"/>
      <c r="HBI35" s="180"/>
      <c r="HBJ35" s="180"/>
      <c r="HBK35" s="180"/>
      <c r="HBL35" s="180"/>
      <c r="HBM35" s="180"/>
      <c r="HBN35" s="180"/>
      <c r="HBO35" s="180"/>
      <c r="HBP35" s="180"/>
      <c r="HBQ35" s="180"/>
      <c r="HBR35" s="180"/>
      <c r="HBS35" s="180"/>
      <c r="HBT35" s="180"/>
      <c r="HBU35" s="180"/>
      <c r="HBV35" s="180"/>
      <c r="HBW35" s="180"/>
      <c r="HBX35" s="180"/>
      <c r="HBY35" s="180"/>
      <c r="HBZ35" s="180"/>
      <c r="HCA35" s="180"/>
      <c r="HCB35" s="180"/>
      <c r="HCC35" s="180"/>
      <c r="HCD35" s="180"/>
      <c r="HCE35" s="180"/>
      <c r="HCF35" s="180"/>
      <c r="HCG35" s="180"/>
      <c r="HCH35" s="180"/>
      <c r="HCI35" s="180"/>
      <c r="HCJ35" s="180"/>
      <c r="HCK35" s="180"/>
      <c r="HCL35" s="180"/>
      <c r="HCM35" s="180"/>
      <c r="HCN35" s="180"/>
      <c r="HCO35" s="180"/>
      <c r="HCP35" s="180"/>
      <c r="HCQ35" s="180"/>
      <c r="HCR35" s="180"/>
      <c r="HCS35" s="180"/>
      <c r="HCT35" s="180"/>
      <c r="HCU35" s="180"/>
      <c r="HCV35" s="180"/>
      <c r="HCW35" s="180"/>
      <c r="HCX35" s="180"/>
      <c r="HCY35" s="180"/>
      <c r="HCZ35" s="180"/>
      <c r="HDA35" s="180"/>
      <c r="HDB35" s="180"/>
      <c r="HDC35" s="180"/>
      <c r="HDD35" s="180"/>
      <c r="HDE35" s="180"/>
      <c r="HDF35" s="180"/>
      <c r="HDG35" s="180"/>
      <c r="HDH35" s="180"/>
      <c r="HDI35" s="180"/>
      <c r="HDJ35" s="180"/>
      <c r="HDK35" s="180"/>
      <c r="HDL35" s="180"/>
      <c r="HDM35" s="180"/>
      <c r="HDN35" s="180"/>
      <c r="HDO35" s="180"/>
      <c r="HDP35" s="180"/>
      <c r="HDQ35" s="180"/>
      <c r="HDR35" s="180"/>
      <c r="HDS35" s="180"/>
      <c r="HDT35" s="180"/>
      <c r="HDU35" s="180"/>
      <c r="HDV35" s="180"/>
      <c r="HDW35" s="180"/>
      <c r="HDX35" s="180"/>
      <c r="HDY35" s="180"/>
      <c r="HDZ35" s="180"/>
      <c r="HEA35" s="180"/>
      <c r="HEB35" s="180"/>
      <c r="HEC35" s="180"/>
      <c r="HED35" s="180"/>
      <c r="HEE35" s="180"/>
      <c r="HEF35" s="180"/>
      <c r="HEG35" s="180"/>
      <c r="HEH35" s="180"/>
      <c r="HEI35" s="180"/>
      <c r="HEJ35" s="180"/>
      <c r="HEK35" s="180"/>
      <c r="HEL35" s="180"/>
      <c r="HEM35" s="180"/>
      <c r="HEN35" s="180"/>
      <c r="HEO35" s="180"/>
      <c r="HEP35" s="180"/>
      <c r="HEQ35" s="180"/>
      <c r="HER35" s="180"/>
      <c r="HES35" s="180"/>
      <c r="HET35" s="180"/>
      <c r="HEU35" s="180"/>
      <c r="HEV35" s="180"/>
      <c r="HEW35" s="180"/>
      <c r="HEX35" s="180"/>
      <c r="HEY35" s="180"/>
      <c r="HEZ35" s="180"/>
      <c r="HFA35" s="180"/>
      <c r="HFB35" s="180"/>
      <c r="HFC35" s="180"/>
      <c r="HFD35" s="180"/>
      <c r="HFE35" s="180"/>
      <c r="HFF35" s="180"/>
      <c r="HFG35" s="180"/>
      <c r="HFH35" s="180"/>
      <c r="HFI35" s="180"/>
      <c r="HFJ35" s="180"/>
      <c r="HFK35" s="180"/>
      <c r="HFL35" s="180"/>
      <c r="HFM35" s="180"/>
      <c r="HFN35" s="180"/>
      <c r="HFO35" s="180"/>
      <c r="HFP35" s="180"/>
      <c r="HFQ35" s="180"/>
      <c r="HFR35" s="180"/>
      <c r="HFS35" s="180"/>
      <c r="HFT35" s="180"/>
      <c r="HFU35" s="180"/>
      <c r="HFV35" s="180"/>
      <c r="HFW35" s="180"/>
      <c r="HFX35" s="180"/>
      <c r="HFY35" s="180"/>
      <c r="HFZ35" s="180"/>
      <c r="HGA35" s="180"/>
      <c r="HGB35" s="180"/>
      <c r="HGC35" s="180"/>
      <c r="HGD35" s="180"/>
      <c r="HGE35" s="180"/>
      <c r="HGF35" s="180"/>
      <c r="HGG35" s="180"/>
      <c r="HGH35" s="180"/>
      <c r="HGI35" s="180"/>
      <c r="HGJ35" s="180"/>
      <c r="HGK35" s="180"/>
      <c r="HGL35" s="180"/>
      <c r="HGM35" s="180"/>
      <c r="HGN35" s="180"/>
      <c r="HGO35" s="180"/>
      <c r="HGP35" s="180"/>
      <c r="HGQ35" s="180"/>
      <c r="HGR35" s="180"/>
      <c r="HGS35" s="180"/>
      <c r="HGT35" s="180"/>
      <c r="HGU35" s="180"/>
      <c r="HGV35" s="180"/>
      <c r="HGW35" s="180"/>
      <c r="HGX35" s="180"/>
      <c r="HGY35" s="180"/>
      <c r="HGZ35" s="180"/>
      <c r="HHA35" s="180"/>
      <c r="HHB35" s="180"/>
      <c r="HHC35" s="180"/>
      <c r="HHD35" s="180"/>
      <c r="HHE35" s="180"/>
      <c r="HHF35" s="180"/>
      <c r="HHG35" s="180"/>
      <c r="HHH35" s="180"/>
      <c r="HHI35" s="180"/>
      <c r="HHJ35" s="180"/>
      <c r="HHK35" s="180"/>
      <c r="HHL35" s="180"/>
      <c r="HHM35" s="180"/>
      <c r="HHN35" s="180"/>
      <c r="HHO35" s="180"/>
      <c r="HHP35" s="180"/>
      <c r="HHQ35" s="180"/>
      <c r="HHR35" s="180"/>
      <c r="HHS35" s="180"/>
      <c r="HHT35" s="180"/>
      <c r="HHU35" s="180"/>
      <c r="HHV35" s="180"/>
      <c r="HHW35" s="180"/>
      <c r="HHX35" s="180"/>
      <c r="HHY35" s="180"/>
      <c r="HHZ35" s="180"/>
      <c r="HIA35" s="180"/>
      <c r="HIB35" s="180"/>
      <c r="HIC35" s="180"/>
      <c r="HID35" s="180"/>
      <c r="HIE35" s="180"/>
      <c r="HIF35" s="180"/>
      <c r="HIG35" s="180"/>
      <c r="HIH35" s="180"/>
      <c r="HII35" s="180"/>
      <c r="HIJ35" s="180"/>
      <c r="HIK35" s="180"/>
      <c r="HIL35" s="180"/>
      <c r="HIM35" s="180"/>
      <c r="HIN35" s="180"/>
      <c r="HIO35" s="180"/>
      <c r="HIP35" s="180"/>
      <c r="HIQ35" s="180"/>
      <c r="HIR35" s="180"/>
      <c r="HIS35" s="180"/>
      <c r="HIT35" s="180"/>
      <c r="HIU35" s="180"/>
      <c r="HIV35" s="180"/>
      <c r="HIW35" s="180"/>
      <c r="HIX35" s="180"/>
      <c r="HIY35" s="180"/>
      <c r="HIZ35" s="180"/>
      <c r="HJA35" s="180"/>
      <c r="HJB35" s="180"/>
      <c r="HJC35" s="180"/>
      <c r="HJD35" s="180"/>
      <c r="HJE35" s="180"/>
      <c r="HJF35" s="180"/>
      <c r="HJG35" s="180"/>
      <c r="HJH35" s="180"/>
      <c r="HJI35" s="180"/>
      <c r="HJJ35" s="180"/>
      <c r="HJK35" s="180"/>
      <c r="HJL35" s="180"/>
      <c r="HJM35" s="180"/>
      <c r="HJN35" s="180"/>
      <c r="HJO35" s="180"/>
      <c r="HJP35" s="180"/>
      <c r="HJQ35" s="180"/>
      <c r="HJR35" s="180"/>
      <c r="HJS35" s="180"/>
      <c r="HJT35" s="180"/>
      <c r="HJU35" s="180"/>
      <c r="HJV35" s="180"/>
      <c r="HJW35" s="180"/>
      <c r="HJX35" s="180"/>
      <c r="HJY35" s="180"/>
      <c r="HJZ35" s="180"/>
      <c r="HKA35" s="180"/>
      <c r="HKB35" s="180"/>
      <c r="HKC35" s="180"/>
      <c r="HKD35" s="180"/>
      <c r="HKE35" s="180"/>
      <c r="HKF35" s="180"/>
      <c r="HKG35" s="180"/>
      <c r="HKH35" s="180"/>
      <c r="HKI35" s="180"/>
      <c r="HKJ35" s="180"/>
      <c r="HKK35" s="180"/>
      <c r="HKL35" s="180"/>
      <c r="HKM35" s="180"/>
      <c r="HKN35" s="180"/>
      <c r="HKO35" s="180"/>
      <c r="HKP35" s="180"/>
      <c r="HKQ35" s="180"/>
      <c r="HKR35" s="180"/>
      <c r="HKS35" s="180"/>
      <c r="HKT35" s="180"/>
      <c r="HKU35" s="180"/>
      <c r="HKV35" s="180"/>
      <c r="HKW35" s="180"/>
      <c r="HKX35" s="180"/>
      <c r="HKY35" s="180"/>
      <c r="HKZ35" s="180"/>
      <c r="HLA35" s="180"/>
      <c r="HLB35" s="180"/>
      <c r="HLC35" s="180"/>
      <c r="HLD35" s="180"/>
      <c r="HLE35" s="180"/>
      <c r="HLF35" s="180"/>
      <c r="HLG35" s="180"/>
      <c r="HLH35" s="180"/>
      <c r="HLI35" s="180"/>
      <c r="HLJ35" s="180"/>
      <c r="HLK35" s="180"/>
      <c r="HLL35" s="180"/>
      <c r="HLM35" s="180"/>
      <c r="HLN35" s="180"/>
      <c r="HLO35" s="180"/>
      <c r="HLP35" s="180"/>
      <c r="HLQ35" s="180"/>
      <c r="HLR35" s="180"/>
      <c r="HLS35" s="180"/>
      <c r="HLT35" s="180"/>
      <c r="HLU35" s="180"/>
      <c r="HLV35" s="180"/>
      <c r="HLW35" s="180"/>
      <c r="HLX35" s="180"/>
      <c r="HLY35" s="180"/>
      <c r="HLZ35" s="180"/>
      <c r="HMA35" s="180"/>
      <c r="HMB35" s="180"/>
      <c r="HMC35" s="180"/>
      <c r="HMD35" s="180"/>
      <c r="HME35" s="180"/>
      <c r="HMF35" s="180"/>
      <c r="HMG35" s="180"/>
      <c r="HMH35" s="180"/>
      <c r="HMI35" s="180"/>
      <c r="HMJ35" s="180"/>
      <c r="HMK35" s="180"/>
      <c r="HML35" s="180"/>
      <c r="HMM35" s="180"/>
      <c r="HMN35" s="180"/>
      <c r="HMO35" s="180"/>
      <c r="HMP35" s="180"/>
      <c r="HMQ35" s="180"/>
      <c r="HMR35" s="180"/>
      <c r="HMS35" s="180"/>
      <c r="HMT35" s="180"/>
      <c r="HMU35" s="180"/>
      <c r="HMV35" s="180"/>
      <c r="HMW35" s="180"/>
      <c r="HMX35" s="180"/>
      <c r="HMY35" s="180"/>
      <c r="HMZ35" s="180"/>
      <c r="HNA35" s="180"/>
      <c r="HNB35" s="180"/>
      <c r="HNC35" s="180"/>
      <c r="HND35" s="180"/>
      <c r="HNE35" s="180"/>
      <c r="HNF35" s="180"/>
      <c r="HNG35" s="180"/>
      <c r="HNH35" s="180"/>
      <c r="HNI35" s="180"/>
      <c r="HNJ35" s="180"/>
      <c r="HNK35" s="180"/>
      <c r="HNL35" s="180"/>
      <c r="HNM35" s="180"/>
      <c r="HNN35" s="180"/>
      <c r="HNO35" s="180"/>
      <c r="HNP35" s="180"/>
      <c r="HNQ35" s="180"/>
      <c r="HNR35" s="180"/>
      <c r="HNS35" s="180"/>
      <c r="HNT35" s="180"/>
      <c r="HNU35" s="180"/>
      <c r="HNV35" s="180"/>
      <c r="HNW35" s="180"/>
      <c r="HNX35" s="180"/>
      <c r="HNY35" s="180"/>
      <c r="HNZ35" s="180"/>
      <c r="HOA35" s="180"/>
      <c r="HOB35" s="180"/>
      <c r="HOC35" s="180"/>
      <c r="HOD35" s="180"/>
      <c r="HOE35" s="180"/>
      <c r="HOF35" s="180"/>
      <c r="HOG35" s="180"/>
      <c r="HOH35" s="180"/>
      <c r="HOI35" s="180"/>
      <c r="HOJ35" s="180"/>
      <c r="HOK35" s="180"/>
      <c r="HOL35" s="180"/>
      <c r="HOM35" s="180"/>
      <c r="HON35" s="180"/>
      <c r="HOO35" s="180"/>
      <c r="HOP35" s="180"/>
      <c r="HOQ35" s="180"/>
      <c r="HOR35" s="180"/>
      <c r="HOS35" s="180"/>
      <c r="HOT35" s="180"/>
      <c r="HOU35" s="180"/>
      <c r="HOV35" s="180"/>
      <c r="HOW35" s="180"/>
      <c r="HOX35" s="180"/>
      <c r="HOY35" s="180"/>
      <c r="HOZ35" s="180"/>
      <c r="HPA35" s="180"/>
      <c r="HPB35" s="180"/>
      <c r="HPC35" s="180"/>
      <c r="HPD35" s="180"/>
      <c r="HPE35" s="180"/>
      <c r="HPF35" s="180"/>
      <c r="HPG35" s="180"/>
      <c r="HPH35" s="180"/>
      <c r="HPI35" s="180"/>
      <c r="HPJ35" s="180"/>
      <c r="HPK35" s="180"/>
      <c r="HPL35" s="180"/>
      <c r="HPM35" s="180"/>
      <c r="HPN35" s="180"/>
      <c r="HPO35" s="180"/>
      <c r="HPP35" s="180"/>
      <c r="HPQ35" s="180"/>
      <c r="HPR35" s="180"/>
      <c r="HPS35" s="180"/>
      <c r="HPT35" s="180"/>
      <c r="HPU35" s="180"/>
      <c r="HPV35" s="180"/>
      <c r="HPW35" s="180"/>
      <c r="HPX35" s="180"/>
      <c r="HPY35" s="180"/>
      <c r="HPZ35" s="180"/>
      <c r="HQA35" s="180"/>
      <c r="HQB35" s="180"/>
      <c r="HQC35" s="180"/>
      <c r="HQD35" s="180"/>
      <c r="HQE35" s="180"/>
      <c r="HQF35" s="180"/>
      <c r="HQG35" s="180"/>
      <c r="HQH35" s="180"/>
      <c r="HQI35" s="180"/>
      <c r="HQJ35" s="180"/>
      <c r="HQK35" s="180"/>
      <c r="HQL35" s="180"/>
      <c r="HQM35" s="180"/>
      <c r="HQN35" s="180"/>
      <c r="HQO35" s="180"/>
      <c r="HQP35" s="180"/>
      <c r="HQQ35" s="180"/>
      <c r="HQR35" s="180"/>
      <c r="HQS35" s="180"/>
      <c r="HQT35" s="180"/>
      <c r="HQU35" s="180"/>
      <c r="HQV35" s="180"/>
      <c r="HQW35" s="180"/>
      <c r="HQX35" s="180"/>
      <c r="HQY35" s="180"/>
      <c r="HQZ35" s="180"/>
      <c r="HRA35" s="180"/>
      <c r="HRB35" s="180"/>
      <c r="HRC35" s="180"/>
      <c r="HRD35" s="180"/>
      <c r="HRE35" s="180"/>
      <c r="HRF35" s="180"/>
      <c r="HRG35" s="180"/>
      <c r="HRH35" s="180"/>
      <c r="HRI35" s="180"/>
      <c r="HRJ35" s="180"/>
      <c r="HRK35" s="180"/>
      <c r="HRL35" s="180"/>
      <c r="HRM35" s="180"/>
      <c r="HRN35" s="180"/>
      <c r="HRO35" s="180"/>
      <c r="HRP35" s="180"/>
      <c r="HRQ35" s="180"/>
      <c r="HRR35" s="180"/>
      <c r="HRS35" s="180"/>
      <c r="HRT35" s="180"/>
      <c r="HRU35" s="180"/>
      <c r="HRV35" s="180"/>
      <c r="HRW35" s="180"/>
      <c r="HRX35" s="180"/>
      <c r="HRY35" s="180"/>
      <c r="HRZ35" s="180"/>
      <c r="HSA35" s="180"/>
      <c r="HSB35" s="180"/>
      <c r="HSC35" s="180"/>
      <c r="HSD35" s="180"/>
      <c r="HSE35" s="180"/>
      <c r="HSF35" s="180"/>
      <c r="HSG35" s="180"/>
      <c r="HSH35" s="180"/>
      <c r="HSI35" s="180"/>
      <c r="HSJ35" s="180"/>
      <c r="HSK35" s="180"/>
      <c r="HSL35" s="180"/>
      <c r="HSM35" s="180"/>
      <c r="HSN35" s="180"/>
      <c r="HSO35" s="180"/>
      <c r="HSP35" s="180"/>
      <c r="HSQ35" s="180"/>
      <c r="HSR35" s="180"/>
      <c r="HSS35" s="180"/>
      <c r="HST35" s="180"/>
      <c r="HSU35" s="180"/>
      <c r="HSV35" s="180"/>
      <c r="HSW35" s="180"/>
      <c r="HSX35" s="180"/>
      <c r="HSY35" s="180"/>
      <c r="HSZ35" s="180"/>
      <c r="HTA35" s="180"/>
      <c r="HTB35" s="180"/>
      <c r="HTC35" s="180"/>
      <c r="HTD35" s="180"/>
      <c r="HTE35" s="180"/>
      <c r="HTF35" s="180"/>
      <c r="HTG35" s="180"/>
      <c r="HTH35" s="180"/>
      <c r="HTI35" s="180"/>
      <c r="HTJ35" s="180"/>
      <c r="HTK35" s="180"/>
      <c r="HTL35" s="180"/>
      <c r="HTM35" s="180"/>
      <c r="HTN35" s="180"/>
      <c r="HTO35" s="180"/>
      <c r="HTP35" s="180"/>
      <c r="HTQ35" s="180"/>
      <c r="HTR35" s="180"/>
      <c r="HTS35" s="180"/>
      <c r="HTT35" s="180"/>
      <c r="HTU35" s="180"/>
      <c r="HTV35" s="180"/>
      <c r="HTW35" s="180"/>
      <c r="HTX35" s="180"/>
      <c r="HTY35" s="180"/>
      <c r="HTZ35" s="180"/>
      <c r="HUA35" s="180"/>
      <c r="HUB35" s="180"/>
      <c r="HUC35" s="180"/>
      <c r="HUD35" s="180"/>
      <c r="HUE35" s="180"/>
      <c r="HUF35" s="180"/>
      <c r="HUG35" s="180"/>
      <c r="HUH35" s="180"/>
      <c r="HUI35" s="180"/>
      <c r="HUJ35" s="180"/>
      <c r="HUK35" s="180"/>
      <c r="HUL35" s="180"/>
      <c r="HUM35" s="180"/>
      <c r="HUN35" s="180"/>
      <c r="HUO35" s="180"/>
      <c r="HUP35" s="180"/>
      <c r="HUQ35" s="180"/>
      <c r="HUR35" s="180"/>
      <c r="HUS35" s="180"/>
      <c r="HUT35" s="180"/>
      <c r="HUU35" s="180"/>
      <c r="HUV35" s="180"/>
      <c r="HUW35" s="180"/>
      <c r="HUX35" s="180"/>
      <c r="HUY35" s="180"/>
      <c r="HUZ35" s="180"/>
      <c r="HVA35" s="180"/>
      <c r="HVB35" s="180"/>
      <c r="HVC35" s="180"/>
      <c r="HVD35" s="180"/>
      <c r="HVE35" s="180"/>
      <c r="HVF35" s="180"/>
      <c r="HVG35" s="180"/>
      <c r="HVH35" s="180"/>
      <c r="HVI35" s="180"/>
      <c r="HVJ35" s="180"/>
      <c r="HVK35" s="180"/>
      <c r="HVL35" s="180"/>
      <c r="HVM35" s="180"/>
      <c r="HVN35" s="180"/>
      <c r="HVO35" s="180"/>
      <c r="HVP35" s="180"/>
      <c r="HVQ35" s="180"/>
      <c r="HVR35" s="180"/>
      <c r="HVS35" s="180"/>
      <c r="HVT35" s="180"/>
      <c r="HVU35" s="180"/>
      <c r="HVV35" s="180"/>
      <c r="HVW35" s="180"/>
      <c r="HVX35" s="180"/>
      <c r="HVY35" s="180"/>
      <c r="HVZ35" s="180"/>
      <c r="HWA35" s="180"/>
      <c r="HWB35" s="180"/>
      <c r="HWC35" s="180"/>
      <c r="HWD35" s="180"/>
      <c r="HWE35" s="180"/>
      <c r="HWF35" s="180"/>
      <c r="HWG35" s="180"/>
      <c r="HWH35" s="180"/>
      <c r="HWI35" s="180"/>
      <c r="HWJ35" s="180"/>
      <c r="HWK35" s="180"/>
      <c r="HWL35" s="180"/>
      <c r="HWM35" s="180"/>
      <c r="HWN35" s="180"/>
      <c r="HWO35" s="180"/>
      <c r="HWP35" s="180"/>
      <c r="HWQ35" s="180"/>
      <c r="HWR35" s="180"/>
      <c r="HWS35" s="180"/>
      <c r="HWT35" s="180"/>
      <c r="HWU35" s="180"/>
      <c r="HWV35" s="180"/>
      <c r="HWW35" s="180"/>
      <c r="HWX35" s="180"/>
      <c r="HWY35" s="180"/>
      <c r="HWZ35" s="180"/>
      <c r="HXA35" s="180"/>
      <c r="HXB35" s="180"/>
      <c r="HXC35" s="180"/>
      <c r="HXD35" s="180"/>
      <c r="HXE35" s="180"/>
      <c r="HXF35" s="180"/>
      <c r="HXG35" s="180"/>
      <c r="HXH35" s="180"/>
      <c r="HXI35" s="180"/>
      <c r="HXJ35" s="180"/>
      <c r="HXK35" s="180"/>
      <c r="HXL35" s="180"/>
      <c r="HXM35" s="180"/>
      <c r="HXN35" s="180"/>
      <c r="HXO35" s="180"/>
      <c r="HXP35" s="180"/>
      <c r="HXQ35" s="180"/>
      <c r="HXR35" s="180"/>
      <c r="HXS35" s="180"/>
      <c r="HXT35" s="180"/>
      <c r="HXU35" s="180"/>
      <c r="HXV35" s="180"/>
      <c r="HXW35" s="180"/>
      <c r="HXX35" s="180"/>
      <c r="HXY35" s="180"/>
      <c r="HXZ35" s="180"/>
      <c r="HYA35" s="180"/>
      <c r="HYB35" s="180"/>
      <c r="HYC35" s="180"/>
      <c r="HYD35" s="180"/>
      <c r="HYE35" s="180"/>
      <c r="HYF35" s="180"/>
      <c r="HYG35" s="180"/>
      <c r="HYH35" s="180"/>
      <c r="HYI35" s="180"/>
      <c r="HYJ35" s="180"/>
      <c r="HYK35" s="180"/>
      <c r="HYL35" s="180"/>
      <c r="HYM35" s="180"/>
      <c r="HYN35" s="180"/>
      <c r="HYO35" s="180"/>
      <c r="HYP35" s="180"/>
      <c r="HYQ35" s="180"/>
      <c r="HYR35" s="180"/>
      <c r="HYS35" s="180"/>
      <c r="HYT35" s="180"/>
      <c r="HYU35" s="180"/>
      <c r="HYV35" s="180"/>
      <c r="HYW35" s="180"/>
      <c r="HYX35" s="180"/>
      <c r="HYY35" s="180"/>
      <c r="HYZ35" s="180"/>
      <c r="HZA35" s="180"/>
      <c r="HZB35" s="180"/>
      <c r="HZC35" s="180"/>
      <c r="HZD35" s="180"/>
      <c r="HZE35" s="180"/>
      <c r="HZF35" s="180"/>
      <c r="HZG35" s="180"/>
      <c r="HZH35" s="180"/>
      <c r="HZI35" s="180"/>
      <c r="HZJ35" s="180"/>
      <c r="HZK35" s="180"/>
      <c r="HZL35" s="180"/>
      <c r="HZM35" s="180"/>
      <c r="HZN35" s="180"/>
      <c r="HZO35" s="180"/>
      <c r="HZP35" s="180"/>
      <c r="HZQ35" s="180"/>
      <c r="HZR35" s="180"/>
      <c r="HZS35" s="180"/>
      <c r="HZT35" s="180"/>
      <c r="HZU35" s="180"/>
      <c r="HZV35" s="180"/>
      <c r="HZW35" s="180"/>
      <c r="HZX35" s="180"/>
      <c r="HZY35" s="180"/>
      <c r="HZZ35" s="180"/>
      <c r="IAA35" s="180"/>
      <c r="IAB35" s="180"/>
      <c r="IAC35" s="180"/>
      <c r="IAD35" s="180"/>
      <c r="IAE35" s="180"/>
      <c r="IAF35" s="180"/>
      <c r="IAG35" s="180"/>
      <c r="IAH35" s="180"/>
      <c r="IAI35" s="180"/>
      <c r="IAJ35" s="180"/>
      <c r="IAK35" s="180"/>
      <c r="IAL35" s="180"/>
      <c r="IAM35" s="180"/>
      <c r="IAN35" s="180"/>
      <c r="IAO35" s="180"/>
      <c r="IAP35" s="180"/>
      <c r="IAQ35" s="180"/>
      <c r="IAR35" s="180"/>
      <c r="IAS35" s="180"/>
      <c r="IAT35" s="180"/>
      <c r="IAU35" s="180"/>
      <c r="IAV35" s="180"/>
      <c r="IAW35" s="180"/>
      <c r="IAX35" s="180"/>
      <c r="IAY35" s="180"/>
      <c r="IAZ35" s="180"/>
      <c r="IBA35" s="180"/>
      <c r="IBB35" s="180"/>
      <c r="IBC35" s="180"/>
      <c r="IBD35" s="180"/>
      <c r="IBE35" s="180"/>
      <c r="IBF35" s="180"/>
      <c r="IBG35" s="180"/>
      <c r="IBH35" s="180"/>
      <c r="IBI35" s="180"/>
      <c r="IBJ35" s="180"/>
      <c r="IBK35" s="180"/>
      <c r="IBL35" s="180"/>
      <c r="IBM35" s="180"/>
      <c r="IBN35" s="180"/>
      <c r="IBO35" s="180"/>
      <c r="IBP35" s="180"/>
      <c r="IBQ35" s="180"/>
      <c r="IBR35" s="180"/>
      <c r="IBS35" s="180"/>
      <c r="IBT35" s="180"/>
      <c r="IBU35" s="180"/>
      <c r="IBV35" s="180"/>
      <c r="IBW35" s="180"/>
      <c r="IBX35" s="180"/>
      <c r="IBY35" s="180"/>
      <c r="IBZ35" s="180"/>
      <c r="ICA35" s="180"/>
      <c r="ICB35" s="180"/>
      <c r="ICC35" s="180"/>
      <c r="ICD35" s="180"/>
      <c r="ICE35" s="180"/>
      <c r="ICF35" s="180"/>
      <c r="ICG35" s="180"/>
      <c r="ICH35" s="180"/>
      <c r="ICI35" s="180"/>
      <c r="ICJ35" s="180"/>
      <c r="ICK35" s="180"/>
      <c r="ICL35" s="180"/>
      <c r="ICM35" s="180"/>
      <c r="ICN35" s="180"/>
      <c r="ICO35" s="180"/>
      <c r="ICP35" s="180"/>
      <c r="ICQ35" s="180"/>
      <c r="ICR35" s="180"/>
      <c r="ICS35" s="180"/>
      <c r="ICT35" s="180"/>
      <c r="ICU35" s="180"/>
      <c r="ICV35" s="180"/>
      <c r="ICW35" s="180"/>
      <c r="ICX35" s="180"/>
      <c r="ICY35" s="180"/>
      <c r="ICZ35" s="180"/>
      <c r="IDA35" s="180"/>
      <c r="IDB35" s="180"/>
      <c r="IDC35" s="180"/>
      <c r="IDD35" s="180"/>
      <c r="IDE35" s="180"/>
      <c r="IDF35" s="180"/>
      <c r="IDG35" s="180"/>
      <c r="IDH35" s="180"/>
      <c r="IDI35" s="180"/>
      <c r="IDJ35" s="180"/>
      <c r="IDK35" s="180"/>
      <c r="IDL35" s="180"/>
      <c r="IDM35" s="180"/>
      <c r="IDN35" s="180"/>
      <c r="IDO35" s="180"/>
      <c r="IDP35" s="180"/>
      <c r="IDQ35" s="180"/>
      <c r="IDR35" s="180"/>
      <c r="IDS35" s="180"/>
      <c r="IDT35" s="180"/>
      <c r="IDU35" s="180"/>
      <c r="IDV35" s="180"/>
      <c r="IDW35" s="180"/>
      <c r="IDX35" s="180"/>
      <c r="IDY35" s="180"/>
      <c r="IDZ35" s="180"/>
      <c r="IEA35" s="180"/>
      <c r="IEB35" s="180"/>
      <c r="IEC35" s="180"/>
      <c r="IED35" s="180"/>
      <c r="IEE35" s="180"/>
      <c r="IEF35" s="180"/>
      <c r="IEG35" s="180"/>
      <c r="IEH35" s="180"/>
      <c r="IEI35" s="180"/>
      <c r="IEJ35" s="180"/>
      <c r="IEK35" s="180"/>
      <c r="IEL35" s="180"/>
      <c r="IEM35" s="180"/>
      <c r="IEN35" s="180"/>
      <c r="IEO35" s="180"/>
      <c r="IEP35" s="180"/>
      <c r="IEQ35" s="180"/>
      <c r="IER35" s="180"/>
      <c r="IES35" s="180"/>
      <c r="IET35" s="180"/>
      <c r="IEU35" s="180"/>
      <c r="IEV35" s="180"/>
      <c r="IEW35" s="180"/>
      <c r="IEX35" s="180"/>
      <c r="IEY35" s="180"/>
      <c r="IEZ35" s="180"/>
      <c r="IFA35" s="180"/>
      <c r="IFB35" s="180"/>
      <c r="IFC35" s="180"/>
      <c r="IFD35" s="180"/>
      <c r="IFE35" s="180"/>
      <c r="IFF35" s="180"/>
      <c r="IFG35" s="180"/>
      <c r="IFH35" s="180"/>
      <c r="IFI35" s="180"/>
      <c r="IFJ35" s="180"/>
      <c r="IFK35" s="180"/>
      <c r="IFL35" s="180"/>
      <c r="IFM35" s="180"/>
      <c r="IFN35" s="180"/>
      <c r="IFO35" s="180"/>
      <c r="IFP35" s="180"/>
      <c r="IFQ35" s="180"/>
      <c r="IFR35" s="180"/>
      <c r="IFS35" s="180"/>
      <c r="IFT35" s="180"/>
      <c r="IFU35" s="180"/>
      <c r="IFV35" s="180"/>
      <c r="IFW35" s="180"/>
      <c r="IFX35" s="180"/>
      <c r="IFY35" s="180"/>
      <c r="IFZ35" s="180"/>
      <c r="IGA35" s="180"/>
      <c r="IGB35" s="180"/>
      <c r="IGC35" s="180"/>
      <c r="IGD35" s="180"/>
      <c r="IGE35" s="180"/>
      <c r="IGF35" s="180"/>
      <c r="IGG35" s="180"/>
      <c r="IGH35" s="180"/>
      <c r="IGI35" s="180"/>
      <c r="IGJ35" s="180"/>
      <c r="IGK35" s="180"/>
      <c r="IGL35" s="180"/>
      <c r="IGM35" s="180"/>
      <c r="IGN35" s="180"/>
      <c r="IGO35" s="180"/>
      <c r="IGP35" s="180"/>
      <c r="IGQ35" s="180"/>
      <c r="IGR35" s="180"/>
      <c r="IGS35" s="180"/>
      <c r="IGT35" s="180"/>
      <c r="IGU35" s="180"/>
      <c r="IGV35" s="180"/>
      <c r="IGW35" s="180"/>
      <c r="IGX35" s="180"/>
      <c r="IGY35" s="180"/>
      <c r="IGZ35" s="180"/>
      <c r="IHA35" s="180"/>
      <c r="IHB35" s="180"/>
      <c r="IHC35" s="180"/>
      <c r="IHD35" s="180"/>
      <c r="IHE35" s="180"/>
      <c r="IHF35" s="180"/>
      <c r="IHG35" s="180"/>
      <c r="IHH35" s="180"/>
      <c r="IHI35" s="180"/>
      <c r="IHJ35" s="180"/>
      <c r="IHK35" s="180"/>
      <c r="IHL35" s="180"/>
      <c r="IHM35" s="180"/>
      <c r="IHN35" s="180"/>
      <c r="IHO35" s="180"/>
      <c r="IHP35" s="180"/>
      <c r="IHQ35" s="180"/>
      <c r="IHR35" s="180"/>
      <c r="IHS35" s="180"/>
      <c r="IHT35" s="180"/>
      <c r="IHU35" s="180"/>
      <c r="IHV35" s="180"/>
      <c r="IHW35" s="180"/>
      <c r="IHX35" s="180"/>
      <c r="IHY35" s="180"/>
      <c r="IHZ35" s="180"/>
      <c r="IIA35" s="180"/>
      <c r="IIB35" s="180"/>
      <c r="IIC35" s="180"/>
      <c r="IID35" s="180"/>
      <c r="IIE35" s="180"/>
      <c r="IIF35" s="180"/>
      <c r="IIG35" s="180"/>
      <c r="IIH35" s="180"/>
      <c r="III35" s="180"/>
      <c r="IIJ35" s="180"/>
      <c r="IIK35" s="180"/>
      <c r="IIL35" s="180"/>
      <c r="IIM35" s="180"/>
      <c r="IIN35" s="180"/>
      <c r="IIO35" s="180"/>
      <c r="IIP35" s="180"/>
      <c r="IIQ35" s="180"/>
      <c r="IIR35" s="180"/>
      <c r="IIS35" s="180"/>
      <c r="IIT35" s="180"/>
      <c r="IIU35" s="180"/>
      <c r="IIV35" s="180"/>
      <c r="IIW35" s="180"/>
      <c r="IIX35" s="180"/>
      <c r="IIY35" s="180"/>
      <c r="IIZ35" s="180"/>
      <c r="IJA35" s="180"/>
      <c r="IJB35" s="180"/>
      <c r="IJC35" s="180"/>
      <c r="IJD35" s="180"/>
      <c r="IJE35" s="180"/>
      <c r="IJF35" s="180"/>
      <c r="IJG35" s="180"/>
      <c r="IJH35" s="180"/>
      <c r="IJI35" s="180"/>
      <c r="IJJ35" s="180"/>
      <c r="IJK35" s="180"/>
      <c r="IJL35" s="180"/>
      <c r="IJM35" s="180"/>
      <c r="IJN35" s="180"/>
      <c r="IJO35" s="180"/>
      <c r="IJP35" s="180"/>
      <c r="IJQ35" s="180"/>
      <c r="IJR35" s="180"/>
      <c r="IJS35" s="180"/>
      <c r="IJT35" s="180"/>
      <c r="IJU35" s="180"/>
      <c r="IJV35" s="180"/>
      <c r="IJW35" s="180"/>
      <c r="IJX35" s="180"/>
      <c r="IJY35" s="180"/>
      <c r="IJZ35" s="180"/>
      <c r="IKA35" s="180"/>
      <c r="IKB35" s="180"/>
      <c r="IKC35" s="180"/>
      <c r="IKD35" s="180"/>
      <c r="IKE35" s="180"/>
      <c r="IKF35" s="180"/>
      <c r="IKG35" s="180"/>
      <c r="IKH35" s="180"/>
      <c r="IKI35" s="180"/>
      <c r="IKJ35" s="180"/>
      <c r="IKK35" s="180"/>
      <c r="IKL35" s="180"/>
      <c r="IKM35" s="180"/>
      <c r="IKN35" s="180"/>
      <c r="IKO35" s="180"/>
      <c r="IKP35" s="180"/>
      <c r="IKQ35" s="180"/>
      <c r="IKR35" s="180"/>
      <c r="IKS35" s="180"/>
      <c r="IKT35" s="180"/>
      <c r="IKU35" s="180"/>
      <c r="IKV35" s="180"/>
      <c r="IKW35" s="180"/>
      <c r="IKX35" s="180"/>
      <c r="IKY35" s="180"/>
      <c r="IKZ35" s="180"/>
      <c r="ILA35" s="180"/>
      <c r="ILB35" s="180"/>
      <c r="ILC35" s="180"/>
      <c r="ILD35" s="180"/>
      <c r="ILE35" s="180"/>
      <c r="ILF35" s="180"/>
      <c r="ILG35" s="180"/>
      <c r="ILH35" s="180"/>
      <c r="ILI35" s="180"/>
      <c r="ILJ35" s="180"/>
      <c r="ILK35" s="180"/>
      <c r="ILL35" s="180"/>
      <c r="ILM35" s="180"/>
      <c r="ILN35" s="180"/>
      <c r="ILO35" s="180"/>
      <c r="ILP35" s="180"/>
      <c r="ILQ35" s="180"/>
      <c r="ILR35" s="180"/>
      <c r="ILS35" s="180"/>
      <c r="ILT35" s="180"/>
      <c r="ILU35" s="180"/>
      <c r="ILV35" s="180"/>
      <c r="ILW35" s="180"/>
      <c r="ILX35" s="180"/>
      <c r="ILY35" s="180"/>
      <c r="ILZ35" s="180"/>
      <c r="IMA35" s="180"/>
      <c r="IMB35" s="180"/>
      <c r="IMC35" s="180"/>
      <c r="IMD35" s="180"/>
      <c r="IME35" s="180"/>
      <c r="IMF35" s="180"/>
      <c r="IMG35" s="180"/>
      <c r="IMH35" s="180"/>
      <c r="IMI35" s="180"/>
      <c r="IMJ35" s="180"/>
      <c r="IMK35" s="180"/>
      <c r="IML35" s="180"/>
      <c r="IMM35" s="180"/>
      <c r="IMN35" s="180"/>
      <c r="IMO35" s="180"/>
      <c r="IMP35" s="180"/>
      <c r="IMQ35" s="180"/>
      <c r="IMR35" s="180"/>
      <c r="IMS35" s="180"/>
      <c r="IMT35" s="180"/>
      <c r="IMU35" s="180"/>
      <c r="IMV35" s="180"/>
      <c r="IMW35" s="180"/>
      <c r="IMX35" s="180"/>
      <c r="IMY35" s="180"/>
      <c r="IMZ35" s="180"/>
      <c r="INA35" s="180"/>
      <c r="INB35" s="180"/>
      <c r="INC35" s="180"/>
      <c r="IND35" s="180"/>
      <c r="INE35" s="180"/>
      <c r="INF35" s="180"/>
      <c r="ING35" s="180"/>
      <c r="INH35" s="180"/>
      <c r="INI35" s="180"/>
      <c r="INJ35" s="180"/>
      <c r="INK35" s="180"/>
      <c r="INL35" s="180"/>
      <c r="INM35" s="180"/>
      <c r="INN35" s="180"/>
      <c r="INO35" s="180"/>
      <c r="INP35" s="180"/>
      <c r="INQ35" s="180"/>
      <c r="INR35" s="180"/>
      <c r="INS35" s="180"/>
      <c r="INT35" s="180"/>
      <c r="INU35" s="180"/>
      <c r="INV35" s="180"/>
      <c r="INW35" s="180"/>
      <c r="INX35" s="180"/>
      <c r="INY35" s="180"/>
      <c r="INZ35" s="180"/>
      <c r="IOA35" s="180"/>
      <c r="IOB35" s="180"/>
      <c r="IOC35" s="180"/>
      <c r="IOD35" s="180"/>
      <c r="IOE35" s="180"/>
      <c r="IOF35" s="180"/>
      <c r="IOG35" s="180"/>
      <c r="IOH35" s="180"/>
      <c r="IOI35" s="180"/>
      <c r="IOJ35" s="180"/>
      <c r="IOK35" s="180"/>
      <c r="IOL35" s="180"/>
      <c r="IOM35" s="180"/>
      <c r="ION35" s="180"/>
      <c r="IOO35" s="180"/>
      <c r="IOP35" s="180"/>
      <c r="IOQ35" s="180"/>
      <c r="IOR35" s="180"/>
      <c r="IOS35" s="180"/>
      <c r="IOT35" s="180"/>
      <c r="IOU35" s="180"/>
      <c r="IOV35" s="180"/>
      <c r="IOW35" s="180"/>
      <c r="IOX35" s="180"/>
      <c r="IOY35" s="180"/>
      <c r="IOZ35" s="180"/>
      <c r="IPA35" s="180"/>
      <c r="IPB35" s="180"/>
      <c r="IPC35" s="180"/>
      <c r="IPD35" s="180"/>
      <c r="IPE35" s="180"/>
      <c r="IPF35" s="180"/>
      <c r="IPG35" s="180"/>
      <c r="IPH35" s="180"/>
      <c r="IPI35" s="180"/>
      <c r="IPJ35" s="180"/>
      <c r="IPK35" s="180"/>
      <c r="IPL35" s="180"/>
      <c r="IPM35" s="180"/>
      <c r="IPN35" s="180"/>
      <c r="IPO35" s="180"/>
      <c r="IPP35" s="180"/>
      <c r="IPQ35" s="180"/>
      <c r="IPR35" s="180"/>
      <c r="IPS35" s="180"/>
      <c r="IPT35" s="180"/>
      <c r="IPU35" s="180"/>
      <c r="IPV35" s="180"/>
      <c r="IPW35" s="180"/>
      <c r="IPX35" s="180"/>
      <c r="IPY35" s="180"/>
      <c r="IPZ35" s="180"/>
      <c r="IQA35" s="180"/>
      <c r="IQB35" s="180"/>
      <c r="IQC35" s="180"/>
      <c r="IQD35" s="180"/>
      <c r="IQE35" s="180"/>
      <c r="IQF35" s="180"/>
      <c r="IQG35" s="180"/>
      <c r="IQH35" s="180"/>
      <c r="IQI35" s="180"/>
      <c r="IQJ35" s="180"/>
      <c r="IQK35" s="180"/>
      <c r="IQL35" s="180"/>
      <c r="IQM35" s="180"/>
      <c r="IQN35" s="180"/>
      <c r="IQO35" s="180"/>
      <c r="IQP35" s="180"/>
      <c r="IQQ35" s="180"/>
      <c r="IQR35" s="180"/>
      <c r="IQS35" s="180"/>
      <c r="IQT35" s="180"/>
      <c r="IQU35" s="180"/>
      <c r="IQV35" s="180"/>
      <c r="IQW35" s="180"/>
      <c r="IQX35" s="180"/>
      <c r="IQY35" s="180"/>
      <c r="IQZ35" s="180"/>
      <c r="IRA35" s="180"/>
      <c r="IRB35" s="180"/>
      <c r="IRC35" s="180"/>
      <c r="IRD35" s="180"/>
      <c r="IRE35" s="180"/>
      <c r="IRF35" s="180"/>
      <c r="IRG35" s="180"/>
      <c r="IRH35" s="180"/>
      <c r="IRI35" s="180"/>
      <c r="IRJ35" s="180"/>
      <c r="IRK35" s="180"/>
      <c r="IRL35" s="180"/>
      <c r="IRM35" s="180"/>
      <c r="IRN35" s="180"/>
      <c r="IRO35" s="180"/>
      <c r="IRP35" s="180"/>
      <c r="IRQ35" s="180"/>
      <c r="IRR35" s="180"/>
      <c r="IRS35" s="180"/>
      <c r="IRT35" s="180"/>
      <c r="IRU35" s="180"/>
      <c r="IRV35" s="180"/>
      <c r="IRW35" s="180"/>
      <c r="IRX35" s="180"/>
      <c r="IRY35" s="180"/>
      <c r="IRZ35" s="180"/>
      <c r="ISA35" s="180"/>
      <c r="ISB35" s="180"/>
      <c r="ISC35" s="180"/>
      <c r="ISD35" s="180"/>
      <c r="ISE35" s="180"/>
      <c r="ISF35" s="180"/>
      <c r="ISG35" s="180"/>
      <c r="ISH35" s="180"/>
      <c r="ISI35" s="180"/>
      <c r="ISJ35" s="180"/>
      <c r="ISK35" s="180"/>
      <c r="ISL35" s="180"/>
      <c r="ISM35" s="180"/>
      <c r="ISN35" s="180"/>
      <c r="ISO35" s="180"/>
      <c r="ISP35" s="180"/>
      <c r="ISQ35" s="180"/>
      <c r="ISR35" s="180"/>
      <c r="ISS35" s="180"/>
      <c r="IST35" s="180"/>
      <c r="ISU35" s="180"/>
      <c r="ISV35" s="180"/>
      <c r="ISW35" s="180"/>
      <c r="ISX35" s="180"/>
      <c r="ISY35" s="180"/>
      <c r="ISZ35" s="180"/>
      <c r="ITA35" s="180"/>
      <c r="ITB35" s="180"/>
      <c r="ITC35" s="180"/>
      <c r="ITD35" s="180"/>
      <c r="ITE35" s="180"/>
      <c r="ITF35" s="180"/>
      <c r="ITG35" s="180"/>
      <c r="ITH35" s="180"/>
      <c r="ITI35" s="180"/>
      <c r="ITJ35" s="180"/>
      <c r="ITK35" s="180"/>
      <c r="ITL35" s="180"/>
      <c r="ITM35" s="180"/>
      <c r="ITN35" s="180"/>
      <c r="ITO35" s="180"/>
      <c r="ITP35" s="180"/>
      <c r="ITQ35" s="180"/>
      <c r="ITR35" s="180"/>
      <c r="ITS35" s="180"/>
      <c r="ITT35" s="180"/>
      <c r="ITU35" s="180"/>
      <c r="ITV35" s="180"/>
      <c r="ITW35" s="180"/>
      <c r="ITX35" s="180"/>
      <c r="ITY35" s="180"/>
      <c r="ITZ35" s="180"/>
      <c r="IUA35" s="180"/>
      <c r="IUB35" s="180"/>
      <c r="IUC35" s="180"/>
      <c r="IUD35" s="180"/>
      <c r="IUE35" s="180"/>
      <c r="IUF35" s="180"/>
      <c r="IUG35" s="180"/>
      <c r="IUH35" s="180"/>
      <c r="IUI35" s="180"/>
      <c r="IUJ35" s="180"/>
      <c r="IUK35" s="180"/>
      <c r="IUL35" s="180"/>
      <c r="IUM35" s="180"/>
      <c r="IUN35" s="180"/>
      <c r="IUO35" s="180"/>
      <c r="IUP35" s="180"/>
      <c r="IUQ35" s="180"/>
      <c r="IUR35" s="180"/>
      <c r="IUS35" s="180"/>
      <c r="IUT35" s="180"/>
      <c r="IUU35" s="180"/>
      <c r="IUV35" s="180"/>
      <c r="IUW35" s="180"/>
      <c r="IUX35" s="180"/>
      <c r="IUY35" s="180"/>
      <c r="IUZ35" s="180"/>
      <c r="IVA35" s="180"/>
      <c r="IVB35" s="180"/>
      <c r="IVC35" s="180"/>
      <c r="IVD35" s="180"/>
      <c r="IVE35" s="180"/>
      <c r="IVF35" s="180"/>
      <c r="IVG35" s="180"/>
      <c r="IVH35" s="180"/>
      <c r="IVI35" s="180"/>
      <c r="IVJ35" s="180"/>
      <c r="IVK35" s="180"/>
      <c r="IVL35" s="180"/>
      <c r="IVM35" s="180"/>
      <c r="IVN35" s="180"/>
      <c r="IVO35" s="180"/>
      <c r="IVP35" s="180"/>
      <c r="IVQ35" s="180"/>
      <c r="IVR35" s="180"/>
      <c r="IVS35" s="180"/>
      <c r="IVT35" s="180"/>
      <c r="IVU35" s="180"/>
      <c r="IVV35" s="180"/>
      <c r="IVW35" s="180"/>
      <c r="IVX35" s="180"/>
      <c r="IVY35" s="180"/>
      <c r="IVZ35" s="180"/>
      <c r="IWA35" s="180"/>
      <c r="IWB35" s="180"/>
      <c r="IWC35" s="180"/>
      <c r="IWD35" s="180"/>
      <c r="IWE35" s="180"/>
      <c r="IWF35" s="180"/>
      <c r="IWG35" s="180"/>
      <c r="IWH35" s="180"/>
      <c r="IWI35" s="180"/>
      <c r="IWJ35" s="180"/>
      <c r="IWK35" s="180"/>
      <c r="IWL35" s="180"/>
      <c r="IWM35" s="180"/>
      <c r="IWN35" s="180"/>
      <c r="IWO35" s="180"/>
      <c r="IWP35" s="180"/>
      <c r="IWQ35" s="180"/>
      <c r="IWR35" s="180"/>
      <c r="IWS35" s="180"/>
      <c r="IWT35" s="180"/>
      <c r="IWU35" s="180"/>
      <c r="IWV35" s="180"/>
      <c r="IWW35" s="180"/>
      <c r="IWX35" s="180"/>
      <c r="IWY35" s="180"/>
      <c r="IWZ35" s="180"/>
      <c r="IXA35" s="180"/>
      <c r="IXB35" s="180"/>
      <c r="IXC35" s="180"/>
      <c r="IXD35" s="180"/>
      <c r="IXE35" s="180"/>
      <c r="IXF35" s="180"/>
      <c r="IXG35" s="180"/>
      <c r="IXH35" s="180"/>
      <c r="IXI35" s="180"/>
      <c r="IXJ35" s="180"/>
      <c r="IXK35" s="180"/>
      <c r="IXL35" s="180"/>
      <c r="IXM35" s="180"/>
      <c r="IXN35" s="180"/>
      <c r="IXO35" s="180"/>
      <c r="IXP35" s="180"/>
      <c r="IXQ35" s="180"/>
      <c r="IXR35" s="180"/>
      <c r="IXS35" s="180"/>
      <c r="IXT35" s="180"/>
      <c r="IXU35" s="180"/>
      <c r="IXV35" s="180"/>
      <c r="IXW35" s="180"/>
      <c r="IXX35" s="180"/>
      <c r="IXY35" s="180"/>
      <c r="IXZ35" s="180"/>
      <c r="IYA35" s="180"/>
      <c r="IYB35" s="180"/>
      <c r="IYC35" s="180"/>
      <c r="IYD35" s="180"/>
      <c r="IYE35" s="180"/>
      <c r="IYF35" s="180"/>
      <c r="IYG35" s="180"/>
      <c r="IYH35" s="180"/>
      <c r="IYI35" s="180"/>
      <c r="IYJ35" s="180"/>
      <c r="IYK35" s="180"/>
      <c r="IYL35" s="180"/>
      <c r="IYM35" s="180"/>
      <c r="IYN35" s="180"/>
      <c r="IYO35" s="180"/>
      <c r="IYP35" s="180"/>
      <c r="IYQ35" s="180"/>
      <c r="IYR35" s="180"/>
      <c r="IYS35" s="180"/>
      <c r="IYT35" s="180"/>
      <c r="IYU35" s="180"/>
      <c r="IYV35" s="180"/>
      <c r="IYW35" s="180"/>
      <c r="IYX35" s="180"/>
      <c r="IYY35" s="180"/>
      <c r="IYZ35" s="180"/>
      <c r="IZA35" s="180"/>
      <c r="IZB35" s="180"/>
      <c r="IZC35" s="180"/>
      <c r="IZD35" s="180"/>
      <c r="IZE35" s="180"/>
      <c r="IZF35" s="180"/>
      <c r="IZG35" s="180"/>
      <c r="IZH35" s="180"/>
      <c r="IZI35" s="180"/>
      <c r="IZJ35" s="180"/>
      <c r="IZK35" s="180"/>
      <c r="IZL35" s="180"/>
      <c r="IZM35" s="180"/>
      <c r="IZN35" s="180"/>
      <c r="IZO35" s="180"/>
      <c r="IZP35" s="180"/>
      <c r="IZQ35" s="180"/>
      <c r="IZR35" s="180"/>
      <c r="IZS35" s="180"/>
      <c r="IZT35" s="180"/>
      <c r="IZU35" s="180"/>
      <c r="IZV35" s="180"/>
      <c r="IZW35" s="180"/>
      <c r="IZX35" s="180"/>
      <c r="IZY35" s="180"/>
      <c r="IZZ35" s="180"/>
      <c r="JAA35" s="180"/>
      <c r="JAB35" s="180"/>
      <c r="JAC35" s="180"/>
      <c r="JAD35" s="180"/>
      <c r="JAE35" s="180"/>
      <c r="JAF35" s="180"/>
      <c r="JAG35" s="180"/>
      <c r="JAH35" s="180"/>
      <c r="JAI35" s="180"/>
      <c r="JAJ35" s="180"/>
      <c r="JAK35" s="180"/>
      <c r="JAL35" s="180"/>
      <c r="JAM35" s="180"/>
      <c r="JAN35" s="180"/>
      <c r="JAO35" s="180"/>
      <c r="JAP35" s="180"/>
      <c r="JAQ35" s="180"/>
      <c r="JAR35" s="180"/>
      <c r="JAS35" s="180"/>
      <c r="JAT35" s="180"/>
      <c r="JAU35" s="180"/>
      <c r="JAV35" s="180"/>
      <c r="JAW35" s="180"/>
      <c r="JAX35" s="180"/>
      <c r="JAY35" s="180"/>
      <c r="JAZ35" s="180"/>
      <c r="JBA35" s="180"/>
      <c r="JBB35" s="180"/>
      <c r="JBC35" s="180"/>
      <c r="JBD35" s="180"/>
      <c r="JBE35" s="180"/>
      <c r="JBF35" s="180"/>
      <c r="JBG35" s="180"/>
      <c r="JBH35" s="180"/>
      <c r="JBI35" s="180"/>
      <c r="JBJ35" s="180"/>
      <c r="JBK35" s="180"/>
      <c r="JBL35" s="180"/>
      <c r="JBM35" s="180"/>
      <c r="JBN35" s="180"/>
      <c r="JBO35" s="180"/>
      <c r="JBP35" s="180"/>
      <c r="JBQ35" s="180"/>
      <c r="JBR35" s="180"/>
      <c r="JBS35" s="180"/>
      <c r="JBT35" s="180"/>
      <c r="JBU35" s="180"/>
      <c r="JBV35" s="180"/>
      <c r="JBW35" s="180"/>
      <c r="JBX35" s="180"/>
      <c r="JBY35" s="180"/>
      <c r="JBZ35" s="180"/>
      <c r="JCA35" s="180"/>
      <c r="JCB35" s="180"/>
      <c r="JCC35" s="180"/>
      <c r="JCD35" s="180"/>
      <c r="JCE35" s="180"/>
      <c r="JCF35" s="180"/>
      <c r="JCG35" s="180"/>
      <c r="JCH35" s="180"/>
      <c r="JCI35" s="180"/>
      <c r="JCJ35" s="180"/>
      <c r="JCK35" s="180"/>
      <c r="JCL35" s="180"/>
      <c r="JCM35" s="180"/>
      <c r="JCN35" s="180"/>
      <c r="JCO35" s="180"/>
      <c r="JCP35" s="180"/>
      <c r="JCQ35" s="180"/>
      <c r="JCR35" s="180"/>
      <c r="JCS35" s="180"/>
      <c r="JCT35" s="180"/>
      <c r="JCU35" s="180"/>
      <c r="JCV35" s="180"/>
      <c r="JCW35" s="180"/>
      <c r="JCX35" s="180"/>
      <c r="JCY35" s="180"/>
      <c r="JCZ35" s="180"/>
      <c r="JDA35" s="180"/>
      <c r="JDB35" s="180"/>
      <c r="JDC35" s="180"/>
      <c r="JDD35" s="180"/>
      <c r="JDE35" s="180"/>
      <c r="JDF35" s="180"/>
      <c r="JDG35" s="180"/>
      <c r="JDH35" s="180"/>
      <c r="JDI35" s="180"/>
      <c r="JDJ35" s="180"/>
      <c r="JDK35" s="180"/>
      <c r="JDL35" s="180"/>
      <c r="JDM35" s="180"/>
      <c r="JDN35" s="180"/>
      <c r="JDO35" s="180"/>
      <c r="JDP35" s="180"/>
      <c r="JDQ35" s="180"/>
      <c r="JDR35" s="180"/>
      <c r="JDS35" s="180"/>
      <c r="JDT35" s="180"/>
      <c r="JDU35" s="180"/>
      <c r="JDV35" s="180"/>
      <c r="JDW35" s="180"/>
      <c r="JDX35" s="180"/>
      <c r="JDY35" s="180"/>
      <c r="JDZ35" s="180"/>
      <c r="JEA35" s="180"/>
      <c r="JEB35" s="180"/>
      <c r="JEC35" s="180"/>
      <c r="JED35" s="180"/>
      <c r="JEE35" s="180"/>
      <c r="JEF35" s="180"/>
      <c r="JEG35" s="180"/>
      <c r="JEH35" s="180"/>
      <c r="JEI35" s="180"/>
      <c r="JEJ35" s="180"/>
      <c r="JEK35" s="180"/>
      <c r="JEL35" s="180"/>
      <c r="JEM35" s="180"/>
      <c r="JEN35" s="180"/>
      <c r="JEO35" s="180"/>
      <c r="JEP35" s="180"/>
      <c r="JEQ35" s="180"/>
      <c r="JER35" s="180"/>
      <c r="JES35" s="180"/>
      <c r="JET35" s="180"/>
      <c r="JEU35" s="180"/>
      <c r="JEV35" s="180"/>
      <c r="JEW35" s="180"/>
      <c r="JEX35" s="180"/>
      <c r="JEY35" s="180"/>
      <c r="JEZ35" s="180"/>
      <c r="JFA35" s="180"/>
      <c r="JFB35" s="180"/>
      <c r="JFC35" s="180"/>
      <c r="JFD35" s="180"/>
      <c r="JFE35" s="180"/>
      <c r="JFF35" s="180"/>
      <c r="JFG35" s="180"/>
      <c r="JFH35" s="180"/>
      <c r="JFI35" s="180"/>
      <c r="JFJ35" s="180"/>
      <c r="JFK35" s="180"/>
      <c r="JFL35" s="180"/>
      <c r="JFM35" s="180"/>
      <c r="JFN35" s="180"/>
      <c r="JFO35" s="180"/>
      <c r="JFP35" s="180"/>
      <c r="JFQ35" s="180"/>
      <c r="JFR35" s="180"/>
      <c r="JFS35" s="180"/>
      <c r="JFT35" s="180"/>
      <c r="JFU35" s="180"/>
      <c r="JFV35" s="180"/>
      <c r="JFW35" s="180"/>
      <c r="JFX35" s="180"/>
      <c r="JFY35" s="180"/>
      <c r="JFZ35" s="180"/>
      <c r="JGA35" s="180"/>
      <c r="JGB35" s="180"/>
      <c r="JGC35" s="180"/>
      <c r="JGD35" s="180"/>
      <c r="JGE35" s="180"/>
      <c r="JGF35" s="180"/>
      <c r="JGG35" s="180"/>
      <c r="JGH35" s="180"/>
      <c r="JGI35" s="180"/>
      <c r="JGJ35" s="180"/>
      <c r="JGK35" s="180"/>
      <c r="JGL35" s="180"/>
      <c r="JGM35" s="180"/>
      <c r="JGN35" s="180"/>
      <c r="JGO35" s="180"/>
      <c r="JGP35" s="180"/>
      <c r="JGQ35" s="180"/>
      <c r="JGR35" s="180"/>
      <c r="JGS35" s="180"/>
      <c r="JGT35" s="180"/>
      <c r="JGU35" s="180"/>
      <c r="JGV35" s="180"/>
      <c r="JGW35" s="180"/>
      <c r="JGX35" s="180"/>
      <c r="JGY35" s="180"/>
      <c r="JGZ35" s="180"/>
      <c r="JHA35" s="180"/>
      <c r="JHB35" s="180"/>
      <c r="JHC35" s="180"/>
      <c r="JHD35" s="180"/>
      <c r="JHE35" s="180"/>
      <c r="JHF35" s="180"/>
      <c r="JHG35" s="180"/>
      <c r="JHH35" s="180"/>
      <c r="JHI35" s="180"/>
      <c r="JHJ35" s="180"/>
      <c r="JHK35" s="180"/>
      <c r="JHL35" s="180"/>
      <c r="JHM35" s="180"/>
      <c r="JHN35" s="180"/>
      <c r="JHO35" s="180"/>
      <c r="JHP35" s="180"/>
      <c r="JHQ35" s="180"/>
      <c r="JHR35" s="180"/>
      <c r="JHS35" s="180"/>
      <c r="JHT35" s="180"/>
      <c r="JHU35" s="180"/>
      <c r="JHV35" s="180"/>
      <c r="JHW35" s="180"/>
      <c r="JHX35" s="180"/>
      <c r="JHY35" s="180"/>
      <c r="JHZ35" s="180"/>
      <c r="JIA35" s="180"/>
      <c r="JIB35" s="180"/>
      <c r="JIC35" s="180"/>
      <c r="JID35" s="180"/>
      <c r="JIE35" s="180"/>
      <c r="JIF35" s="180"/>
      <c r="JIG35" s="180"/>
      <c r="JIH35" s="180"/>
      <c r="JII35" s="180"/>
      <c r="JIJ35" s="180"/>
      <c r="JIK35" s="180"/>
      <c r="JIL35" s="180"/>
      <c r="JIM35" s="180"/>
      <c r="JIN35" s="180"/>
      <c r="JIO35" s="180"/>
      <c r="JIP35" s="180"/>
      <c r="JIQ35" s="180"/>
      <c r="JIR35" s="180"/>
      <c r="JIS35" s="180"/>
      <c r="JIT35" s="180"/>
      <c r="JIU35" s="180"/>
      <c r="JIV35" s="180"/>
      <c r="JIW35" s="180"/>
      <c r="JIX35" s="180"/>
      <c r="JIY35" s="180"/>
      <c r="JIZ35" s="180"/>
      <c r="JJA35" s="180"/>
      <c r="JJB35" s="180"/>
      <c r="JJC35" s="180"/>
      <c r="JJD35" s="180"/>
      <c r="JJE35" s="180"/>
      <c r="JJF35" s="180"/>
      <c r="JJG35" s="180"/>
      <c r="JJH35" s="180"/>
      <c r="JJI35" s="180"/>
      <c r="JJJ35" s="180"/>
      <c r="JJK35" s="180"/>
      <c r="JJL35" s="180"/>
      <c r="JJM35" s="180"/>
      <c r="JJN35" s="180"/>
      <c r="JJO35" s="180"/>
      <c r="JJP35" s="180"/>
      <c r="JJQ35" s="180"/>
      <c r="JJR35" s="180"/>
      <c r="JJS35" s="180"/>
      <c r="JJT35" s="180"/>
      <c r="JJU35" s="180"/>
      <c r="JJV35" s="180"/>
      <c r="JJW35" s="180"/>
      <c r="JJX35" s="180"/>
      <c r="JJY35" s="180"/>
      <c r="JJZ35" s="180"/>
      <c r="JKA35" s="180"/>
      <c r="JKB35" s="180"/>
      <c r="JKC35" s="180"/>
      <c r="JKD35" s="180"/>
      <c r="JKE35" s="180"/>
      <c r="JKF35" s="180"/>
      <c r="JKG35" s="180"/>
      <c r="JKH35" s="180"/>
      <c r="JKI35" s="180"/>
      <c r="JKJ35" s="180"/>
      <c r="JKK35" s="180"/>
      <c r="JKL35" s="180"/>
      <c r="JKM35" s="180"/>
      <c r="JKN35" s="180"/>
      <c r="JKO35" s="180"/>
      <c r="JKP35" s="180"/>
      <c r="JKQ35" s="180"/>
      <c r="JKR35" s="180"/>
      <c r="JKS35" s="180"/>
      <c r="JKT35" s="180"/>
      <c r="JKU35" s="180"/>
      <c r="JKV35" s="180"/>
      <c r="JKW35" s="180"/>
      <c r="JKX35" s="180"/>
      <c r="JKY35" s="180"/>
      <c r="JKZ35" s="180"/>
      <c r="JLA35" s="180"/>
      <c r="JLB35" s="180"/>
      <c r="JLC35" s="180"/>
      <c r="JLD35" s="180"/>
      <c r="JLE35" s="180"/>
      <c r="JLF35" s="180"/>
      <c r="JLG35" s="180"/>
      <c r="JLH35" s="180"/>
      <c r="JLI35" s="180"/>
      <c r="JLJ35" s="180"/>
      <c r="JLK35" s="180"/>
      <c r="JLL35" s="180"/>
      <c r="JLM35" s="180"/>
      <c r="JLN35" s="180"/>
      <c r="JLO35" s="180"/>
      <c r="JLP35" s="180"/>
      <c r="JLQ35" s="180"/>
      <c r="JLR35" s="180"/>
      <c r="JLS35" s="180"/>
      <c r="JLT35" s="180"/>
      <c r="JLU35" s="180"/>
      <c r="JLV35" s="180"/>
      <c r="JLW35" s="180"/>
      <c r="JLX35" s="180"/>
      <c r="JLY35" s="180"/>
      <c r="JLZ35" s="180"/>
      <c r="JMA35" s="180"/>
      <c r="JMB35" s="180"/>
      <c r="JMC35" s="180"/>
      <c r="JMD35" s="180"/>
      <c r="JME35" s="180"/>
      <c r="JMF35" s="180"/>
      <c r="JMG35" s="180"/>
      <c r="JMH35" s="180"/>
      <c r="JMI35" s="180"/>
      <c r="JMJ35" s="180"/>
      <c r="JMK35" s="180"/>
      <c r="JML35" s="180"/>
      <c r="JMM35" s="180"/>
      <c r="JMN35" s="180"/>
      <c r="JMO35" s="180"/>
      <c r="JMP35" s="180"/>
      <c r="JMQ35" s="180"/>
      <c r="JMR35" s="180"/>
      <c r="JMS35" s="180"/>
      <c r="JMT35" s="180"/>
      <c r="JMU35" s="180"/>
      <c r="JMV35" s="180"/>
      <c r="JMW35" s="180"/>
      <c r="JMX35" s="180"/>
      <c r="JMY35" s="180"/>
      <c r="JMZ35" s="180"/>
      <c r="JNA35" s="180"/>
      <c r="JNB35" s="180"/>
      <c r="JNC35" s="180"/>
      <c r="JND35" s="180"/>
      <c r="JNE35" s="180"/>
      <c r="JNF35" s="180"/>
      <c r="JNG35" s="180"/>
      <c r="JNH35" s="180"/>
      <c r="JNI35" s="180"/>
      <c r="JNJ35" s="180"/>
      <c r="JNK35" s="180"/>
      <c r="JNL35" s="180"/>
      <c r="JNM35" s="180"/>
      <c r="JNN35" s="180"/>
      <c r="JNO35" s="180"/>
      <c r="JNP35" s="180"/>
      <c r="JNQ35" s="180"/>
      <c r="JNR35" s="180"/>
      <c r="JNS35" s="180"/>
      <c r="JNT35" s="180"/>
      <c r="JNU35" s="180"/>
      <c r="JNV35" s="180"/>
      <c r="JNW35" s="180"/>
      <c r="JNX35" s="180"/>
      <c r="JNY35" s="180"/>
      <c r="JNZ35" s="180"/>
      <c r="JOA35" s="180"/>
      <c r="JOB35" s="180"/>
      <c r="JOC35" s="180"/>
      <c r="JOD35" s="180"/>
      <c r="JOE35" s="180"/>
      <c r="JOF35" s="180"/>
      <c r="JOG35" s="180"/>
      <c r="JOH35" s="180"/>
      <c r="JOI35" s="180"/>
      <c r="JOJ35" s="180"/>
      <c r="JOK35" s="180"/>
      <c r="JOL35" s="180"/>
      <c r="JOM35" s="180"/>
      <c r="JON35" s="180"/>
      <c r="JOO35" s="180"/>
      <c r="JOP35" s="180"/>
      <c r="JOQ35" s="180"/>
      <c r="JOR35" s="180"/>
      <c r="JOS35" s="180"/>
      <c r="JOT35" s="180"/>
      <c r="JOU35" s="180"/>
      <c r="JOV35" s="180"/>
      <c r="JOW35" s="180"/>
      <c r="JOX35" s="180"/>
      <c r="JOY35" s="180"/>
      <c r="JOZ35" s="180"/>
      <c r="JPA35" s="180"/>
      <c r="JPB35" s="180"/>
      <c r="JPC35" s="180"/>
      <c r="JPD35" s="180"/>
      <c r="JPE35" s="180"/>
      <c r="JPF35" s="180"/>
      <c r="JPG35" s="180"/>
      <c r="JPH35" s="180"/>
      <c r="JPI35" s="180"/>
      <c r="JPJ35" s="180"/>
      <c r="JPK35" s="180"/>
      <c r="JPL35" s="180"/>
      <c r="JPM35" s="180"/>
      <c r="JPN35" s="180"/>
      <c r="JPO35" s="180"/>
      <c r="JPP35" s="180"/>
      <c r="JPQ35" s="180"/>
      <c r="JPR35" s="180"/>
      <c r="JPS35" s="180"/>
      <c r="JPT35" s="180"/>
      <c r="JPU35" s="180"/>
      <c r="JPV35" s="180"/>
      <c r="JPW35" s="180"/>
      <c r="JPX35" s="180"/>
      <c r="JPY35" s="180"/>
      <c r="JPZ35" s="180"/>
      <c r="JQA35" s="180"/>
      <c r="JQB35" s="180"/>
      <c r="JQC35" s="180"/>
      <c r="JQD35" s="180"/>
      <c r="JQE35" s="180"/>
      <c r="JQF35" s="180"/>
      <c r="JQG35" s="180"/>
      <c r="JQH35" s="180"/>
      <c r="JQI35" s="180"/>
      <c r="JQJ35" s="180"/>
      <c r="JQK35" s="180"/>
      <c r="JQL35" s="180"/>
      <c r="JQM35" s="180"/>
      <c r="JQN35" s="180"/>
      <c r="JQO35" s="180"/>
      <c r="JQP35" s="180"/>
      <c r="JQQ35" s="180"/>
      <c r="JQR35" s="180"/>
      <c r="JQS35" s="180"/>
      <c r="JQT35" s="180"/>
      <c r="JQU35" s="180"/>
      <c r="JQV35" s="180"/>
      <c r="JQW35" s="180"/>
      <c r="JQX35" s="180"/>
      <c r="JQY35" s="180"/>
      <c r="JQZ35" s="180"/>
      <c r="JRA35" s="180"/>
      <c r="JRB35" s="180"/>
      <c r="JRC35" s="180"/>
      <c r="JRD35" s="180"/>
      <c r="JRE35" s="180"/>
      <c r="JRF35" s="180"/>
      <c r="JRG35" s="180"/>
      <c r="JRH35" s="180"/>
      <c r="JRI35" s="180"/>
      <c r="JRJ35" s="180"/>
      <c r="JRK35" s="180"/>
      <c r="JRL35" s="180"/>
      <c r="JRM35" s="180"/>
      <c r="JRN35" s="180"/>
      <c r="JRO35" s="180"/>
      <c r="JRP35" s="180"/>
      <c r="JRQ35" s="180"/>
      <c r="JRR35" s="180"/>
      <c r="JRS35" s="180"/>
      <c r="JRT35" s="180"/>
      <c r="JRU35" s="180"/>
      <c r="JRV35" s="180"/>
      <c r="JRW35" s="180"/>
      <c r="JRX35" s="180"/>
      <c r="JRY35" s="180"/>
      <c r="JRZ35" s="180"/>
      <c r="JSA35" s="180"/>
      <c r="JSB35" s="180"/>
      <c r="JSC35" s="180"/>
      <c r="JSD35" s="180"/>
      <c r="JSE35" s="180"/>
      <c r="JSF35" s="180"/>
      <c r="JSG35" s="180"/>
      <c r="JSH35" s="180"/>
      <c r="JSI35" s="180"/>
      <c r="JSJ35" s="180"/>
      <c r="JSK35" s="180"/>
      <c r="JSL35" s="180"/>
      <c r="JSM35" s="180"/>
      <c r="JSN35" s="180"/>
      <c r="JSO35" s="180"/>
      <c r="JSP35" s="180"/>
      <c r="JSQ35" s="180"/>
      <c r="JSR35" s="180"/>
      <c r="JSS35" s="180"/>
      <c r="JST35" s="180"/>
      <c r="JSU35" s="180"/>
      <c r="JSV35" s="180"/>
      <c r="JSW35" s="180"/>
      <c r="JSX35" s="180"/>
      <c r="JSY35" s="180"/>
      <c r="JSZ35" s="180"/>
      <c r="JTA35" s="180"/>
      <c r="JTB35" s="180"/>
      <c r="JTC35" s="180"/>
      <c r="JTD35" s="180"/>
      <c r="JTE35" s="180"/>
      <c r="JTF35" s="180"/>
      <c r="JTG35" s="180"/>
      <c r="JTH35" s="180"/>
      <c r="JTI35" s="180"/>
      <c r="JTJ35" s="180"/>
      <c r="JTK35" s="180"/>
      <c r="JTL35" s="180"/>
      <c r="JTM35" s="180"/>
      <c r="JTN35" s="180"/>
      <c r="JTO35" s="180"/>
      <c r="JTP35" s="180"/>
      <c r="JTQ35" s="180"/>
      <c r="JTR35" s="180"/>
      <c r="JTS35" s="180"/>
      <c r="JTT35" s="180"/>
      <c r="JTU35" s="180"/>
      <c r="JTV35" s="180"/>
      <c r="JTW35" s="180"/>
      <c r="JTX35" s="180"/>
      <c r="JTY35" s="180"/>
      <c r="JTZ35" s="180"/>
      <c r="JUA35" s="180"/>
      <c r="JUB35" s="180"/>
      <c r="JUC35" s="180"/>
      <c r="JUD35" s="180"/>
      <c r="JUE35" s="180"/>
      <c r="JUF35" s="180"/>
      <c r="JUG35" s="180"/>
      <c r="JUH35" s="180"/>
      <c r="JUI35" s="180"/>
      <c r="JUJ35" s="180"/>
      <c r="JUK35" s="180"/>
      <c r="JUL35" s="180"/>
      <c r="JUM35" s="180"/>
      <c r="JUN35" s="180"/>
      <c r="JUO35" s="180"/>
      <c r="JUP35" s="180"/>
      <c r="JUQ35" s="180"/>
      <c r="JUR35" s="180"/>
      <c r="JUS35" s="180"/>
      <c r="JUT35" s="180"/>
      <c r="JUU35" s="180"/>
      <c r="JUV35" s="180"/>
      <c r="JUW35" s="180"/>
      <c r="JUX35" s="180"/>
      <c r="JUY35" s="180"/>
      <c r="JUZ35" s="180"/>
      <c r="JVA35" s="180"/>
      <c r="JVB35" s="180"/>
      <c r="JVC35" s="180"/>
      <c r="JVD35" s="180"/>
      <c r="JVE35" s="180"/>
      <c r="JVF35" s="180"/>
      <c r="JVG35" s="180"/>
      <c r="JVH35" s="180"/>
      <c r="JVI35" s="180"/>
      <c r="JVJ35" s="180"/>
      <c r="JVK35" s="180"/>
      <c r="JVL35" s="180"/>
      <c r="JVM35" s="180"/>
      <c r="JVN35" s="180"/>
      <c r="JVO35" s="180"/>
      <c r="JVP35" s="180"/>
      <c r="JVQ35" s="180"/>
      <c r="JVR35" s="180"/>
      <c r="JVS35" s="180"/>
      <c r="JVT35" s="180"/>
      <c r="JVU35" s="180"/>
      <c r="JVV35" s="180"/>
      <c r="JVW35" s="180"/>
      <c r="JVX35" s="180"/>
      <c r="JVY35" s="180"/>
      <c r="JVZ35" s="180"/>
      <c r="JWA35" s="180"/>
      <c r="JWB35" s="180"/>
      <c r="JWC35" s="180"/>
      <c r="JWD35" s="180"/>
      <c r="JWE35" s="180"/>
      <c r="JWF35" s="180"/>
      <c r="JWG35" s="180"/>
      <c r="JWH35" s="180"/>
      <c r="JWI35" s="180"/>
      <c r="JWJ35" s="180"/>
      <c r="JWK35" s="180"/>
      <c r="JWL35" s="180"/>
      <c r="JWM35" s="180"/>
      <c r="JWN35" s="180"/>
      <c r="JWO35" s="180"/>
      <c r="JWP35" s="180"/>
      <c r="JWQ35" s="180"/>
      <c r="JWR35" s="180"/>
      <c r="JWS35" s="180"/>
      <c r="JWT35" s="180"/>
      <c r="JWU35" s="180"/>
      <c r="JWV35" s="180"/>
      <c r="JWW35" s="180"/>
      <c r="JWX35" s="180"/>
      <c r="JWY35" s="180"/>
      <c r="JWZ35" s="180"/>
      <c r="JXA35" s="180"/>
      <c r="JXB35" s="180"/>
      <c r="JXC35" s="180"/>
      <c r="JXD35" s="180"/>
      <c r="JXE35" s="180"/>
      <c r="JXF35" s="180"/>
      <c r="JXG35" s="180"/>
      <c r="JXH35" s="180"/>
      <c r="JXI35" s="180"/>
      <c r="JXJ35" s="180"/>
      <c r="JXK35" s="180"/>
      <c r="JXL35" s="180"/>
      <c r="JXM35" s="180"/>
      <c r="JXN35" s="180"/>
      <c r="JXO35" s="180"/>
      <c r="JXP35" s="180"/>
      <c r="JXQ35" s="180"/>
      <c r="JXR35" s="180"/>
      <c r="JXS35" s="180"/>
      <c r="JXT35" s="180"/>
      <c r="JXU35" s="180"/>
      <c r="JXV35" s="180"/>
      <c r="JXW35" s="180"/>
      <c r="JXX35" s="180"/>
      <c r="JXY35" s="180"/>
      <c r="JXZ35" s="180"/>
      <c r="JYA35" s="180"/>
      <c r="JYB35" s="180"/>
      <c r="JYC35" s="180"/>
      <c r="JYD35" s="180"/>
      <c r="JYE35" s="180"/>
      <c r="JYF35" s="180"/>
      <c r="JYG35" s="180"/>
      <c r="JYH35" s="180"/>
      <c r="JYI35" s="180"/>
      <c r="JYJ35" s="180"/>
      <c r="JYK35" s="180"/>
      <c r="JYL35" s="180"/>
      <c r="JYM35" s="180"/>
      <c r="JYN35" s="180"/>
      <c r="JYO35" s="180"/>
      <c r="JYP35" s="180"/>
      <c r="JYQ35" s="180"/>
      <c r="JYR35" s="180"/>
      <c r="JYS35" s="180"/>
      <c r="JYT35" s="180"/>
      <c r="JYU35" s="180"/>
      <c r="JYV35" s="180"/>
      <c r="JYW35" s="180"/>
      <c r="JYX35" s="180"/>
      <c r="JYY35" s="180"/>
      <c r="JYZ35" s="180"/>
      <c r="JZA35" s="180"/>
      <c r="JZB35" s="180"/>
      <c r="JZC35" s="180"/>
      <c r="JZD35" s="180"/>
      <c r="JZE35" s="180"/>
      <c r="JZF35" s="180"/>
      <c r="JZG35" s="180"/>
      <c r="JZH35" s="180"/>
      <c r="JZI35" s="180"/>
      <c r="JZJ35" s="180"/>
      <c r="JZK35" s="180"/>
      <c r="JZL35" s="180"/>
      <c r="JZM35" s="180"/>
      <c r="JZN35" s="180"/>
      <c r="JZO35" s="180"/>
      <c r="JZP35" s="180"/>
      <c r="JZQ35" s="180"/>
      <c r="JZR35" s="180"/>
      <c r="JZS35" s="180"/>
      <c r="JZT35" s="180"/>
      <c r="JZU35" s="180"/>
      <c r="JZV35" s="180"/>
      <c r="JZW35" s="180"/>
      <c r="JZX35" s="180"/>
      <c r="JZY35" s="180"/>
      <c r="JZZ35" s="180"/>
      <c r="KAA35" s="180"/>
      <c r="KAB35" s="180"/>
      <c r="KAC35" s="180"/>
      <c r="KAD35" s="180"/>
      <c r="KAE35" s="180"/>
      <c r="KAF35" s="180"/>
      <c r="KAG35" s="180"/>
      <c r="KAH35" s="180"/>
      <c r="KAI35" s="180"/>
      <c r="KAJ35" s="180"/>
      <c r="KAK35" s="180"/>
      <c r="KAL35" s="180"/>
      <c r="KAM35" s="180"/>
      <c r="KAN35" s="180"/>
      <c r="KAO35" s="180"/>
      <c r="KAP35" s="180"/>
      <c r="KAQ35" s="180"/>
      <c r="KAR35" s="180"/>
      <c r="KAS35" s="180"/>
      <c r="KAT35" s="180"/>
      <c r="KAU35" s="180"/>
      <c r="KAV35" s="180"/>
      <c r="KAW35" s="180"/>
      <c r="KAX35" s="180"/>
      <c r="KAY35" s="180"/>
      <c r="KAZ35" s="180"/>
      <c r="KBA35" s="180"/>
      <c r="KBB35" s="180"/>
      <c r="KBC35" s="180"/>
      <c r="KBD35" s="180"/>
      <c r="KBE35" s="180"/>
      <c r="KBF35" s="180"/>
      <c r="KBG35" s="180"/>
      <c r="KBH35" s="180"/>
      <c r="KBI35" s="180"/>
      <c r="KBJ35" s="180"/>
      <c r="KBK35" s="180"/>
      <c r="KBL35" s="180"/>
      <c r="KBM35" s="180"/>
      <c r="KBN35" s="180"/>
      <c r="KBO35" s="180"/>
      <c r="KBP35" s="180"/>
      <c r="KBQ35" s="180"/>
      <c r="KBR35" s="180"/>
      <c r="KBS35" s="180"/>
      <c r="KBT35" s="180"/>
      <c r="KBU35" s="180"/>
      <c r="KBV35" s="180"/>
      <c r="KBW35" s="180"/>
      <c r="KBX35" s="180"/>
      <c r="KBY35" s="180"/>
      <c r="KBZ35" s="180"/>
      <c r="KCA35" s="180"/>
      <c r="KCB35" s="180"/>
      <c r="KCC35" s="180"/>
      <c r="KCD35" s="180"/>
      <c r="KCE35" s="180"/>
      <c r="KCF35" s="180"/>
      <c r="KCG35" s="180"/>
      <c r="KCH35" s="180"/>
      <c r="KCI35" s="180"/>
      <c r="KCJ35" s="180"/>
      <c r="KCK35" s="180"/>
      <c r="KCL35" s="180"/>
      <c r="KCM35" s="180"/>
      <c r="KCN35" s="180"/>
      <c r="KCO35" s="180"/>
      <c r="KCP35" s="180"/>
      <c r="KCQ35" s="180"/>
      <c r="KCR35" s="180"/>
      <c r="KCS35" s="180"/>
      <c r="KCT35" s="180"/>
      <c r="KCU35" s="180"/>
      <c r="KCV35" s="180"/>
      <c r="KCW35" s="180"/>
      <c r="KCX35" s="180"/>
      <c r="KCY35" s="180"/>
      <c r="KCZ35" s="180"/>
      <c r="KDA35" s="180"/>
      <c r="KDB35" s="180"/>
      <c r="KDC35" s="180"/>
      <c r="KDD35" s="180"/>
      <c r="KDE35" s="180"/>
      <c r="KDF35" s="180"/>
      <c r="KDG35" s="180"/>
      <c r="KDH35" s="180"/>
      <c r="KDI35" s="180"/>
      <c r="KDJ35" s="180"/>
      <c r="KDK35" s="180"/>
      <c r="KDL35" s="180"/>
      <c r="KDM35" s="180"/>
      <c r="KDN35" s="180"/>
      <c r="KDO35" s="180"/>
      <c r="KDP35" s="180"/>
      <c r="KDQ35" s="180"/>
      <c r="KDR35" s="180"/>
      <c r="KDS35" s="180"/>
      <c r="KDT35" s="180"/>
      <c r="KDU35" s="180"/>
      <c r="KDV35" s="180"/>
      <c r="KDW35" s="180"/>
      <c r="KDX35" s="180"/>
      <c r="KDY35" s="180"/>
      <c r="KDZ35" s="180"/>
      <c r="KEA35" s="180"/>
      <c r="KEB35" s="180"/>
      <c r="KEC35" s="180"/>
      <c r="KED35" s="180"/>
      <c r="KEE35" s="180"/>
      <c r="KEF35" s="180"/>
      <c r="KEG35" s="180"/>
      <c r="KEH35" s="180"/>
      <c r="KEI35" s="180"/>
      <c r="KEJ35" s="180"/>
      <c r="KEK35" s="180"/>
      <c r="KEL35" s="180"/>
      <c r="KEM35" s="180"/>
      <c r="KEN35" s="180"/>
      <c r="KEO35" s="180"/>
      <c r="KEP35" s="180"/>
      <c r="KEQ35" s="180"/>
      <c r="KER35" s="180"/>
      <c r="KES35" s="180"/>
      <c r="KET35" s="180"/>
      <c r="KEU35" s="180"/>
      <c r="KEV35" s="180"/>
      <c r="KEW35" s="180"/>
      <c r="KEX35" s="180"/>
      <c r="KEY35" s="180"/>
      <c r="KEZ35" s="180"/>
      <c r="KFA35" s="180"/>
      <c r="KFB35" s="180"/>
      <c r="KFC35" s="180"/>
      <c r="KFD35" s="180"/>
      <c r="KFE35" s="180"/>
      <c r="KFF35" s="180"/>
      <c r="KFG35" s="180"/>
      <c r="KFH35" s="180"/>
      <c r="KFI35" s="180"/>
      <c r="KFJ35" s="180"/>
      <c r="KFK35" s="180"/>
      <c r="KFL35" s="180"/>
      <c r="KFM35" s="180"/>
      <c r="KFN35" s="180"/>
      <c r="KFO35" s="180"/>
      <c r="KFP35" s="180"/>
      <c r="KFQ35" s="180"/>
      <c r="KFR35" s="180"/>
      <c r="KFS35" s="180"/>
      <c r="KFT35" s="180"/>
      <c r="KFU35" s="180"/>
      <c r="KFV35" s="180"/>
      <c r="KFW35" s="180"/>
      <c r="KFX35" s="180"/>
      <c r="KFY35" s="180"/>
      <c r="KFZ35" s="180"/>
      <c r="KGA35" s="180"/>
      <c r="KGB35" s="180"/>
      <c r="KGC35" s="180"/>
      <c r="KGD35" s="180"/>
      <c r="KGE35" s="180"/>
      <c r="KGF35" s="180"/>
      <c r="KGG35" s="180"/>
      <c r="KGH35" s="180"/>
      <c r="KGI35" s="180"/>
      <c r="KGJ35" s="180"/>
      <c r="KGK35" s="180"/>
      <c r="KGL35" s="180"/>
      <c r="KGM35" s="180"/>
      <c r="KGN35" s="180"/>
      <c r="KGO35" s="180"/>
      <c r="KGP35" s="180"/>
      <c r="KGQ35" s="180"/>
      <c r="KGR35" s="180"/>
      <c r="KGS35" s="180"/>
      <c r="KGT35" s="180"/>
      <c r="KGU35" s="180"/>
      <c r="KGV35" s="180"/>
      <c r="KGW35" s="180"/>
      <c r="KGX35" s="180"/>
      <c r="KGY35" s="180"/>
      <c r="KGZ35" s="180"/>
      <c r="KHA35" s="180"/>
      <c r="KHB35" s="180"/>
      <c r="KHC35" s="180"/>
      <c r="KHD35" s="180"/>
      <c r="KHE35" s="180"/>
      <c r="KHF35" s="180"/>
      <c r="KHG35" s="180"/>
      <c r="KHH35" s="180"/>
      <c r="KHI35" s="180"/>
      <c r="KHJ35" s="180"/>
      <c r="KHK35" s="180"/>
      <c r="KHL35" s="180"/>
      <c r="KHM35" s="180"/>
      <c r="KHN35" s="180"/>
      <c r="KHO35" s="180"/>
      <c r="KHP35" s="180"/>
      <c r="KHQ35" s="180"/>
      <c r="KHR35" s="180"/>
      <c r="KHS35" s="180"/>
      <c r="KHT35" s="180"/>
      <c r="KHU35" s="180"/>
      <c r="KHV35" s="180"/>
      <c r="KHW35" s="180"/>
      <c r="KHX35" s="180"/>
      <c r="KHY35" s="180"/>
      <c r="KHZ35" s="180"/>
      <c r="KIA35" s="180"/>
      <c r="KIB35" s="180"/>
      <c r="KIC35" s="180"/>
      <c r="KID35" s="180"/>
      <c r="KIE35" s="180"/>
      <c r="KIF35" s="180"/>
      <c r="KIG35" s="180"/>
      <c r="KIH35" s="180"/>
      <c r="KII35" s="180"/>
      <c r="KIJ35" s="180"/>
      <c r="KIK35" s="180"/>
      <c r="KIL35" s="180"/>
      <c r="KIM35" s="180"/>
      <c r="KIN35" s="180"/>
      <c r="KIO35" s="180"/>
      <c r="KIP35" s="180"/>
      <c r="KIQ35" s="180"/>
      <c r="KIR35" s="180"/>
      <c r="KIS35" s="180"/>
      <c r="KIT35" s="180"/>
      <c r="KIU35" s="180"/>
      <c r="KIV35" s="180"/>
      <c r="KIW35" s="180"/>
      <c r="KIX35" s="180"/>
      <c r="KIY35" s="180"/>
      <c r="KIZ35" s="180"/>
      <c r="KJA35" s="180"/>
      <c r="KJB35" s="180"/>
      <c r="KJC35" s="180"/>
      <c r="KJD35" s="180"/>
      <c r="KJE35" s="180"/>
      <c r="KJF35" s="180"/>
      <c r="KJG35" s="180"/>
      <c r="KJH35" s="180"/>
      <c r="KJI35" s="180"/>
      <c r="KJJ35" s="180"/>
      <c r="KJK35" s="180"/>
      <c r="KJL35" s="180"/>
      <c r="KJM35" s="180"/>
      <c r="KJN35" s="180"/>
      <c r="KJO35" s="180"/>
      <c r="KJP35" s="180"/>
      <c r="KJQ35" s="180"/>
      <c r="KJR35" s="180"/>
      <c r="KJS35" s="180"/>
      <c r="KJT35" s="180"/>
      <c r="KJU35" s="180"/>
      <c r="KJV35" s="180"/>
      <c r="KJW35" s="180"/>
      <c r="KJX35" s="180"/>
      <c r="KJY35" s="180"/>
      <c r="KJZ35" s="180"/>
      <c r="KKA35" s="180"/>
      <c r="KKB35" s="180"/>
      <c r="KKC35" s="180"/>
      <c r="KKD35" s="180"/>
      <c r="KKE35" s="180"/>
      <c r="KKF35" s="180"/>
      <c r="KKG35" s="180"/>
      <c r="KKH35" s="180"/>
      <c r="KKI35" s="180"/>
      <c r="KKJ35" s="180"/>
      <c r="KKK35" s="180"/>
      <c r="KKL35" s="180"/>
      <c r="KKM35" s="180"/>
      <c r="KKN35" s="180"/>
      <c r="KKO35" s="180"/>
      <c r="KKP35" s="180"/>
      <c r="KKQ35" s="180"/>
      <c r="KKR35" s="180"/>
      <c r="KKS35" s="180"/>
      <c r="KKT35" s="180"/>
      <c r="KKU35" s="180"/>
      <c r="KKV35" s="180"/>
      <c r="KKW35" s="180"/>
      <c r="KKX35" s="180"/>
      <c r="KKY35" s="180"/>
      <c r="KKZ35" s="180"/>
      <c r="KLA35" s="180"/>
      <c r="KLB35" s="180"/>
      <c r="KLC35" s="180"/>
      <c r="KLD35" s="180"/>
      <c r="KLE35" s="180"/>
      <c r="KLF35" s="180"/>
      <c r="KLG35" s="180"/>
      <c r="KLH35" s="180"/>
      <c r="KLI35" s="180"/>
      <c r="KLJ35" s="180"/>
      <c r="KLK35" s="180"/>
      <c r="KLL35" s="180"/>
      <c r="KLM35" s="180"/>
      <c r="KLN35" s="180"/>
      <c r="KLO35" s="180"/>
      <c r="KLP35" s="180"/>
      <c r="KLQ35" s="180"/>
      <c r="KLR35" s="180"/>
      <c r="KLS35" s="180"/>
      <c r="KLT35" s="180"/>
      <c r="KLU35" s="180"/>
      <c r="KLV35" s="180"/>
      <c r="KLW35" s="180"/>
      <c r="KLX35" s="180"/>
      <c r="KLY35" s="180"/>
      <c r="KLZ35" s="180"/>
      <c r="KMA35" s="180"/>
      <c r="KMB35" s="180"/>
      <c r="KMC35" s="180"/>
      <c r="KMD35" s="180"/>
      <c r="KME35" s="180"/>
      <c r="KMF35" s="180"/>
      <c r="KMG35" s="180"/>
      <c r="KMH35" s="180"/>
      <c r="KMI35" s="180"/>
      <c r="KMJ35" s="180"/>
      <c r="KMK35" s="180"/>
      <c r="KML35" s="180"/>
      <c r="KMM35" s="180"/>
      <c r="KMN35" s="180"/>
      <c r="KMO35" s="180"/>
      <c r="KMP35" s="180"/>
      <c r="KMQ35" s="180"/>
      <c r="KMR35" s="180"/>
      <c r="KMS35" s="180"/>
      <c r="KMT35" s="180"/>
      <c r="KMU35" s="180"/>
      <c r="KMV35" s="180"/>
      <c r="KMW35" s="180"/>
      <c r="KMX35" s="180"/>
      <c r="KMY35" s="180"/>
      <c r="KMZ35" s="180"/>
      <c r="KNA35" s="180"/>
      <c r="KNB35" s="180"/>
      <c r="KNC35" s="180"/>
      <c r="KND35" s="180"/>
      <c r="KNE35" s="180"/>
      <c r="KNF35" s="180"/>
      <c r="KNG35" s="180"/>
      <c r="KNH35" s="180"/>
      <c r="KNI35" s="180"/>
      <c r="KNJ35" s="180"/>
      <c r="KNK35" s="180"/>
      <c r="KNL35" s="180"/>
      <c r="KNM35" s="180"/>
      <c r="KNN35" s="180"/>
      <c r="KNO35" s="180"/>
      <c r="KNP35" s="180"/>
      <c r="KNQ35" s="180"/>
      <c r="KNR35" s="180"/>
      <c r="KNS35" s="180"/>
      <c r="KNT35" s="180"/>
      <c r="KNU35" s="180"/>
      <c r="KNV35" s="180"/>
      <c r="KNW35" s="180"/>
      <c r="KNX35" s="180"/>
      <c r="KNY35" s="180"/>
      <c r="KNZ35" s="180"/>
      <c r="KOA35" s="180"/>
      <c r="KOB35" s="180"/>
      <c r="KOC35" s="180"/>
      <c r="KOD35" s="180"/>
      <c r="KOE35" s="180"/>
      <c r="KOF35" s="180"/>
      <c r="KOG35" s="180"/>
      <c r="KOH35" s="180"/>
      <c r="KOI35" s="180"/>
      <c r="KOJ35" s="180"/>
      <c r="KOK35" s="180"/>
      <c r="KOL35" s="180"/>
      <c r="KOM35" s="180"/>
      <c r="KON35" s="180"/>
      <c r="KOO35" s="180"/>
      <c r="KOP35" s="180"/>
      <c r="KOQ35" s="180"/>
      <c r="KOR35" s="180"/>
      <c r="KOS35" s="180"/>
      <c r="KOT35" s="180"/>
      <c r="KOU35" s="180"/>
      <c r="KOV35" s="180"/>
      <c r="KOW35" s="180"/>
      <c r="KOX35" s="180"/>
      <c r="KOY35" s="180"/>
      <c r="KOZ35" s="180"/>
      <c r="KPA35" s="180"/>
      <c r="KPB35" s="180"/>
      <c r="KPC35" s="180"/>
      <c r="KPD35" s="180"/>
      <c r="KPE35" s="180"/>
      <c r="KPF35" s="180"/>
      <c r="KPG35" s="180"/>
      <c r="KPH35" s="180"/>
      <c r="KPI35" s="180"/>
      <c r="KPJ35" s="180"/>
      <c r="KPK35" s="180"/>
      <c r="KPL35" s="180"/>
      <c r="KPM35" s="180"/>
      <c r="KPN35" s="180"/>
      <c r="KPO35" s="180"/>
      <c r="KPP35" s="180"/>
      <c r="KPQ35" s="180"/>
      <c r="KPR35" s="180"/>
      <c r="KPS35" s="180"/>
      <c r="KPT35" s="180"/>
      <c r="KPU35" s="180"/>
      <c r="KPV35" s="180"/>
      <c r="KPW35" s="180"/>
      <c r="KPX35" s="180"/>
      <c r="KPY35" s="180"/>
      <c r="KPZ35" s="180"/>
      <c r="KQA35" s="180"/>
      <c r="KQB35" s="180"/>
      <c r="KQC35" s="180"/>
      <c r="KQD35" s="180"/>
      <c r="KQE35" s="180"/>
      <c r="KQF35" s="180"/>
      <c r="KQG35" s="180"/>
      <c r="KQH35" s="180"/>
      <c r="KQI35" s="180"/>
      <c r="KQJ35" s="180"/>
      <c r="KQK35" s="180"/>
      <c r="KQL35" s="180"/>
      <c r="KQM35" s="180"/>
      <c r="KQN35" s="180"/>
      <c r="KQO35" s="180"/>
      <c r="KQP35" s="180"/>
      <c r="KQQ35" s="180"/>
      <c r="KQR35" s="180"/>
      <c r="KQS35" s="180"/>
      <c r="KQT35" s="180"/>
      <c r="KQU35" s="180"/>
      <c r="KQV35" s="180"/>
      <c r="KQW35" s="180"/>
      <c r="KQX35" s="180"/>
      <c r="KQY35" s="180"/>
      <c r="KQZ35" s="180"/>
      <c r="KRA35" s="180"/>
      <c r="KRB35" s="180"/>
      <c r="KRC35" s="180"/>
      <c r="KRD35" s="180"/>
      <c r="KRE35" s="180"/>
      <c r="KRF35" s="180"/>
      <c r="KRG35" s="180"/>
      <c r="KRH35" s="180"/>
      <c r="KRI35" s="180"/>
      <c r="KRJ35" s="180"/>
      <c r="KRK35" s="180"/>
      <c r="KRL35" s="180"/>
      <c r="KRM35" s="180"/>
      <c r="KRN35" s="180"/>
      <c r="KRO35" s="180"/>
      <c r="KRP35" s="180"/>
      <c r="KRQ35" s="180"/>
      <c r="KRR35" s="180"/>
      <c r="KRS35" s="180"/>
      <c r="KRT35" s="180"/>
      <c r="KRU35" s="180"/>
      <c r="KRV35" s="180"/>
      <c r="KRW35" s="180"/>
      <c r="KRX35" s="180"/>
      <c r="KRY35" s="180"/>
      <c r="KRZ35" s="180"/>
      <c r="KSA35" s="180"/>
      <c r="KSB35" s="180"/>
      <c r="KSC35" s="180"/>
      <c r="KSD35" s="180"/>
      <c r="KSE35" s="180"/>
      <c r="KSF35" s="180"/>
      <c r="KSG35" s="180"/>
      <c r="KSH35" s="180"/>
      <c r="KSI35" s="180"/>
      <c r="KSJ35" s="180"/>
      <c r="KSK35" s="180"/>
      <c r="KSL35" s="180"/>
      <c r="KSM35" s="180"/>
      <c r="KSN35" s="180"/>
      <c r="KSO35" s="180"/>
      <c r="KSP35" s="180"/>
      <c r="KSQ35" s="180"/>
      <c r="KSR35" s="180"/>
      <c r="KSS35" s="180"/>
      <c r="KST35" s="180"/>
      <c r="KSU35" s="180"/>
      <c r="KSV35" s="180"/>
      <c r="KSW35" s="180"/>
      <c r="KSX35" s="180"/>
      <c r="KSY35" s="180"/>
      <c r="KSZ35" s="180"/>
      <c r="KTA35" s="180"/>
      <c r="KTB35" s="180"/>
      <c r="KTC35" s="180"/>
      <c r="KTD35" s="180"/>
      <c r="KTE35" s="180"/>
      <c r="KTF35" s="180"/>
      <c r="KTG35" s="180"/>
      <c r="KTH35" s="180"/>
      <c r="KTI35" s="180"/>
      <c r="KTJ35" s="180"/>
      <c r="KTK35" s="180"/>
      <c r="KTL35" s="180"/>
      <c r="KTM35" s="180"/>
      <c r="KTN35" s="180"/>
      <c r="KTO35" s="180"/>
      <c r="KTP35" s="180"/>
      <c r="KTQ35" s="180"/>
      <c r="KTR35" s="180"/>
      <c r="KTS35" s="180"/>
      <c r="KTT35" s="180"/>
      <c r="KTU35" s="180"/>
      <c r="KTV35" s="180"/>
      <c r="KTW35" s="180"/>
      <c r="KTX35" s="180"/>
      <c r="KTY35" s="180"/>
      <c r="KTZ35" s="180"/>
      <c r="KUA35" s="180"/>
      <c r="KUB35" s="180"/>
      <c r="KUC35" s="180"/>
      <c r="KUD35" s="180"/>
      <c r="KUE35" s="180"/>
      <c r="KUF35" s="180"/>
      <c r="KUG35" s="180"/>
      <c r="KUH35" s="180"/>
      <c r="KUI35" s="180"/>
      <c r="KUJ35" s="180"/>
      <c r="KUK35" s="180"/>
      <c r="KUL35" s="180"/>
      <c r="KUM35" s="180"/>
      <c r="KUN35" s="180"/>
      <c r="KUO35" s="180"/>
      <c r="KUP35" s="180"/>
      <c r="KUQ35" s="180"/>
      <c r="KUR35" s="180"/>
      <c r="KUS35" s="180"/>
      <c r="KUT35" s="180"/>
      <c r="KUU35" s="180"/>
      <c r="KUV35" s="180"/>
      <c r="KUW35" s="180"/>
      <c r="KUX35" s="180"/>
      <c r="KUY35" s="180"/>
      <c r="KUZ35" s="180"/>
      <c r="KVA35" s="180"/>
      <c r="KVB35" s="180"/>
      <c r="KVC35" s="180"/>
      <c r="KVD35" s="180"/>
      <c r="KVE35" s="180"/>
      <c r="KVF35" s="180"/>
      <c r="KVG35" s="180"/>
      <c r="KVH35" s="180"/>
      <c r="KVI35" s="180"/>
      <c r="KVJ35" s="180"/>
      <c r="KVK35" s="180"/>
      <c r="KVL35" s="180"/>
      <c r="KVM35" s="180"/>
      <c r="KVN35" s="180"/>
      <c r="KVO35" s="180"/>
      <c r="KVP35" s="180"/>
      <c r="KVQ35" s="180"/>
      <c r="KVR35" s="180"/>
      <c r="KVS35" s="180"/>
      <c r="KVT35" s="180"/>
      <c r="KVU35" s="180"/>
      <c r="KVV35" s="180"/>
      <c r="KVW35" s="180"/>
      <c r="KVX35" s="180"/>
      <c r="KVY35" s="180"/>
      <c r="KVZ35" s="180"/>
      <c r="KWA35" s="180"/>
      <c r="KWB35" s="180"/>
      <c r="KWC35" s="180"/>
      <c r="KWD35" s="180"/>
      <c r="KWE35" s="180"/>
      <c r="KWF35" s="180"/>
      <c r="KWG35" s="180"/>
      <c r="KWH35" s="180"/>
      <c r="KWI35" s="180"/>
      <c r="KWJ35" s="180"/>
      <c r="KWK35" s="180"/>
      <c r="KWL35" s="180"/>
      <c r="KWM35" s="180"/>
      <c r="KWN35" s="180"/>
      <c r="KWO35" s="180"/>
      <c r="KWP35" s="180"/>
      <c r="KWQ35" s="180"/>
      <c r="KWR35" s="180"/>
      <c r="KWS35" s="180"/>
      <c r="KWT35" s="180"/>
      <c r="KWU35" s="180"/>
      <c r="KWV35" s="180"/>
      <c r="KWW35" s="180"/>
      <c r="KWX35" s="180"/>
      <c r="KWY35" s="180"/>
      <c r="KWZ35" s="180"/>
      <c r="KXA35" s="180"/>
      <c r="KXB35" s="180"/>
      <c r="KXC35" s="180"/>
      <c r="KXD35" s="180"/>
      <c r="KXE35" s="180"/>
      <c r="KXF35" s="180"/>
      <c r="KXG35" s="180"/>
      <c r="KXH35" s="180"/>
      <c r="KXI35" s="180"/>
      <c r="KXJ35" s="180"/>
      <c r="KXK35" s="180"/>
      <c r="KXL35" s="180"/>
      <c r="KXM35" s="180"/>
      <c r="KXN35" s="180"/>
      <c r="KXO35" s="180"/>
      <c r="KXP35" s="180"/>
      <c r="KXQ35" s="180"/>
      <c r="KXR35" s="180"/>
      <c r="KXS35" s="180"/>
      <c r="KXT35" s="180"/>
      <c r="KXU35" s="180"/>
      <c r="KXV35" s="180"/>
      <c r="KXW35" s="180"/>
      <c r="KXX35" s="180"/>
      <c r="KXY35" s="180"/>
      <c r="KXZ35" s="180"/>
      <c r="KYA35" s="180"/>
      <c r="KYB35" s="180"/>
      <c r="KYC35" s="180"/>
      <c r="KYD35" s="180"/>
      <c r="KYE35" s="180"/>
      <c r="KYF35" s="180"/>
      <c r="KYG35" s="180"/>
      <c r="KYH35" s="180"/>
      <c r="KYI35" s="180"/>
      <c r="KYJ35" s="180"/>
      <c r="KYK35" s="180"/>
      <c r="KYL35" s="180"/>
      <c r="KYM35" s="180"/>
      <c r="KYN35" s="180"/>
      <c r="KYO35" s="180"/>
      <c r="KYP35" s="180"/>
      <c r="KYQ35" s="180"/>
      <c r="KYR35" s="180"/>
      <c r="KYS35" s="180"/>
      <c r="KYT35" s="180"/>
      <c r="KYU35" s="180"/>
      <c r="KYV35" s="180"/>
      <c r="KYW35" s="180"/>
      <c r="KYX35" s="180"/>
      <c r="KYY35" s="180"/>
      <c r="KYZ35" s="180"/>
      <c r="KZA35" s="180"/>
      <c r="KZB35" s="180"/>
      <c r="KZC35" s="180"/>
      <c r="KZD35" s="180"/>
      <c r="KZE35" s="180"/>
      <c r="KZF35" s="180"/>
      <c r="KZG35" s="180"/>
      <c r="KZH35" s="180"/>
      <c r="KZI35" s="180"/>
      <c r="KZJ35" s="180"/>
      <c r="KZK35" s="180"/>
      <c r="KZL35" s="180"/>
      <c r="KZM35" s="180"/>
      <c r="KZN35" s="180"/>
      <c r="KZO35" s="180"/>
      <c r="KZP35" s="180"/>
      <c r="KZQ35" s="180"/>
      <c r="KZR35" s="180"/>
      <c r="KZS35" s="180"/>
      <c r="KZT35" s="180"/>
      <c r="KZU35" s="180"/>
      <c r="KZV35" s="180"/>
      <c r="KZW35" s="180"/>
      <c r="KZX35" s="180"/>
      <c r="KZY35" s="180"/>
      <c r="KZZ35" s="180"/>
      <c r="LAA35" s="180"/>
      <c r="LAB35" s="180"/>
      <c r="LAC35" s="180"/>
      <c r="LAD35" s="180"/>
      <c r="LAE35" s="180"/>
      <c r="LAF35" s="180"/>
      <c r="LAG35" s="180"/>
      <c r="LAH35" s="180"/>
      <c r="LAI35" s="180"/>
      <c r="LAJ35" s="180"/>
      <c r="LAK35" s="180"/>
      <c r="LAL35" s="180"/>
      <c r="LAM35" s="180"/>
      <c r="LAN35" s="180"/>
      <c r="LAO35" s="180"/>
      <c r="LAP35" s="180"/>
      <c r="LAQ35" s="180"/>
      <c r="LAR35" s="180"/>
      <c r="LAS35" s="180"/>
      <c r="LAT35" s="180"/>
      <c r="LAU35" s="180"/>
      <c r="LAV35" s="180"/>
      <c r="LAW35" s="180"/>
      <c r="LAX35" s="180"/>
      <c r="LAY35" s="180"/>
      <c r="LAZ35" s="180"/>
      <c r="LBA35" s="180"/>
      <c r="LBB35" s="180"/>
      <c r="LBC35" s="180"/>
      <c r="LBD35" s="180"/>
      <c r="LBE35" s="180"/>
      <c r="LBF35" s="180"/>
      <c r="LBG35" s="180"/>
      <c r="LBH35" s="180"/>
      <c r="LBI35" s="180"/>
      <c r="LBJ35" s="180"/>
      <c r="LBK35" s="180"/>
      <c r="LBL35" s="180"/>
      <c r="LBM35" s="180"/>
      <c r="LBN35" s="180"/>
      <c r="LBO35" s="180"/>
      <c r="LBP35" s="180"/>
      <c r="LBQ35" s="180"/>
      <c r="LBR35" s="180"/>
      <c r="LBS35" s="180"/>
      <c r="LBT35" s="180"/>
      <c r="LBU35" s="180"/>
      <c r="LBV35" s="180"/>
      <c r="LBW35" s="180"/>
      <c r="LBX35" s="180"/>
      <c r="LBY35" s="180"/>
      <c r="LBZ35" s="180"/>
      <c r="LCA35" s="180"/>
      <c r="LCB35" s="180"/>
      <c r="LCC35" s="180"/>
      <c r="LCD35" s="180"/>
      <c r="LCE35" s="180"/>
      <c r="LCF35" s="180"/>
      <c r="LCG35" s="180"/>
      <c r="LCH35" s="180"/>
      <c r="LCI35" s="180"/>
      <c r="LCJ35" s="180"/>
      <c r="LCK35" s="180"/>
      <c r="LCL35" s="180"/>
      <c r="LCM35" s="180"/>
      <c r="LCN35" s="180"/>
      <c r="LCO35" s="180"/>
      <c r="LCP35" s="180"/>
      <c r="LCQ35" s="180"/>
      <c r="LCR35" s="180"/>
      <c r="LCS35" s="180"/>
      <c r="LCT35" s="180"/>
      <c r="LCU35" s="180"/>
      <c r="LCV35" s="180"/>
      <c r="LCW35" s="180"/>
      <c r="LCX35" s="180"/>
      <c r="LCY35" s="180"/>
      <c r="LCZ35" s="180"/>
      <c r="LDA35" s="180"/>
      <c r="LDB35" s="180"/>
      <c r="LDC35" s="180"/>
      <c r="LDD35" s="180"/>
      <c r="LDE35" s="180"/>
      <c r="LDF35" s="180"/>
      <c r="LDG35" s="180"/>
      <c r="LDH35" s="180"/>
      <c r="LDI35" s="180"/>
      <c r="LDJ35" s="180"/>
      <c r="LDK35" s="180"/>
      <c r="LDL35" s="180"/>
      <c r="LDM35" s="180"/>
      <c r="LDN35" s="180"/>
      <c r="LDO35" s="180"/>
      <c r="LDP35" s="180"/>
      <c r="LDQ35" s="180"/>
      <c r="LDR35" s="180"/>
      <c r="LDS35" s="180"/>
      <c r="LDT35" s="180"/>
      <c r="LDU35" s="180"/>
      <c r="LDV35" s="180"/>
      <c r="LDW35" s="180"/>
      <c r="LDX35" s="180"/>
      <c r="LDY35" s="180"/>
      <c r="LDZ35" s="180"/>
      <c r="LEA35" s="180"/>
      <c r="LEB35" s="180"/>
      <c r="LEC35" s="180"/>
      <c r="LED35" s="180"/>
      <c r="LEE35" s="180"/>
      <c r="LEF35" s="180"/>
      <c r="LEG35" s="180"/>
      <c r="LEH35" s="180"/>
      <c r="LEI35" s="180"/>
      <c r="LEJ35" s="180"/>
      <c r="LEK35" s="180"/>
      <c r="LEL35" s="180"/>
      <c r="LEM35" s="180"/>
      <c r="LEN35" s="180"/>
      <c r="LEO35" s="180"/>
      <c r="LEP35" s="180"/>
      <c r="LEQ35" s="180"/>
      <c r="LER35" s="180"/>
      <c r="LES35" s="180"/>
      <c r="LET35" s="180"/>
      <c r="LEU35" s="180"/>
      <c r="LEV35" s="180"/>
      <c r="LEW35" s="180"/>
      <c r="LEX35" s="180"/>
      <c r="LEY35" s="180"/>
      <c r="LEZ35" s="180"/>
      <c r="LFA35" s="180"/>
      <c r="LFB35" s="180"/>
      <c r="LFC35" s="180"/>
      <c r="LFD35" s="180"/>
      <c r="LFE35" s="180"/>
      <c r="LFF35" s="180"/>
      <c r="LFG35" s="180"/>
      <c r="LFH35" s="180"/>
      <c r="LFI35" s="180"/>
      <c r="LFJ35" s="180"/>
      <c r="LFK35" s="180"/>
      <c r="LFL35" s="180"/>
      <c r="LFM35" s="180"/>
      <c r="LFN35" s="180"/>
      <c r="LFO35" s="180"/>
      <c r="LFP35" s="180"/>
      <c r="LFQ35" s="180"/>
      <c r="LFR35" s="180"/>
      <c r="LFS35" s="180"/>
      <c r="LFT35" s="180"/>
      <c r="LFU35" s="180"/>
      <c r="LFV35" s="180"/>
      <c r="LFW35" s="180"/>
      <c r="LFX35" s="180"/>
      <c r="LFY35" s="180"/>
      <c r="LFZ35" s="180"/>
      <c r="LGA35" s="180"/>
      <c r="LGB35" s="180"/>
      <c r="LGC35" s="180"/>
      <c r="LGD35" s="180"/>
      <c r="LGE35" s="180"/>
      <c r="LGF35" s="180"/>
      <c r="LGG35" s="180"/>
      <c r="LGH35" s="180"/>
      <c r="LGI35" s="180"/>
      <c r="LGJ35" s="180"/>
      <c r="LGK35" s="180"/>
      <c r="LGL35" s="180"/>
      <c r="LGM35" s="180"/>
      <c r="LGN35" s="180"/>
      <c r="LGO35" s="180"/>
      <c r="LGP35" s="180"/>
      <c r="LGQ35" s="180"/>
      <c r="LGR35" s="180"/>
      <c r="LGS35" s="180"/>
      <c r="LGT35" s="180"/>
      <c r="LGU35" s="180"/>
      <c r="LGV35" s="180"/>
      <c r="LGW35" s="180"/>
      <c r="LGX35" s="180"/>
      <c r="LGY35" s="180"/>
      <c r="LGZ35" s="180"/>
      <c r="LHA35" s="180"/>
      <c r="LHB35" s="180"/>
      <c r="LHC35" s="180"/>
      <c r="LHD35" s="180"/>
      <c r="LHE35" s="180"/>
      <c r="LHF35" s="180"/>
      <c r="LHG35" s="180"/>
      <c r="LHH35" s="180"/>
      <c r="LHI35" s="180"/>
      <c r="LHJ35" s="180"/>
      <c r="LHK35" s="180"/>
      <c r="LHL35" s="180"/>
      <c r="LHM35" s="180"/>
      <c r="LHN35" s="180"/>
      <c r="LHO35" s="180"/>
      <c r="LHP35" s="180"/>
      <c r="LHQ35" s="180"/>
      <c r="LHR35" s="180"/>
      <c r="LHS35" s="180"/>
      <c r="LHT35" s="180"/>
      <c r="LHU35" s="180"/>
      <c r="LHV35" s="180"/>
      <c r="LHW35" s="180"/>
      <c r="LHX35" s="180"/>
      <c r="LHY35" s="180"/>
      <c r="LHZ35" s="180"/>
      <c r="LIA35" s="180"/>
      <c r="LIB35" s="180"/>
      <c r="LIC35" s="180"/>
      <c r="LID35" s="180"/>
      <c r="LIE35" s="180"/>
      <c r="LIF35" s="180"/>
      <c r="LIG35" s="180"/>
      <c r="LIH35" s="180"/>
      <c r="LII35" s="180"/>
      <c r="LIJ35" s="180"/>
      <c r="LIK35" s="180"/>
      <c r="LIL35" s="180"/>
      <c r="LIM35" s="180"/>
      <c r="LIN35" s="180"/>
      <c r="LIO35" s="180"/>
      <c r="LIP35" s="180"/>
      <c r="LIQ35" s="180"/>
      <c r="LIR35" s="180"/>
      <c r="LIS35" s="180"/>
      <c r="LIT35" s="180"/>
      <c r="LIU35" s="180"/>
      <c r="LIV35" s="180"/>
      <c r="LIW35" s="180"/>
      <c r="LIX35" s="180"/>
      <c r="LIY35" s="180"/>
      <c r="LIZ35" s="180"/>
      <c r="LJA35" s="180"/>
      <c r="LJB35" s="180"/>
      <c r="LJC35" s="180"/>
      <c r="LJD35" s="180"/>
      <c r="LJE35" s="180"/>
      <c r="LJF35" s="180"/>
      <c r="LJG35" s="180"/>
      <c r="LJH35" s="180"/>
      <c r="LJI35" s="180"/>
      <c r="LJJ35" s="180"/>
      <c r="LJK35" s="180"/>
      <c r="LJL35" s="180"/>
      <c r="LJM35" s="180"/>
      <c r="LJN35" s="180"/>
      <c r="LJO35" s="180"/>
      <c r="LJP35" s="180"/>
      <c r="LJQ35" s="180"/>
      <c r="LJR35" s="180"/>
      <c r="LJS35" s="180"/>
      <c r="LJT35" s="180"/>
      <c r="LJU35" s="180"/>
      <c r="LJV35" s="180"/>
      <c r="LJW35" s="180"/>
      <c r="LJX35" s="180"/>
      <c r="LJY35" s="180"/>
      <c r="LJZ35" s="180"/>
      <c r="LKA35" s="180"/>
      <c r="LKB35" s="180"/>
      <c r="LKC35" s="180"/>
      <c r="LKD35" s="180"/>
      <c r="LKE35" s="180"/>
      <c r="LKF35" s="180"/>
      <c r="LKG35" s="180"/>
      <c r="LKH35" s="180"/>
      <c r="LKI35" s="180"/>
      <c r="LKJ35" s="180"/>
      <c r="LKK35" s="180"/>
      <c r="LKL35" s="180"/>
      <c r="LKM35" s="180"/>
      <c r="LKN35" s="180"/>
      <c r="LKO35" s="180"/>
      <c r="LKP35" s="180"/>
      <c r="LKQ35" s="180"/>
      <c r="LKR35" s="180"/>
      <c r="LKS35" s="180"/>
      <c r="LKT35" s="180"/>
      <c r="LKU35" s="180"/>
      <c r="LKV35" s="180"/>
      <c r="LKW35" s="180"/>
      <c r="LKX35" s="180"/>
      <c r="LKY35" s="180"/>
      <c r="LKZ35" s="180"/>
      <c r="LLA35" s="180"/>
      <c r="LLB35" s="180"/>
      <c r="LLC35" s="180"/>
      <c r="LLD35" s="180"/>
      <c r="LLE35" s="180"/>
      <c r="LLF35" s="180"/>
      <c r="LLG35" s="180"/>
      <c r="LLH35" s="180"/>
      <c r="LLI35" s="180"/>
      <c r="LLJ35" s="180"/>
      <c r="LLK35" s="180"/>
      <c r="LLL35" s="180"/>
      <c r="LLM35" s="180"/>
      <c r="LLN35" s="180"/>
      <c r="LLO35" s="180"/>
      <c r="LLP35" s="180"/>
      <c r="LLQ35" s="180"/>
      <c r="LLR35" s="180"/>
      <c r="LLS35" s="180"/>
      <c r="LLT35" s="180"/>
      <c r="LLU35" s="180"/>
      <c r="LLV35" s="180"/>
      <c r="LLW35" s="180"/>
      <c r="LLX35" s="180"/>
      <c r="LLY35" s="180"/>
      <c r="LLZ35" s="180"/>
      <c r="LMA35" s="180"/>
      <c r="LMB35" s="180"/>
      <c r="LMC35" s="180"/>
      <c r="LMD35" s="180"/>
      <c r="LME35" s="180"/>
      <c r="LMF35" s="180"/>
      <c r="LMG35" s="180"/>
      <c r="LMH35" s="180"/>
      <c r="LMI35" s="180"/>
      <c r="LMJ35" s="180"/>
      <c r="LMK35" s="180"/>
      <c r="LML35" s="180"/>
      <c r="LMM35" s="180"/>
      <c r="LMN35" s="180"/>
      <c r="LMO35" s="180"/>
      <c r="LMP35" s="180"/>
      <c r="LMQ35" s="180"/>
      <c r="LMR35" s="180"/>
      <c r="LMS35" s="180"/>
      <c r="LMT35" s="180"/>
      <c r="LMU35" s="180"/>
      <c r="LMV35" s="180"/>
      <c r="LMW35" s="180"/>
      <c r="LMX35" s="180"/>
      <c r="LMY35" s="180"/>
      <c r="LMZ35" s="180"/>
      <c r="LNA35" s="180"/>
      <c r="LNB35" s="180"/>
      <c r="LNC35" s="180"/>
      <c r="LND35" s="180"/>
      <c r="LNE35" s="180"/>
      <c r="LNF35" s="180"/>
      <c r="LNG35" s="180"/>
      <c r="LNH35" s="180"/>
      <c r="LNI35" s="180"/>
      <c r="LNJ35" s="180"/>
      <c r="LNK35" s="180"/>
      <c r="LNL35" s="180"/>
      <c r="LNM35" s="180"/>
      <c r="LNN35" s="180"/>
      <c r="LNO35" s="180"/>
      <c r="LNP35" s="180"/>
      <c r="LNQ35" s="180"/>
      <c r="LNR35" s="180"/>
      <c r="LNS35" s="180"/>
      <c r="LNT35" s="180"/>
      <c r="LNU35" s="180"/>
      <c r="LNV35" s="180"/>
      <c r="LNW35" s="180"/>
      <c r="LNX35" s="180"/>
      <c r="LNY35" s="180"/>
      <c r="LNZ35" s="180"/>
      <c r="LOA35" s="180"/>
      <c r="LOB35" s="180"/>
      <c r="LOC35" s="180"/>
      <c r="LOD35" s="180"/>
      <c r="LOE35" s="180"/>
      <c r="LOF35" s="180"/>
      <c r="LOG35" s="180"/>
      <c r="LOH35" s="180"/>
      <c r="LOI35" s="180"/>
      <c r="LOJ35" s="180"/>
      <c r="LOK35" s="180"/>
      <c r="LOL35" s="180"/>
      <c r="LOM35" s="180"/>
      <c r="LON35" s="180"/>
      <c r="LOO35" s="180"/>
      <c r="LOP35" s="180"/>
      <c r="LOQ35" s="180"/>
      <c r="LOR35" s="180"/>
      <c r="LOS35" s="180"/>
      <c r="LOT35" s="180"/>
      <c r="LOU35" s="180"/>
      <c r="LOV35" s="180"/>
      <c r="LOW35" s="180"/>
      <c r="LOX35" s="180"/>
      <c r="LOY35" s="180"/>
      <c r="LOZ35" s="180"/>
      <c r="LPA35" s="180"/>
      <c r="LPB35" s="180"/>
      <c r="LPC35" s="180"/>
      <c r="LPD35" s="180"/>
      <c r="LPE35" s="180"/>
      <c r="LPF35" s="180"/>
      <c r="LPG35" s="180"/>
      <c r="LPH35" s="180"/>
      <c r="LPI35" s="180"/>
      <c r="LPJ35" s="180"/>
      <c r="LPK35" s="180"/>
      <c r="LPL35" s="180"/>
      <c r="LPM35" s="180"/>
      <c r="LPN35" s="180"/>
      <c r="LPO35" s="180"/>
      <c r="LPP35" s="180"/>
      <c r="LPQ35" s="180"/>
      <c r="LPR35" s="180"/>
      <c r="LPS35" s="180"/>
      <c r="LPT35" s="180"/>
      <c r="LPU35" s="180"/>
      <c r="LPV35" s="180"/>
      <c r="LPW35" s="180"/>
      <c r="LPX35" s="180"/>
      <c r="LPY35" s="180"/>
      <c r="LPZ35" s="180"/>
      <c r="LQA35" s="180"/>
      <c r="LQB35" s="180"/>
      <c r="LQC35" s="180"/>
      <c r="LQD35" s="180"/>
      <c r="LQE35" s="180"/>
      <c r="LQF35" s="180"/>
      <c r="LQG35" s="180"/>
      <c r="LQH35" s="180"/>
      <c r="LQI35" s="180"/>
      <c r="LQJ35" s="180"/>
      <c r="LQK35" s="180"/>
      <c r="LQL35" s="180"/>
      <c r="LQM35" s="180"/>
      <c r="LQN35" s="180"/>
      <c r="LQO35" s="180"/>
      <c r="LQP35" s="180"/>
      <c r="LQQ35" s="180"/>
      <c r="LQR35" s="180"/>
      <c r="LQS35" s="180"/>
      <c r="LQT35" s="180"/>
      <c r="LQU35" s="180"/>
      <c r="LQV35" s="180"/>
      <c r="LQW35" s="180"/>
      <c r="LQX35" s="180"/>
      <c r="LQY35" s="180"/>
      <c r="LQZ35" s="180"/>
      <c r="LRA35" s="180"/>
      <c r="LRB35" s="180"/>
      <c r="LRC35" s="180"/>
      <c r="LRD35" s="180"/>
      <c r="LRE35" s="180"/>
      <c r="LRF35" s="180"/>
      <c r="LRG35" s="180"/>
      <c r="LRH35" s="180"/>
      <c r="LRI35" s="180"/>
      <c r="LRJ35" s="180"/>
      <c r="LRK35" s="180"/>
      <c r="LRL35" s="180"/>
      <c r="LRM35" s="180"/>
      <c r="LRN35" s="180"/>
      <c r="LRO35" s="180"/>
      <c r="LRP35" s="180"/>
      <c r="LRQ35" s="180"/>
      <c r="LRR35" s="180"/>
      <c r="LRS35" s="180"/>
      <c r="LRT35" s="180"/>
      <c r="LRU35" s="180"/>
      <c r="LRV35" s="180"/>
      <c r="LRW35" s="180"/>
      <c r="LRX35" s="180"/>
      <c r="LRY35" s="180"/>
      <c r="LRZ35" s="180"/>
      <c r="LSA35" s="180"/>
      <c r="LSB35" s="180"/>
      <c r="LSC35" s="180"/>
      <c r="LSD35" s="180"/>
      <c r="LSE35" s="180"/>
      <c r="LSF35" s="180"/>
      <c r="LSG35" s="180"/>
      <c r="LSH35" s="180"/>
      <c r="LSI35" s="180"/>
      <c r="LSJ35" s="180"/>
      <c r="LSK35" s="180"/>
      <c r="LSL35" s="180"/>
      <c r="LSM35" s="180"/>
      <c r="LSN35" s="180"/>
      <c r="LSO35" s="180"/>
      <c r="LSP35" s="180"/>
      <c r="LSQ35" s="180"/>
      <c r="LSR35" s="180"/>
      <c r="LSS35" s="180"/>
      <c r="LST35" s="180"/>
      <c r="LSU35" s="180"/>
      <c r="LSV35" s="180"/>
      <c r="LSW35" s="180"/>
      <c r="LSX35" s="180"/>
      <c r="LSY35" s="180"/>
      <c r="LSZ35" s="180"/>
      <c r="LTA35" s="180"/>
      <c r="LTB35" s="180"/>
      <c r="LTC35" s="180"/>
      <c r="LTD35" s="180"/>
      <c r="LTE35" s="180"/>
      <c r="LTF35" s="180"/>
      <c r="LTG35" s="180"/>
      <c r="LTH35" s="180"/>
      <c r="LTI35" s="180"/>
      <c r="LTJ35" s="180"/>
      <c r="LTK35" s="180"/>
      <c r="LTL35" s="180"/>
      <c r="LTM35" s="180"/>
      <c r="LTN35" s="180"/>
      <c r="LTO35" s="180"/>
      <c r="LTP35" s="180"/>
      <c r="LTQ35" s="180"/>
      <c r="LTR35" s="180"/>
      <c r="LTS35" s="180"/>
      <c r="LTT35" s="180"/>
      <c r="LTU35" s="180"/>
      <c r="LTV35" s="180"/>
      <c r="LTW35" s="180"/>
      <c r="LTX35" s="180"/>
      <c r="LTY35" s="180"/>
      <c r="LTZ35" s="180"/>
      <c r="LUA35" s="180"/>
      <c r="LUB35" s="180"/>
      <c r="LUC35" s="180"/>
      <c r="LUD35" s="180"/>
      <c r="LUE35" s="180"/>
      <c r="LUF35" s="180"/>
      <c r="LUG35" s="180"/>
      <c r="LUH35" s="180"/>
      <c r="LUI35" s="180"/>
      <c r="LUJ35" s="180"/>
      <c r="LUK35" s="180"/>
      <c r="LUL35" s="180"/>
      <c r="LUM35" s="180"/>
      <c r="LUN35" s="180"/>
      <c r="LUO35" s="180"/>
      <c r="LUP35" s="180"/>
      <c r="LUQ35" s="180"/>
      <c r="LUR35" s="180"/>
      <c r="LUS35" s="180"/>
      <c r="LUT35" s="180"/>
      <c r="LUU35" s="180"/>
      <c r="LUV35" s="180"/>
      <c r="LUW35" s="180"/>
      <c r="LUX35" s="180"/>
      <c r="LUY35" s="180"/>
      <c r="LUZ35" s="180"/>
      <c r="LVA35" s="180"/>
      <c r="LVB35" s="180"/>
      <c r="LVC35" s="180"/>
      <c r="LVD35" s="180"/>
      <c r="LVE35" s="180"/>
      <c r="LVF35" s="180"/>
      <c r="LVG35" s="180"/>
      <c r="LVH35" s="180"/>
      <c r="LVI35" s="180"/>
      <c r="LVJ35" s="180"/>
      <c r="LVK35" s="180"/>
      <c r="LVL35" s="180"/>
      <c r="LVM35" s="180"/>
      <c r="LVN35" s="180"/>
      <c r="LVO35" s="180"/>
      <c r="LVP35" s="180"/>
      <c r="LVQ35" s="180"/>
      <c r="LVR35" s="180"/>
      <c r="LVS35" s="180"/>
      <c r="LVT35" s="180"/>
      <c r="LVU35" s="180"/>
      <c r="LVV35" s="180"/>
      <c r="LVW35" s="180"/>
      <c r="LVX35" s="180"/>
      <c r="LVY35" s="180"/>
      <c r="LVZ35" s="180"/>
      <c r="LWA35" s="180"/>
      <c r="LWB35" s="180"/>
      <c r="LWC35" s="180"/>
      <c r="LWD35" s="180"/>
      <c r="LWE35" s="180"/>
      <c r="LWF35" s="180"/>
      <c r="LWG35" s="180"/>
      <c r="LWH35" s="180"/>
      <c r="LWI35" s="180"/>
      <c r="LWJ35" s="180"/>
      <c r="LWK35" s="180"/>
      <c r="LWL35" s="180"/>
      <c r="LWM35" s="180"/>
      <c r="LWN35" s="180"/>
      <c r="LWO35" s="180"/>
      <c r="LWP35" s="180"/>
      <c r="LWQ35" s="180"/>
      <c r="LWR35" s="180"/>
      <c r="LWS35" s="180"/>
      <c r="LWT35" s="180"/>
      <c r="LWU35" s="180"/>
      <c r="LWV35" s="180"/>
      <c r="LWW35" s="180"/>
      <c r="LWX35" s="180"/>
      <c r="LWY35" s="180"/>
      <c r="LWZ35" s="180"/>
      <c r="LXA35" s="180"/>
      <c r="LXB35" s="180"/>
      <c r="LXC35" s="180"/>
      <c r="LXD35" s="180"/>
      <c r="LXE35" s="180"/>
      <c r="LXF35" s="180"/>
      <c r="LXG35" s="180"/>
      <c r="LXH35" s="180"/>
      <c r="LXI35" s="180"/>
      <c r="LXJ35" s="180"/>
      <c r="LXK35" s="180"/>
      <c r="LXL35" s="180"/>
      <c r="LXM35" s="180"/>
      <c r="LXN35" s="180"/>
      <c r="LXO35" s="180"/>
      <c r="LXP35" s="180"/>
      <c r="LXQ35" s="180"/>
      <c r="LXR35" s="180"/>
      <c r="LXS35" s="180"/>
      <c r="LXT35" s="180"/>
      <c r="LXU35" s="180"/>
      <c r="LXV35" s="180"/>
      <c r="LXW35" s="180"/>
      <c r="LXX35" s="180"/>
      <c r="LXY35" s="180"/>
      <c r="LXZ35" s="180"/>
      <c r="LYA35" s="180"/>
      <c r="LYB35" s="180"/>
      <c r="LYC35" s="180"/>
      <c r="LYD35" s="180"/>
      <c r="LYE35" s="180"/>
      <c r="LYF35" s="180"/>
      <c r="LYG35" s="180"/>
      <c r="LYH35" s="180"/>
      <c r="LYI35" s="180"/>
      <c r="LYJ35" s="180"/>
      <c r="LYK35" s="180"/>
      <c r="LYL35" s="180"/>
      <c r="LYM35" s="180"/>
      <c r="LYN35" s="180"/>
      <c r="LYO35" s="180"/>
      <c r="LYP35" s="180"/>
      <c r="LYQ35" s="180"/>
      <c r="LYR35" s="180"/>
      <c r="LYS35" s="180"/>
      <c r="LYT35" s="180"/>
      <c r="LYU35" s="180"/>
      <c r="LYV35" s="180"/>
      <c r="LYW35" s="180"/>
      <c r="LYX35" s="180"/>
      <c r="LYY35" s="180"/>
      <c r="LYZ35" s="180"/>
      <c r="LZA35" s="180"/>
      <c r="LZB35" s="180"/>
      <c r="LZC35" s="180"/>
      <c r="LZD35" s="180"/>
      <c r="LZE35" s="180"/>
      <c r="LZF35" s="180"/>
      <c r="LZG35" s="180"/>
      <c r="LZH35" s="180"/>
      <c r="LZI35" s="180"/>
      <c r="LZJ35" s="180"/>
      <c r="LZK35" s="180"/>
      <c r="LZL35" s="180"/>
      <c r="LZM35" s="180"/>
      <c r="LZN35" s="180"/>
      <c r="LZO35" s="180"/>
      <c r="LZP35" s="180"/>
      <c r="LZQ35" s="180"/>
      <c r="LZR35" s="180"/>
      <c r="LZS35" s="180"/>
      <c r="LZT35" s="180"/>
      <c r="LZU35" s="180"/>
      <c r="LZV35" s="180"/>
      <c r="LZW35" s="180"/>
      <c r="LZX35" s="180"/>
      <c r="LZY35" s="180"/>
      <c r="LZZ35" s="180"/>
      <c r="MAA35" s="180"/>
      <c r="MAB35" s="180"/>
      <c r="MAC35" s="180"/>
      <c r="MAD35" s="180"/>
      <c r="MAE35" s="180"/>
      <c r="MAF35" s="180"/>
      <c r="MAG35" s="180"/>
      <c r="MAH35" s="180"/>
      <c r="MAI35" s="180"/>
      <c r="MAJ35" s="180"/>
      <c r="MAK35" s="180"/>
      <c r="MAL35" s="180"/>
      <c r="MAM35" s="180"/>
      <c r="MAN35" s="180"/>
      <c r="MAO35" s="180"/>
      <c r="MAP35" s="180"/>
      <c r="MAQ35" s="180"/>
      <c r="MAR35" s="180"/>
      <c r="MAS35" s="180"/>
      <c r="MAT35" s="180"/>
      <c r="MAU35" s="180"/>
      <c r="MAV35" s="180"/>
      <c r="MAW35" s="180"/>
      <c r="MAX35" s="180"/>
      <c r="MAY35" s="180"/>
      <c r="MAZ35" s="180"/>
      <c r="MBA35" s="180"/>
      <c r="MBB35" s="180"/>
      <c r="MBC35" s="180"/>
      <c r="MBD35" s="180"/>
      <c r="MBE35" s="180"/>
      <c r="MBF35" s="180"/>
      <c r="MBG35" s="180"/>
      <c r="MBH35" s="180"/>
      <c r="MBI35" s="180"/>
      <c r="MBJ35" s="180"/>
      <c r="MBK35" s="180"/>
      <c r="MBL35" s="180"/>
      <c r="MBM35" s="180"/>
      <c r="MBN35" s="180"/>
      <c r="MBO35" s="180"/>
      <c r="MBP35" s="180"/>
      <c r="MBQ35" s="180"/>
      <c r="MBR35" s="180"/>
      <c r="MBS35" s="180"/>
      <c r="MBT35" s="180"/>
      <c r="MBU35" s="180"/>
      <c r="MBV35" s="180"/>
      <c r="MBW35" s="180"/>
      <c r="MBX35" s="180"/>
      <c r="MBY35" s="180"/>
      <c r="MBZ35" s="180"/>
      <c r="MCA35" s="180"/>
      <c r="MCB35" s="180"/>
      <c r="MCC35" s="180"/>
      <c r="MCD35" s="180"/>
      <c r="MCE35" s="180"/>
      <c r="MCF35" s="180"/>
      <c r="MCG35" s="180"/>
      <c r="MCH35" s="180"/>
      <c r="MCI35" s="180"/>
      <c r="MCJ35" s="180"/>
      <c r="MCK35" s="180"/>
      <c r="MCL35" s="180"/>
      <c r="MCM35" s="180"/>
      <c r="MCN35" s="180"/>
      <c r="MCO35" s="180"/>
      <c r="MCP35" s="180"/>
      <c r="MCQ35" s="180"/>
      <c r="MCR35" s="180"/>
      <c r="MCS35" s="180"/>
      <c r="MCT35" s="180"/>
      <c r="MCU35" s="180"/>
      <c r="MCV35" s="180"/>
      <c r="MCW35" s="180"/>
      <c r="MCX35" s="180"/>
      <c r="MCY35" s="180"/>
      <c r="MCZ35" s="180"/>
      <c r="MDA35" s="180"/>
      <c r="MDB35" s="180"/>
      <c r="MDC35" s="180"/>
      <c r="MDD35" s="180"/>
      <c r="MDE35" s="180"/>
      <c r="MDF35" s="180"/>
      <c r="MDG35" s="180"/>
      <c r="MDH35" s="180"/>
      <c r="MDI35" s="180"/>
      <c r="MDJ35" s="180"/>
      <c r="MDK35" s="180"/>
      <c r="MDL35" s="180"/>
      <c r="MDM35" s="180"/>
      <c r="MDN35" s="180"/>
      <c r="MDO35" s="180"/>
      <c r="MDP35" s="180"/>
      <c r="MDQ35" s="180"/>
      <c r="MDR35" s="180"/>
      <c r="MDS35" s="180"/>
      <c r="MDT35" s="180"/>
      <c r="MDU35" s="180"/>
      <c r="MDV35" s="180"/>
      <c r="MDW35" s="180"/>
      <c r="MDX35" s="180"/>
      <c r="MDY35" s="180"/>
      <c r="MDZ35" s="180"/>
      <c r="MEA35" s="180"/>
      <c r="MEB35" s="180"/>
      <c r="MEC35" s="180"/>
      <c r="MED35" s="180"/>
      <c r="MEE35" s="180"/>
      <c r="MEF35" s="180"/>
      <c r="MEG35" s="180"/>
      <c r="MEH35" s="180"/>
      <c r="MEI35" s="180"/>
      <c r="MEJ35" s="180"/>
      <c r="MEK35" s="180"/>
      <c r="MEL35" s="180"/>
      <c r="MEM35" s="180"/>
      <c r="MEN35" s="180"/>
      <c r="MEO35" s="180"/>
      <c r="MEP35" s="180"/>
      <c r="MEQ35" s="180"/>
      <c r="MER35" s="180"/>
      <c r="MES35" s="180"/>
      <c r="MET35" s="180"/>
      <c r="MEU35" s="180"/>
      <c r="MEV35" s="180"/>
      <c r="MEW35" s="180"/>
      <c r="MEX35" s="180"/>
      <c r="MEY35" s="180"/>
      <c r="MEZ35" s="180"/>
      <c r="MFA35" s="180"/>
      <c r="MFB35" s="180"/>
      <c r="MFC35" s="180"/>
      <c r="MFD35" s="180"/>
      <c r="MFE35" s="180"/>
      <c r="MFF35" s="180"/>
      <c r="MFG35" s="180"/>
      <c r="MFH35" s="180"/>
      <c r="MFI35" s="180"/>
      <c r="MFJ35" s="180"/>
      <c r="MFK35" s="180"/>
      <c r="MFL35" s="180"/>
      <c r="MFM35" s="180"/>
      <c r="MFN35" s="180"/>
      <c r="MFO35" s="180"/>
      <c r="MFP35" s="180"/>
      <c r="MFQ35" s="180"/>
      <c r="MFR35" s="180"/>
      <c r="MFS35" s="180"/>
      <c r="MFT35" s="180"/>
      <c r="MFU35" s="180"/>
      <c r="MFV35" s="180"/>
      <c r="MFW35" s="180"/>
      <c r="MFX35" s="180"/>
      <c r="MFY35" s="180"/>
      <c r="MFZ35" s="180"/>
      <c r="MGA35" s="180"/>
      <c r="MGB35" s="180"/>
      <c r="MGC35" s="180"/>
      <c r="MGD35" s="180"/>
      <c r="MGE35" s="180"/>
      <c r="MGF35" s="180"/>
      <c r="MGG35" s="180"/>
      <c r="MGH35" s="180"/>
      <c r="MGI35" s="180"/>
      <c r="MGJ35" s="180"/>
      <c r="MGK35" s="180"/>
      <c r="MGL35" s="180"/>
      <c r="MGM35" s="180"/>
      <c r="MGN35" s="180"/>
      <c r="MGO35" s="180"/>
      <c r="MGP35" s="180"/>
      <c r="MGQ35" s="180"/>
      <c r="MGR35" s="180"/>
      <c r="MGS35" s="180"/>
      <c r="MGT35" s="180"/>
      <c r="MGU35" s="180"/>
      <c r="MGV35" s="180"/>
      <c r="MGW35" s="180"/>
      <c r="MGX35" s="180"/>
      <c r="MGY35" s="180"/>
      <c r="MGZ35" s="180"/>
      <c r="MHA35" s="180"/>
      <c r="MHB35" s="180"/>
      <c r="MHC35" s="180"/>
      <c r="MHD35" s="180"/>
      <c r="MHE35" s="180"/>
      <c r="MHF35" s="180"/>
      <c r="MHG35" s="180"/>
      <c r="MHH35" s="180"/>
      <c r="MHI35" s="180"/>
      <c r="MHJ35" s="180"/>
      <c r="MHK35" s="180"/>
      <c r="MHL35" s="180"/>
      <c r="MHM35" s="180"/>
      <c r="MHN35" s="180"/>
      <c r="MHO35" s="180"/>
      <c r="MHP35" s="180"/>
      <c r="MHQ35" s="180"/>
      <c r="MHR35" s="180"/>
      <c r="MHS35" s="180"/>
      <c r="MHT35" s="180"/>
      <c r="MHU35" s="180"/>
      <c r="MHV35" s="180"/>
      <c r="MHW35" s="180"/>
      <c r="MHX35" s="180"/>
      <c r="MHY35" s="180"/>
      <c r="MHZ35" s="180"/>
      <c r="MIA35" s="180"/>
      <c r="MIB35" s="180"/>
      <c r="MIC35" s="180"/>
      <c r="MID35" s="180"/>
      <c r="MIE35" s="180"/>
      <c r="MIF35" s="180"/>
      <c r="MIG35" s="180"/>
      <c r="MIH35" s="180"/>
      <c r="MII35" s="180"/>
      <c r="MIJ35" s="180"/>
      <c r="MIK35" s="180"/>
      <c r="MIL35" s="180"/>
      <c r="MIM35" s="180"/>
      <c r="MIN35" s="180"/>
      <c r="MIO35" s="180"/>
      <c r="MIP35" s="180"/>
      <c r="MIQ35" s="180"/>
      <c r="MIR35" s="180"/>
      <c r="MIS35" s="180"/>
      <c r="MIT35" s="180"/>
      <c r="MIU35" s="180"/>
      <c r="MIV35" s="180"/>
      <c r="MIW35" s="180"/>
      <c r="MIX35" s="180"/>
      <c r="MIY35" s="180"/>
      <c r="MIZ35" s="180"/>
      <c r="MJA35" s="180"/>
      <c r="MJB35" s="180"/>
      <c r="MJC35" s="180"/>
      <c r="MJD35" s="180"/>
      <c r="MJE35" s="180"/>
      <c r="MJF35" s="180"/>
      <c r="MJG35" s="180"/>
      <c r="MJH35" s="180"/>
      <c r="MJI35" s="180"/>
      <c r="MJJ35" s="180"/>
      <c r="MJK35" s="180"/>
      <c r="MJL35" s="180"/>
      <c r="MJM35" s="180"/>
      <c r="MJN35" s="180"/>
      <c r="MJO35" s="180"/>
      <c r="MJP35" s="180"/>
      <c r="MJQ35" s="180"/>
      <c r="MJR35" s="180"/>
      <c r="MJS35" s="180"/>
      <c r="MJT35" s="180"/>
      <c r="MJU35" s="180"/>
      <c r="MJV35" s="180"/>
      <c r="MJW35" s="180"/>
      <c r="MJX35" s="180"/>
      <c r="MJY35" s="180"/>
      <c r="MJZ35" s="180"/>
      <c r="MKA35" s="180"/>
      <c r="MKB35" s="180"/>
      <c r="MKC35" s="180"/>
      <c r="MKD35" s="180"/>
      <c r="MKE35" s="180"/>
      <c r="MKF35" s="180"/>
      <c r="MKG35" s="180"/>
      <c r="MKH35" s="180"/>
      <c r="MKI35" s="180"/>
      <c r="MKJ35" s="180"/>
      <c r="MKK35" s="180"/>
      <c r="MKL35" s="180"/>
      <c r="MKM35" s="180"/>
      <c r="MKN35" s="180"/>
      <c r="MKO35" s="180"/>
      <c r="MKP35" s="180"/>
      <c r="MKQ35" s="180"/>
      <c r="MKR35" s="180"/>
      <c r="MKS35" s="180"/>
      <c r="MKT35" s="180"/>
      <c r="MKU35" s="180"/>
      <c r="MKV35" s="180"/>
      <c r="MKW35" s="180"/>
      <c r="MKX35" s="180"/>
      <c r="MKY35" s="180"/>
      <c r="MKZ35" s="180"/>
      <c r="MLA35" s="180"/>
      <c r="MLB35" s="180"/>
      <c r="MLC35" s="180"/>
      <c r="MLD35" s="180"/>
      <c r="MLE35" s="180"/>
      <c r="MLF35" s="180"/>
      <c r="MLG35" s="180"/>
      <c r="MLH35" s="180"/>
      <c r="MLI35" s="180"/>
      <c r="MLJ35" s="180"/>
      <c r="MLK35" s="180"/>
      <c r="MLL35" s="180"/>
      <c r="MLM35" s="180"/>
      <c r="MLN35" s="180"/>
      <c r="MLO35" s="180"/>
      <c r="MLP35" s="180"/>
      <c r="MLQ35" s="180"/>
      <c r="MLR35" s="180"/>
      <c r="MLS35" s="180"/>
      <c r="MLT35" s="180"/>
      <c r="MLU35" s="180"/>
      <c r="MLV35" s="180"/>
      <c r="MLW35" s="180"/>
      <c r="MLX35" s="180"/>
      <c r="MLY35" s="180"/>
      <c r="MLZ35" s="180"/>
      <c r="MMA35" s="180"/>
      <c r="MMB35" s="180"/>
      <c r="MMC35" s="180"/>
      <c r="MMD35" s="180"/>
      <c r="MME35" s="180"/>
      <c r="MMF35" s="180"/>
      <c r="MMG35" s="180"/>
      <c r="MMH35" s="180"/>
      <c r="MMI35" s="180"/>
      <c r="MMJ35" s="180"/>
      <c r="MMK35" s="180"/>
      <c r="MML35" s="180"/>
      <c r="MMM35" s="180"/>
      <c r="MMN35" s="180"/>
      <c r="MMO35" s="180"/>
      <c r="MMP35" s="180"/>
      <c r="MMQ35" s="180"/>
      <c r="MMR35" s="180"/>
      <c r="MMS35" s="180"/>
      <c r="MMT35" s="180"/>
      <c r="MMU35" s="180"/>
      <c r="MMV35" s="180"/>
      <c r="MMW35" s="180"/>
      <c r="MMX35" s="180"/>
      <c r="MMY35" s="180"/>
      <c r="MMZ35" s="180"/>
      <c r="MNA35" s="180"/>
      <c r="MNB35" s="180"/>
      <c r="MNC35" s="180"/>
      <c r="MND35" s="180"/>
      <c r="MNE35" s="180"/>
      <c r="MNF35" s="180"/>
      <c r="MNG35" s="180"/>
      <c r="MNH35" s="180"/>
      <c r="MNI35" s="180"/>
      <c r="MNJ35" s="180"/>
      <c r="MNK35" s="180"/>
      <c r="MNL35" s="180"/>
      <c r="MNM35" s="180"/>
      <c r="MNN35" s="180"/>
      <c r="MNO35" s="180"/>
      <c r="MNP35" s="180"/>
      <c r="MNQ35" s="180"/>
      <c r="MNR35" s="180"/>
      <c r="MNS35" s="180"/>
      <c r="MNT35" s="180"/>
      <c r="MNU35" s="180"/>
      <c r="MNV35" s="180"/>
      <c r="MNW35" s="180"/>
      <c r="MNX35" s="180"/>
      <c r="MNY35" s="180"/>
      <c r="MNZ35" s="180"/>
      <c r="MOA35" s="180"/>
      <c r="MOB35" s="180"/>
      <c r="MOC35" s="180"/>
      <c r="MOD35" s="180"/>
      <c r="MOE35" s="180"/>
      <c r="MOF35" s="180"/>
      <c r="MOG35" s="180"/>
      <c r="MOH35" s="180"/>
      <c r="MOI35" s="180"/>
      <c r="MOJ35" s="180"/>
      <c r="MOK35" s="180"/>
      <c r="MOL35" s="180"/>
      <c r="MOM35" s="180"/>
      <c r="MON35" s="180"/>
      <c r="MOO35" s="180"/>
      <c r="MOP35" s="180"/>
      <c r="MOQ35" s="180"/>
      <c r="MOR35" s="180"/>
      <c r="MOS35" s="180"/>
      <c r="MOT35" s="180"/>
      <c r="MOU35" s="180"/>
      <c r="MOV35" s="180"/>
      <c r="MOW35" s="180"/>
      <c r="MOX35" s="180"/>
      <c r="MOY35" s="180"/>
      <c r="MOZ35" s="180"/>
      <c r="MPA35" s="180"/>
      <c r="MPB35" s="180"/>
      <c r="MPC35" s="180"/>
      <c r="MPD35" s="180"/>
      <c r="MPE35" s="180"/>
      <c r="MPF35" s="180"/>
      <c r="MPG35" s="180"/>
      <c r="MPH35" s="180"/>
      <c r="MPI35" s="180"/>
      <c r="MPJ35" s="180"/>
      <c r="MPK35" s="180"/>
      <c r="MPL35" s="180"/>
      <c r="MPM35" s="180"/>
      <c r="MPN35" s="180"/>
      <c r="MPO35" s="180"/>
      <c r="MPP35" s="180"/>
      <c r="MPQ35" s="180"/>
      <c r="MPR35" s="180"/>
      <c r="MPS35" s="180"/>
      <c r="MPT35" s="180"/>
      <c r="MPU35" s="180"/>
      <c r="MPV35" s="180"/>
      <c r="MPW35" s="180"/>
      <c r="MPX35" s="180"/>
      <c r="MPY35" s="180"/>
      <c r="MPZ35" s="180"/>
      <c r="MQA35" s="180"/>
      <c r="MQB35" s="180"/>
      <c r="MQC35" s="180"/>
      <c r="MQD35" s="180"/>
      <c r="MQE35" s="180"/>
      <c r="MQF35" s="180"/>
      <c r="MQG35" s="180"/>
      <c r="MQH35" s="180"/>
      <c r="MQI35" s="180"/>
      <c r="MQJ35" s="180"/>
      <c r="MQK35" s="180"/>
      <c r="MQL35" s="180"/>
      <c r="MQM35" s="180"/>
      <c r="MQN35" s="180"/>
      <c r="MQO35" s="180"/>
      <c r="MQP35" s="180"/>
      <c r="MQQ35" s="180"/>
      <c r="MQR35" s="180"/>
      <c r="MQS35" s="180"/>
      <c r="MQT35" s="180"/>
      <c r="MQU35" s="180"/>
      <c r="MQV35" s="180"/>
      <c r="MQW35" s="180"/>
      <c r="MQX35" s="180"/>
      <c r="MQY35" s="180"/>
      <c r="MQZ35" s="180"/>
      <c r="MRA35" s="180"/>
      <c r="MRB35" s="180"/>
      <c r="MRC35" s="180"/>
      <c r="MRD35" s="180"/>
      <c r="MRE35" s="180"/>
      <c r="MRF35" s="180"/>
      <c r="MRG35" s="180"/>
      <c r="MRH35" s="180"/>
      <c r="MRI35" s="180"/>
      <c r="MRJ35" s="180"/>
      <c r="MRK35" s="180"/>
      <c r="MRL35" s="180"/>
      <c r="MRM35" s="180"/>
      <c r="MRN35" s="180"/>
      <c r="MRO35" s="180"/>
      <c r="MRP35" s="180"/>
      <c r="MRQ35" s="180"/>
      <c r="MRR35" s="180"/>
      <c r="MRS35" s="180"/>
      <c r="MRT35" s="180"/>
      <c r="MRU35" s="180"/>
      <c r="MRV35" s="180"/>
      <c r="MRW35" s="180"/>
      <c r="MRX35" s="180"/>
      <c r="MRY35" s="180"/>
      <c r="MRZ35" s="180"/>
      <c r="MSA35" s="180"/>
      <c r="MSB35" s="180"/>
      <c r="MSC35" s="180"/>
      <c r="MSD35" s="180"/>
      <c r="MSE35" s="180"/>
      <c r="MSF35" s="180"/>
      <c r="MSG35" s="180"/>
      <c r="MSH35" s="180"/>
      <c r="MSI35" s="180"/>
      <c r="MSJ35" s="180"/>
      <c r="MSK35" s="180"/>
      <c r="MSL35" s="180"/>
      <c r="MSM35" s="180"/>
      <c r="MSN35" s="180"/>
      <c r="MSO35" s="180"/>
      <c r="MSP35" s="180"/>
      <c r="MSQ35" s="180"/>
      <c r="MSR35" s="180"/>
      <c r="MSS35" s="180"/>
      <c r="MST35" s="180"/>
      <c r="MSU35" s="180"/>
      <c r="MSV35" s="180"/>
      <c r="MSW35" s="180"/>
      <c r="MSX35" s="180"/>
      <c r="MSY35" s="180"/>
      <c r="MSZ35" s="180"/>
      <c r="MTA35" s="180"/>
      <c r="MTB35" s="180"/>
      <c r="MTC35" s="180"/>
      <c r="MTD35" s="180"/>
      <c r="MTE35" s="180"/>
      <c r="MTF35" s="180"/>
      <c r="MTG35" s="180"/>
      <c r="MTH35" s="180"/>
      <c r="MTI35" s="180"/>
      <c r="MTJ35" s="180"/>
      <c r="MTK35" s="180"/>
      <c r="MTL35" s="180"/>
      <c r="MTM35" s="180"/>
      <c r="MTN35" s="180"/>
      <c r="MTO35" s="180"/>
      <c r="MTP35" s="180"/>
      <c r="MTQ35" s="180"/>
      <c r="MTR35" s="180"/>
      <c r="MTS35" s="180"/>
      <c r="MTT35" s="180"/>
      <c r="MTU35" s="180"/>
      <c r="MTV35" s="180"/>
      <c r="MTW35" s="180"/>
      <c r="MTX35" s="180"/>
      <c r="MTY35" s="180"/>
      <c r="MTZ35" s="180"/>
      <c r="MUA35" s="180"/>
      <c r="MUB35" s="180"/>
      <c r="MUC35" s="180"/>
      <c r="MUD35" s="180"/>
      <c r="MUE35" s="180"/>
      <c r="MUF35" s="180"/>
      <c r="MUG35" s="180"/>
      <c r="MUH35" s="180"/>
      <c r="MUI35" s="180"/>
      <c r="MUJ35" s="180"/>
      <c r="MUK35" s="180"/>
      <c r="MUL35" s="180"/>
      <c r="MUM35" s="180"/>
      <c r="MUN35" s="180"/>
      <c r="MUO35" s="180"/>
      <c r="MUP35" s="180"/>
      <c r="MUQ35" s="180"/>
      <c r="MUR35" s="180"/>
      <c r="MUS35" s="180"/>
      <c r="MUT35" s="180"/>
      <c r="MUU35" s="180"/>
      <c r="MUV35" s="180"/>
      <c r="MUW35" s="180"/>
      <c r="MUX35" s="180"/>
      <c r="MUY35" s="180"/>
      <c r="MUZ35" s="180"/>
      <c r="MVA35" s="180"/>
      <c r="MVB35" s="180"/>
      <c r="MVC35" s="180"/>
      <c r="MVD35" s="180"/>
      <c r="MVE35" s="180"/>
      <c r="MVF35" s="180"/>
      <c r="MVG35" s="180"/>
      <c r="MVH35" s="180"/>
      <c r="MVI35" s="180"/>
      <c r="MVJ35" s="180"/>
      <c r="MVK35" s="180"/>
      <c r="MVL35" s="180"/>
      <c r="MVM35" s="180"/>
      <c r="MVN35" s="180"/>
      <c r="MVO35" s="180"/>
      <c r="MVP35" s="180"/>
      <c r="MVQ35" s="180"/>
      <c r="MVR35" s="180"/>
      <c r="MVS35" s="180"/>
      <c r="MVT35" s="180"/>
      <c r="MVU35" s="180"/>
      <c r="MVV35" s="180"/>
      <c r="MVW35" s="180"/>
      <c r="MVX35" s="180"/>
      <c r="MVY35" s="180"/>
      <c r="MVZ35" s="180"/>
      <c r="MWA35" s="180"/>
      <c r="MWB35" s="180"/>
      <c r="MWC35" s="180"/>
      <c r="MWD35" s="180"/>
      <c r="MWE35" s="180"/>
      <c r="MWF35" s="180"/>
      <c r="MWG35" s="180"/>
      <c r="MWH35" s="180"/>
      <c r="MWI35" s="180"/>
      <c r="MWJ35" s="180"/>
      <c r="MWK35" s="180"/>
      <c r="MWL35" s="180"/>
      <c r="MWM35" s="180"/>
      <c r="MWN35" s="180"/>
      <c r="MWO35" s="180"/>
      <c r="MWP35" s="180"/>
      <c r="MWQ35" s="180"/>
      <c r="MWR35" s="180"/>
      <c r="MWS35" s="180"/>
      <c r="MWT35" s="180"/>
      <c r="MWU35" s="180"/>
      <c r="MWV35" s="180"/>
      <c r="MWW35" s="180"/>
      <c r="MWX35" s="180"/>
      <c r="MWY35" s="180"/>
      <c r="MWZ35" s="180"/>
      <c r="MXA35" s="180"/>
      <c r="MXB35" s="180"/>
      <c r="MXC35" s="180"/>
      <c r="MXD35" s="180"/>
      <c r="MXE35" s="180"/>
      <c r="MXF35" s="180"/>
      <c r="MXG35" s="180"/>
      <c r="MXH35" s="180"/>
      <c r="MXI35" s="180"/>
      <c r="MXJ35" s="180"/>
      <c r="MXK35" s="180"/>
      <c r="MXL35" s="180"/>
      <c r="MXM35" s="180"/>
      <c r="MXN35" s="180"/>
      <c r="MXO35" s="180"/>
      <c r="MXP35" s="180"/>
      <c r="MXQ35" s="180"/>
      <c r="MXR35" s="180"/>
      <c r="MXS35" s="180"/>
      <c r="MXT35" s="180"/>
      <c r="MXU35" s="180"/>
      <c r="MXV35" s="180"/>
      <c r="MXW35" s="180"/>
      <c r="MXX35" s="180"/>
      <c r="MXY35" s="180"/>
      <c r="MXZ35" s="180"/>
      <c r="MYA35" s="180"/>
      <c r="MYB35" s="180"/>
      <c r="MYC35" s="180"/>
      <c r="MYD35" s="180"/>
      <c r="MYE35" s="180"/>
      <c r="MYF35" s="180"/>
      <c r="MYG35" s="180"/>
      <c r="MYH35" s="180"/>
      <c r="MYI35" s="180"/>
      <c r="MYJ35" s="180"/>
      <c r="MYK35" s="180"/>
      <c r="MYL35" s="180"/>
      <c r="MYM35" s="180"/>
      <c r="MYN35" s="180"/>
      <c r="MYO35" s="180"/>
      <c r="MYP35" s="180"/>
      <c r="MYQ35" s="180"/>
      <c r="MYR35" s="180"/>
      <c r="MYS35" s="180"/>
      <c r="MYT35" s="180"/>
      <c r="MYU35" s="180"/>
      <c r="MYV35" s="180"/>
      <c r="MYW35" s="180"/>
      <c r="MYX35" s="180"/>
      <c r="MYY35" s="180"/>
      <c r="MYZ35" s="180"/>
      <c r="MZA35" s="180"/>
      <c r="MZB35" s="180"/>
      <c r="MZC35" s="180"/>
      <c r="MZD35" s="180"/>
      <c r="MZE35" s="180"/>
      <c r="MZF35" s="180"/>
      <c r="MZG35" s="180"/>
      <c r="MZH35" s="180"/>
      <c r="MZI35" s="180"/>
      <c r="MZJ35" s="180"/>
      <c r="MZK35" s="180"/>
      <c r="MZL35" s="180"/>
      <c r="MZM35" s="180"/>
      <c r="MZN35" s="180"/>
      <c r="MZO35" s="180"/>
      <c r="MZP35" s="180"/>
      <c r="MZQ35" s="180"/>
      <c r="MZR35" s="180"/>
      <c r="MZS35" s="180"/>
      <c r="MZT35" s="180"/>
      <c r="MZU35" s="180"/>
      <c r="MZV35" s="180"/>
      <c r="MZW35" s="180"/>
      <c r="MZX35" s="180"/>
      <c r="MZY35" s="180"/>
      <c r="MZZ35" s="180"/>
      <c r="NAA35" s="180"/>
      <c r="NAB35" s="180"/>
      <c r="NAC35" s="180"/>
      <c r="NAD35" s="180"/>
      <c r="NAE35" s="180"/>
      <c r="NAF35" s="180"/>
      <c r="NAG35" s="180"/>
      <c r="NAH35" s="180"/>
      <c r="NAI35" s="180"/>
      <c r="NAJ35" s="180"/>
      <c r="NAK35" s="180"/>
      <c r="NAL35" s="180"/>
      <c r="NAM35" s="180"/>
      <c r="NAN35" s="180"/>
      <c r="NAO35" s="180"/>
      <c r="NAP35" s="180"/>
      <c r="NAQ35" s="180"/>
      <c r="NAR35" s="180"/>
      <c r="NAS35" s="180"/>
      <c r="NAT35" s="180"/>
      <c r="NAU35" s="180"/>
      <c r="NAV35" s="180"/>
      <c r="NAW35" s="180"/>
      <c r="NAX35" s="180"/>
      <c r="NAY35" s="180"/>
      <c r="NAZ35" s="180"/>
      <c r="NBA35" s="180"/>
      <c r="NBB35" s="180"/>
      <c r="NBC35" s="180"/>
      <c r="NBD35" s="180"/>
      <c r="NBE35" s="180"/>
      <c r="NBF35" s="180"/>
      <c r="NBG35" s="180"/>
      <c r="NBH35" s="180"/>
      <c r="NBI35" s="180"/>
      <c r="NBJ35" s="180"/>
      <c r="NBK35" s="180"/>
      <c r="NBL35" s="180"/>
      <c r="NBM35" s="180"/>
      <c r="NBN35" s="180"/>
      <c r="NBO35" s="180"/>
      <c r="NBP35" s="180"/>
      <c r="NBQ35" s="180"/>
      <c r="NBR35" s="180"/>
      <c r="NBS35" s="180"/>
      <c r="NBT35" s="180"/>
      <c r="NBU35" s="180"/>
      <c r="NBV35" s="180"/>
      <c r="NBW35" s="180"/>
      <c r="NBX35" s="180"/>
      <c r="NBY35" s="180"/>
      <c r="NBZ35" s="180"/>
      <c r="NCA35" s="180"/>
      <c r="NCB35" s="180"/>
      <c r="NCC35" s="180"/>
      <c r="NCD35" s="180"/>
      <c r="NCE35" s="180"/>
      <c r="NCF35" s="180"/>
      <c r="NCG35" s="180"/>
      <c r="NCH35" s="180"/>
      <c r="NCI35" s="180"/>
      <c r="NCJ35" s="180"/>
      <c r="NCK35" s="180"/>
      <c r="NCL35" s="180"/>
      <c r="NCM35" s="180"/>
      <c r="NCN35" s="180"/>
      <c r="NCO35" s="180"/>
      <c r="NCP35" s="180"/>
      <c r="NCQ35" s="180"/>
      <c r="NCR35" s="180"/>
      <c r="NCS35" s="180"/>
      <c r="NCT35" s="180"/>
      <c r="NCU35" s="180"/>
      <c r="NCV35" s="180"/>
      <c r="NCW35" s="180"/>
      <c r="NCX35" s="180"/>
      <c r="NCY35" s="180"/>
      <c r="NCZ35" s="180"/>
      <c r="NDA35" s="180"/>
      <c r="NDB35" s="180"/>
      <c r="NDC35" s="180"/>
      <c r="NDD35" s="180"/>
      <c r="NDE35" s="180"/>
      <c r="NDF35" s="180"/>
      <c r="NDG35" s="180"/>
      <c r="NDH35" s="180"/>
      <c r="NDI35" s="180"/>
      <c r="NDJ35" s="180"/>
      <c r="NDK35" s="180"/>
      <c r="NDL35" s="180"/>
      <c r="NDM35" s="180"/>
      <c r="NDN35" s="180"/>
      <c r="NDO35" s="180"/>
      <c r="NDP35" s="180"/>
      <c r="NDQ35" s="180"/>
      <c r="NDR35" s="180"/>
      <c r="NDS35" s="180"/>
      <c r="NDT35" s="180"/>
      <c r="NDU35" s="180"/>
      <c r="NDV35" s="180"/>
      <c r="NDW35" s="180"/>
      <c r="NDX35" s="180"/>
      <c r="NDY35" s="180"/>
      <c r="NDZ35" s="180"/>
      <c r="NEA35" s="180"/>
      <c r="NEB35" s="180"/>
      <c r="NEC35" s="180"/>
      <c r="NED35" s="180"/>
      <c r="NEE35" s="180"/>
      <c r="NEF35" s="180"/>
      <c r="NEG35" s="180"/>
      <c r="NEH35" s="180"/>
      <c r="NEI35" s="180"/>
      <c r="NEJ35" s="180"/>
      <c r="NEK35" s="180"/>
      <c r="NEL35" s="180"/>
      <c r="NEM35" s="180"/>
      <c r="NEN35" s="180"/>
      <c r="NEO35" s="180"/>
      <c r="NEP35" s="180"/>
      <c r="NEQ35" s="180"/>
      <c r="NER35" s="180"/>
      <c r="NES35" s="180"/>
      <c r="NET35" s="180"/>
      <c r="NEU35" s="180"/>
      <c r="NEV35" s="180"/>
      <c r="NEW35" s="180"/>
      <c r="NEX35" s="180"/>
      <c r="NEY35" s="180"/>
      <c r="NEZ35" s="180"/>
      <c r="NFA35" s="180"/>
      <c r="NFB35" s="180"/>
      <c r="NFC35" s="180"/>
      <c r="NFD35" s="180"/>
      <c r="NFE35" s="180"/>
      <c r="NFF35" s="180"/>
      <c r="NFG35" s="180"/>
      <c r="NFH35" s="180"/>
      <c r="NFI35" s="180"/>
      <c r="NFJ35" s="180"/>
      <c r="NFK35" s="180"/>
      <c r="NFL35" s="180"/>
      <c r="NFM35" s="180"/>
      <c r="NFN35" s="180"/>
      <c r="NFO35" s="180"/>
      <c r="NFP35" s="180"/>
      <c r="NFQ35" s="180"/>
      <c r="NFR35" s="180"/>
      <c r="NFS35" s="180"/>
      <c r="NFT35" s="180"/>
      <c r="NFU35" s="180"/>
      <c r="NFV35" s="180"/>
      <c r="NFW35" s="180"/>
      <c r="NFX35" s="180"/>
      <c r="NFY35" s="180"/>
      <c r="NFZ35" s="180"/>
      <c r="NGA35" s="180"/>
      <c r="NGB35" s="180"/>
      <c r="NGC35" s="180"/>
      <c r="NGD35" s="180"/>
      <c r="NGE35" s="180"/>
      <c r="NGF35" s="180"/>
      <c r="NGG35" s="180"/>
      <c r="NGH35" s="180"/>
      <c r="NGI35" s="180"/>
      <c r="NGJ35" s="180"/>
      <c r="NGK35" s="180"/>
      <c r="NGL35" s="180"/>
      <c r="NGM35" s="180"/>
      <c r="NGN35" s="180"/>
      <c r="NGO35" s="180"/>
      <c r="NGP35" s="180"/>
      <c r="NGQ35" s="180"/>
      <c r="NGR35" s="180"/>
      <c r="NGS35" s="180"/>
      <c r="NGT35" s="180"/>
      <c r="NGU35" s="180"/>
      <c r="NGV35" s="180"/>
      <c r="NGW35" s="180"/>
      <c r="NGX35" s="180"/>
      <c r="NGY35" s="180"/>
      <c r="NGZ35" s="180"/>
      <c r="NHA35" s="180"/>
      <c r="NHB35" s="180"/>
      <c r="NHC35" s="180"/>
      <c r="NHD35" s="180"/>
      <c r="NHE35" s="180"/>
      <c r="NHF35" s="180"/>
      <c r="NHG35" s="180"/>
      <c r="NHH35" s="180"/>
      <c r="NHI35" s="180"/>
      <c r="NHJ35" s="180"/>
      <c r="NHK35" s="180"/>
      <c r="NHL35" s="180"/>
      <c r="NHM35" s="180"/>
      <c r="NHN35" s="180"/>
      <c r="NHO35" s="180"/>
      <c r="NHP35" s="180"/>
      <c r="NHQ35" s="180"/>
      <c r="NHR35" s="180"/>
      <c r="NHS35" s="180"/>
      <c r="NHT35" s="180"/>
      <c r="NHU35" s="180"/>
      <c r="NHV35" s="180"/>
      <c r="NHW35" s="180"/>
      <c r="NHX35" s="180"/>
      <c r="NHY35" s="180"/>
      <c r="NHZ35" s="180"/>
      <c r="NIA35" s="180"/>
      <c r="NIB35" s="180"/>
      <c r="NIC35" s="180"/>
      <c r="NID35" s="180"/>
      <c r="NIE35" s="180"/>
      <c r="NIF35" s="180"/>
      <c r="NIG35" s="180"/>
      <c r="NIH35" s="180"/>
      <c r="NII35" s="180"/>
      <c r="NIJ35" s="180"/>
      <c r="NIK35" s="180"/>
      <c r="NIL35" s="180"/>
      <c r="NIM35" s="180"/>
      <c r="NIN35" s="180"/>
      <c r="NIO35" s="180"/>
      <c r="NIP35" s="180"/>
      <c r="NIQ35" s="180"/>
      <c r="NIR35" s="180"/>
      <c r="NIS35" s="180"/>
      <c r="NIT35" s="180"/>
      <c r="NIU35" s="180"/>
      <c r="NIV35" s="180"/>
      <c r="NIW35" s="180"/>
      <c r="NIX35" s="180"/>
      <c r="NIY35" s="180"/>
      <c r="NIZ35" s="180"/>
      <c r="NJA35" s="180"/>
      <c r="NJB35" s="180"/>
      <c r="NJC35" s="180"/>
      <c r="NJD35" s="180"/>
      <c r="NJE35" s="180"/>
      <c r="NJF35" s="180"/>
      <c r="NJG35" s="180"/>
      <c r="NJH35" s="180"/>
      <c r="NJI35" s="180"/>
      <c r="NJJ35" s="180"/>
      <c r="NJK35" s="180"/>
      <c r="NJL35" s="180"/>
      <c r="NJM35" s="180"/>
      <c r="NJN35" s="180"/>
      <c r="NJO35" s="180"/>
      <c r="NJP35" s="180"/>
      <c r="NJQ35" s="180"/>
      <c r="NJR35" s="180"/>
      <c r="NJS35" s="180"/>
      <c r="NJT35" s="180"/>
      <c r="NJU35" s="180"/>
      <c r="NJV35" s="180"/>
      <c r="NJW35" s="180"/>
      <c r="NJX35" s="180"/>
      <c r="NJY35" s="180"/>
      <c r="NJZ35" s="180"/>
      <c r="NKA35" s="180"/>
      <c r="NKB35" s="180"/>
      <c r="NKC35" s="180"/>
      <c r="NKD35" s="180"/>
      <c r="NKE35" s="180"/>
      <c r="NKF35" s="180"/>
      <c r="NKG35" s="180"/>
      <c r="NKH35" s="180"/>
      <c r="NKI35" s="180"/>
      <c r="NKJ35" s="180"/>
      <c r="NKK35" s="180"/>
      <c r="NKL35" s="180"/>
      <c r="NKM35" s="180"/>
      <c r="NKN35" s="180"/>
      <c r="NKO35" s="180"/>
      <c r="NKP35" s="180"/>
      <c r="NKQ35" s="180"/>
      <c r="NKR35" s="180"/>
      <c r="NKS35" s="180"/>
      <c r="NKT35" s="180"/>
      <c r="NKU35" s="180"/>
      <c r="NKV35" s="180"/>
      <c r="NKW35" s="180"/>
      <c r="NKX35" s="180"/>
      <c r="NKY35" s="180"/>
      <c r="NKZ35" s="180"/>
      <c r="NLA35" s="180"/>
      <c r="NLB35" s="180"/>
      <c r="NLC35" s="180"/>
      <c r="NLD35" s="180"/>
      <c r="NLE35" s="180"/>
      <c r="NLF35" s="180"/>
      <c r="NLG35" s="180"/>
      <c r="NLH35" s="180"/>
      <c r="NLI35" s="180"/>
      <c r="NLJ35" s="180"/>
      <c r="NLK35" s="180"/>
      <c r="NLL35" s="180"/>
      <c r="NLM35" s="180"/>
      <c r="NLN35" s="180"/>
      <c r="NLO35" s="180"/>
      <c r="NLP35" s="180"/>
      <c r="NLQ35" s="180"/>
      <c r="NLR35" s="180"/>
      <c r="NLS35" s="180"/>
      <c r="NLT35" s="180"/>
      <c r="NLU35" s="180"/>
      <c r="NLV35" s="180"/>
      <c r="NLW35" s="180"/>
      <c r="NLX35" s="180"/>
      <c r="NLY35" s="180"/>
      <c r="NLZ35" s="180"/>
      <c r="NMA35" s="180"/>
      <c r="NMB35" s="180"/>
      <c r="NMC35" s="180"/>
      <c r="NMD35" s="180"/>
      <c r="NME35" s="180"/>
      <c r="NMF35" s="180"/>
      <c r="NMG35" s="180"/>
      <c r="NMH35" s="180"/>
      <c r="NMI35" s="180"/>
      <c r="NMJ35" s="180"/>
      <c r="NMK35" s="180"/>
      <c r="NML35" s="180"/>
      <c r="NMM35" s="180"/>
      <c r="NMN35" s="180"/>
      <c r="NMO35" s="180"/>
      <c r="NMP35" s="180"/>
      <c r="NMQ35" s="180"/>
      <c r="NMR35" s="180"/>
      <c r="NMS35" s="180"/>
      <c r="NMT35" s="180"/>
      <c r="NMU35" s="180"/>
      <c r="NMV35" s="180"/>
      <c r="NMW35" s="180"/>
      <c r="NMX35" s="180"/>
      <c r="NMY35" s="180"/>
      <c r="NMZ35" s="180"/>
      <c r="NNA35" s="180"/>
      <c r="NNB35" s="180"/>
      <c r="NNC35" s="180"/>
      <c r="NND35" s="180"/>
      <c r="NNE35" s="180"/>
      <c r="NNF35" s="180"/>
      <c r="NNG35" s="180"/>
      <c r="NNH35" s="180"/>
      <c r="NNI35" s="180"/>
      <c r="NNJ35" s="180"/>
      <c r="NNK35" s="180"/>
      <c r="NNL35" s="180"/>
      <c r="NNM35" s="180"/>
      <c r="NNN35" s="180"/>
      <c r="NNO35" s="180"/>
      <c r="NNP35" s="180"/>
      <c r="NNQ35" s="180"/>
      <c r="NNR35" s="180"/>
      <c r="NNS35" s="180"/>
      <c r="NNT35" s="180"/>
      <c r="NNU35" s="180"/>
      <c r="NNV35" s="180"/>
      <c r="NNW35" s="180"/>
      <c r="NNX35" s="180"/>
      <c r="NNY35" s="180"/>
      <c r="NNZ35" s="180"/>
      <c r="NOA35" s="180"/>
      <c r="NOB35" s="180"/>
      <c r="NOC35" s="180"/>
      <c r="NOD35" s="180"/>
      <c r="NOE35" s="180"/>
      <c r="NOF35" s="180"/>
      <c r="NOG35" s="180"/>
      <c r="NOH35" s="180"/>
      <c r="NOI35" s="180"/>
      <c r="NOJ35" s="180"/>
      <c r="NOK35" s="180"/>
      <c r="NOL35" s="180"/>
      <c r="NOM35" s="180"/>
      <c r="NON35" s="180"/>
      <c r="NOO35" s="180"/>
      <c r="NOP35" s="180"/>
      <c r="NOQ35" s="180"/>
      <c r="NOR35" s="180"/>
      <c r="NOS35" s="180"/>
      <c r="NOT35" s="180"/>
      <c r="NOU35" s="180"/>
      <c r="NOV35" s="180"/>
      <c r="NOW35" s="180"/>
      <c r="NOX35" s="180"/>
      <c r="NOY35" s="180"/>
      <c r="NOZ35" s="180"/>
      <c r="NPA35" s="180"/>
      <c r="NPB35" s="180"/>
      <c r="NPC35" s="180"/>
      <c r="NPD35" s="180"/>
      <c r="NPE35" s="180"/>
      <c r="NPF35" s="180"/>
      <c r="NPG35" s="180"/>
      <c r="NPH35" s="180"/>
      <c r="NPI35" s="180"/>
      <c r="NPJ35" s="180"/>
      <c r="NPK35" s="180"/>
      <c r="NPL35" s="180"/>
      <c r="NPM35" s="180"/>
      <c r="NPN35" s="180"/>
      <c r="NPO35" s="180"/>
      <c r="NPP35" s="180"/>
      <c r="NPQ35" s="180"/>
      <c r="NPR35" s="180"/>
      <c r="NPS35" s="180"/>
      <c r="NPT35" s="180"/>
      <c r="NPU35" s="180"/>
      <c r="NPV35" s="180"/>
      <c r="NPW35" s="180"/>
      <c r="NPX35" s="180"/>
      <c r="NPY35" s="180"/>
      <c r="NPZ35" s="180"/>
      <c r="NQA35" s="180"/>
      <c r="NQB35" s="180"/>
      <c r="NQC35" s="180"/>
      <c r="NQD35" s="180"/>
      <c r="NQE35" s="180"/>
      <c r="NQF35" s="180"/>
      <c r="NQG35" s="180"/>
      <c r="NQH35" s="180"/>
      <c r="NQI35" s="180"/>
      <c r="NQJ35" s="180"/>
      <c r="NQK35" s="180"/>
      <c r="NQL35" s="180"/>
      <c r="NQM35" s="180"/>
      <c r="NQN35" s="180"/>
      <c r="NQO35" s="180"/>
      <c r="NQP35" s="180"/>
      <c r="NQQ35" s="180"/>
      <c r="NQR35" s="180"/>
      <c r="NQS35" s="180"/>
      <c r="NQT35" s="180"/>
      <c r="NQU35" s="180"/>
      <c r="NQV35" s="180"/>
      <c r="NQW35" s="180"/>
      <c r="NQX35" s="180"/>
      <c r="NQY35" s="180"/>
      <c r="NQZ35" s="180"/>
      <c r="NRA35" s="180"/>
      <c r="NRB35" s="180"/>
      <c r="NRC35" s="180"/>
      <c r="NRD35" s="180"/>
      <c r="NRE35" s="180"/>
      <c r="NRF35" s="180"/>
      <c r="NRG35" s="180"/>
      <c r="NRH35" s="180"/>
      <c r="NRI35" s="180"/>
      <c r="NRJ35" s="180"/>
      <c r="NRK35" s="180"/>
      <c r="NRL35" s="180"/>
      <c r="NRM35" s="180"/>
      <c r="NRN35" s="180"/>
      <c r="NRO35" s="180"/>
      <c r="NRP35" s="180"/>
      <c r="NRQ35" s="180"/>
      <c r="NRR35" s="180"/>
      <c r="NRS35" s="180"/>
      <c r="NRT35" s="180"/>
      <c r="NRU35" s="180"/>
      <c r="NRV35" s="180"/>
      <c r="NRW35" s="180"/>
      <c r="NRX35" s="180"/>
      <c r="NRY35" s="180"/>
      <c r="NRZ35" s="180"/>
      <c r="NSA35" s="180"/>
      <c r="NSB35" s="180"/>
      <c r="NSC35" s="180"/>
      <c r="NSD35" s="180"/>
      <c r="NSE35" s="180"/>
      <c r="NSF35" s="180"/>
      <c r="NSG35" s="180"/>
      <c r="NSH35" s="180"/>
      <c r="NSI35" s="180"/>
      <c r="NSJ35" s="180"/>
      <c r="NSK35" s="180"/>
      <c r="NSL35" s="180"/>
      <c r="NSM35" s="180"/>
      <c r="NSN35" s="180"/>
      <c r="NSO35" s="180"/>
      <c r="NSP35" s="180"/>
      <c r="NSQ35" s="180"/>
      <c r="NSR35" s="180"/>
      <c r="NSS35" s="180"/>
      <c r="NST35" s="180"/>
      <c r="NSU35" s="180"/>
      <c r="NSV35" s="180"/>
      <c r="NSW35" s="180"/>
      <c r="NSX35" s="180"/>
      <c r="NSY35" s="180"/>
      <c r="NSZ35" s="180"/>
      <c r="NTA35" s="180"/>
      <c r="NTB35" s="180"/>
      <c r="NTC35" s="180"/>
      <c r="NTD35" s="180"/>
      <c r="NTE35" s="180"/>
      <c r="NTF35" s="180"/>
      <c r="NTG35" s="180"/>
      <c r="NTH35" s="180"/>
      <c r="NTI35" s="180"/>
      <c r="NTJ35" s="180"/>
      <c r="NTK35" s="180"/>
      <c r="NTL35" s="180"/>
      <c r="NTM35" s="180"/>
      <c r="NTN35" s="180"/>
      <c r="NTO35" s="180"/>
      <c r="NTP35" s="180"/>
      <c r="NTQ35" s="180"/>
      <c r="NTR35" s="180"/>
      <c r="NTS35" s="180"/>
      <c r="NTT35" s="180"/>
      <c r="NTU35" s="180"/>
      <c r="NTV35" s="180"/>
      <c r="NTW35" s="180"/>
      <c r="NTX35" s="180"/>
      <c r="NTY35" s="180"/>
      <c r="NTZ35" s="180"/>
      <c r="NUA35" s="180"/>
      <c r="NUB35" s="180"/>
      <c r="NUC35" s="180"/>
      <c r="NUD35" s="180"/>
      <c r="NUE35" s="180"/>
      <c r="NUF35" s="180"/>
      <c r="NUG35" s="180"/>
      <c r="NUH35" s="180"/>
      <c r="NUI35" s="180"/>
      <c r="NUJ35" s="180"/>
      <c r="NUK35" s="180"/>
      <c r="NUL35" s="180"/>
      <c r="NUM35" s="180"/>
      <c r="NUN35" s="180"/>
      <c r="NUO35" s="180"/>
      <c r="NUP35" s="180"/>
      <c r="NUQ35" s="180"/>
      <c r="NUR35" s="180"/>
      <c r="NUS35" s="180"/>
      <c r="NUT35" s="180"/>
      <c r="NUU35" s="180"/>
      <c r="NUV35" s="180"/>
      <c r="NUW35" s="180"/>
      <c r="NUX35" s="180"/>
      <c r="NUY35" s="180"/>
      <c r="NUZ35" s="180"/>
      <c r="NVA35" s="180"/>
      <c r="NVB35" s="180"/>
      <c r="NVC35" s="180"/>
      <c r="NVD35" s="180"/>
      <c r="NVE35" s="180"/>
      <c r="NVF35" s="180"/>
      <c r="NVG35" s="180"/>
      <c r="NVH35" s="180"/>
      <c r="NVI35" s="180"/>
      <c r="NVJ35" s="180"/>
      <c r="NVK35" s="180"/>
      <c r="NVL35" s="180"/>
      <c r="NVM35" s="180"/>
      <c r="NVN35" s="180"/>
      <c r="NVO35" s="180"/>
      <c r="NVP35" s="180"/>
      <c r="NVQ35" s="180"/>
      <c r="NVR35" s="180"/>
      <c r="NVS35" s="180"/>
      <c r="NVT35" s="180"/>
      <c r="NVU35" s="180"/>
      <c r="NVV35" s="180"/>
      <c r="NVW35" s="180"/>
      <c r="NVX35" s="180"/>
      <c r="NVY35" s="180"/>
      <c r="NVZ35" s="180"/>
      <c r="NWA35" s="180"/>
      <c r="NWB35" s="180"/>
      <c r="NWC35" s="180"/>
      <c r="NWD35" s="180"/>
      <c r="NWE35" s="180"/>
      <c r="NWF35" s="180"/>
      <c r="NWG35" s="180"/>
      <c r="NWH35" s="180"/>
      <c r="NWI35" s="180"/>
      <c r="NWJ35" s="180"/>
      <c r="NWK35" s="180"/>
      <c r="NWL35" s="180"/>
      <c r="NWM35" s="180"/>
      <c r="NWN35" s="180"/>
      <c r="NWO35" s="180"/>
      <c r="NWP35" s="180"/>
      <c r="NWQ35" s="180"/>
      <c r="NWR35" s="180"/>
      <c r="NWS35" s="180"/>
      <c r="NWT35" s="180"/>
      <c r="NWU35" s="180"/>
      <c r="NWV35" s="180"/>
      <c r="NWW35" s="180"/>
      <c r="NWX35" s="180"/>
      <c r="NWY35" s="180"/>
      <c r="NWZ35" s="180"/>
      <c r="NXA35" s="180"/>
      <c r="NXB35" s="180"/>
      <c r="NXC35" s="180"/>
      <c r="NXD35" s="180"/>
      <c r="NXE35" s="180"/>
      <c r="NXF35" s="180"/>
      <c r="NXG35" s="180"/>
      <c r="NXH35" s="180"/>
      <c r="NXI35" s="180"/>
      <c r="NXJ35" s="180"/>
      <c r="NXK35" s="180"/>
      <c r="NXL35" s="180"/>
      <c r="NXM35" s="180"/>
      <c r="NXN35" s="180"/>
      <c r="NXO35" s="180"/>
      <c r="NXP35" s="180"/>
      <c r="NXQ35" s="180"/>
      <c r="NXR35" s="180"/>
      <c r="NXS35" s="180"/>
      <c r="NXT35" s="180"/>
      <c r="NXU35" s="180"/>
      <c r="NXV35" s="180"/>
      <c r="NXW35" s="180"/>
      <c r="NXX35" s="180"/>
      <c r="NXY35" s="180"/>
      <c r="NXZ35" s="180"/>
      <c r="NYA35" s="180"/>
      <c r="NYB35" s="180"/>
      <c r="NYC35" s="180"/>
      <c r="NYD35" s="180"/>
      <c r="NYE35" s="180"/>
      <c r="NYF35" s="180"/>
      <c r="NYG35" s="180"/>
      <c r="NYH35" s="180"/>
      <c r="NYI35" s="180"/>
      <c r="NYJ35" s="180"/>
      <c r="NYK35" s="180"/>
      <c r="NYL35" s="180"/>
      <c r="NYM35" s="180"/>
      <c r="NYN35" s="180"/>
      <c r="NYO35" s="180"/>
      <c r="NYP35" s="180"/>
      <c r="NYQ35" s="180"/>
      <c r="NYR35" s="180"/>
      <c r="NYS35" s="180"/>
      <c r="NYT35" s="180"/>
      <c r="NYU35" s="180"/>
      <c r="NYV35" s="180"/>
      <c r="NYW35" s="180"/>
      <c r="NYX35" s="180"/>
      <c r="NYY35" s="180"/>
      <c r="NYZ35" s="180"/>
      <c r="NZA35" s="180"/>
      <c r="NZB35" s="180"/>
      <c r="NZC35" s="180"/>
      <c r="NZD35" s="180"/>
      <c r="NZE35" s="180"/>
      <c r="NZF35" s="180"/>
      <c r="NZG35" s="180"/>
      <c r="NZH35" s="180"/>
      <c r="NZI35" s="180"/>
      <c r="NZJ35" s="180"/>
      <c r="NZK35" s="180"/>
      <c r="NZL35" s="180"/>
      <c r="NZM35" s="180"/>
      <c r="NZN35" s="180"/>
      <c r="NZO35" s="180"/>
      <c r="NZP35" s="180"/>
      <c r="NZQ35" s="180"/>
      <c r="NZR35" s="180"/>
      <c r="NZS35" s="180"/>
      <c r="NZT35" s="180"/>
      <c r="NZU35" s="180"/>
      <c r="NZV35" s="180"/>
      <c r="NZW35" s="180"/>
      <c r="NZX35" s="180"/>
      <c r="NZY35" s="180"/>
      <c r="NZZ35" s="180"/>
      <c r="OAA35" s="180"/>
      <c r="OAB35" s="180"/>
      <c r="OAC35" s="180"/>
      <c r="OAD35" s="180"/>
      <c r="OAE35" s="180"/>
      <c r="OAF35" s="180"/>
      <c r="OAG35" s="180"/>
      <c r="OAH35" s="180"/>
      <c r="OAI35" s="180"/>
      <c r="OAJ35" s="180"/>
      <c r="OAK35" s="180"/>
      <c r="OAL35" s="180"/>
      <c r="OAM35" s="180"/>
      <c r="OAN35" s="180"/>
      <c r="OAO35" s="180"/>
      <c r="OAP35" s="180"/>
      <c r="OAQ35" s="180"/>
      <c r="OAR35" s="180"/>
      <c r="OAS35" s="180"/>
      <c r="OAT35" s="180"/>
      <c r="OAU35" s="180"/>
      <c r="OAV35" s="180"/>
      <c r="OAW35" s="180"/>
      <c r="OAX35" s="180"/>
      <c r="OAY35" s="180"/>
      <c r="OAZ35" s="180"/>
      <c r="OBA35" s="180"/>
      <c r="OBB35" s="180"/>
      <c r="OBC35" s="180"/>
      <c r="OBD35" s="180"/>
      <c r="OBE35" s="180"/>
      <c r="OBF35" s="180"/>
      <c r="OBG35" s="180"/>
      <c r="OBH35" s="180"/>
      <c r="OBI35" s="180"/>
      <c r="OBJ35" s="180"/>
      <c r="OBK35" s="180"/>
      <c r="OBL35" s="180"/>
      <c r="OBM35" s="180"/>
      <c r="OBN35" s="180"/>
      <c r="OBO35" s="180"/>
      <c r="OBP35" s="180"/>
      <c r="OBQ35" s="180"/>
      <c r="OBR35" s="180"/>
      <c r="OBS35" s="180"/>
      <c r="OBT35" s="180"/>
      <c r="OBU35" s="180"/>
      <c r="OBV35" s="180"/>
      <c r="OBW35" s="180"/>
      <c r="OBX35" s="180"/>
      <c r="OBY35" s="180"/>
      <c r="OBZ35" s="180"/>
      <c r="OCA35" s="180"/>
      <c r="OCB35" s="180"/>
      <c r="OCC35" s="180"/>
      <c r="OCD35" s="180"/>
      <c r="OCE35" s="180"/>
      <c r="OCF35" s="180"/>
      <c r="OCG35" s="180"/>
      <c r="OCH35" s="180"/>
      <c r="OCI35" s="180"/>
      <c r="OCJ35" s="180"/>
      <c r="OCK35" s="180"/>
      <c r="OCL35" s="180"/>
      <c r="OCM35" s="180"/>
      <c r="OCN35" s="180"/>
      <c r="OCO35" s="180"/>
      <c r="OCP35" s="180"/>
      <c r="OCQ35" s="180"/>
      <c r="OCR35" s="180"/>
      <c r="OCS35" s="180"/>
      <c r="OCT35" s="180"/>
      <c r="OCU35" s="180"/>
      <c r="OCV35" s="180"/>
      <c r="OCW35" s="180"/>
      <c r="OCX35" s="180"/>
      <c r="OCY35" s="180"/>
      <c r="OCZ35" s="180"/>
      <c r="ODA35" s="180"/>
      <c r="ODB35" s="180"/>
      <c r="ODC35" s="180"/>
      <c r="ODD35" s="180"/>
      <c r="ODE35" s="180"/>
      <c r="ODF35" s="180"/>
      <c r="ODG35" s="180"/>
      <c r="ODH35" s="180"/>
      <c r="ODI35" s="180"/>
      <c r="ODJ35" s="180"/>
      <c r="ODK35" s="180"/>
      <c r="ODL35" s="180"/>
      <c r="ODM35" s="180"/>
      <c r="ODN35" s="180"/>
      <c r="ODO35" s="180"/>
      <c r="ODP35" s="180"/>
      <c r="ODQ35" s="180"/>
      <c r="ODR35" s="180"/>
      <c r="ODS35" s="180"/>
      <c r="ODT35" s="180"/>
      <c r="ODU35" s="180"/>
      <c r="ODV35" s="180"/>
      <c r="ODW35" s="180"/>
      <c r="ODX35" s="180"/>
      <c r="ODY35" s="180"/>
      <c r="ODZ35" s="180"/>
      <c r="OEA35" s="180"/>
      <c r="OEB35" s="180"/>
      <c r="OEC35" s="180"/>
      <c r="OED35" s="180"/>
      <c r="OEE35" s="180"/>
      <c r="OEF35" s="180"/>
      <c r="OEG35" s="180"/>
      <c r="OEH35" s="180"/>
      <c r="OEI35" s="180"/>
      <c r="OEJ35" s="180"/>
      <c r="OEK35" s="180"/>
      <c r="OEL35" s="180"/>
      <c r="OEM35" s="180"/>
      <c r="OEN35" s="180"/>
      <c r="OEO35" s="180"/>
      <c r="OEP35" s="180"/>
      <c r="OEQ35" s="180"/>
      <c r="OER35" s="180"/>
      <c r="OES35" s="180"/>
      <c r="OET35" s="180"/>
      <c r="OEU35" s="180"/>
      <c r="OEV35" s="180"/>
      <c r="OEW35" s="180"/>
      <c r="OEX35" s="180"/>
      <c r="OEY35" s="180"/>
      <c r="OEZ35" s="180"/>
      <c r="OFA35" s="180"/>
      <c r="OFB35" s="180"/>
      <c r="OFC35" s="180"/>
      <c r="OFD35" s="180"/>
      <c r="OFE35" s="180"/>
      <c r="OFF35" s="180"/>
      <c r="OFG35" s="180"/>
      <c r="OFH35" s="180"/>
      <c r="OFI35" s="180"/>
      <c r="OFJ35" s="180"/>
      <c r="OFK35" s="180"/>
      <c r="OFL35" s="180"/>
      <c r="OFM35" s="180"/>
      <c r="OFN35" s="180"/>
      <c r="OFO35" s="180"/>
      <c r="OFP35" s="180"/>
      <c r="OFQ35" s="180"/>
      <c r="OFR35" s="180"/>
      <c r="OFS35" s="180"/>
      <c r="OFT35" s="180"/>
      <c r="OFU35" s="180"/>
      <c r="OFV35" s="180"/>
      <c r="OFW35" s="180"/>
      <c r="OFX35" s="180"/>
      <c r="OFY35" s="180"/>
      <c r="OFZ35" s="180"/>
      <c r="OGA35" s="180"/>
      <c r="OGB35" s="180"/>
      <c r="OGC35" s="180"/>
      <c r="OGD35" s="180"/>
      <c r="OGE35" s="180"/>
      <c r="OGF35" s="180"/>
      <c r="OGG35" s="180"/>
      <c r="OGH35" s="180"/>
      <c r="OGI35" s="180"/>
      <c r="OGJ35" s="180"/>
      <c r="OGK35" s="180"/>
      <c r="OGL35" s="180"/>
      <c r="OGM35" s="180"/>
      <c r="OGN35" s="180"/>
      <c r="OGO35" s="180"/>
      <c r="OGP35" s="180"/>
      <c r="OGQ35" s="180"/>
      <c r="OGR35" s="180"/>
      <c r="OGS35" s="180"/>
      <c r="OGT35" s="180"/>
      <c r="OGU35" s="180"/>
      <c r="OGV35" s="180"/>
      <c r="OGW35" s="180"/>
      <c r="OGX35" s="180"/>
      <c r="OGY35" s="180"/>
      <c r="OGZ35" s="180"/>
      <c r="OHA35" s="180"/>
      <c r="OHB35" s="180"/>
      <c r="OHC35" s="180"/>
      <c r="OHD35" s="180"/>
      <c r="OHE35" s="180"/>
      <c r="OHF35" s="180"/>
      <c r="OHG35" s="180"/>
      <c r="OHH35" s="180"/>
      <c r="OHI35" s="180"/>
      <c r="OHJ35" s="180"/>
      <c r="OHK35" s="180"/>
      <c r="OHL35" s="180"/>
      <c r="OHM35" s="180"/>
      <c r="OHN35" s="180"/>
      <c r="OHO35" s="180"/>
      <c r="OHP35" s="180"/>
      <c r="OHQ35" s="180"/>
      <c r="OHR35" s="180"/>
      <c r="OHS35" s="180"/>
      <c r="OHT35" s="180"/>
      <c r="OHU35" s="180"/>
      <c r="OHV35" s="180"/>
      <c r="OHW35" s="180"/>
      <c r="OHX35" s="180"/>
      <c r="OHY35" s="180"/>
      <c r="OHZ35" s="180"/>
      <c r="OIA35" s="180"/>
      <c r="OIB35" s="180"/>
      <c r="OIC35" s="180"/>
      <c r="OID35" s="180"/>
      <c r="OIE35" s="180"/>
      <c r="OIF35" s="180"/>
      <c r="OIG35" s="180"/>
      <c r="OIH35" s="180"/>
      <c r="OII35" s="180"/>
      <c r="OIJ35" s="180"/>
      <c r="OIK35" s="180"/>
      <c r="OIL35" s="180"/>
      <c r="OIM35" s="180"/>
      <c r="OIN35" s="180"/>
      <c r="OIO35" s="180"/>
      <c r="OIP35" s="180"/>
      <c r="OIQ35" s="180"/>
      <c r="OIR35" s="180"/>
      <c r="OIS35" s="180"/>
      <c r="OIT35" s="180"/>
      <c r="OIU35" s="180"/>
      <c r="OIV35" s="180"/>
      <c r="OIW35" s="180"/>
      <c r="OIX35" s="180"/>
      <c r="OIY35" s="180"/>
      <c r="OIZ35" s="180"/>
      <c r="OJA35" s="180"/>
      <c r="OJB35" s="180"/>
      <c r="OJC35" s="180"/>
      <c r="OJD35" s="180"/>
      <c r="OJE35" s="180"/>
      <c r="OJF35" s="180"/>
      <c r="OJG35" s="180"/>
      <c r="OJH35" s="180"/>
      <c r="OJI35" s="180"/>
      <c r="OJJ35" s="180"/>
      <c r="OJK35" s="180"/>
      <c r="OJL35" s="180"/>
      <c r="OJM35" s="180"/>
      <c r="OJN35" s="180"/>
      <c r="OJO35" s="180"/>
      <c r="OJP35" s="180"/>
      <c r="OJQ35" s="180"/>
      <c r="OJR35" s="180"/>
      <c r="OJS35" s="180"/>
      <c r="OJT35" s="180"/>
      <c r="OJU35" s="180"/>
      <c r="OJV35" s="180"/>
      <c r="OJW35" s="180"/>
      <c r="OJX35" s="180"/>
      <c r="OJY35" s="180"/>
      <c r="OJZ35" s="180"/>
      <c r="OKA35" s="180"/>
      <c r="OKB35" s="180"/>
      <c r="OKC35" s="180"/>
      <c r="OKD35" s="180"/>
      <c r="OKE35" s="180"/>
      <c r="OKF35" s="180"/>
      <c r="OKG35" s="180"/>
      <c r="OKH35" s="180"/>
      <c r="OKI35" s="180"/>
      <c r="OKJ35" s="180"/>
      <c r="OKK35" s="180"/>
      <c r="OKL35" s="180"/>
      <c r="OKM35" s="180"/>
      <c r="OKN35" s="180"/>
      <c r="OKO35" s="180"/>
      <c r="OKP35" s="180"/>
      <c r="OKQ35" s="180"/>
      <c r="OKR35" s="180"/>
      <c r="OKS35" s="180"/>
      <c r="OKT35" s="180"/>
      <c r="OKU35" s="180"/>
      <c r="OKV35" s="180"/>
      <c r="OKW35" s="180"/>
      <c r="OKX35" s="180"/>
      <c r="OKY35" s="180"/>
      <c r="OKZ35" s="180"/>
      <c r="OLA35" s="180"/>
      <c r="OLB35" s="180"/>
      <c r="OLC35" s="180"/>
      <c r="OLD35" s="180"/>
      <c r="OLE35" s="180"/>
      <c r="OLF35" s="180"/>
      <c r="OLG35" s="180"/>
      <c r="OLH35" s="180"/>
      <c r="OLI35" s="180"/>
      <c r="OLJ35" s="180"/>
      <c r="OLK35" s="180"/>
      <c r="OLL35" s="180"/>
      <c r="OLM35" s="180"/>
      <c r="OLN35" s="180"/>
      <c r="OLO35" s="180"/>
      <c r="OLP35" s="180"/>
      <c r="OLQ35" s="180"/>
      <c r="OLR35" s="180"/>
      <c r="OLS35" s="180"/>
      <c r="OLT35" s="180"/>
      <c r="OLU35" s="180"/>
      <c r="OLV35" s="180"/>
      <c r="OLW35" s="180"/>
      <c r="OLX35" s="180"/>
      <c r="OLY35" s="180"/>
      <c r="OLZ35" s="180"/>
      <c r="OMA35" s="180"/>
      <c r="OMB35" s="180"/>
      <c r="OMC35" s="180"/>
      <c r="OMD35" s="180"/>
      <c r="OME35" s="180"/>
      <c r="OMF35" s="180"/>
      <c r="OMG35" s="180"/>
      <c r="OMH35" s="180"/>
      <c r="OMI35" s="180"/>
      <c r="OMJ35" s="180"/>
      <c r="OMK35" s="180"/>
      <c r="OML35" s="180"/>
      <c r="OMM35" s="180"/>
      <c r="OMN35" s="180"/>
      <c r="OMO35" s="180"/>
      <c r="OMP35" s="180"/>
      <c r="OMQ35" s="180"/>
      <c r="OMR35" s="180"/>
      <c r="OMS35" s="180"/>
      <c r="OMT35" s="180"/>
      <c r="OMU35" s="180"/>
      <c r="OMV35" s="180"/>
      <c r="OMW35" s="180"/>
      <c r="OMX35" s="180"/>
      <c r="OMY35" s="180"/>
      <c r="OMZ35" s="180"/>
      <c r="ONA35" s="180"/>
      <c r="ONB35" s="180"/>
      <c r="ONC35" s="180"/>
      <c r="OND35" s="180"/>
      <c r="ONE35" s="180"/>
      <c r="ONF35" s="180"/>
      <c r="ONG35" s="180"/>
      <c r="ONH35" s="180"/>
      <c r="ONI35" s="180"/>
      <c r="ONJ35" s="180"/>
      <c r="ONK35" s="180"/>
      <c r="ONL35" s="180"/>
      <c r="ONM35" s="180"/>
      <c r="ONN35" s="180"/>
      <c r="ONO35" s="180"/>
      <c r="ONP35" s="180"/>
      <c r="ONQ35" s="180"/>
      <c r="ONR35" s="180"/>
      <c r="ONS35" s="180"/>
      <c r="ONT35" s="180"/>
      <c r="ONU35" s="180"/>
      <c r="ONV35" s="180"/>
      <c r="ONW35" s="180"/>
      <c r="ONX35" s="180"/>
      <c r="ONY35" s="180"/>
      <c r="ONZ35" s="180"/>
      <c r="OOA35" s="180"/>
      <c r="OOB35" s="180"/>
      <c r="OOC35" s="180"/>
      <c r="OOD35" s="180"/>
      <c r="OOE35" s="180"/>
      <c r="OOF35" s="180"/>
      <c r="OOG35" s="180"/>
      <c r="OOH35" s="180"/>
      <c r="OOI35" s="180"/>
      <c r="OOJ35" s="180"/>
      <c r="OOK35" s="180"/>
      <c r="OOL35" s="180"/>
      <c r="OOM35" s="180"/>
      <c r="OON35" s="180"/>
      <c r="OOO35" s="180"/>
      <c r="OOP35" s="180"/>
      <c r="OOQ35" s="180"/>
      <c r="OOR35" s="180"/>
      <c r="OOS35" s="180"/>
      <c r="OOT35" s="180"/>
      <c r="OOU35" s="180"/>
      <c r="OOV35" s="180"/>
      <c r="OOW35" s="180"/>
      <c r="OOX35" s="180"/>
      <c r="OOY35" s="180"/>
      <c r="OOZ35" s="180"/>
      <c r="OPA35" s="180"/>
      <c r="OPB35" s="180"/>
      <c r="OPC35" s="180"/>
      <c r="OPD35" s="180"/>
      <c r="OPE35" s="180"/>
      <c r="OPF35" s="180"/>
      <c r="OPG35" s="180"/>
      <c r="OPH35" s="180"/>
      <c r="OPI35" s="180"/>
      <c r="OPJ35" s="180"/>
      <c r="OPK35" s="180"/>
      <c r="OPL35" s="180"/>
      <c r="OPM35" s="180"/>
      <c r="OPN35" s="180"/>
      <c r="OPO35" s="180"/>
      <c r="OPP35" s="180"/>
      <c r="OPQ35" s="180"/>
      <c r="OPR35" s="180"/>
      <c r="OPS35" s="180"/>
      <c r="OPT35" s="180"/>
      <c r="OPU35" s="180"/>
      <c r="OPV35" s="180"/>
      <c r="OPW35" s="180"/>
      <c r="OPX35" s="180"/>
      <c r="OPY35" s="180"/>
      <c r="OPZ35" s="180"/>
      <c r="OQA35" s="180"/>
      <c r="OQB35" s="180"/>
      <c r="OQC35" s="180"/>
      <c r="OQD35" s="180"/>
      <c r="OQE35" s="180"/>
      <c r="OQF35" s="180"/>
      <c r="OQG35" s="180"/>
      <c r="OQH35" s="180"/>
      <c r="OQI35" s="180"/>
      <c r="OQJ35" s="180"/>
      <c r="OQK35" s="180"/>
      <c r="OQL35" s="180"/>
      <c r="OQM35" s="180"/>
      <c r="OQN35" s="180"/>
      <c r="OQO35" s="180"/>
      <c r="OQP35" s="180"/>
      <c r="OQQ35" s="180"/>
      <c r="OQR35" s="180"/>
      <c r="OQS35" s="180"/>
      <c r="OQT35" s="180"/>
      <c r="OQU35" s="180"/>
      <c r="OQV35" s="180"/>
      <c r="OQW35" s="180"/>
      <c r="OQX35" s="180"/>
      <c r="OQY35" s="180"/>
      <c r="OQZ35" s="180"/>
      <c r="ORA35" s="180"/>
      <c r="ORB35" s="180"/>
      <c r="ORC35" s="180"/>
      <c r="ORD35" s="180"/>
      <c r="ORE35" s="180"/>
      <c r="ORF35" s="180"/>
      <c r="ORG35" s="180"/>
      <c r="ORH35" s="180"/>
      <c r="ORI35" s="180"/>
      <c r="ORJ35" s="180"/>
      <c r="ORK35" s="180"/>
      <c r="ORL35" s="180"/>
      <c r="ORM35" s="180"/>
      <c r="ORN35" s="180"/>
      <c r="ORO35" s="180"/>
      <c r="ORP35" s="180"/>
      <c r="ORQ35" s="180"/>
      <c r="ORR35" s="180"/>
      <c r="ORS35" s="180"/>
      <c r="ORT35" s="180"/>
      <c r="ORU35" s="180"/>
      <c r="ORV35" s="180"/>
      <c r="ORW35" s="180"/>
      <c r="ORX35" s="180"/>
      <c r="ORY35" s="180"/>
      <c r="ORZ35" s="180"/>
      <c r="OSA35" s="180"/>
      <c r="OSB35" s="180"/>
      <c r="OSC35" s="180"/>
      <c r="OSD35" s="180"/>
      <c r="OSE35" s="180"/>
      <c r="OSF35" s="180"/>
      <c r="OSG35" s="180"/>
      <c r="OSH35" s="180"/>
      <c r="OSI35" s="180"/>
      <c r="OSJ35" s="180"/>
      <c r="OSK35" s="180"/>
      <c r="OSL35" s="180"/>
      <c r="OSM35" s="180"/>
      <c r="OSN35" s="180"/>
      <c r="OSO35" s="180"/>
      <c r="OSP35" s="180"/>
      <c r="OSQ35" s="180"/>
      <c r="OSR35" s="180"/>
      <c r="OSS35" s="180"/>
      <c r="OST35" s="180"/>
      <c r="OSU35" s="180"/>
      <c r="OSV35" s="180"/>
      <c r="OSW35" s="180"/>
      <c r="OSX35" s="180"/>
      <c r="OSY35" s="180"/>
      <c r="OSZ35" s="180"/>
      <c r="OTA35" s="180"/>
      <c r="OTB35" s="180"/>
      <c r="OTC35" s="180"/>
      <c r="OTD35" s="180"/>
      <c r="OTE35" s="180"/>
      <c r="OTF35" s="180"/>
      <c r="OTG35" s="180"/>
      <c r="OTH35" s="180"/>
      <c r="OTI35" s="180"/>
      <c r="OTJ35" s="180"/>
      <c r="OTK35" s="180"/>
      <c r="OTL35" s="180"/>
      <c r="OTM35" s="180"/>
      <c r="OTN35" s="180"/>
      <c r="OTO35" s="180"/>
      <c r="OTP35" s="180"/>
      <c r="OTQ35" s="180"/>
      <c r="OTR35" s="180"/>
      <c r="OTS35" s="180"/>
      <c r="OTT35" s="180"/>
      <c r="OTU35" s="180"/>
      <c r="OTV35" s="180"/>
      <c r="OTW35" s="180"/>
      <c r="OTX35" s="180"/>
      <c r="OTY35" s="180"/>
      <c r="OTZ35" s="180"/>
      <c r="OUA35" s="180"/>
      <c r="OUB35" s="180"/>
      <c r="OUC35" s="180"/>
      <c r="OUD35" s="180"/>
      <c r="OUE35" s="180"/>
      <c r="OUF35" s="180"/>
      <c r="OUG35" s="180"/>
      <c r="OUH35" s="180"/>
      <c r="OUI35" s="180"/>
      <c r="OUJ35" s="180"/>
      <c r="OUK35" s="180"/>
      <c r="OUL35" s="180"/>
      <c r="OUM35" s="180"/>
      <c r="OUN35" s="180"/>
      <c r="OUO35" s="180"/>
      <c r="OUP35" s="180"/>
      <c r="OUQ35" s="180"/>
      <c r="OUR35" s="180"/>
      <c r="OUS35" s="180"/>
      <c r="OUT35" s="180"/>
      <c r="OUU35" s="180"/>
      <c r="OUV35" s="180"/>
      <c r="OUW35" s="180"/>
      <c r="OUX35" s="180"/>
      <c r="OUY35" s="180"/>
      <c r="OUZ35" s="180"/>
      <c r="OVA35" s="180"/>
      <c r="OVB35" s="180"/>
      <c r="OVC35" s="180"/>
      <c r="OVD35" s="180"/>
      <c r="OVE35" s="180"/>
      <c r="OVF35" s="180"/>
      <c r="OVG35" s="180"/>
      <c r="OVH35" s="180"/>
      <c r="OVI35" s="180"/>
      <c r="OVJ35" s="180"/>
      <c r="OVK35" s="180"/>
      <c r="OVL35" s="180"/>
      <c r="OVM35" s="180"/>
      <c r="OVN35" s="180"/>
      <c r="OVO35" s="180"/>
      <c r="OVP35" s="180"/>
      <c r="OVQ35" s="180"/>
      <c r="OVR35" s="180"/>
      <c r="OVS35" s="180"/>
      <c r="OVT35" s="180"/>
      <c r="OVU35" s="180"/>
      <c r="OVV35" s="180"/>
      <c r="OVW35" s="180"/>
      <c r="OVX35" s="180"/>
      <c r="OVY35" s="180"/>
      <c r="OVZ35" s="180"/>
      <c r="OWA35" s="180"/>
      <c r="OWB35" s="180"/>
      <c r="OWC35" s="180"/>
      <c r="OWD35" s="180"/>
      <c r="OWE35" s="180"/>
      <c r="OWF35" s="180"/>
      <c r="OWG35" s="180"/>
      <c r="OWH35" s="180"/>
      <c r="OWI35" s="180"/>
      <c r="OWJ35" s="180"/>
      <c r="OWK35" s="180"/>
      <c r="OWL35" s="180"/>
      <c r="OWM35" s="180"/>
      <c r="OWN35" s="180"/>
      <c r="OWO35" s="180"/>
      <c r="OWP35" s="180"/>
      <c r="OWQ35" s="180"/>
      <c r="OWR35" s="180"/>
      <c r="OWS35" s="180"/>
      <c r="OWT35" s="180"/>
      <c r="OWU35" s="180"/>
      <c r="OWV35" s="180"/>
      <c r="OWW35" s="180"/>
      <c r="OWX35" s="180"/>
      <c r="OWY35" s="180"/>
      <c r="OWZ35" s="180"/>
      <c r="OXA35" s="180"/>
      <c r="OXB35" s="180"/>
      <c r="OXC35" s="180"/>
      <c r="OXD35" s="180"/>
      <c r="OXE35" s="180"/>
      <c r="OXF35" s="180"/>
      <c r="OXG35" s="180"/>
      <c r="OXH35" s="180"/>
      <c r="OXI35" s="180"/>
      <c r="OXJ35" s="180"/>
      <c r="OXK35" s="180"/>
      <c r="OXL35" s="180"/>
      <c r="OXM35" s="180"/>
      <c r="OXN35" s="180"/>
      <c r="OXO35" s="180"/>
      <c r="OXP35" s="180"/>
      <c r="OXQ35" s="180"/>
      <c r="OXR35" s="180"/>
      <c r="OXS35" s="180"/>
      <c r="OXT35" s="180"/>
      <c r="OXU35" s="180"/>
      <c r="OXV35" s="180"/>
      <c r="OXW35" s="180"/>
      <c r="OXX35" s="180"/>
      <c r="OXY35" s="180"/>
      <c r="OXZ35" s="180"/>
      <c r="OYA35" s="180"/>
      <c r="OYB35" s="180"/>
      <c r="OYC35" s="180"/>
      <c r="OYD35" s="180"/>
      <c r="OYE35" s="180"/>
      <c r="OYF35" s="180"/>
      <c r="OYG35" s="180"/>
      <c r="OYH35" s="180"/>
      <c r="OYI35" s="180"/>
      <c r="OYJ35" s="180"/>
      <c r="OYK35" s="180"/>
      <c r="OYL35" s="180"/>
      <c r="OYM35" s="180"/>
      <c r="OYN35" s="180"/>
      <c r="OYO35" s="180"/>
      <c r="OYP35" s="180"/>
      <c r="OYQ35" s="180"/>
      <c r="OYR35" s="180"/>
      <c r="OYS35" s="180"/>
      <c r="OYT35" s="180"/>
      <c r="OYU35" s="180"/>
      <c r="OYV35" s="180"/>
      <c r="OYW35" s="180"/>
      <c r="OYX35" s="180"/>
      <c r="OYY35" s="180"/>
      <c r="OYZ35" s="180"/>
      <c r="OZA35" s="180"/>
      <c r="OZB35" s="180"/>
      <c r="OZC35" s="180"/>
      <c r="OZD35" s="180"/>
      <c r="OZE35" s="180"/>
      <c r="OZF35" s="180"/>
      <c r="OZG35" s="180"/>
      <c r="OZH35" s="180"/>
      <c r="OZI35" s="180"/>
      <c r="OZJ35" s="180"/>
      <c r="OZK35" s="180"/>
      <c r="OZL35" s="180"/>
      <c r="OZM35" s="180"/>
      <c r="OZN35" s="180"/>
      <c r="OZO35" s="180"/>
      <c r="OZP35" s="180"/>
      <c r="OZQ35" s="180"/>
      <c r="OZR35" s="180"/>
      <c r="OZS35" s="180"/>
      <c r="OZT35" s="180"/>
      <c r="OZU35" s="180"/>
      <c r="OZV35" s="180"/>
      <c r="OZW35" s="180"/>
      <c r="OZX35" s="180"/>
      <c r="OZY35" s="180"/>
      <c r="OZZ35" s="180"/>
      <c r="PAA35" s="180"/>
      <c r="PAB35" s="180"/>
      <c r="PAC35" s="180"/>
      <c r="PAD35" s="180"/>
      <c r="PAE35" s="180"/>
      <c r="PAF35" s="180"/>
      <c r="PAG35" s="180"/>
      <c r="PAH35" s="180"/>
      <c r="PAI35" s="180"/>
      <c r="PAJ35" s="180"/>
      <c r="PAK35" s="180"/>
      <c r="PAL35" s="180"/>
      <c r="PAM35" s="180"/>
      <c r="PAN35" s="180"/>
      <c r="PAO35" s="180"/>
      <c r="PAP35" s="180"/>
      <c r="PAQ35" s="180"/>
      <c r="PAR35" s="180"/>
      <c r="PAS35" s="180"/>
      <c r="PAT35" s="180"/>
      <c r="PAU35" s="180"/>
      <c r="PAV35" s="180"/>
      <c r="PAW35" s="180"/>
      <c r="PAX35" s="180"/>
      <c r="PAY35" s="180"/>
      <c r="PAZ35" s="180"/>
      <c r="PBA35" s="180"/>
      <c r="PBB35" s="180"/>
      <c r="PBC35" s="180"/>
      <c r="PBD35" s="180"/>
      <c r="PBE35" s="180"/>
      <c r="PBF35" s="180"/>
      <c r="PBG35" s="180"/>
      <c r="PBH35" s="180"/>
      <c r="PBI35" s="180"/>
      <c r="PBJ35" s="180"/>
      <c r="PBK35" s="180"/>
      <c r="PBL35" s="180"/>
      <c r="PBM35" s="180"/>
      <c r="PBN35" s="180"/>
      <c r="PBO35" s="180"/>
      <c r="PBP35" s="180"/>
      <c r="PBQ35" s="180"/>
      <c r="PBR35" s="180"/>
      <c r="PBS35" s="180"/>
      <c r="PBT35" s="180"/>
      <c r="PBU35" s="180"/>
      <c r="PBV35" s="180"/>
      <c r="PBW35" s="180"/>
      <c r="PBX35" s="180"/>
      <c r="PBY35" s="180"/>
      <c r="PBZ35" s="180"/>
      <c r="PCA35" s="180"/>
      <c r="PCB35" s="180"/>
      <c r="PCC35" s="180"/>
      <c r="PCD35" s="180"/>
      <c r="PCE35" s="180"/>
      <c r="PCF35" s="180"/>
      <c r="PCG35" s="180"/>
      <c r="PCH35" s="180"/>
      <c r="PCI35" s="180"/>
      <c r="PCJ35" s="180"/>
      <c r="PCK35" s="180"/>
      <c r="PCL35" s="180"/>
      <c r="PCM35" s="180"/>
      <c r="PCN35" s="180"/>
      <c r="PCO35" s="180"/>
      <c r="PCP35" s="180"/>
      <c r="PCQ35" s="180"/>
      <c r="PCR35" s="180"/>
      <c r="PCS35" s="180"/>
      <c r="PCT35" s="180"/>
      <c r="PCU35" s="180"/>
      <c r="PCV35" s="180"/>
      <c r="PCW35" s="180"/>
      <c r="PCX35" s="180"/>
      <c r="PCY35" s="180"/>
      <c r="PCZ35" s="180"/>
      <c r="PDA35" s="180"/>
      <c r="PDB35" s="180"/>
      <c r="PDC35" s="180"/>
      <c r="PDD35" s="180"/>
      <c r="PDE35" s="180"/>
      <c r="PDF35" s="180"/>
      <c r="PDG35" s="180"/>
      <c r="PDH35" s="180"/>
      <c r="PDI35" s="180"/>
      <c r="PDJ35" s="180"/>
      <c r="PDK35" s="180"/>
      <c r="PDL35" s="180"/>
      <c r="PDM35" s="180"/>
      <c r="PDN35" s="180"/>
      <c r="PDO35" s="180"/>
      <c r="PDP35" s="180"/>
      <c r="PDQ35" s="180"/>
      <c r="PDR35" s="180"/>
      <c r="PDS35" s="180"/>
      <c r="PDT35" s="180"/>
      <c r="PDU35" s="180"/>
      <c r="PDV35" s="180"/>
      <c r="PDW35" s="180"/>
      <c r="PDX35" s="180"/>
      <c r="PDY35" s="180"/>
      <c r="PDZ35" s="180"/>
      <c r="PEA35" s="180"/>
      <c r="PEB35" s="180"/>
      <c r="PEC35" s="180"/>
      <c r="PED35" s="180"/>
      <c r="PEE35" s="180"/>
      <c r="PEF35" s="180"/>
      <c r="PEG35" s="180"/>
      <c r="PEH35" s="180"/>
      <c r="PEI35" s="180"/>
      <c r="PEJ35" s="180"/>
      <c r="PEK35" s="180"/>
      <c r="PEL35" s="180"/>
      <c r="PEM35" s="180"/>
      <c r="PEN35" s="180"/>
      <c r="PEO35" s="180"/>
      <c r="PEP35" s="180"/>
      <c r="PEQ35" s="180"/>
      <c r="PER35" s="180"/>
      <c r="PES35" s="180"/>
      <c r="PET35" s="180"/>
      <c r="PEU35" s="180"/>
      <c r="PEV35" s="180"/>
      <c r="PEW35" s="180"/>
      <c r="PEX35" s="180"/>
      <c r="PEY35" s="180"/>
      <c r="PEZ35" s="180"/>
      <c r="PFA35" s="180"/>
      <c r="PFB35" s="180"/>
      <c r="PFC35" s="180"/>
      <c r="PFD35" s="180"/>
      <c r="PFE35" s="180"/>
      <c r="PFF35" s="180"/>
      <c r="PFG35" s="180"/>
      <c r="PFH35" s="180"/>
      <c r="PFI35" s="180"/>
      <c r="PFJ35" s="180"/>
      <c r="PFK35" s="180"/>
      <c r="PFL35" s="180"/>
      <c r="PFM35" s="180"/>
      <c r="PFN35" s="180"/>
      <c r="PFO35" s="180"/>
      <c r="PFP35" s="180"/>
      <c r="PFQ35" s="180"/>
      <c r="PFR35" s="180"/>
      <c r="PFS35" s="180"/>
      <c r="PFT35" s="180"/>
      <c r="PFU35" s="180"/>
      <c r="PFV35" s="180"/>
      <c r="PFW35" s="180"/>
      <c r="PFX35" s="180"/>
      <c r="PFY35" s="180"/>
      <c r="PFZ35" s="180"/>
      <c r="PGA35" s="180"/>
      <c r="PGB35" s="180"/>
      <c r="PGC35" s="180"/>
      <c r="PGD35" s="180"/>
      <c r="PGE35" s="180"/>
      <c r="PGF35" s="180"/>
      <c r="PGG35" s="180"/>
      <c r="PGH35" s="180"/>
      <c r="PGI35" s="180"/>
      <c r="PGJ35" s="180"/>
      <c r="PGK35" s="180"/>
      <c r="PGL35" s="180"/>
      <c r="PGM35" s="180"/>
      <c r="PGN35" s="180"/>
      <c r="PGO35" s="180"/>
      <c r="PGP35" s="180"/>
      <c r="PGQ35" s="180"/>
      <c r="PGR35" s="180"/>
      <c r="PGS35" s="180"/>
      <c r="PGT35" s="180"/>
      <c r="PGU35" s="180"/>
      <c r="PGV35" s="180"/>
      <c r="PGW35" s="180"/>
      <c r="PGX35" s="180"/>
      <c r="PGY35" s="180"/>
      <c r="PGZ35" s="180"/>
      <c r="PHA35" s="180"/>
      <c r="PHB35" s="180"/>
      <c r="PHC35" s="180"/>
      <c r="PHD35" s="180"/>
      <c r="PHE35" s="180"/>
      <c r="PHF35" s="180"/>
      <c r="PHG35" s="180"/>
      <c r="PHH35" s="180"/>
      <c r="PHI35" s="180"/>
      <c r="PHJ35" s="180"/>
      <c r="PHK35" s="180"/>
      <c r="PHL35" s="180"/>
      <c r="PHM35" s="180"/>
      <c r="PHN35" s="180"/>
      <c r="PHO35" s="180"/>
      <c r="PHP35" s="180"/>
      <c r="PHQ35" s="180"/>
      <c r="PHR35" s="180"/>
      <c r="PHS35" s="180"/>
      <c r="PHT35" s="180"/>
      <c r="PHU35" s="180"/>
      <c r="PHV35" s="180"/>
      <c r="PHW35" s="180"/>
      <c r="PHX35" s="180"/>
      <c r="PHY35" s="180"/>
      <c r="PHZ35" s="180"/>
      <c r="PIA35" s="180"/>
      <c r="PIB35" s="180"/>
      <c r="PIC35" s="180"/>
      <c r="PID35" s="180"/>
      <c r="PIE35" s="180"/>
      <c r="PIF35" s="180"/>
      <c r="PIG35" s="180"/>
      <c r="PIH35" s="180"/>
      <c r="PII35" s="180"/>
      <c r="PIJ35" s="180"/>
      <c r="PIK35" s="180"/>
      <c r="PIL35" s="180"/>
      <c r="PIM35" s="180"/>
      <c r="PIN35" s="180"/>
      <c r="PIO35" s="180"/>
      <c r="PIP35" s="180"/>
      <c r="PIQ35" s="180"/>
      <c r="PIR35" s="180"/>
      <c r="PIS35" s="180"/>
      <c r="PIT35" s="180"/>
      <c r="PIU35" s="180"/>
      <c r="PIV35" s="180"/>
      <c r="PIW35" s="180"/>
      <c r="PIX35" s="180"/>
      <c r="PIY35" s="180"/>
      <c r="PIZ35" s="180"/>
      <c r="PJA35" s="180"/>
      <c r="PJB35" s="180"/>
      <c r="PJC35" s="180"/>
      <c r="PJD35" s="180"/>
      <c r="PJE35" s="180"/>
      <c r="PJF35" s="180"/>
      <c r="PJG35" s="180"/>
      <c r="PJH35" s="180"/>
      <c r="PJI35" s="180"/>
      <c r="PJJ35" s="180"/>
      <c r="PJK35" s="180"/>
      <c r="PJL35" s="180"/>
      <c r="PJM35" s="180"/>
      <c r="PJN35" s="180"/>
      <c r="PJO35" s="180"/>
      <c r="PJP35" s="180"/>
      <c r="PJQ35" s="180"/>
      <c r="PJR35" s="180"/>
      <c r="PJS35" s="180"/>
      <c r="PJT35" s="180"/>
      <c r="PJU35" s="180"/>
      <c r="PJV35" s="180"/>
      <c r="PJW35" s="180"/>
      <c r="PJX35" s="180"/>
      <c r="PJY35" s="180"/>
      <c r="PJZ35" s="180"/>
      <c r="PKA35" s="180"/>
      <c r="PKB35" s="180"/>
      <c r="PKC35" s="180"/>
      <c r="PKD35" s="180"/>
      <c r="PKE35" s="180"/>
      <c r="PKF35" s="180"/>
      <c r="PKG35" s="180"/>
      <c r="PKH35" s="180"/>
      <c r="PKI35" s="180"/>
      <c r="PKJ35" s="180"/>
      <c r="PKK35" s="180"/>
      <c r="PKL35" s="180"/>
      <c r="PKM35" s="180"/>
      <c r="PKN35" s="180"/>
      <c r="PKO35" s="180"/>
      <c r="PKP35" s="180"/>
      <c r="PKQ35" s="180"/>
      <c r="PKR35" s="180"/>
      <c r="PKS35" s="180"/>
      <c r="PKT35" s="180"/>
      <c r="PKU35" s="180"/>
      <c r="PKV35" s="180"/>
      <c r="PKW35" s="180"/>
      <c r="PKX35" s="180"/>
      <c r="PKY35" s="180"/>
      <c r="PKZ35" s="180"/>
      <c r="PLA35" s="180"/>
      <c r="PLB35" s="180"/>
      <c r="PLC35" s="180"/>
      <c r="PLD35" s="180"/>
      <c r="PLE35" s="180"/>
      <c r="PLF35" s="180"/>
      <c r="PLG35" s="180"/>
      <c r="PLH35" s="180"/>
      <c r="PLI35" s="180"/>
      <c r="PLJ35" s="180"/>
      <c r="PLK35" s="180"/>
      <c r="PLL35" s="180"/>
      <c r="PLM35" s="180"/>
      <c r="PLN35" s="180"/>
      <c r="PLO35" s="180"/>
      <c r="PLP35" s="180"/>
      <c r="PLQ35" s="180"/>
      <c r="PLR35" s="180"/>
      <c r="PLS35" s="180"/>
      <c r="PLT35" s="180"/>
      <c r="PLU35" s="180"/>
      <c r="PLV35" s="180"/>
      <c r="PLW35" s="180"/>
      <c r="PLX35" s="180"/>
      <c r="PLY35" s="180"/>
      <c r="PLZ35" s="180"/>
      <c r="PMA35" s="180"/>
      <c r="PMB35" s="180"/>
      <c r="PMC35" s="180"/>
      <c r="PMD35" s="180"/>
      <c r="PME35" s="180"/>
      <c r="PMF35" s="180"/>
      <c r="PMG35" s="180"/>
      <c r="PMH35" s="180"/>
      <c r="PMI35" s="180"/>
      <c r="PMJ35" s="180"/>
      <c r="PMK35" s="180"/>
      <c r="PML35" s="180"/>
      <c r="PMM35" s="180"/>
      <c r="PMN35" s="180"/>
      <c r="PMO35" s="180"/>
      <c r="PMP35" s="180"/>
      <c r="PMQ35" s="180"/>
      <c r="PMR35" s="180"/>
      <c r="PMS35" s="180"/>
      <c r="PMT35" s="180"/>
      <c r="PMU35" s="180"/>
      <c r="PMV35" s="180"/>
      <c r="PMW35" s="180"/>
      <c r="PMX35" s="180"/>
      <c r="PMY35" s="180"/>
      <c r="PMZ35" s="180"/>
      <c r="PNA35" s="180"/>
      <c r="PNB35" s="180"/>
      <c r="PNC35" s="180"/>
      <c r="PND35" s="180"/>
      <c r="PNE35" s="180"/>
      <c r="PNF35" s="180"/>
      <c r="PNG35" s="180"/>
      <c r="PNH35" s="180"/>
      <c r="PNI35" s="180"/>
      <c r="PNJ35" s="180"/>
      <c r="PNK35" s="180"/>
      <c r="PNL35" s="180"/>
      <c r="PNM35" s="180"/>
      <c r="PNN35" s="180"/>
      <c r="PNO35" s="180"/>
      <c r="PNP35" s="180"/>
      <c r="PNQ35" s="180"/>
      <c r="PNR35" s="180"/>
      <c r="PNS35" s="180"/>
      <c r="PNT35" s="180"/>
      <c r="PNU35" s="180"/>
      <c r="PNV35" s="180"/>
      <c r="PNW35" s="180"/>
      <c r="PNX35" s="180"/>
      <c r="PNY35" s="180"/>
      <c r="PNZ35" s="180"/>
      <c r="POA35" s="180"/>
      <c r="POB35" s="180"/>
      <c r="POC35" s="180"/>
      <c r="POD35" s="180"/>
      <c r="POE35" s="180"/>
      <c r="POF35" s="180"/>
      <c r="POG35" s="180"/>
      <c r="POH35" s="180"/>
      <c r="POI35" s="180"/>
      <c r="POJ35" s="180"/>
      <c r="POK35" s="180"/>
      <c r="POL35" s="180"/>
      <c r="POM35" s="180"/>
      <c r="PON35" s="180"/>
      <c r="POO35" s="180"/>
      <c r="POP35" s="180"/>
      <c r="POQ35" s="180"/>
      <c r="POR35" s="180"/>
      <c r="POS35" s="180"/>
      <c r="POT35" s="180"/>
      <c r="POU35" s="180"/>
      <c r="POV35" s="180"/>
      <c r="POW35" s="180"/>
      <c r="POX35" s="180"/>
      <c r="POY35" s="180"/>
      <c r="POZ35" s="180"/>
      <c r="PPA35" s="180"/>
      <c r="PPB35" s="180"/>
      <c r="PPC35" s="180"/>
      <c r="PPD35" s="180"/>
      <c r="PPE35" s="180"/>
      <c r="PPF35" s="180"/>
      <c r="PPG35" s="180"/>
      <c r="PPH35" s="180"/>
      <c r="PPI35" s="180"/>
      <c r="PPJ35" s="180"/>
      <c r="PPK35" s="180"/>
      <c r="PPL35" s="180"/>
      <c r="PPM35" s="180"/>
      <c r="PPN35" s="180"/>
      <c r="PPO35" s="180"/>
      <c r="PPP35" s="180"/>
      <c r="PPQ35" s="180"/>
      <c r="PPR35" s="180"/>
      <c r="PPS35" s="180"/>
      <c r="PPT35" s="180"/>
      <c r="PPU35" s="180"/>
      <c r="PPV35" s="180"/>
      <c r="PPW35" s="180"/>
      <c r="PPX35" s="180"/>
      <c r="PPY35" s="180"/>
      <c r="PPZ35" s="180"/>
      <c r="PQA35" s="180"/>
      <c r="PQB35" s="180"/>
      <c r="PQC35" s="180"/>
      <c r="PQD35" s="180"/>
      <c r="PQE35" s="180"/>
      <c r="PQF35" s="180"/>
      <c r="PQG35" s="180"/>
      <c r="PQH35" s="180"/>
      <c r="PQI35" s="180"/>
      <c r="PQJ35" s="180"/>
      <c r="PQK35" s="180"/>
      <c r="PQL35" s="180"/>
      <c r="PQM35" s="180"/>
      <c r="PQN35" s="180"/>
      <c r="PQO35" s="180"/>
      <c r="PQP35" s="180"/>
      <c r="PQQ35" s="180"/>
      <c r="PQR35" s="180"/>
      <c r="PQS35" s="180"/>
      <c r="PQT35" s="180"/>
      <c r="PQU35" s="180"/>
      <c r="PQV35" s="180"/>
      <c r="PQW35" s="180"/>
      <c r="PQX35" s="180"/>
      <c r="PQY35" s="180"/>
      <c r="PQZ35" s="180"/>
      <c r="PRA35" s="180"/>
      <c r="PRB35" s="180"/>
      <c r="PRC35" s="180"/>
      <c r="PRD35" s="180"/>
      <c r="PRE35" s="180"/>
      <c r="PRF35" s="180"/>
      <c r="PRG35" s="180"/>
      <c r="PRH35" s="180"/>
      <c r="PRI35" s="180"/>
      <c r="PRJ35" s="180"/>
      <c r="PRK35" s="180"/>
      <c r="PRL35" s="180"/>
      <c r="PRM35" s="180"/>
      <c r="PRN35" s="180"/>
      <c r="PRO35" s="180"/>
      <c r="PRP35" s="180"/>
      <c r="PRQ35" s="180"/>
      <c r="PRR35" s="180"/>
      <c r="PRS35" s="180"/>
      <c r="PRT35" s="180"/>
      <c r="PRU35" s="180"/>
      <c r="PRV35" s="180"/>
      <c r="PRW35" s="180"/>
      <c r="PRX35" s="180"/>
      <c r="PRY35" s="180"/>
      <c r="PRZ35" s="180"/>
      <c r="PSA35" s="180"/>
      <c r="PSB35" s="180"/>
      <c r="PSC35" s="180"/>
      <c r="PSD35" s="180"/>
      <c r="PSE35" s="180"/>
      <c r="PSF35" s="180"/>
      <c r="PSG35" s="180"/>
      <c r="PSH35" s="180"/>
      <c r="PSI35" s="180"/>
      <c r="PSJ35" s="180"/>
      <c r="PSK35" s="180"/>
      <c r="PSL35" s="180"/>
      <c r="PSM35" s="180"/>
      <c r="PSN35" s="180"/>
      <c r="PSO35" s="180"/>
      <c r="PSP35" s="180"/>
      <c r="PSQ35" s="180"/>
      <c r="PSR35" s="180"/>
      <c r="PSS35" s="180"/>
      <c r="PST35" s="180"/>
      <c r="PSU35" s="180"/>
      <c r="PSV35" s="180"/>
      <c r="PSW35" s="180"/>
      <c r="PSX35" s="180"/>
      <c r="PSY35" s="180"/>
      <c r="PSZ35" s="180"/>
      <c r="PTA35" s="180"/>
      <c r="PTB35" s="180"/>
      <c r="PTC35" s="180"/>
      <c r="PTD35" s="180"/>
      <c r="PTE35" s="180"/>
      <c r="PTF35" s="180"/>
      <c r="PTG35" s="180"/>
      <c r="PTH35" s="180"/>
      <c r="PTI35" s="180"/>
      <c r="PTJ35" s="180"/>
      <c r="PTK35" s="180"/>
      <c r="PTL35" s="180"/>
      <c r="PTM35" s="180"/>
      <c r="PTN35" s="180"/>
      <c r="PTO35" s="180"/>
      <c r="PTP35" s="180"/>
      <c r="PTQ35" s="180"/>
      <c r="PTR35" s="180"/>
      <c r="PTS35" s="180"/>
      <c r="PTT35" s="180"/>
      <c r="PTU35" s="180"/>
      <c r="PTV35" s="180"/>
      <c r="PTW35" s="180"/>
      <c r="PTX35" s="180"/>
      <c r="PTY35" s="180"/>
      <c r="PTZ35" s="180"/>
      <c r="PUA35" s="180"/>
      <c r="PUB35" s="180"/>
      <c r="PUC35" s="180"/>
      <c r="PUD35" s="180"/>
      <c r="PUE35" s="180"/>
      <c r="PUF35" s="180"/>
      <c r="PUG35" s="180"/>
      <c r="PUH35" s="180"/>
      <c r="PUI35" s="180"/>
      <c r="PUJ35" s="180"/>
      <c r="PUK35" s="180"/>
      <c r="PUL35" s="180"/>
      <c r="PUM35" s="180"/>
      <c r="PUN35" s="180"/>
      <c r="PUO35" s="180"/>
      <c r="PUP35" s="180"/>
      <c r="PUQ35" s="180"/>
      <c r="PUR35" s="180"/>
      <c r="PUS35" s="180"/>
      <c r="PUT35" s="180"/>
      <c r="PUU35" s="180"/>
      <c r="PUV35" s="180"/>
      <c r="PUW35" s="180"/>
      <c r="PUX35" s="180"/>
      <c r="PUY35" s="180"/>
      <c r="PUZ35" s="180"/>
      <c r="PVA35" s="180"/>
      <c r="PVB35" s="180"/>
      <c r="PVC35" s="180"/>
      <c r="PVD35" s="180"/>
      <c r="PVE35" s="180"/>
      <c r="PVF35" s="180"/>
      <c r="PVG35" s="180"/>
      <c r="PVH35" s="180"/>
      <c r="PVI35" s="180"/>
      <c r="PVJ35" s="180"/>
      <c r="PVK35" s="180"/>
      <c r="PVL35" s="180"/>
      <c r="PVM35" s="180"/>
      <c r="PVN35" s="180"/>
      <c r="PVO35" s="180"/>
      <c r="PVP35" s="180"/>
      <c r="PVQ35" s="180"/>
      <c r="PVR35" s="180"/>
      <c r="PVS35" s="180"/>
      <c r="PVT35" s="180"/>
      <c r="PVU35" s="180"/>
      <c r="PVV35" s="180"/>
      <c r="PVW35" s="180"/>
      <c r="PVX35" s="180"/>
      <c r="PVY35" s="180"/>
      <c r="PVZ35" s="180"/>
      <c r="PWA35" s="180"/>
      <c r="PWB35" s="180"/>
      <c r="PWC35" s="180"/>
      <c r="PWD35" s="180"/>
      <c r="PWE35" s="180"/>
      <c r="PWF35" s="180"/>
      <c r="PWG35" s="180"/>
      <c r="PWH35" s="180"/>
      <c r="PWI35" s="180"/>
      <c r="PWJ35" s="180"/>
      <c r="PWK35" s="180"/>
      <c r="PWL35" s="180"/>
      <c r="PWM35" s="180"/>
      <c r="PWN35" s="180"/>
      <c r="PWO35" s="180"/>
      <c r="PWP35" s="180"/>
      <c r="PWQ35" s="180"/>
      <c r="PWR35" s="180"/>
      <c r="PWS35" s="180"/>
      <c r="PWT35" s="180"/>
      <c r="PWU35" s="180"/>
      <c r="PWV35" s="180"/>
      <c r="PWW35" s="180"/>
      <c r="PWX35" s="180"/>
      <c r="PWY35" s="180"/>
      <c r="PWZ35" s="180"/>
      <c r="PXA35" s="180"/>
      <c r="PXB35" s="180"/>
      <c r="PXC35" s="180"/>
      <c r="PXD35" s="180"/>
      <c r="PXE35" s="180"/>
      <c r="PXF35" s="180"/>
      <c r="PXG35" s="180"/>
      <c r="PXH35" s="180"/>
      <c r="PXI35" s="180"/>
      <c r="PXJ35" s="180"/>
      <c r="PXK35" s="180"/>
      <c r="PXL35" s="180"/>
      <c r="PXM35" s="180"/>
      <c r="PXN35" s="180"/>
      <c r="PXO35" s="180"/>
      <c r="PXP35" s="180"/>
      <c r="PXQ35" s="180"/>
      <c r="PXR35" s="180"/>
      <c r="PXS35" s="180"/>
      <c r="PXT35" s="180"/>
      <c r="PXU35" s="180"/>
      <c r="PXV35" s="180"/>
      <c r="PXW35" s="180"/>
      <c r="PXX35" s="180"/>
      <c r="PXY35" s="180"/>
      <c r="PXZ35" s="180"/>
      <c r="PYA35" s="180"/>
      <c r="PYB35" s="180"/>
      <c r="PYC35" s="180"/>
      <c r="PYD35" s="180"/>
      <c r="PYE35" s="180"/>
      <c r="PYF35" s="180"/>
      <c r="PYG35" s="180"/>
      <c r="PYH35" s="180"/>
      <c r="PYI35" s="180"/>
      <c r="PYJ35" s="180"/>
      <c r="PYK35" s="180"/>
      <c r="PYL35" s="180"/>
      <c r="PYM35" s="180"/>
      <c r="PYN35" s="180"/>
      <c r="PYO35" s="180"/>
      <c r="PYP35" s="180"/>
      <c r="PYQ35" s="180"/>
      <c r="PYR35" s="180"/>
      <c r="PYS35" s="180"/>
      <c r="PYT35" s="180"/>
      <c r="PYU35" s="180"/>
      <c r="PYV35" s="180"/>
      <c r="PYW35" s="180"/>
      <c r="PYX35" s="180"/>
      <c r="PYY35" s="180"/>
      <c r="PYZ35" s="180"/>
      <c r="PZA35" s="180"/>
      <c r="PZB35" s="180"/>
      <c r="PZC35" s="180"/>
      <c r="PZD35" s="180"/>
      <c r="PZE35" s="180"/>
      <c r="PZF35" s="180"/>
      <c r="PZG35" s="180"/>
      <c r="PZH35" s="180"/>
      <c r="PZI35" s="180"/>
      <c r="PZJ35" s="180"/>
      <c r="PZK35" s="180"/>
      <c r="PZL35" s="180"/>
      <c r="PZM35" s="180"/>
      <c r="PZN35" s="180"/>
      <c r="PZO35" s="180"/>
      <c r="PZP35" s="180"/>
      <c r="PZQ35" s="180"/>
      <c r="PZR35" s="180"/>
      <c r="PZS35" s="180"/>
      <c r="PZT35" s="180"/>
      <c r="PZU35" s="180"/>
      <c r="PZV35" s="180"/>
      <c r="PZW35" s="180"/>
      <c r="PZX35" s="180"/>
      <c r="PZY35" s="180"/>
      <c r="PZZ35" s="180"/>
      <c r="QAA35" s="180"/>
      <c r="QAB35" s="180"/>
      <c r="QAC35" s="180"/>
      <c r="QAD35" s="180"/>
      <c r="QAE35" s="180"/>
      <c r="QAF35" s="180"/>
      <c r="QAG35" s="180"/>
      <c r="QAH35" s="180"/>
      <c r="QAI35" s="180"/>
      <c r="QAJ35" s="180"/>
      <c r="QAK35" s="180"/>
      <c r="QAL35" s="180"/>
      <c r="QAM35" s="180"/>
      <c r="QAN35" s="180"/>
      <c r="QAO35" s="180"/>
      <c r="QAP35" s="180"/>
      <c r="QAQ35" s="180"/>
      <c r="QAR35" s="180"/>
      <c r="QAS35" s="180"/>
      <c r="QAT35" s="180"/>
      <c r="QAU35" s="180"/>
      <c r="QAV35" s="180"/>
      <c r="QAW35" s="180"/>
      <c r="QAX35" s="180"/>
      <c r="QAY35" s="180"/>
      <c r="QAZ35" s="180"/>
      <c r="QBA35" s="180"/>
      <c r="QBB35" s="180"/>
      <c r="QBC35" s="180"/>
      <c r="QBD35" s="180"/>
      <c r="QBE35" s="180"/>
      <c r="QBF35" s="180"/>
      <c r="QBG35" s="180"/>
      <c r="QBH35" s="180"/>
      <c r="QBI35" s="180"/>
      <c r="QBJ35" s="180"/>
      <c r="QBK35" s="180"/>
      <c r="QBL35" s="180"/>
      <c r="QBM35" s="180"/>
      <c r="QBN35" s="180"/>
      <c r="QBO35" s="180"/>
      <c r="QBP35" s="180"/>
      <c r="QBQ35" s="180"/>
      <c r="QBR35" s="180"/>
      <c r="QBS35" s="180"/>
      <c r="QBT35" s="180"/>
      <c r="QBU35" s="180"/>
      <c r="QBV35" s="180"/>
      <c r="QBW35" s="180"/>
      <c r="QBX35" s="180"/>
      <c r="QBY35" s="180"/>
      <c r="QBZ35" s="180"/>
      <c r="QCA35" s="180"/>
      <c r="QCB35" s="180"/>
      <c r="QCC35" s="180"/>
      <c r="QCD35" s="180"/>
      <c r="QCE35" s="180"/>
      <c r="QCF35" s="180"/>
      <c r="QCG35" s="180"/>
      <c r="QCH35" s="180"/>
      <c r="QCI35" s="180"/>
      <c r="QCJ35" s="180"/>
      <c r="QCK35" s="180"/>
      <c r="QCL35" s="180"/>
      <c r="QCM35" s="180"/>
      <c r="QCN35" s="180"/>
      <c r="QCO35" s="180"/>
      <c r="QCP35" s="180"/>
      <c r="QCQ35" s="180"/>
      <c r="QCR35" s="180"/>
      <c r="QCS35" s="180"/>
      <c r="QCT35" s="180"/>
      <c r="QCU35" s="180"/>
      <c r="QCV35" s="180"/>
      <c r="QCW35" s="180"/>
      <c r="QCX35" s="180"/>
      <c r="QCY35" s="180"/>
      <c r="QCZ35" s="180"/>
      <c r="QDA35" s="180"/>
      <c r="QDB35" s="180"/>
      <c r="QDC35" s="180"/>
      <c r="QDD35" s="180"/>
      <c r="QDE35" s="180"/>
      <c r="QDF35" s="180"/>
      <c r="QDG35" s="180"/>
      <c r="QDH35" s="180"/>
      <c r="QDI35" s="180"/>
      <c r="QDJ35" s="180"/>
      <c r="QDK35" s="180"/>
      <c r="QDL35" s="180"/>
      <c r="QDM35" s="180"/>
      <c r="QDN35" s="180"/>
      <c r="QDO35" s="180"/>
      <c r="QDP35" s="180"/>
      <c r="QDQ35" s="180"/>
      <c r="QDR35" s="180"/>
      <c r="QDS35" s="180"/>
      <c r="QDT35" s="180"/>
      <c r="QDU35" s="180"/>
      <c r="QDV35" s="180"/>
      <c r="QDW35" s="180"/>
      <c r="QDX35" s="180"/>
      <c r="QDY35" s="180"/>
      <c r="QDZ35" s="180"/>
      <c r="QEA35" s="180"/>
      <c r="QEB35" s="180"/>
      <c r="QEC35" s="180"/>
      <c r="QED35" s="180"/>
      <c r="QEE35" s="180"/>
      <c r="QEF35" s="180"/>
      <c r="QEG35" s="180"/>
      <c r="QEH35" s="180"/>
      <c r="QEI35" s="180"/>
      <c r="QEJ35" s="180"/>
      <c r="QEK35" s="180"/>
      <c r="QEL35" s="180"/>
      <c r="QEM35" s="180"/>
      <c r="QEN35" s="180"/>
      <c r="QEO35" s="180"/>
      <c r="QEP35" s="180"/>
      <c r="QEQ35" s="180"/>
      <c r="QER35" s="180"/>
      <c r="QES35" s="180"/>
      <c r="QET35" s="180"/>
      <c r="QEU35" s="180"/>
      <c r="QEV35" s="180"/>
      <c r="QEW35" s="180"/>
      <c r="QEX35" s="180"/>
      <c r="QEY35" s="180"/>
      <c r="QEZ35" s="180"/>
      <c r="QFA35" s="180"/>
      <c r="QFB35" s="180"/>
      <c r="QFC35" s="180"/>
      <c r="QFD35" s="180"/>
      <c r="QFE35" s="180"/>
      <c r="QFF35" s="180"/>
      <c r="QFG35" s="180"/>
      <c r="QFH35" s="180"/>
      <c r="QFI35" s="180"/>
      <c r="QFJ35" s="180"/>
      <c r="QFK35" s="180"/>
      <c r="QFL35" s="180"/>
      <c r="QFM35" s="180"/>
      <c r="QFN35" s="180"/>
      <c r="QFO35" s="180"/>
      <c r="QFP35" s="180"/>
      <c r="QFQ35" s="180"/>
      <c r="QFR35" s="180"/>
      <c r="QFS35" s="180"/>
      <c r="QFT35" s="180"/>
      <c r="QFU35" s="180"/>
      <c r="QFV35" s="180"/>
      <c r="QFW35" s="180"/>
      <c r="QFX35" s="180"/>
      <c r="QFY35" s="180"/>
      <c r="QFZ35" s="180"/>
      <c r="QGA35" s="180"/>
      <c r="QGB35" s="180"/>
      <c r="QGC35" s="180"/>
      <c r="QGD35" s="180"/>
      <c r="QGE35" s="180"/>
      <c r="QGF35" s="180"/>
      <c r="QGG35" s="180"/>
      <c r="QGH35" s="180"/>
      <c r="QGI35" s="180"/>
      <c r="QGJ35" s="180"/>
      <c r="QGK35" s="180"/>
      <c r="QGL35" s="180"/>
      <c r="QGM35" s="180"/>
      <c r="QGN35" s="180"/>
      <c r="QGO35" s="180"/>
      <c r="QGP35" s="180"/>
      <c r="QGQ35" s="180"/>
      <c r="QGR35" s="180"/>
      <c r="QGS35" s="180"/>
      <c r="QGT35" s="180"/>
      <c r="QGU35" s="180"/>
      <c r="QGV35" s="180"/>
      <c r="QGW35" s="180"/>
      <c r="QGX35" s="180"/>
      <c r="QGY35" s="180"/>
      <c r="QGZ35" s="180"/>
      <c r="QHA35" s="180"/>
      <c r="QHB35" s="180"/>
      <c r="QHC35" s="180"/>
      <c r="QHD35" s="180"/>
      <c r="QHE35" s="180"/>
      <c r="QHF35" s="180"/>
      <c r="QHG35" s="180"/>
      <c r="QHH35" s="180"/>
      <c r="QHI35" s="180"/>
      <c r="QHJ35" s="180"/>
      <c r="QHK35" s="180"/>
      <c r="QHL35" s="180"/>
      <c r="QHM35" s="180"/>
      <c r="QHN35" s="180"/>
      <c r="QHO35" s="180"/>
      <c r="QHP35" s="180"/>
      <c r="QHQ35" s="180"/>
      <c r="QHR35" s="180"/>
      <c r="QHS35" s="180"/>
      <c r="QHT35" s="180"/>
      <c r="QHU35" s="180"/>
      <c r="QHV35" s="180"/>
      <c r="QHW35" s="180"/>
      <c r="QHX35" s="180"/>
      <c r="QHY35" s="180"/>
      <c r="QHZ35" s="180"/>
      <c r="QIA35" s="180"/>
      <c r="QIB35" s="180"/>
      <c r="QIC35" s="180"/>
      <c r="QID35" s="180"/>
      <c r="QIE35" s="180"/>
      <c r="QIF35" s="180"/>
      <c r="QIG35" s="180"/>
      <c r="QIH35" s="180"/>
      <c r="QII35" s="180"/>
      <c r="QIJ35" s="180"/>
      <c r="QIK35" s="180"/>
      <c r="QIL35" s="180"/>
      <c r="QIM35" s="180"/>
      <c r="QIN35" s="180"/>
      <c r="QIO35" s="180"/>
      <c r="QIP35" s="180"/>
      <c r="QIQ35" s="180"/>
      <c r="QIR35" s="180"/>
      <c r="QIS35" s="180"/>
      <c r="QIT35" s="180"/>
      <c r="QIU35" s="180"/>
      <c r="QIV35" s="180"/>
      <c r="QIW35" s="180"/>
      <c r="QIX35" s="180"/>
      <c r="QIY35" s="180"/>
      <c r="QIZ35" s="180"/>
      <c r="QJA35" s="180"/>
      <c r="QJB35" s="180"/>
      <c r="QJC35" s="180"/>
      <c r="QJD35" s="180"/>
      <c r="QJE35" s="180"/>
      <c r="QJF35" s="180"/>
      <c r="QJG35" s="180"/>
      <c r="QJH35" s="180"/>
      <c r="QJI35" s="180"/>
      <c r="QJJ35" s="180"/>
      <c r="QJK35" s="180"/>
      <c r="QJL35" s="180"/>
      <c r="QJM35" s="180"/>
      <c r="QJN35" s="180"/>
      <c r="QJO35" s="180"/>
      <c r="QJP35" s="180"/>
      <c r="QJQ35" s="180"/>
      <c r="QJR35" s="180"/>
      <c r="QJS35" s="180"/>
      <c r="QJT35" s="180"/>
      <c r="QJU35" s="180"/>
      <c r="QJV35" s="180"/>
      <c r="QJW35" s="180"/>
      <c r="QJX35" s="180"/>
      <c r="QJY35" s="180"/>
      <c r="QJZ35" s="180"/>
      <c r="QKA35" s="180"/>
      <c r="QKB35" s="180"/>
      <c r="QKC35" s="180"/>
      <c r="QKD35" s="180"/>
      <c r="QKE35" s="180"/>
      <c r="QKF35" s="180"/>
      <c r="QKG35" s="180"/>
      <c r="QKH35" s="180"/>
      <c r="QKI35" s="180"/>
      <c r="QKJ35" s="180"/>
      <c r="QKK35" s="180"/>
      <c r="QKL35" s="180"/>
      <c r="QKM35" s="180"/>
      <c r="QKN35" s="180"/>
      <c r="QKO35" s="180"/>
      <c r="QKP35" s="180"/>
      <c r="QKQ35" s="180"/>
      <c r="QKR35" s="180"/>
      <c r="QKS35" s="180"/>
      <c r="QKT35" s="180"/>
      <c r="QKU35" s="180"/>
      <c r="QKV35" s="180"/>
      <c r="QKW35" s="180"/>
      <c r="QKX35" s="180"/>
      <c r="QKY35" s="180"/>
      <c r="QKZ35" s="180"/>
      <c r="QLA35" s="180"/>
      <c r="QLB35" s="180"/>
      <c r="QLC35" s="180"/>
      <c r="QLD35" s="180"/>
      <c r="QLE35" s="180"/>
      <c r="QLF35" s="180"/>
      <c r="QLG35" s="180"/>
      <c r="QLH35" s="180"/>
      <c r="QLI35" s="180"/>
      <c r="QLJ35" s="180"/>
      <c r="QLK35" s="180"/>
      <c r="QLL35" s="180"/>
      <c r="QLM35" s="180"/>
      <c r="QLN35" s="180"/>
      <c r="QLO35" s="180"/>
      <c r="QLP35" s="180"/>
      <c r="QLQ35" s="180"/>
      <c r="QLR35" s="180"/>
      <c r="QLS35" s="180"/>
      <c r="QLT35" s="180"/>
      <c r="QLU35" s="180"/>
      <c r="QLV35" s="180"/>
      <c r="QLW35" s="180"/>
      <c r="QLX35" s="180"/>
      <c r="QLY35" s="180"/>
      <c r="QLZ35" s="180"/>
      <c r="QMA35" s="180"/>
      <c r="QMB35" s="180"/>
      <c r="QMC35" s="180"/>
      <c r="QMD35" s="180"/>
      <c r="QME35" s="180"/>
      <c r="QMF35" s="180"/>
      <c r="QMG35" s="180"/>
      <c r="QMH35" s="180"/>
      <c r="QMI35" s="180"/>
      <c r="QMJ35" s="180"/>
      <c r="QMK35" s="180"/>
      <c r="QML35" s="180"/>
      <c r="QMM35" s="180"/>
      <c r="QMN35" s="180"/>
      <c r="QMO35" s="180"/>
      <c r="QMP35" s="180"/>
      <c r="QMQ35" s="180"/>
      <c r="QMR35" s="180"/>
      <c r="QMS35" s="180"/>
      <c r="QMT35" s="180"/>
      <c r="QMU35" s="180"/>
      <c r="QMV35" s="180"/>
      <c r="QMW35" s="180"/>
      <c r="QMX35" s="180"/>
      <c r="QMY35" s="180"/>
      <c r="QMZ35" s="180"/>
      <c r="QNA35" s="180"/>
      <c r="QNB35" s="180"/>
      <c r="QNC35" s="180"/>
      <c r="QND35" s="180"/>
      <c r="QNE35" s="180"/>
      <c r="QNF35" s="180"/>
      <c r="QNG35" s="180"/>
      <c r="QNH35" s="180"/>
      <c r="QNI35" s="180"/>
      <c r="QNJ35" s="180"/>
      <c r="QNK35" s="180"/>
      <c r="QNL35" s="180"/>
      <c r="QNM35" s="180"/>
      <c r="QNN35" s="180"/>
      <c r="QNO35" s="180"/>
      <c r="QNP35" s="180"/>
      <c r="QNQ35" s="180"/>
      <c r="QNR35" s="180"/>
      <c r="QNS35" s="180"/>
      <c r="QNT35" s="180"/>
      <c r="QNU35" s="180"/>
      <c r="QNV35" s="180"/>
      <c r="QNW35" s="180"/>
      <c r="QNX35" s="180"/>
      <c r="QNY35" s="180"/>
      <c r="QNZ35" s="180"/>
      <c r="QOA35" s="180"/>
      <c r="QOB35" s="180"/>
      <c r="QOC35" s="180"/>
      <c r="QOD35" s="180"/>
      <c r="QOE35" s="180"/>
      <c r="QOF35" s="180"/>
      <c r="QOG35" s="180"/>
      <c r="QOH35" s="180"/>
      <c r="QOI35" s="180"/>
      <c r="QOJ35" s="180"/>
      <c r="QOK35" s="180"/>
      <c r="QOL35" s="180"/>
      <c r="QOM35" s="180"/>
      <c r="QON35" s="180"/>
      <c r="QOO35" s="180"/>
      <c r="QOP35" s="180"/>
      <c r="QOQ35" s="180"/>
      <c r="QOR35" s="180"/>
      <c r="QOS35" s="180"/>
      <c r="QOT35" s="180"/>
      <c r="QOU35" s="180"/>
      <c r="QOV35" s="180"/>
      <c r="QOW35" s="180"/>
      <c r="QOX35" s="180"/>
      <c r="QOY35" s="180"/>
      <c r="QOZ35" s="180"/>
      <c r="QPA35" s="180"/>
      <c r="QPB35" s="180"/>
      <c r="QPC35" s="180"/>
      <c r="QPD35" s="180"/>
      <c r="QPE35" s="180"/>
      <c r="QPF35" s="180"/>
      <c r="QPG35" s="180"/>
      <c r="QPH35" s="180"/>
      <c r="QPI35" s="180"/>
      <c r="QPJ35" s="180"/>
      <c r="QPK35" s="180"/>
      <c r="QPL35" s="180"/>
      <c r="QPM35" s="180"/>
      <c r="QPN35" s="180"/>
      <c r="QPO35" s="180"/>
      <c r="QPP35" s="180"/>
      <c r="QPQ35" s="180"/>
      <c r="QPR35" s="180"/>
      <c r="QPS35" s="180"/>
      <c r="QPT35" s="180"/>
      <c r="QPU35" s="180"/>
      <c r="QPV35" s="180"/>
      <c r="QPW35" s="180"/>
      <c r="QPX35" s="180"/>
      <c r="QPY35" s="180"/>
      <c r="QPZ35" s="180"/>
      <c r="QQA35" s="180"/>
      <c r="QQB35" s="180"/>
      <c r="QQC35" s="180"/>
      <c r="QQD35" s="180"/>
      <c r="QQE35" s="180"/>
      <c r="QQF35" s="180"/>
      <c r="QQG35" s="180"/>
      <c r="QQH35" s="180"/>
      <c r="QQI35" s="180"/>
      <c r="QQJ35" s="180"/>
      <c r="QQK35" s="180"/>
      <c r="QQL35" s="180"/>
      <c r="QQM35" s="180"/>
      <c r="QQN35" s="180"/>
      <c r="QQO35" s="180"/>
      <c r="QQP35" s="180"/>
      <c r="QQQ35" s="180"/>
      <c r="QQR35" s="180"/>
      <c r="QQS35" s="180"/>
      <c r="QQT35" s="180"/>
      <c r="QQU35" s="180"/>
      <c r="QQV35" s="180"/>
      <c r="QQW35" s="180"/>
      <c r="QQX35" s="180"/>
      <c r="QQY35" s="180"/>
      <c r="QQZ35" s="180"/>
      <c r="QRA35" s="180"/>
      <c r="QRB35" s="180"/>
      <c r="QRC35" s="180"/>
      <c r="QRD35" s="180"/>
      <c r="QRE35" s="180"/>
      <c r="QRF35" s="180"/>
      <c r="QRG35" s="180"/>
      <c r="QRH35" s="180"/>
      <c r="QRI35" s="180"/>
      <c r="QRJ35" s="180"/>
      <c r="QRK35" s="180"/>
      <c r="QRL35" s="180"/>
      <c r="QRM35" s="180"/>
      <c r="QRN35" s="180"/>
      <c r="QRO35" s="180"/>
      <c r="QRP35" s="180"/>
      <c r="QRQ35" s="180"/>
      <c r="QRR35" s="180"/>
      <c r="QRS35" s="180"/>
      <c r="QRT35" s="180"/>
      <c r="QRU35" s="180"/>
      <c r="QRV35" s="180"/>
      <c r="QRW35" s="180"/>
      <c r="QRX35" s="180"/>
      <c r="QRY35" s="180"/>
      <c r="QRZ35" s="180"/>
      <c r="QSA35" s="180"/>
      <c r="QSB35" s="180"/>
      <c r="QSC35" s="180"/>
      <c r="QSD35" s="180"/>
      <c r="QSE35" s="180"/>
      <c r="QSF35" s="180"/>
      <c r="QSG35" s="180"/>
      <c r="QSH35" s="180"/>
      <c r="QSI35" s="180"/>
      <c r="QSJ35" s="180"/>
      <c r="QSK35" s="180"/>
      <c r="QSL35" s="180"/>
      <c r="QSM35" s="180"/>
      <c r="QSN35" s="180"/>
      <c r="QSO35" s="180"/>
      <c r="QSP35" s="180"/>
      <c r="QSQ35" s="180"/>
      <c r="QSR35" s="180"/>
      <c r="QSS35" s="180"/>
      <c r="QST35" s="180"/>
      <c r="QSU35" s="180"/>
      <c r="QSV35" s="180"/>
      <c r="QSW35" s="180"/>
      <c r="QSX35" s="180"/>
      <c r="QSY35" s="180"/>
      <c r="QSZ35" s="180"/>
      <c r="QTA35" s="180"/>
      <c r="QTB35" s="180"/>
      <c r="QTC35" s="180"/>
      <c r="QTD35" s="180"/>
      <c r="QTE35" s="180"/>
      <c r="QTF35" s="180"/>
      <c r="QTG35" s="180"/>
      <c r="QTH35" s="180"/>
      <c r="QTI35" s="180"/>
      <c r="QTJ35" s="180"/>
      <c r="QTK35" s="180"/>
      <c r="QTL35" s="180"/>
      <c r="QTM35" s="180"/>
      <c r="QTN35" s="180"/>
      <c r="QTO35" s="180"/>
      <c r="QTP35" s="180"/>
      <c r="QTQ35" s="180"/>
      <c r="QTR35" s="180"/>
      <c r="QTS35" s="180"/>
      <c r="QTT35" s="180"/>
      <c r="QTU35" s="180"/>
      <c r="QTV35" s="180"/>
      <c r="QTW35" s="180"/>
      <c r="QTX35" s="180"/>
      <c r="QTY35" s="180"/>
      <c r="QTZ35" s="180"/>
      <c r="QUA35" s="180"/>
      <c r="QUB35" s="180"/>
      <c r="QUC35" s="180"/>
      <c r="QUD35" s="180"/>
      <c r="QUE35" s="180"/>
      <c r="QUF35" s="180"/>
      <c r="QUG35" s="180"/>
      <c r="QUH35" s="180"/>
      <c r="QUI35" s="180"/>
      <c r="QUJ35" s="180"/>
      <c r="QUK35" s="180"/>
      <c r="QUL35" s="180"/>
      <c r="QUM35" s="180"/>
      <c r="QUN35" s="180"/>
      <c r="QUO35" s="180"/>
      <c r="QUP35" s="180"/>
      <c r="QUQ35" s="180"/>
      <c r="QUR35" s="180"/>
      <c r="QUS35" s="180"/>
      <c r="QUT35" s="180"/>
      <c r="QUU35" s="180"/>
      <c r="QUV35" s="180"/>
      <c r="QUW35" s="180"/>
      <c r="QUX35" s="180"/>
      <c r="QUY35" s="180"/>
      <c r="QUZ35" s="180"/>
      <c r="QVA35" s="180"/>
      <c r="QVB35" s="180"/>
      <c r="QVC35" s="180"/>
      <c r="QVD35" s="180"/>
      <c r="QVE35" s="180"/>
      <c r="QVF35" s="180"/>
      <c r="QVG35" s="180"/>
      <c r="QVH35" s="180"/>
      <c r="QVI35" s="180"/>
      <c r="QVJ35" s="180"/>
      <c r="QVK35" s="180"/>
      <c r="QVL35" s="180"/>
      <c r="QVM35" s="180"/>
      <c r="QVN35" s="180"/>
      <c r="QVO35" s="180"/>
      <c r="QVP35" s="180"/>
      <c r="QVQ35" s="180"/>
      <c r="QVR35" s="180"/>
      <c r="QVS35" s="180"/>
      <c r="QVT35" s="180"/>
      <c r="QVU35" s="180"/>
      <c r="QVV35" s="180"/>
      <c r="QVW35" s="180"/>
      <c r="QVX35" s="180"/>
      <c r="QVY35" s="180"/>
      <c r="QVZ35" s="180"/>
      <c r="QWA35" s="180"/>
      <c r="QWB35" s="180"/>
      <c r="QWC35" s="180"/>
      <c r="QWD35" s="180"/>
      <c r="QWE35" s="180"/>
      <c r="QWF35" s="180"/>
      <c r="QWG35" s="180"/>
      <c r="QWH35" s="180"/>
      <c r="QWI35" s="180"/>
      <c r="QWJ35" s="180"/>
      <c r="QWK35" s="180"/>
      <c r="QWL35" s="180"/>
      <c r="QWM35" s="180"/>
      <c r="QWN35" s="180"/>
      <c r="QWO35" s="180"/>
      <c r="QWP35" s="180"/>
      <c r="QWQ35" s="180"/>
      <c r="QWR35" s="180"/>
      <c r="QWS35" s="180"/>
      <c r="QWT35" s="180"/>
      <c r="QWU35" s="180"/>
      <c r="QWV35" s="180"/>
      <c r="QWW35" s="180"/>
      <c r="QWX35" s="180"/>
      <c r="QWY35" s="180"/>
      <c r="QWZ35" s="180"/>
      <c r="QXA35" s="180"/>
      <c r="QXB35" s="180"/>
      <c r="QXC35" s="180"/>
      <c r="QXD35" s="180"/>
      <c r="QXE35" s="180"/>
      <c r="QXF35" s="180"/>
      <c r="QXG35" s="180"/>
      <c r="QXH35" s="180"/>
      <c r="QXI35" s="180"/>
      <c r="QXJ35" s="180"/>
      <c r="QXK35" s="180"/>
      <c r="QXL35" s="180"/>
      <c r="QXM35" s="180"/>
      <c r="QXN35" s="180"/>
      <c r="QXO35" s="180"/>
      <c r="QXP35" s="180"/>
      <c r="QXQ35" s="180"/>
      <c r="QXR35" s="180"/>
      <c r="QXS35" s="180"/>
      <c r="QXT35" s="180"/>
      <c r="QXU35" s="180"/>
      <c r="QXV35" s="180"/>
      <c r="QXW35" s="180"/>
      <c r="QXX35" s="180"/>
      <c r="QXY35" s="180"/>
      <c r="QXZ35" s="180"/>
      <c r="QYA35" s="180"/>
      <c r="QYB35" s="180"/>
      <c r="QYC35" s="180"/>
      <c r="QYD35" s="180"/>
      <c r="QYE35" s="180"/>
      <c r="QYF35" s="180"/>
      <c r="QYG35" s="180"/>
      <c r="QYH35" s="180"/>
      <c r="QYI35" s="180"/>
      <c r="QYJ35" s="180"/>
      <c r="QYK35" s="180"/>
      <c r="QYL35" s="180"/>
      <c r="QYM35" s="180"/>
      <c r="QYN35" s="180"/>
      <c r="QYO35" s="180"/>
      <c r="QYP35" s="180"/>
      <c r="QYQ35" s="180"/>
      <c r="QYR35" s="180"/>
      <c r="QYS35" s="180"/>
      <c r="QYT35" s="180"/>
      <c r="QYU35" s="180"/>
      <c r="QYV35" s="180"/>
      <c r="QYW35" s="180"/>
      <c r="QYX35" s="180"/>
      <c r="QYY35" s="180"/>
      <c r="QYZ35" s="180"/>
      <c r="QZA35" s="180"/>
      <c r="QZB35" s="180"/>
      <c r="QZC35" s="180"/>
      <c r="QZD35" s="180"/>
      <c r="QZE35" s="180"/>
      <c r="QZF35" s="180"/>
      <c r="QZG35" s="180"/>
      <c r="QZH35" s="180"/>
      <c r="QZI35" s="180"/>
      <c r="QZJ35" s="180"/>
      <c r="QZK35" s="180"/>
      <c r="QZL35" s="180"/>
      <c r="QZM35" s="180"/>
      <c r="QZN35" s="180"/>
      <c r="QZO35" s="180"/>
      <c r="QZP35" s="180"/>
      <c r="QZQ35" s="180"/>
      <c r="QZR35" s="180"/>
      <c r="QZS35" s="180"/>
      <c r="QZT35" s="180"/>
      <c r="QZU35" s="180"/>
      <c r="QZV35" s="180"/>
      <c r="QZW35" s="180"/>
      <c r="QZX35" s="180"/>
      <c r="QZY35" s="180"/>
      <c r="QZZ35" s="180"/>
      <c r="RAA35" s="180"/>
      <c r="RAB35" s="180"/>
      <c r="RAC35" s="180"/>
      <c r="RAD35" s="180"/>
      <c r="RAE35" s="180"/>
      <c r="RAF35" s="180"/>
      <c r="RAG35" s="180"/>
      <c r="RAH35" s="180"/>
      <c r="RAI35" s="180"/>
      <c r="RAJ35" s="180"/>
      <c r="RAK35" s="180"/>
      <c r="RAL35" s="180"/>
      <c r="RAM35" s="180"/>
      <c r="RAN35" s="180"/>
      <c r="RAO35" s="180"/>
      <c r="RAP35" s="180"/>
      <c r="RAQ35" s="180"/>
      <c r="RAR35" s="180"/>
      <c r="RAS35" s="180"/>
      <c r="RAT35" s="180"/>
      <c r="RAU35" s="180"/>
      <c r="RAV35" s="180"/>
      <c r="RAW35" s="180"/>
      <c r="RAX35" s="180"/>
      <c r="RAY35" s="180"/>
      <c r="RAZ35" s="180"/>
      <c r="RBA35" s="180"/>
      <c r="RBB35" s="180"/>
      <c r="RBC35" s="180"/>
      <c r="RBD35" s="180"/>
      <c r="RBE35" s="180"/>
      <c r="RBF35" s="180"/>
      <c r="RBG35" s="180"/>
      <c r="RBH35" s="180"/>
      <c r="RBI35" s="180"/>
      <c r="RBJ35" s="180"/>
      <c r="RBK35" s="180"/>
      <c r="RBL35" s="180"/>
      <c r="RBM35" s="180"/>
      <c r="RBN35" s="180"/>
      <c r="RBO35" s="180"/>
      <c r="RBP35" s="180"/>
      <c r="RBQ35" s="180"/>
      <c r="RBR35" s="180"/>
      <c r="RBS35" s="180"/>
      <c r="RBT35" s="180"/>
      <c r="RBU35" s="180"/>
      <c r="RBV35" s="180"/>
      <c r="RBW35" s="180"/>
      <c r="RBX35" s="180"/>
      <c r="RBY35" s="180"/>
      <c r="RBZ35" s="180"/>
      <c r="RCA35" s="180"/>
      <c r="RCB35" s="180"/>
      <c r="RCC35" s="180"/>
      <c r="RCD35" s="180"/>
      <c r="RCE35" s="180"/>
      <c r="RCF35" s="180"/>
      <c r="RCG35" s="180"/>
      <c r="RCH35" s="180"/>
      <c r="RCI35" s="180"/>
      <c r="RCJ35" s="180"/>
      <c r="RCK35" s="180"/>
      <c r="RCL35" s="180"/>
      <c r="RCM35" s="180"/>
      <c r="RCN35" s="180"/>
      <c r="RCO35" s="180"/>
      <c r="RCP35" s="180"/>
      <c r="RCQ35" s="180"/>
      <c r="RCR35" s="180"/>
      <c r="RCS35" s="180"/>
      <c r="RCT35" s="180"/>
      <c r="RCU35" s="180"/>
      <c r="RCV35" s="180"/>
      <c r="RCW35" s="180"/>
      <c r="RCX35" s="180"/>
      <c r="RCY35" s="180"/>
      <c r="RCZ35" s="180"/>
      <c r="RDA35" s="180"/>
      <c r="RDB35" s="180"/>
      <c r="RDC35" s="180"/>
      <c r="RDD35" s="180"/>
      <c r="RDE35" s="180"/>
      <c r="RDF35" s="180"/>
      <c r="RDG35" s="180"/>
      <c r="RDH35" s="180"/>
      <c r="RDI35" s="180"/>
      <c r="RDJ35" s="180"/>
      <c r="RDK35" s="180"/>
      <c r="RDL35" s="180"/>
      <c r="RDM35" s="180"/>
      <c r="RDN35" s="180"/>
      <c r="RDO35" s="180"/>
      <c r="RDP35" s="180"/>
      <c r="RDQ35" s="180"/>
      <c r="RDR35" s="180"/>
      <c r="RDS35" s="180"/>
      <c r="RDT35" s="180"/>
      <c r="RDU35" s="180"/>
      <c r="RDV35" s="180"/>
      <c r="RDW35" s="180"/>
      <c r="RDX35" s="180"/>
      <c r="RDY35" s="180"/>
      <c r="RDZ35" s="180"/>
      <c r="REA35" s="180"/>
      <c r="REB35" s="180"/>
      <c r="REC35" s="180"/>
      <c r="RED35" s="180"/>
      <c r="REE35" s="180"/>
      <c r="REF35" s="180"/>
      <c r="REG35" s="180"/>
      <c r="REH35" s="180"/>
      <c r="REI35" s="180"/>
      <c r="REJ35" s="180"/>
      <c r="REK35" s="180"/>
      <c r="REL35" s="180"/>
      <c r="REM35" s="180"/>
      <c r="REN35" s="180"/>
      <c r="REO35" s="180"/>
      <c r="REP35" s="180"/>
      <c r="REQ35" s="180"/>
      <c r="RER35" s="180"/>
      <c r="RES35" s="180"/>
      <c r="RET35" s="180"/>
      <c r="REU35" s="180"/>
      <c r="REV35" s="180"/>
      <c r="REW35" s="180"/>
      <c r="REX35" s="180"/>
      <c r="REY35" s="180"/>
      <c r="REZ35" s="180"/>
      <c r="RFA35" s="180"/>
      <c r="RFB35" s="180"/>
      <c r="RFC35" s="180"/>
      <c r="RFD35" s="180"/>
      <c r="RFE35" s="180"/>
      <c r="RFF35" s="180"/>
      <c r="RFG35" s="180"/>
      <c r="RFH35" s="180"/>
      <c r="RFI35" s="180"/>
      <c r="RFJ35" s="180"/>
      <c r="RFK35" s="180"/>
      <c r="RFL35" s="180"/>
      <c r="RFM35" s="180"/>
      <c r="RFN35" s="180"/>
      <c r="RFO35" s="180"/>
      <c r="RFP35" s="180"/>
      <c r="RFQ35" s="180"/>
      <c r="RFR35" s="180"/>
      <c r="RFS35" s="180"/>
      <c r="RFT35" s="180"/>
      <c r="RFU35" s="180"/>
      <c r="RFV35" s="180"/>
      <c r="RFW35" s="180"/>
      <c r="RFX35" s="180"/>
      <c r="RFY35" s="180"/>
      <c r="RFZ35" s="180"/>
      <c r="RGA35" s="180"/>
      <c r="RGB35" s="180"/>
      <c r="RGC35" s="180"/>
      <c r="RGD35" s="180"/>
      <c r="RGE35" s="180"/>
      <c r="RGF35" s="180"/>
      <c r="RGG35" s="180"/>
      <c r="RGH35" s="180"/>
      <c r="RGI35" s="180"/>
      <c r="RGJ35" s="180"/>
      <c r="RGK35" s="180"/>
      <c r="RGL35" s="180"/>
      <c r="RGM35" s="180"/>
      <c r="RGN35" s="180"/>
      <c r="RGO35" s="180"/>
      <c r="RGP35" s="180"/>
      <c r="RGQ35" s="180"/>
      <c r="RGR35" s="180"/>
      <c r="RGS35" s="180"/>
      <c r="RGT35" s="180"/>
      <c r="RGU35" s="180"/>
      <c r="RGV35" s="180"/>
      <c r="RGW35" s="180"/>
      <c r="RGX35" s="180"/>
      <c r="RGY35" s="180"/>
      <c r="RGZ35" s="180"/>
      <c r="RHA35" s="180"/>
      <c r="RHB35" s="180"/>
      <c r="RHC35" s="180"/>
      <c r="RHD35" s="180"/>
      <c r="RHE35" s="180"/>
      <c r="RHF35" s="180"/>
      <c r="RHG35" s="180"/>
      <c r="RHH35" s="180"/>
      <c r="RHI35" s="180"/>
      <c r="RHJ35" s="180"/>
      <c r="RHK35" s="180"/>
      <c r="RHL35" s="180"/>
      <c r="RHM35" s="180"/>
      <c r="RHN35" s="180"/>
      <c r="RHO35" s="180"/>
      <c r="RHP35" s="180"/>
      <c r="RHQ35" s="180"/>
      <c r="RHR35" s="180"/>
      <c r="RHS35" s="180"/>
      <c r="RHT35" s="180"/>
      <c r="RHU35" s="180"/>
      <c r="RHV35" s="180"/>
      <c r="RHW35" s="180"/>
      <c r="RHX35" s="180"/>
      <c r="RHY35" s="180"/>
      <c r="RHZ35" s="180"/>
      <c r="RIA35" s="180"/>
      <c r="RIB35" s="180"/>
      <c r="RIC35" s="180"/>
      <c r="RID35" s="180"/>
      <c r="RIE35" s="180"/>
      <c r="RIF35" s="180"/>
      <c r="RIG35" s="180"/>
      <c r="RIH35" s="180"/>
      <c r="RII35" s="180"/>
      <c r="RIJ35" s="180"/>
      <c r="RIK35" s="180"/>
      <c r="RIL35" s="180"/>
      <c r="RIM35" s="180"/>
      <c r="RIN35" s="180"/>
      <c r="RIO35" s="180"/>
      <c r="RIP35" s="180"/>
      <c r="RIQ35" s="180"/>
      <c r="RIR35" s="180"/>
      <c r="RIS35" s="180"/>
      <c r="RIT35" s="180"/>
      <c r="RIU35" s="180"/>
      <c r="RIV35" s="180"/>
      <c r="RIW35" s="180"/>
      <c r="RIX35" s="180"/>
      <c r="RIY35" s="180"/>
      <c r="RIZ35" s="180"/>
      <c r="RJA35" s="180"/>
      <c r="RJB35" s="180"/>
      <c r="RJC35" s="180"/>
      <c r="RJD35" s="180"/>
      <c r="RJE35" s="180"/>
      <c r="RJF35" s="180"/>
      <c r="RJG35" s="180"/>
      <c r="RJH35" s="180"/>
      <c r="RJI35" s="180"/>
      <c r="RJJ35" s="180"/>
      <c r="RJK35" s="180"/>
      <c r="RJL35" s="180"/>
      <c r="RJM35" s="180"/>
      <c r="RJN35" s="180"/>
      <c r="RJO35" s="180"/>
      <c r="RJP35" s="180"/>
      <c r="RJQ35" s="180"/>
      <c r="RJR35" s="180"/>
      <c r="RJS35" s="180"/>
      <c r="RJT35" s="180"/>
      <c r="RJU35" s="180"/>
      <c r="RJV35" s="180"/>
      <c r="RJW35" s="180"/>
      <c r="RJX35" s="180"/>
      <c r="RJY35" s="180"/>
      <c r="RJZ35" s="180"/>
      <c r="RKA35" s="180"/>
      <c r="RKB35" s="180"/>
      <c r="RKC35" s="180"/>
      <c r="RKD35" s="180"/>
      <c r="RKE35" s="180"/>
      <c r="RKF35" s="180"/>
      <c r="RKG35" s="180"/>
      <c r="RKH35" s="180"/>
      <c r="RKI35" s="180"/>
      <c r="RKJ35" s="180"/>
      <c r="RKK35" s="180"/>
      <c r="RKL35" s="180"/>
      <c r="RKM35" s="180"/>
      <c r="RKN35" s="180"/>
      <c r="RKO35" s="180"/>
      <c r="RKP35" s="180"/>
      <c r="RKQ35" s="180"/>
      <c r="RKR35" s="180"/>
      <c r="RKS35" s="180"/>
      <c r="RKT35" s="180"/>
      <c r="RKU35" s="180"/>
      <c r="RKV35" s="180"/>
      <c r="RKW35" s="180"/>
      <c r="RKX35" s="180"/>
      <c r="RKY35" s="180"/>
      <c r="RKZ35" s="180"/>
      <c r="RLA35" s="180"/>
      <c r="RLB35" s="180"/>
      <c r="RLC35" s="180"/>
      <c r="RLD35" s="180"/>
      <c r="RLE35" s="180"/>
      <c r="RLF35" s="180"/>
      <c r="RLG35" s="180"/>
      <c r="RLH35" s="180"/>
      <c r="RLI35" s="180"/>
      <c r="RLJ35" s="180"/>
      <c r="RLK35" s="180"/>
      <c r="RLL35" s="180"/>
      <c r="RLM35" s="180"/>
      <c r="RLN35" s="180"/>
      <c r="RLO35" s="180"/>
      <c r="RLP35" s="180"/>
      <c r="RLQ35" s="180"/>
      <c r="RLR35" s="180"/>
      <c r="RLS35" s="180"/>
      <c r="RLT35" s="180"/>
      <c r="RLU35" s="180"/>
      <c r="RLV35" s="180"/>
      <c r="RLW35" s="180"/>
      <c r="RLX35" s="180"/>
      <c r="RLY35" s="180"/>
      <c r="RLZ35" s="180"/>
      <c r="RMA35" s="180"/>
      <c r="RMB35" s="180"/>
      <c r="RMC35" s="180"/>
      <c r="RMD35" s="180"/>
      <c r="RME35" s="180"/>
      <c r="RMF35" s="180"/>
      <c r="RMG35" s="180"/>
      <c r="RMH35" s="180"/>
      <c r="RMI35" s="180"/>
      <c r="RMJ35" s="180"/>
      <c r="RMK35" s="180"/>
      <c r="RML35" s="180"/>
      <c r="RMM35" s="180"/>
      <c r="RMN35" s="180"/>
      <c r="RMO35" s="180"/>
      <c r="RMP35" s="180"/>
      <c r="RMQ35" s="180"/>
      <c r="RMR35" s="180"/>
      <c r="RMS35" s="180"/>
      <c r="RMT35" s="180"/>
      <c r="RMU35" s="180"/>
      <c r="RMV35" s="180"/>
      <c r="RMW35" s="180"/>
      <c r="RMX35" s="180"/>
      <c r="RMY35" s="180"/>
      <c r="RMZ35" s="180"/>
      <c r="RNA35" s="180"/>
      <c r="RNB35" s="180"/>
      <c r="RNC35" s="180"/>
      <c r="RND35" s="180"/>
      <c r="RNE35" s="180"/>
      <c r="RNF35" s="180"/>
      <c r="RNG35" s="180"/>
      <c r="RNH35" s="180"/>
      <c r="RNI35" s="180"/>
      <c r="RNJ35" s="180"/>
      <c r="RNK35" s="180"/>
      <c r="RNL35" s="180"/>
      <c r="RNM35" s="180"/>
      <c r="RNN35" s="180"/>
      <c r="RNO35" s="180"/>
      <c r="RNP35" s="180"/>
      <c r="RNQ35" s="180"/>
      <c r="RNR35" s="180"/>
      <c r="RNS35" s="180"/>
      <c r="RNT35" s="180"/>
      <c r="RNU35" s="180"/>
      <c r="RNV35" s="180"/>
      <c r="RNW35" s="180"/>
      <c r="RNX35" s="180"/>
      <c r="RNY35" s="180"/>
      <c r="RNZ35" s="180"/>
      <c r="ROA35" s="180"/>
      <c r="ROB35" s="180"/>
      <c r="ROC35" s="180"/>
      <c r="ROD35" s="180"/>
      <c r="ROE35" s="180"/>
      <c r="ROF35" s="180"/>
      <c r="ROG35" s="180"/>
      <c r="ROH35" s="180"/>
      <c r="ROI35" s="180"/>
      <c r="ROJ35" s="180"/>
      <c r="ROK35" s="180"/>
      <c r="ROL35" s="180"/>
      <c r="ROM35" s="180"/>
      <c r="RON35" s="180"/>
      <c r="ROO35" s="180"/>
      <c r="ROP35" s="180"/>
      <c r="ROQ35" s="180"/>
      <c r="ROR35" s="180"/>
      <c r="ROS35" s="180"/>
      <c r="ROT35" s="180"/>
      <c r="ROU35" s="180"/>
      <c r="ROV35" s="180"/>
      <c r="ROW35" s="180"/>
      <c r="ROX35" s="180"/>
      <c r="ROY35" s="180"/>
      <c r="ROZ35" s="180"/>
      <c r="RPA35" s="180"/>
      <c r="RPB35" s="180"/>
      <c r="RPC35" s="180"/>
      <c r="RPD35" s="180"/>
      <c r="RPE35" s="180"/>
      <c r="RPF35" s="180"/>
      <c r="RPG35" s="180"/>
      <c r="RPH35" s="180"/>
      <c r="RPI35" s="180"/>
      <c r="RPJ35" s="180"/>
      <c r="RPK35" s="180"/>
      <c r="RPL35" s="180"/>
      <c r="RPM35" s="180"/>
      <c r="RPN35" s="180"/>
      <c r="RPO35" s="180"/>
      <c r="RPP35" s="180"/>
      <c r="RPQ35" s="180"/>
      <c r="RPR35" s="180"/>
      <c r="RPS35" s="180"/>
      <c r="RPT35" s="180"/>
      <c r="RPU35" s="180"/>
      <c r="RPV35" s="180"/>
      <c r="RPW35" s="180"/>
      <c r="RPX35" s="180"/>
      <c r="RPY35" s="180"/>
      <c r="RPZ35" s="180"/>
      <c r="RQA35" s="180"/>
      <c r="RQB35" s="180"/>
      <c r="RQC35" s="180"/>
      <c r="RQD35" s="180"/>
      <c r="RQE35" s="180"/>
      <c r="RQF35" s="180"/>
      <c r="RQG35" s="180"/>
      <c r="RQH35" s="180"/>
      <c r="RQI35" s="180"/>
      <c r="RQJ35" s="180"/>
      <c r="RQK35" s="180"/>
      <c r="RQL35" s="180"/>
      <c r="RQM35" s="180"/>
      <c r="RQN35" s="180"/>
      <c r="RQO35" s="180"/>
      <c r="RQP35" s="180"/>
      <c r="RQQ35" s="180"/>
      <c r="RQR35" s="180"/>
      <c r="RQS35" s="180"/>
      <c r="RQT35" s="180"/>
      <c r="RQU35" s="180"/>
      <c r="RQV35" s="180"/>
      <c r="RQW35" s="180"/>
      <c r="RQX35" s="180"/>
      <c r="RQY35" s="180"/>
      <c r="RQZ35" s="180"/>
      <c r="RRA35" s="180"/>
      <c r="RRB35" s="180"/>
      <c r="RRC35" s="180"/>
      <c r="RRD35" s="180"/>
      <c r="RRE35" s="180"/>
      <c r="RRF35" s="180"/>
      <c r="RRG35" s="180"/>
      <c r="RRH35" s="180"/>
      <c r="RRI35" s="180"/>
      <c r="RRJ35" s="180"/>
      <c r="RRK35" s="180"/>
      <c r="RRL35" s="180"/>
      <c r="RRM35" s="180"/>
      <c r="RRN35" s="180"/>
      <c r="RRO35" s="180"/>
      <c r="RRP35" s="180"/>
      <c r="RRQ35" s="180"/>
      <c r="RRR35" s="180"/>
      <c r="RRS35" s="180"/>
      <c r="RRT35" s="180"/>
      <c r="RRU35" s="180"/>
      <c r="RRV35" s="180"/>
      <c r="RRW35" s="180"/>
      <c r="RRX35" s="180"/>
      <c r="RRY35" s="180"/>
      <c r="RRZ35" s="180"/>
      <c r="RSA35" s="180"/>
      <c r="RSB35" s="180"/>
      <c r="RSC35" s="180"/>
      <c r="RSD35" s="180"/>
      <c r="RSE35" s="180"/>
      <c r="RSF35" s="180"/>
      <c r="RSG35" s="180"/>
      <c r="RSH35" s="180"/>
      <c r="RSI35" s="180"/>
      <c r="RSJ35" s="180"/>
      <c r="RSK35" s="180"/>
      <c r="RSL35" s="180"/>
      <c r="RSM35" s="180"/>
      <c r="RSN35" s="180"/>
      <c r="RSO35" s="180"/>
      <c r="RSP35" s="180"/>
      <c r="RSQ35" s="180"/>
      <c r="RSR35" s="180"/>
      <c r="RSS35" s="180"/>
      <c r="RST35" s="180"/>
      <c r="RSU35" s="180"/>
      <c r="RSV35" s="180"/>
      <c r="RSW35" s="180"/>
      <c r="RSX35" s="180"/>
      <c r="RSY35" s="180"/>
      <c r="RSZ35" s="180"/>
      <c r="RTA35" s="180"/>
      <c r="RTB35" s="180"/>
      <c r="RTC35" s="180"/>
      <c r="RTD35" s="180"/>
      <c r="RTE35" s="180"/>
      <c r="RTF35" s="180"/>
      <c r="RTG35" s="180"/>
      <c r="RTH35" s="180"/>
      <c r="RTI35" s="180"/>
      <c r="RTJ35" s="180"/>
      <c r="RTK35" s="180"/>
      <c r="RTL35" s="180"/>
      <c r="RTM35" s="180"/>
      <c r="RTN35" s="180"/>
      <c r="RTO35" s="180"/>
      <c r="RTP35" s="180"/>
      <c r="RTQ35" s="180"/>
      <c r="RTR35" s="180"/>
      <c r="RTS35" s="180"/>
      <c r="RTT35" s="180"/>
      <c r="RTU35" s="180"/>
      <c r="RTV35" s="180"/>
      <c r="RTW35" s="180"/>
      <c r="RTX35" s="180"/>
      <c r="RTY35" s="180"/>
      <c r="RTZ35" s="180"/>
      <c r="RUA35" s="180"/>
      <c r="RUB35" s="180"/>
      <c r="RUC35" s="180"/>
      <c r="RUD35" s="180"/>
      <c r="RUE35" s="180"/>
      <c r="RUF35" s="180"/>
      <c r="RUG35" s="180"/>
      <c r="RUH35" s="180"/>
      <c r="RUI35" s="180"/>
      <c r="RUJ35" s="180"/>
      <c r="RUK35" s="180"/>
      <c r="RUL35" s="180"/>
      <c r="RUM35" s="180"/>
      <c r="RUN35" s="180"/>
      <c r="RUO35" s="180"/>
      <c r="RUP35" s="180"/>
      <c r="RUQ35" s="180"/>
      <c r="RUR35" s="180"/>
      <c r="RUS35" s="180"/>
      <c r="RUT35" s="180"/>
      <c r="RUU35" s="180"/>
      <c r="RUV35" s="180"/>
      <c r="RUW35" s="180"/>
      <c r="RUX35" s="180"/>
      <c r="RUY35" s="180"/>
      <c r="RUZ35" s="180"/>
      <c r="RVA35" s="180"/>
      <c r="RVB35" s="180"/>
      <c r="RVC35" s="180"/>
      <c r="RVD35" s="180"/>
      <c r="RVE35" s="180"/>
      <c r="RVF35" s="180"/>
      <c r="RVG35" s="180"/>
      <c r="RVH35" s="180"/>
      <c r="RVI35" s="180"/>
      <c r="RVJ35" s="180"/>
      <c r="RVK35" s="180"/>
      <c r="RVL35" s="180"/>
      <c r="RVM35" s="180"/>
      <c r="RVN35" s="180"/>
      <c r="RVO35" s="180"/>
      <c r="RVP35" s="180"/>
      <c r="RVQ35" s="180"/>
      <c r="RVR35" s="180"/>
      <c r="RVS35" s="180"/>
      <c r="RVT35" s="180"/>
      <c r="RVU35" s="180"/>
      <c r="RVV35" s="180"/>
      <c r="RVW35" s="180"/>
      <c r="RVX35" s="180"/>
      <c r="RVY35" s="180"/>
      <c r="RVZ35" s="180"/>
      <c r="RWA35" s="180"/>
      <c r="RWB35" s="180"/>
      <c r="RWC35" s="180"/>
      <c r="RWD35" s="180"/>
      <c r="RWE35" s="180"/>
      <c r="RWF35" s="180"/>
      <c r="RWG35" s="180"/>
      <c r="RWH35" s="180"/>
      <c r="RWI35" s="180"/>
      <c r="RWJ35" s="180"/>
      <c r="RWK35" s="180"/>
      <c r="RWL35" s="180"/>
      <c r="RWM35" s="180"/>
      <c r="RWN35" s="180"/>
      <c r="RWO35" s="180"/>
      <c r="RWP35" s="180"/>
      <c r="RWQ35" s="180"/>
      <c r="RWR35" s="180"/>
      <c r="RWS35" s="180"/>
      <c r="RWT35" s="180"/>
      <c r="RWU35" s="180"/>
      <c r="RWV35" s="180"/>
      <c r="RWW35" s="180"/>
      <c r="RWX35" s="180"/>
      <c r="RWY35" s="180"/>
      <c r="RWZ35" s="180"/>
      <c r="RXA35" s="180"/>
      <c r="RXB35" s="180"/>
      <c r="RXC35" s="180"/>
      <c r="RXD35" s="180"/>
      <c r="RXE35" s="180"/>
      <c r="RXF35" s="180"/>
      <c r="RXG35" s="180"/>
      <c r="RXH35" s="180"/>
      <c r="RXI35" s="180"/>
      <c r="RXJ35" s="180"/>
      <c r="RXK35" s="180"/>
      <c r="RXL35" s="180"/>
      <c r="RXM35" s="180"/>
      <c r="RXN35" s="180"/>
      <c r="RXO35" s="180"/>
      <c r="RXP35" s="180"/>
      <c r="RXQ35" s="180"/>
      <c r="RXR35" s="180"/>
      <c r="RXS35" s="180"/>
      <c r="RXT35" s="180"/>
      <c r="RXU35" s="180"/>
      <c r="RXV35" s="180"/>
      <c r="RXW35" s="180"/>
      <c r="RXX35" s="180"/>
      <c r="RXY35" s="180"/>
      <c r="RXZ35" s="180"/>
      <c r="RYA35" s="180"/>
      <c r="RYB35" s="180"/>
      <c r="RYC35" s="180"/>
      <c r="RYD35" s="180"/>
      <c r="RYE35" s="180"/>
      <c r="RYF35" s="180"/>
      <c r="RYG35" s="180"/>
      <c r="RYH35" s="180"/>
      <c r="RYI35" s="180"/>
      <c r="RYJ35" s="180"/>
      <c r="RYK35" s="180"/>
      <c r="RYL35" s="180"/>
      <c r="RYM35" s="180"/>
      <c r="RYN35" s="180"/>
      <c r="RYO35" s="180"/>
      <c r="RYP35" s="180"/>
      <c r="RYQ35" s="180"/>
      <c r="RYR35" s="180"/>
      <c r="RYS35" s="180"/>
      <c r="RYT35" s="180"/>
      <c r="RYU35" s="180"/>
      <c r="RYV35" s="180"/>
      <c r="RYW35" s="180"/>
      <c r="RYX35" s="180"/>
      <c r="RYY35" s="180"/>
      <c r="RYZ35" s="180"/>
      <c r="RZA35" s="180"/>
      <c r="RZB35" s="180"/>
      <c r="RZC35" s="180"/>
      <c r="RZD35" s="180"/>
      <c r="RZE35" s="180"/>
      <c r="RZF35" s="180"/>
      <c r="RZG35" s="180"/>
      <c r="RZH35" s="180"/>
      <c r="RZI35" s="180"/>
      <c r="RZJ35" s="180"/>
      <c r="RZK35" s="180"/>
      <c r="RZL35" s="180"/>
      <c r="RZM35" s="180"/>
      <c r="RZN35" s="180"/>
      <c r="RZO35" s="180"/>
      <c r="RZP35" s="180"/>
      <c r="RZQ35" s="180"/>
      <c r="RZR35" s="180"/>
      <c r="RZS35" s="180"/>
      <c r="RZT35" s="180"/>
      <c r="RZU35" s="180"/>
      <c r="RZV35" s="180"/>
      <c r="RZW35" s="180"/>
      <c r="RZX35" s="180"/>
      <c r="RZY35" s="180"/>
      <c r="RZZ35" s="180"/>
      <c r="SAA35" s="180"/>
      <c r="SAB35" s="180"/>
      <c r="SAC35" s="180"/>
      <c r="SAD35" s="180"/>
      <c r="SAE35" s="180"/>
      <c r="SAF35" s="180"/>
      <c r="SAG35" s="180"/>
      <c r="SAH35" s="180"/>
      <c r="SAI35" s="180"/>
      <c r="SAJ35" s="180"/>
      <c r="SAK35" s="180"/>
      <c r="SAL35" s="180"/>
      <c r="SAM35" s="180"/>
      <c r="SAN35" s="180"/>
      <c r="SAO35" s="180"/>
      <c r="SAP35" s="180"/>
      <c r="SAQ35" s="180"/>
      <c r="SAR35" s="180"/>
      <c r="SAS35" s="180"/>
      <c r="SAT35" s="180"/>
      <c r="SAU35" s="180"/>
      <c r="SAV35" s="180"/>
      <c r="SAW35" s="180"/>
      <c r="SAX35" s="180"/>
      <c r="SAY35" s="180"/>
      <c r="SAZ35" s="180"/>
      <c r="SBA35" s="180"/>
      <c r="SBB35" s="180"/>
      <c r="SBC35" s="180"/>
      <c r="SBD35" s="180"/>
      <c r="SBE35" s="180"/>
      <c r="SBF35" s="180"/>
      <c r="SBG35" s="180"/>
      <c r="SBH35" s="180"/>
      <c r="SBI35" s="180"/>
      <c r="SBJ35" s="180"/>
      <c r="SBK35" s="180"/>
      <c r="SBL35" s="180"/>
      <c r="SBM35" s="180"/>
      <c r="SBN35" s="180"/>
      <c r="SBO35" s="180"/>
      <c r="SBP35" s="180"/>
      <c r="SBQ35" s="180"/>
      <c r="SBR35" s="180"/>
      <c r="SBS35" s="180"/>
      <c r="SBT35" s="180"/>
      <c r="SBU35" s="180"/>
      <c r="SBV35" s="180"/>
      <c r="SBW35" s="180"/>
      <c r="SBX35" s="180"/>
      <c r="SBY35" s="180"/>
      <c r="SBZ35" s="180"/>
      <c r="SCA35" s="180"/>
      <c r="SCB35" s="180"/>
      <c r="SCC35" s="180"/>
      <c r="SCD35" s="180"/>
      <c r="SCE35" s="180"/>
      <c r="SCF35" s="180"/>
      <c r="SCG35" s="180"/>
      <c r="SCH35" s="180"/>
      <c r="SCI35" s="180"/>
      <c r="SCJ35" s="180"/>
      <c r="SCK35" s="180"/>
      <c r="SCL35" s="180"/>
      <c r="SCM35" s="180"/>
      <c r="SCN35" s="180"/>
      <c r="SCO35" s="180"/>
      <c r="SCP35" s="180"/>
      <c r="SCQ35" s="180"/>
      <c r="SCR35" s="180"/>
      <c r="SCS35" s="180"/>
      <c r="SCT35" s="180"/>
      <c r="SCU35" s="180"/>
      <c r="SCV35" s="180"/>
      <c r="SCW35" s="180"/>
      <c r="SCX35" s="180"/>
      <c r="SCY35" s="180"/>
      <c r="SCZ35" s="180"/>
      <c r="SDA35" s="180"/>
      <c r="SDB35" s="180"/>
      <c r="SDC35" s="180"/>
      <c r="SDD35" s="180"/>
      <c r="SDE35" s="180"/>
      <c r="SDF35" s="180"/>
      <c r="SDG35" s="180"/>
      <c r="SDH35" s="180"/>
      <c r="SDI35" s="180"/>
      <c r="SDJ35" s="180"/>
      <c r="SDK35" s="180"/>
      <c r="SDL35" s="180"/>
      <c r="SDM35" s="180"/>
      <c r="SDN35" s="180"/>
      <c r="SDO35" s="180"/>
      <c r="SDP35" s="180"/>
      <c r="SDQ35" s="180"/>
      <c r="SDR35" s="180"/>
      <c r="SDS35" s="180"/>
      <c r="SDT35" s="180"/>
      <c r="SDU35" s="180"/>
      <c r="SDV35" s="180"/>
      <c r="SDW35" s="180"/>
      <c r="SDX35" s="180"/>
      <c r="SDY35" s="180"/>
      <c r="SDZ35" s="180"/>
      <c r="SEA35" s="180"/>
      <c r="SEB35" s="180"/>
      <c r="SEC35" s="180"/>
      <c r="SED35" s="180"/>
      <c r="SEE35" s="180"/>
      <c r="SEF35" s="180"/>
      <c r="SEG35" s="180"/>
      <c r="SEH35" s="180"/>
      <c r="SEI35" s="180"/>
      <c r="SEJ35" s="180"/>
      <c r="SEK35" s="180"/>
      <c r="SEL35" s="180"/>
      <c r="SEM35" s="180"/>
      <c r="SEN35" s="180"/>
      <c r="SEO35" s="180"/>
      <c r="SEP35" s="180"/>
      <c r="SEQ35" s="180"/>
      <c r="SER35" s="180"/>
      <c r="SES35" s="180"/>
      <c r="SET35" s="180"/>
      <c r="SEU35" s="180"/>
      <c r="SEV35" s="180"/>
      <c r="SEW35" s="180"/>
      <c r="SEX35" s="180"/>
      <c r="SEY35" s="180"/>
      <c r="SEZ35" s="180"/>
      <c r="SFA35" s="180"/>
      <c r="SFB35" s="180"/>
      <c r="SFC35" s="180"/>
      <c r="SFD35" s="180"/>
      <c r="SFE35" s="180"/>
      <c r="SFF35" s="180"/>
      <c r="SFG35" s="180"/>
      <c r="SFH35" s="180"/>
      <c r="SFI35" s="180"/>
      <c r="SFJ35" s="180"/>
      <c r="SFK35" s="180"/>
      <c r="SFL35" s="180"/>
      <c r="SFM35" s="180"/>
      <c r="SFN35" s="180"/>
      <c r="SFO35" s="180"/>
      <c r="SFP35" s="180"/>
      <c r="SFQ35" s="180"/>
      <c r="SFR35" s="180"/>
      <c r="SFS35" s="180"/>
      <c r="SFT35" s="180"/>
      <c r="SFU35" s="180"/>
      <c r="SFV35" s="180"/>
      <c r="SFW35" s="180"/>
      <c r="SFX35" s="180"/>
      <c r="SFY35" s="180"/>
      <c r="SFZ35" s="180"/>
      <c r="SGA35" s="180"/>
      <c r="SGB35" s="180"/>
      <c r="SGC35" s="180"/>
      <c r="SGD35" s="180"/>
      <c r="SGE35" s="180"/>
      <c r="SGF35" s="180"/>
      <c r="SGG35" s="180"/>
      <c r="SGH35" s="180"/>
      <c r="SGI35" s="180"/>
      <c r="SGJ35" s="180"/>
      <c r="SGK35" s="180"/>
      <c r="SGL35" s="180"/>
      <c r="SGM35" s="180"/>
      <c r="SGN35" s="180"/>
      <c r="SGO35" s="180"/>
      <c r="SGP35" s="180"/>
      <c r="SGQ35" s="180"/>
      <c r="SGR35" s="180"/>
      <c r="SGS35" s="180"/>
      <c r="SGT35" s="180"/>
      <c r="SGU35" s="180"/>
      <c r="SGV35" s="180"/>
      <c r="SGW35" s="180"/>
      <c r="SGX35" s="180"/>
      <c r="SGY35" s="180"/>
      <c r="SGZ35" s="180"/>
      <c r="SHA35" s="180"/>
      <c r="SHB35" s="180"/>
      <c r="SHC35" s="180"/>
      <c r="SHD35" s="180"/>
      <c r="SHE35" s="180"/>
      <c r="SHF35" s="180"/>
      <c r="SHG35" s="180"/>
      <c r="SHH35" s="180"/>
      <c r="SHI35" s="180"/>
      <c r="SHJ35" s="180"/>
      <c r="SHK35" s="180"/>
      <c r="SHL35" s="180"/>
      <c r="SHM35" s="180"/>
      <c r="SHN35" s="180"/>
      <c r="SHO35" s="180"/>
      <c r="SHP35" s="180"/>
      <c r="SHQ35" s="180"/>
      <c r="SHR35" s="180"/>
      <c r="SHS35" s="180"/>
      <c r="SHT35" s="180"/>
      <c r="SHU35" s="180"/>
      <c r="SHV35" s="180"/>
      <c r="SHW35" s="180"/>
      <c r="SHX35" s="180"/>
      <c r="SHY35" s="180"/>
      <c r="SHZ35" s="180"/>
      <c r="SIA35" s="180"/>
      <c r="SIB35" s="180"/>
      <c r="SIC35" s="180"/>
      <c r="SID35" s="180"/>
      <c r="SIE35" s="180"/>
      <c r="SIF35" s="180"/>
      <c r="SIG35" s="180"/>
      <c r="SIH35" s="180"/>
      <c r="SII35" s="180"/>
      <c r="SIJ35" s="180"/>
      <c r="SIK35" s="180"/>
      <c r="SIL35" s="180"/>
      <c r="SIM35" s="180"/>
      <c r="SIN35" s="180"/>
      <c r="SIO35" s="180"/>
      <c r="SIP35" s="180"/>
      <c r="SIQ35" s="180"/>
      <c r="SIR35" s="180"/>
      <c r="SIS35" s="180"/>
      <c r="SIT35" s="180"/>
      <c r="SIU35" s="180"/>
      <c r="SIV35" s="180"/>
      <c r="SIW35" s="180"/>
      <c r="SIX35" s="180"/>
      <c r="SIY35" s="180"/>
      <c r="SIZ35" s="180"/>
      <c r="SJA35" s="180"/>
      <c r="SJB35" s="180"/>
      <c r="SJC35" s="180"/>
      <c r="SJD35" s="180"/>
      <c r="SJE35" s="180"/>
      <c r="SJF35" s="180"/>
      <c r="SJG35" s="180"/>
      <c r="SJH35" s="180"/>
      <c r="SJI35" s="180"/>
      <c r="SJJ35" s="180"/>
      <c r="SJK35" s="180"/>
      <c r="SJL35" s="180"/>
      <c r="SJM35" s="180"/>
      <c r="SJN35" s="180"/>
      <c r="SJO35" s="180"/>
      <c r="SJP35" s="180"/>
      <c r="SJQ35" s="180"/>
      <c r="SJR35" s="180"/>
      <c r="SJS35" s="180"/>
      <c r="SJT35" s="180"/>
      <c r="SJU35" s="180"/>
      <c r="SJV35" s="180"/>
      <c r="SJW35" s="180"/>
      <c r="SJX35" s="180"/>
      <c r="SJY35" s="180"/>
      <c r="SJZ35" s="180"/>
      <c r="SKA35" s="180"/>
      <c r="SKB35" s="180"/>
      <c r="SKC35" s="180"/>
      <c r="SKD35" s="180"/>
      <c r="SKE35" s="180"/>
      <c r="SKF35" s="180"/>
      <c r="SKG35" s="180"/>
      <c r="SKH35" s="180"/>
      <c r="SKI35" s="180"/>
      <c r="SKJ35" s="180"/>
      <c r="SKK35" s="180"/>
      <c r="SKL35" s="180"/>
      <c r="SKM35" s="180"/>
      <c r="SKN35" s="180"/>
      <c r="SKO35" s="180"/>
      <c r="SKP35" s="180"/>
      <c r="SKQ35" s="180"/>
      <c r="SKR35" s="180"/>
      <c r="SKS35" s="180"/>
      <c r="SKT35" s="180"/>
      <c r="SKU35" s="180"/>
      <c r="SKV35" s="180"/>
      <c r="SKW35" s="180"/>
      <c r="SKX35" s="180"/>
      <c r="SKY35" s="180"/>
      <c r="SKZ35" s="180"/>
      <c r="SLA35" s="180"/>
      <c r="SLB35" s="180"/>
      <c r="SLC35" s="180"/>
      <c r="SLD35" s="180"/>
      <c r="SLE35" s="180"/>
      <c r="SLF35" s="180"/>
      <c r="SLG35" s="180"/>
      <c r="SLH35" s="180"/>
      <c r="SLI35" s="180"/>
      <c r="SLJ35" s="180"/>
      <c r="SLK35" s="180"/>
      <c r="SLL35" s="180"/>
      <c r="SLM35" s="180"/>
      <c r="SLN35" s="180"/>
      <c r="SLO35" s="180"/>
      <c r="SLP35" s="180"/>
      <c r="SLQ35" s="180"/>
      <c r="SLR35" s="180"/>
      <c r="SLS35" s="180"/>
      <c r="SLT35" s="180"/>
      <c r="SLU35" s="180"/>
      <c r="SLV35" s="180"/>
      <c r="SLW35" s="180"/>
      <c r="SLX35" s="180"/>
      <c r="SLY35" s="180"/>
      <c r="SLZ35" s="180"/>
      <c r="SMA35" s="180"/>
      <c r="SMB35" s="180"/>
      <c r="SMC35" s="180"/>
      <c r="SMD35" s="180"/>
      <c r="SME35" s="180"/>
      <c r="SMF35" s="180"/>
      <c r="SMG35" s="180"/>
      <c r="SMH35" s="180"/>
      <c r="SMI35" s="180"/>
      <c r="SMJ35" s="180"/>
      <c r="SMK35" s="180"/>
      <c r="SML35" s="180"/>
      <c r="SMM35" s="180"/>
      <c r="SMN35" s="180"/>
      <c r="SMO35" s="180"/>
      <c r="SMP35" s="180"/>
      <c r="SMQ35" s="180"/>
      <c r="SMR35" s="180"/>
      <c r="SMS35" s="180"/>
      <c r="SMT35" s="180"/>
      <c r="SMU35" s="180"/>
      <c r="SMV35" s="180"/>
      <c r="SMW35" s="180"/>
      <c r="SMX35" s="180"/>
      <c r="SMY35" s="180"/>
      <c r="SMZ35" s="180"/>
      <c r="SNA35" s="180"/>
      <c r="SNB35" s="180"/>
      <c r="SNC35" s="180"/>
      <c r="SND35" s="180"/>
      <c r="SNE35" s="180"/>
      <c r="SNF35" s="180"/>
      <c r="SNG35" s="180"/>
      <c r="SNH35" s="180"/>
      <c r="SNI35" s="180"/>
      <c r="SNJ35" s="180"/>
      <c r="SNK35" s="180"/>
      <c r="SNL35" s="180"/>
      <c r="SNM35" s="180"/>
      <c r="SNN35" s="180"/>
      <c r="SNO35" s="180"/>
      <c r="SNP35" s="180"/>
      <c r="SNQ35" s="180"/>
      <c r="SNR35" s="180"/>
      <c r="SNS35" s="180"/>
      <c r="SNT35" s="180"/>
      <c r="SNU35" s="180"/>
      <c r="SNV35" s="180"/>
      <c r="SNW35" s="180"/>
      <c r="SNX35" s="180"/>
      <c r="SNY35" s="180"/>
      <c r="SNZ35" s="180"/>
      <c r="SOA35" s="180"/>
      <c r="SOB35" s="180"/>
      <c r="SOC35" s="180"/>
      <c r="SOD35" s="180"/>
      <c r="SOE35" s="180"/>
      <c r="SOF35" s="180"/>
      <c r="SOG35" s="180"/>
      <c r="SOH35" s="180"/>
      <c r="SOI35" s="180"/>
      <c r="SOJ35" s="180"/>
      <c r="SOK35" s="180"/>
      <c r="SOL35" s="180"/>
      <c r="SOM35" s="180"/>
      <c r="SON35" s="180"/>
      <c r="SOO35" s="180"/>
      <c r="SOP35" s="180"/>
      <c r="SOQ35" s="180"/>
      <c r="SOR35" s="180"/>
      <c r="SOS35" s="180"/>
      <c r="SOT35" s="180"/>
      <c r="SOU35" s="180"/>
      <c r="SOV35" s="180"/>
      <c r="SOW35" s="180"/>
      <c r="SOX35" s="180"/>
      <c r="SOY35" s="180"/>
      <c r="SOZ35" s="180"/>
      <c r="SPA35" s="180"/>
      <c r="SPB35" s="180"/>
      <c r="SPC35" s="180"/>
      <c r="SPD35" s="180"/>
      <c r="SPE35" s="180"/>
      <c r="SPF35" s="180"/>
      <c r="SPG35" s="180"/>
      <c r="SPH35" s="180"/>
      <c r="SPI35" s="180"/>
      <c r="SPJ35" s="180"/>
      <c r="SPK35" s="180"/>
      <c r="SPL35" s="180"/>
      <c r="SPM35" s="180"/>
      <c r="SPN35" s="180"/>
      <c r="SPO35" s="180"/>
      <c r="SPP35" s="180"/>
      <c r="SPQ35" s="180"/>
      <c r="SPR35" s="180"/>
      <c r="SPS35" s="180"/>
      <c r="SPT35" s="180"/>
      <c r="SPU35" s="180"/>
      <c r="SPV35" s="180"/>
      <c r="SPW35" s="180"/>
      <c r="SPX35" s="180"/>
      <c r="SPY35" s="180"/>
      <c r="SPZ35" s="180"/>
      <c r="SQA35" s="180"/>
      <c r="SQB35" s="180"/>
      <c r="SQC35" s="180"/>
      <c r="SQD35" s="180"/>
      <c r="SQE35" s="180"/>
      <c r="SQF35" s="180"/>
      <c r="SQG35" s="180"/>
      <c r="SQH35" s="180"/>
      <c r="SQI35" s="180"/>
      <c r="SQJ35" s="180"/>
      <c r="SQK35" s="180"/>
      <c r="SQL35" s="180"/>
      <c r="SQM35" s="180"/>
      <c r="SQN35" s="180"/>
      <c r="SQO35" s="180"/>
      <c r="SQP35" s="180"/>
      <c r="SQQ35" s="180"/>
      <c r="SQR35" s="180"/>
      <c r="SQS35" s="180"/>
      <c r="SQT35" s="180"/>
      <c r="SQU35" s="180"/>
      <c r="SQV35" s="180"/>
      <c r="SQW35" s="180"/>
      <c r="SQX35" s="180"/>
      <c r="SQY35" s="180"/>
      <c r="SQZ35" s="180"/>
      <c r="SRA35" s="180"/>
      <c r="SRB35" s="180"/>
      <c r="SRC35" s="180"/>
      <c r="SRD35" s="180"/>
      <c r="SRE35" s="180"/>
      <c r="SRF35" s="180"/>
      <c r="SRG35" s="180"/>
      <c r="SRH35" s="180"/>
      <c r="SRI35" s="180"/>
      <c r="SRJ35" s="180"/>
      <c r="SRK35" s="180"/>
      <c r="SRL35" s="180"/>
      <c r="SRM35" s="180"/>
      <c r="SRN35" s="180"/>
      <c r="SRO35" s="180"/>
      <c r="SRP35" s="180"/>
      <c r="SRQ35" s="180"/>
      <c r="SRR35" s="180"/>
      <c r="SRS35" s="180"/>
      <c r="SRT35" s="180"/>
      <c r="SRU35" s="180"/>
      <c r="SRV35" s="180"/>
      <c r="SRW35" s="180"/>
      <c r="SRX35" s="180"/>
      <c r="SRY35" s="180"/>
      <c r="SRZ35" s="180"/>
      <c r="SSA35" s="180"/>
      <c r="SSB35" s="180"/>
      <c r="SSC35" s="180"/>
      <c r="SSD35" s="180"/>
      <c r="SSE35" s="180"/>
      <c r="SSF35" s="180"/>
      <c r="SSG35" s="180"/>
      <c r="SSH35" s="180"/>
      <c r="SSI35" s="180"/>
      <c r="SSJ35" s="180"/>
      <c r="SSK35" s="180"/>
      <c r="SSL35" s="180"/>
      <c r="SSM35" s="180"/>
      <c r="SSN35" s="180"/>
      <c r="SSO35" s="180"/>
      <c r="SSP35" s="180"/>
      <c r="SSQ35" s="180"/>
      <c r="SSR35" s="180"/>
      <c r="SSS35" s="180"/>
      <c r="SST35" s="180"/>
      <c r="SSU35" s="180"/>
      <c r="SSV35" s="180"/>
      <c r="SSW35" s="180"/>
      <c r="SSX35" s="180"/>
      <c r="SSY35" s="180"/>
      <c r="SSZ35" s="180"/>
      <c r="STA35" s="180"/>
      <c r="STB35" s="180"/>
      <c r="STC35" s="180"/>
      <c r="STD35" s="180"/>
      <c r="STE35" s="180"/>
      <c r="STF35" s="180"/>
      <c r="STG35" s="180"/>
      <c r="STH35" s="180"/>
      <c r="STI35" s="180"/>
      <c r="STJ35" s="180"/>
      <c r="STK35" s="180"/>
      <c r="STL35" s="180"/>
      <c r="STM35" s="180"/>
      <c r="STN35" s="180"/>
      <c r="STO35" s="180"/>
      <c r="STP35" s="180"/>
      <c r="STQ35" s="180"/>
      <c r="STR35" s="180"/>
      <c r="STS35" s="180"/>
      <c r="STT35" s="180"/>
      <c r="STU35" s="180"/>
      <c r="STV35" s="180"/>
      <c r="STW35" s="180"/>
      <c r="STX35" s="180"/>
      <c r="STY35" s="180"/>
      <c r="STZ35" s="180"/>
      <c r="SUA35" s="180"/>
      <c r="SUB35" s="180"/>
      <c r="SUC35" s="180"/>
      <c r="SUD35" s="180"/>
      <c r="SUE35" s="180"/>
      <c r="SUF35" s="180"/>
      <c r="SUG35" s="180"/>
      <c r="SUH35" s="180"/>
      <c r="SUI35" s="180"/>
      <c r="SUJ35" s="180"/>
      <c r="SUK35" s="180"/>
      <c r="SUL35" s="180"/>
      <c r="SUM35" s="180"/>
      <c r="SUN35" s="180"/>
      <c r="SUO35" s="180"/>
      <c r="SUP35" s="180"/>
      <c r="SUQ35" s="180"/>
      <c r="SUR35" s="180"/>
      <c r="SUS35" s="180"/>
      <c r="SUT35" s="180"/>
      <c r="SUU35" s="180"/>
      <c r="SUV35" s="180"/>
      <c r="SUW35" s="180"/>
      <c r="SUX35" s="180"/>
      <c r="SUY35" s="180"/>
      <c r="SUZ35" s="180"/>
      <c r="SVA35" s="180"/>
      <c r="SVB35" s="180"/>
      <c r="SVC35" s="180"/>
      <c r="SVD35" s="180"/>
      <c r="SVE35" s="180"/>
      <c r="SVF35" s="180"/>
      <c r="SVG35" s="180"/>
      <c r="SVH35" s="180"/>
      <c r="SVI35" s="180"/>
      <c r="SVJ35" s="180"/>
      <c r="SVK35" s="180"/>
      <c r="SVL35" s="180"/>
      <c r="SVM35" s="180"/>
      <c r="SVN35" s="180"/>
      <c r="SVO35" s="180"/>
      <c r="SVP35" s="180"/>
      <c r="SVQ35" s="180"/>
      <c r="SVR35" s="180"/>
      <c r="SVS35" s="180"/>
      <c r="SVT35" s="180"/>
      <c r="SVU35" s="180"/>
      <c r="SVV35" s="180"/>
      <c r="SVW35" s="180"/>
      <c r="SVX35" s="180"/>
      <c r="SVY35" s="180"/>
      <c r="SVZ35" s="180"/>
      <c r="SWA35" s="180"/>
      <c r="SWB35" s="180"/>
      <c r="SWC35" s="180"/>
      <c r="SWD35" s="180"/>
      <c r="SWE35" s="180"/>
      <c r="SWF35" s="180"/>
      <c r="SWG35" s="180"/>
      <c r="SWH35" s="180"/>
      <c r="SWI35" s="180"/>
      <c r="SWJ35" s="180"/>
      <c r="SWK35" s="180"/>
      <c r="SWL35" s="180"/>
      <c r="SWM35" s="180"/>
      <c r="SWN35" s="180"/>
      <c r="SWO35" s="180"/>
      <c r="SWP35" s="180"/>
      <c r="SWQ35" s="180"/>
      <c r="SWR35" s="180"/>
      <c r="SWS35" s="180"/>
      <c r="SWT35" s="180"/>
      <c r="SWU35" s="180"/>
      <c r="SWV35" s="180"/>
      <c r="SWW35" s="180"/>
      <c r="SWX35" s="180"/>
      <c r="SWY35" s="180"/>
      <c r="SWZ35" s="180"/>
      <c r="SXA35" s="180"/>
      <c r="SXB35" s="180"/>
      <c r="SXC35" s="180"/>
      <c r="SXD35" s="180"/>
      <c r="SXE35" s="180"/>
      <c r="SXF35" s="180"/>
      <c r="SXG35" s="180"/>
      <c r="SXH35" s="180"/>
      <c r="SXI35" s="180"/>
      <c r="SXJ35" s="180"/>
      <c r="SXK35" s="180"/>
      <c r="SXL35" s="180"/>
      <c r="SXM35" s="180"/>
      <c r="SXN35" s="180"/>
      <c r="SXO35" s="180"/>
      <c r="SXP35" s="180"/>
      <c r="SXQ35" s="180"/>
      <c r="SXR35" s="180"/>
      <c r="SXS35" s="180"/>
      <c r="SXT35" s="180"/>
      <c r="SXU35" s="180"/>
      <c r="SXV35" s="180"/>
      <c r="SXW35" s="180"/>
      <c r="SXX35" s="180"/>
      <c r="SXY35" s="180"/>
      <c r="SXZ35" s="180"/>
      <c r="SYA35" s="180"/>
      <c r="SYB35" s="180"/>
      <c r="SYC35" s="180"/>
      <c r="SYD35" s="180"/>
      <c r="SYE35" s="180"/>
      <c r="SYF35" s="180"/>
      <c r="SYG35" s="180"/>
      <c r="SYH35" s="180"/>
      <c r="SYI35" s="180"/>
      <c r="SYJ35" s="180"/>
      <c r="SYK35" s="180"/>
      <c r="SYL35" s="180"/>
      <c r="SYM35" s="180"/>
      <c r="SYN35" s="180"/>
      <c r="SYO35" s="180"/>
      <c r="SYP35" s="180"/>
      <c r="SYQ35" s="180"/>
      <c r="SYR35" s="180"/>
      <c r="SYS35" s="180"/>
      <c r="SYT35" s="180"/>
      <c r="SYU35" s="180"/>
      <c r="SYV35" s="180"/>
      <c r="SYW35" s="180"/>
      <c r="SYX35" s="180"/>
      <c r="SYY35" s="180"/>
      <c r="SYZ35" s="180"/>
      <c r="SZA35" s="180"/>
      <c r="SZB35" s="180"/>
      <c r="SZC35" s="180"/>
      <c r="SZD35" s="180"/>
      <c r="SZE35" s="180"/>
      <c r="SZF35" s="180"/>
      <c r="SZG35" s="180"/>
      <c r="SZH35" s="180"/>
      <c r="SZI35" s="180"/>
      <c r="SZJ35" s="180"/>
      <c r="SZK35" s="180"/>
      <c r="SZL35" s="180"/>
      <c r="SZM35" s="180"/>
      <c r="SZN35" s="180"/>
      <c r="SZO35" s="180"/>
      <c r="SZP35" s="180"/>
      <c r="SZQ35" s="180"/>
      <c r="SZR35" s="180"/>
      <c r="SZS35" s="180"/>
      <c r="SZT35" s="180"/>
      <c r="SZU35" s="180"/>
      <c r="SZV35" s="180"/>
      <c r="SZW35" s="180"/>
      <c r="SZX35" s="180"/>
      <c r="SZY35" s="180"/>
      <c r="SZZ35" s="180"/>
      <c r="TAA35" s="180"/>
      <c r="TAB35" s="180"/>
      <c r="TAC35" s="180"/>
      <c r="TAD35" s="180"/>
      <c r="TAE35" s="180"/>
      <c r="TAF35" s="180"/>
      <c r="TAG35" s="180"/>
      <c r="TAH35" s="180"/>
      <c r="TAI35" s="180"/>
      <c r="TAJ35" s="180"/>
      <c r="TAK35" s="180"/>
      <c r="TAL35" s="180"/>
      <c r="TAM35" s="180"/>
      <c r="TAN35" s="180"/>
      <c r="TAO35" s="180"/>
      <c r="TAP35" s="180"/>
      <c r="TAQ35" s="180"/>
      <c r="TAR35" s="180"/>
      <c r="TAS35" s="180"/>
      <c r="TAT35" s="180"/>
      <c r="TAU35" s="180"/>
      <c r="TAV35" s="180"/>
      <c r="TAW35" s="180"/>
      <c r="TAX35" s="180"/>
      <c r="TAY35" s="180"/>
      <c r="TAZ35" s="180"/>
      <c r="TBA35" s="180"/>
      <c r="TBB35" s="180"/>
      <c r="TBC35" s="180"/>
      <c r="TBD35" s="180"/>
      <c r="TBE35" s="180"/>
      <c r="TBF35" s="180"/>
      <c r="TBG35" s="180"/>
      <c r="TBH35" s="180"/>
      <c r="TBI35" s="180"/>
      <c r="TBJ35" s="180"/>
      <c r="TBK35" s="180"/>
      <c r="TBL35" s="180"/>
      <c r="TBM35" s="180"/>
      <c r="TBN35" s="180"/>
      <c r="TBO35" s="180"/>
      <c r="TBP35" s="180"/>
      <c r="TBQ35" s="180"/>
      <c r="TBR35" s="180"/>
      <c r="TBS35" s="180"/>
      <c r="TBT35" s="180"/>
      <c r="TBU35" s="180"/>
      <c r="TBV35" s="180"/>
      <c r="TBW35" s="180"/>
      <c r="TBX35" s="180"/>
      <c r="TBY35" s="180"/>
      <c r="TBZ35" s="180"/>
      <c r="TCA35" s="180"/>
      <c r="TCB35" s="180"/>
      <c r="TCC35" s="180"/>
      <c r="TCD35" s="180"/>
      <c r="TCE35" s="180"/>
      <c r="TCF35" s="180"/>
      <c r="TCG35" s="180"/>
      <c r="TCH35" s="180"/>
      <c r="TCI35" s="180"/>
      <c r="TCJ35" s="180"/>
      <c r="TCK35" s="180"/>
      <c r="TCL35" s="180"/>
      <c r="TCM35" s="180"/>
      <c r="TCN35" s="180"/>
      <c r="TCO35" s="180"/>
      <c r="TCP35" s="180"/>
      <c r="TCQ35" s="180"/>
      <c r="TCR35" s="180"/>
      <c r="TCS35" s="180"/>
      <c r="TCT35" s="180"/>
      <c r="TCU35" s="180"/>
      <c r="TCV35" s="180"/>
      <c r="TCW35" s="180"/>
      <c r="TCX35" s="180"/>
      <c r="TCY35" s="180"/>
      <c r="TCZ35" s="180"/>
      <c r="TDA35" s="180"/>
      <c r="TDB35" s="180"/>
      <c r="TDC35" s="180"/>
      <c r="TDD35" s="180"/>
      <c r="TDE35" s="180"/>
      <c r="TDF35" s="180"/>
      <c r="TDG35" s="180"/>
      <c r="TDH35" s="180"/>
      <c r="TDI35" s="180"/>
      <c r="TDJ35" s="180"/>
      <c r="TDK35" s="180"/>
      <c r="TDL35" s="180"/>
      <c r="TDM35" s="180"/>
      <c r="TDN35" s="180"/>
      <c r="TDO35" s="180"/>
      <c r="TDP35" s="180"/>
      <c r="TDQ35" s="180"/>
      <c r="TDR35" s="180"/>
      <c r="TDS35" s="180"/>
      <c r="TDT35" s="180"/>
      <c r="TDU35" s="180"/>
      <c r="TDV35" s="180"/>
      <c r="TDW35" s="180"/>
      <c r="TDX35" s="180"/>
      <c r="TDY35" s="180"/>
      <c r="TDZ35" s="180"/>
      <c r="TEA35" s="180"/>
      <c r="TEB35" s="180"/>
      <c r="TEC35" s="180"/>
      <c r="TED35" s="180"/>
      <c r="TEE35" s="180"/>
      <c r="TEF35" s="180"/>
      <c r="TEG35" s="180"/>
      <c r="TEH35" s="180"/>
      <c r="TEI35" s="180"/>
      <c r="TEJ35" s="180"/>
      <c r="TEK35" s="180"/>
      <c r="TEL35" s="180"/>
      <c r="TEM35" s="180"/>
      <c r="TEN35" s="180"/>
      <c r="TEO35" s="180"/>
      <c r="TEP35" s="180"/>
      <c r="TEQ35" s="180"/>
      <c r="TER35" s="180"/>
      <c r="TES35" s="180"/>
      <c r="TET35" s="180"/>
      <c r="TEU35" s="180"/>
      <c r="TEV35" s="180"/>
      <c r="TEW35" s="180"/>
      <c r="TEX35" s="180"/>
      <c r="TEY35" s="180"/>
      <c r="TEZ35" s="180"/>
      <c r="TFA35" s="180"/>
      <c r="TFB35" s="180"/>
      <c r="TFC35" s="180"/>
      <c r="TFD35" s="180"/>
      <c r="TFE35" s="180"/>
      <c r="TFF35" s="180"/>
      <c r="TFG35" s="180"/>
      <c r="TFH35" s="180"/>
      <c r="TFI35" s="180"/>
      <c r="TFJ35" s="180"/>
      <c r="TFK35" s="180"/>
      <c r="TFL35" s="180"/>
      <c r="TFM35" s="180"/>
      <c r="TFN35" s="180"/>
      <c r="TFO35" s="180"/>
      <c r="TFP35" s="180"/>
      <c r="TFQ35" s="180"/>
      <c r="TFR35" s="180"/>
      <c r="TFS35" s="180"/>
      <c r="TFT35" s="180"/>
      <c r="TFU35" s="180"/>
      <c r="TFV35" s="180"/>
      <c r="TFW35" s="180"/>
      <c r="TFX35" s="180"/>
      <c r="TFY35" s="180"/>
      <c r="TFZ35" s="180"/>
      <c r="TGA35" s="180"/>
      <c r="TGB35" s="180"/>
      <c r="TGC35" s="180"/>
      <c r="TGD35" s="180"/>
      <c r="TGE35" s="180"/>
      <c r="TGF35" s="180"/>
      <c r="TGG35" s="180"/>
      <c r="TGH35" s="180"/>
      <c r="TGI35" s="180"/>
      <c r="TGJ35" s="180"/>
      <c r="TGK35" s="180"/>
      <c r="TGL35" s="180"/>
      <c r="TGM35" s="180"/>
      <c r="TGN35" s="180"/>
      <c r="TGO35" s="180"/>
      <c r="TGP35" s="180"/>
      <c r="TGQ35" s="180"/>
      <c r="TGR35" s="180"/>
      <c r="TGS35" s="180"/>
      <c r="TGT35" s="180"/>
      <c r="TGU35" s="180"/>
      <c r="TGV35" s="180"/>
      <c r="TGW35" s="180"/>
      <c r="TGX35" s="180"/>
      <c r="TGY35" s="180"/>
      <c r="TGZ35" s="180"/>
      <c r="THA35" s="180"/>
      <c r="THB35" s="180"/>
      <c r="THC35" s="180"/>
      <c r="THD35" s="180"/>
      <c r="THE35" s="180"/>
      <c r="THF35" s="180"/>
      <c r="THG35" s="180"/>
      <c r="THH35" s="180"/>
      <c r="THI35" s="180"/>
      <c r="THJ35" s="180"/>
      <c r="THK35" s="180"/>
      <c r="THL35" s="180"/>
      <c r="THM35" s="180"/>
      <c r="THN35" s="180"/>
      <c r="THO35" s="180"/>
      <c r="THP35" s="180"/>
      <c r="THQ35" s="180"/>
      <c r="THR35" s="180"/>
      <c r="THS35" s="180"/>
      <c r="THT35" s="180"/>
      <c r="THU35" s="180"/>
      <c r="THV35" s="180"/>
      <c r="THW35" s="180"/>
      <c r="THX35" s="180"/>
      <c r="THY35" s="180"/>
      <c r="THZ35" s="180"/>
      <c r="TIA35" s="180"/>
      <c r="TIB35" s="180"/>
      <c r="TIC35" s="180"/>
      <c r="TID35" s="180"/>
      <c r="TIE35" s="180"/>
      <c r="TIF35" s="180"/>
      <c r="TIG35" s="180"/>
      <c r="TIH35" s="180"/>
      <c r="TII35" s="180"/>
      <c r="TIJ35" s="180"/>
      <c r="TIK35" s="180"/>
      <c r="TIL35" s="180"/>
      <c r="TIM35" s="180"/>
      <c r="TIN35" s="180"/>
      <c r="TIO35" s="180"/>
      <c r="TIP35" s="180"/>
      <c r="TIQ35" s="180"/>
      <c r="TIR35" s="180"/>
      <c r="TIS35" s="180"/>
      <c r="TIT35" s="180"/>
      <c r="TIU35" s="180"/>
      <c r="TIV35" s="180"/>
      <c r="TIW35" s="180"/>
      <c r="TIX35" s="180"/>
      <c r="TIY35" s="180"/>
      <c r="TIZ35" s="180"/>
      <c r="TJA35" s="180"/>
      <c r="TJB35" s="180"/>
      <c r="TJC35" s="180"/>
      <c r="TJD35" s="180"/>
      <c r="TJE35" s="180"/>
      <c r="TJF35" s="180"/>
      <c r="TJG35" s="180"/>
      <c r="TJH35" s="180"/>
      <c r="TJI35" s="180"/>
      <c r="TJJ35" s="180"/>
      <c r="TJK35" s="180"/>
      <c r="TJL35" s="180"/>
      <c r="TJM35" s="180"/>
      <c r="TJN35" s="180"/>
      <c r="TJO35" s="180"/>
      <c r="TJP35" s="180"/>
      <c r="TJQ35" s="180"/>
      <c r="TJR35" s="180"/>
      <c r="TJS35" s="180"/>
      <c r="TJT35" s="180"/>
      <c r="TJU35" s="180"/>
      <c r="TJV35" s="180"/>
      <c r="TJW35" s="180"/>
      <c r="TJX35" s="180"/>
      <c r="TJY35" s="180"/>
      <c r="TJZ35" s="180"/>
      <c r="TKA35" s="180"/>
      <c r="TKB35" s="180"/>
      <c r="TKC35" s="180"/>
      <c r="TKD35" s="180"/>
      <c r="TKE35" s="180"/>
      <c r="TKF35" s="180"/>
      <c r="TKG35" s="180"/>
      <c r="TKH35" s="180"/>
      <c r="TKI35" s="180"/>
      <c r="TKJ35" s="180"/>
      <c r="TKK35" s="180"/>
      <c r="TKL35" s="180"/>
      <c r="TKM35" s="180"/>
      <c r="TKN35" s="180"/>
      <c r="TKO35" s="180"/>
      <c r="TKP35" s="180"/>
      <c r="TKQ35" s="180"/>
      <c r="TKR35" s="180"/>
      <c r="TKS35" s="180"/>
      <c r="TKT35" s="180"/>
      <c r="TKU35" s="180"/>
      <c r="TKV35" s="180"/>
      <c r="TKW35" s="180"/>
      <c r="TKX35" s="180"/>
      <c r="TKY35" s="180"/>
      <c r="TKZ35" s="180"/>
      <c r="TLA35" s="180"/>
      <c r="TLB35" s="180"/>
      <c r="TLC35" s="180"/>
      <c r="TLD35" s="180"/>
      <c r="TLE35" s="180"/>
      <c r="TLF35" s="180"/>
      <c r="TLG35" s="180"/>
      <c r="TLH35" s="180"/>
      <c r="TLI35" s="180"/>
      <c r="TLJ35" s="180"/>
      <c r="TLK35" s="180"/>
      <c r="TLL35" s="180"/>
      <c r="TLM35" s="180"/>
      <c r="TLN35" s="180"/>
      <c r="TLO35" s="180"/>
      <c r="TLP35" s="180"/>
      <c r="TLQ35" s="180"/>
      <c r="TLR35" s="180"/>
      <c r="TLS35" s="180"/>
      <c r="TLT35" s="180"/>
      <c r="TLU35" s="180"/>
      <c r="TLV35" s="180"/>
      <c r="TLW35" s="180"/>
      <c r="TLX35" s="180"/>
      <c r="TLY35" s="180"/>
      <c r="TLZ35" s="180"/>
      <c r="TMA35" s="180"/>
      <c r="TMB35" s="180"/>
      <c r="TMC35" s="180"/>
      <c r="TMD35" s="180"/>
      <c r="TME35" s="180"/>
      <c r="TMF35" s="180"/>
      <c r="TMG35" s="180"/>
      <c r="TMH35" s="180"/>
      <c r="TMI35" s="180"/>
      <c r="TMJ35" s="180"/>
      <c r="TMK35" s="180"/>
      <c r="TML35" s="180"/>
      <c r="TMM35" s="180"/>
      <c r="TMN35" s="180"/>
      <c r="TMO35" s="180"/>
      <c r="TMP35" s="180"/>
      <c r="TMQ35" s="180"/>
      <c r="TMR35" s="180"/>
      <c r="TMS35" s="180"/>
      <c r="TMT35" s="180"/>
      <c r="TMU35" s="180"/>
      <c r="TMV35" s="180"/>
      <c r="TMW35" s="180"/>
      <c r="TMX35" s="180"/>
      <c r="TMY35" s="180"/>
      <c r="TMZ35" s="180"/>
      <c r="TNA35" s="180"/>
      <c r="TNB35" s="180"/>
      <c r="TNC35" s="180"/>
      <c r="TND35" s="180"/>
      <c r="TNE35" s="180"/>
      <c r="TNF35" s="180"/>
      <c r="TNG35" s="180"/>
      <c r="TNH35" s="180"/>
      <c r="TNI35" s="180"/>
      <c r="TNJ35" s="180"/>
      <c r="TNK35" s="180"/>
      <c r="TNL35" s="180"/>
      <c r="TNM35" s="180"/>
      <c r="TNN35" s="180"/>
      <c r="TNO35" s="180"/>
      <c r="TNP35" s="180"/>
      <c r="TNQ35" s="180"/>
      <c r="TNR35" s="180"/>
      <c r="TNS35" s="180"/>
      <c r="TNT35" s="180"/>
      <c r="TNU35" s="180"/>
      <c r="TNV35" s="180"/>
      <c r="TNW35" s="180"/>
      <c r="TNX35" s="180"/>
      <c r="TNY35" s="180"/>
      <c r="TNZ35" s="180"/>
      <c r="TOA35" s="180"/>
      <c r="TOB35" s="180"/>
      <c r="TOC35" s="180"/>
      <c r="TOD35" s="180"/>
      <c r="TOE35" s="180"/>
      <c r="TOF35" s="180"/>
      <c r="TOG35" s="180"/>
      <c r="TOH35" s="180"/>
      <c r="TOI35" s="180"/>
      <c r="TOJ35" s="180"/>
      <c r="TOK35" s="180"/>
      <c r="TOL35" s="180"/>
      <c r="TOM35" s="180"/>
      <c r="TON35" s="180"/>
      <c r="TOO35" s="180"/>
      <c r="TOP35" s="180"/>
      <c r="TOQ35" s="180"/>
      <c r="TOR35" s="180"/>
      <c r="TOS35" s="180"/>
      <c r="TOT35" s="180"/>
      <c r="TOU35" s="180"/>
      <c r="TOV35" s="180"/>
      <c r="TOW35" s="180"/>
      <c r="TOX35" s="180"/>
      <c r="TOY35" s="180"/>
      <c r="TOZ35" s="180"/>
      <c r="TPA35" s="180"/>
      <c r="TPB35" s="180"/>
      <c r="TPC35" s="180"/>
      <c r="TPD35" s="180"/>
      <c r="TPE35" s="180"/>
      <c r="TPF35" s="180"/>
      <c r="TPG35" s="180"/>
      <c r="TPH35" s="180"/>
      <c r="TPI35" s="180"/>
      <c r="TPJ35" s="180"/>
      <c r="TPK35" s="180"/>
      <c r="TPL35" s="180"/>
      <c r="TPM35" s="180"/>
      <c r="TPN35" s="180"/>
      <c r="TPO35" s="180"/>
      <c r="TPP35" s="180"/>
      <c r="TPQ35" s="180"/>
      <c r="TPR35" s="180"/>
      <c r="TPS35" s="180"/>
      <c r="TPT35" s="180"/>
      <c r="TPU35" s="180"/>
      <c r="TPV35" s="180"/>
      <c r="TPW35" s="180"/>
      <c r="TPX35" s="180"/>
      <c r="TPY35" s="180"/>
      <c r="TPZ35" s="180"/>
      <c r="TQA35" s="180"/>
      <c r="TQB35" s="180"/>
      <c r="TQC35" s="180"/>
      <c r="TQD35" s="180"/>
      <c r="TQE35" s="180"/>
      <c r="TQF35" s="180"/>
      <c r="TQG35" s="180"/>
      <c r="TQH35" s="180"/>
      <c r="TQI35" s="180"/>
      <c r="TQJ35" s="180"/>
      <c r="TQK35" s="180"/>
      <c r="TQL35" s="180"/>
      <c r="TQM35" s="180"/>
      <c r="TQN35" s="180"/>
      <c r="TQO35" s="180"/>
      <c r="TQP35" s="180"/>
      <c r="TQQ35" s="180"/>
      <c r="TQR35" s="180"/>
      <c r="TQS35" s="180"/>
      <c r="TQT35" s="180"/>
      <c r="TQU35" s="180"/>
      <c r="TQV35" s="180"/>
      <c r="TQW35" s="180"/>
      <c r="TQX35" s="180"/>
      <c r="TQY35" s="180"/>
      <c r="TQZ35" s="180"/>
      <c r="TRA35" s="180"/>
      <c r="TRB35" s="180"/>
      <c r="TRC35" s="180"/>
      <c r="TRD35" s="180"/>
      <c r="TRE35" s="180"/>
      <c r="TRF35" s="180"/>
      <c r="TRG35" s="180"/>
      <c r="TRH35" s="180"/>
      <c r="TRI35" s="180"/>
      <c r="TRJ35" s="180"/>
      <c r="TRK35" s="180"/>
      <c r="TRL35" s="180"/>
      <c r="TRM35" s="180"/>
      <c r="TRN35" s="180"/>
      <c r="TRO35" s="180"/>
      <c r="TRP35" s="180"/>
      <c r="TRQ35" s="180"/>
      <c r="TRR35" s="180"/>
      <c r="TRS35" s="180"/>
      <c r="TRT35" s="180"/>
      <c r="TRU35" s="180"/>
      <c r="TRV35" s="180"/>
      <c r="TRW35" s="180"/>
      <c r="TRX35" s="180"/>
      <c r="TRY35" s="180"/>
      <c r="TRZ35" s="180"/>
      <c r="TSA35" s="180"/>
      <c r="TSB35" s="180"/>
      <c r="TSC35" s="180"/>
      <c r="TSD35" s="180"/>
      <c r="TSE35" s="180"/>
      <c r="TSF35" s="180"/>
      <c r="TSG35" s="180"/>
      <c r="TSH35" s="180"/>
      <c r="TSI35" s="180"/>
      <c r="TSJ35" s="180"/>
      <c r="TSK35" s="180"/>
      <c r="TSL35" s="180"/>
      <c r="TSM35" s="180"/>
      <c r="TSN35" s="180"/>
      <c r="TSO35" s="180"/>
      <c r="TSP35" s="180"/>
      <c r="TSQ35" s="180"/>
      <c r="TSR35" s="180"/>
      <c r="TSS35" s="180"/>
      <c r="TST35" s="180"/>
      <c r="TSU35" s="180"/>
      <c r="TSV35" s="180"/>
      <c r="TSW35" s="180"/>
      <c r="TSX35" s="180"/>
      <c r="TSY35" s="180"/>
      <c r="TSZ35" s="180"/>
      <c r="TTA35" s="180"/>
      <c r="TTB35" s="180"/>
      <c r="TTC35" s="180"/>
      <c r="TTD35" s="180"/>
      <c r="TTE35" s="180"/>
      <c r="TTF35" s="180"/>
      <c r="TTG35" s="180"/>
      <c r="TTH35" s="180"/>
      <c r="TTI35" s="180"/>
      <c r="TTJ35" s="180"/>
      <c r="TTK35" s="180"/>
      <c r="TTL35" s="180"/>
      <c r="TTM35" s="180"/>
      <c r="TTN35" s="180"/>
      <c r="TTO35" s="180"/>
      <c r="TTP35" s="180"/>
      <c r="TTQ35" s="180"/>
      <c r="TTR35" s="180"/>
      <c r="TTS35" s="180"/>
      <c r="TTT35" s="180"/>
      <c r="TTU35" s="180"/>
      <c r="TTV35" s="180"/>
      <c r="TTW35" s="180"/>
      <c r="TTX35" s="180"/>
      <c r="TTY35" s="180"/>
      <c r="TTZ35" s="180"/>
      <c r="TUA35" s="180"/>
      <c r="TUB35" s="180"/>
      <c r="TUC35" s="180"/>
      <c r="TUD35" s="180"/>
      <c r="TUE35" s="180"/>
      <c r="TUF35" s="180"/>
      <c r="TUG35" s="180"/>
      <c r="TUH35" s="180"/>
      <c r="TUI35" s="180"/>
      <c r="TUJ35" s="180"/>
      <c r="TUK35" s="180"/>
      <c r="TUL35" s="180"/>
      <c r="TUM35" s="180"/>
      <c r="TUN35" s="180"/>
      <c r="TUO35" s="180"/>
      <c r="TUP35" s="180"/>
      <c r="TUQ35" s="180"/>
      <c r="TUR35" s="180"/>
      <c r="TUS35" s="180"/>
      <c r="TUT35" s="180"/>
      <c r="TUU35" s="180"/>
      <c r="TUV35" s="180"/>
      <c r="TUW35" s="180"/>
      <c r="TUX35" s="180"/>
      <c r="TUY35" s="180"/>
      <c r="TUZ35" s="180"/>
      <c r="TVA35" s="180"/>
      <c r="TVB35" s="180"/>
      <c r="TVC35" s="180"/>
      <c r="TVD35" s="180"/>
      <c r="TVE35" s="180"/>
      <c r="TVF35" s="180"/>
      <c r="TVG35" s="180"/>
      <c r="TVH35" s="180"/>
      <c r="TVI35" s="180"/>
      <c r="TVJ35" s="180"/>
      <c r="TVK35" s="180"/>
      <c r="TVL35" s="180"/>
      <c r="TVM35" s="180"/>
      <c r="TVN35" s="180"/>
      <c r="TVO35" s="180"/>
      <c r="TVP35" s="180"/>
      <c r="TVQ35" s="180"/>
      <c r="TVR35" s="180"/>
      <c r="TVS35" s="180"/>
      <c r="TVT35" s="180"/>
      <c r="TVU35" s="180"/>
      <c r="TVV35" s="180"/>
      <c r="TVW35" s="180"/>
      <c r="TVX35" s="180"/>
      <c r="TVY35" s="180"/>
      <c r="TVZ35" s="180"/>
      <c r="TWA35" s="180"/>
      <c r="TWB35" s="180"/>
      <c r="TWC35" s="180"/>
      <c r="TWD35" s="180"/>
      <c r="TWE35" s="180"/>
      <c r="TWF35" s="180"/>
      <c r="TWG35" s="180"/>
      <c r="TWH35" s="180"/>
      <c r="TWI35" s="180"/>
      <c r="TWJ35" s="180"/>
      <c r="TWK35" s="180"/>
      <c r="TWL35" s="180"/>
      <c r="TWM35" s="180"/>
      <c r="TWN35" s="180"/>
      <c r="TWO35" s="180"/>
      <c r="TWP35" s="180"/>
      <c r="TWQ35" s="180"/>
      <c r="TWR35" s="180"/>
      <c r="TWS35" s="180"/>
      <c r="TWT35" s="180"/>
      <c r="TWU35" s="180"/>
      <c r="TWV35" s="180"/>
      <c r="TWW35" s="180"/>
      <c r="TWX35" s="180"/>
      <c r="TWY35" s="180"/>
      <c r="TWZ35" s="180"/>
      <c r="TXA35" s="180"/>
      <c r="TXB35" s="180"/>
      <c r="TXC35" s="180"/>
      <c r="TXD35" s="180"/>
      <c r="TXE35" s="180"/>
      <c r="TXF35" s="180"/>
      <c r="TXG35" s="180"/>
      <c r="TXH35" s="180"/>
      <c r="TXI35" s="180"/>
      <c r="TXJ35" s="180"/>
      <c r="TXK35" s="180"/>
      <c r="TXL35" s="180"/>
      <c r="TXM35" s="180"/>
      <c r="TXN35" s="180"/>
      <c r="TXO35" s="180"/>
      <c r="TXP35" s="180"/>
      <c r="TXQ35" s="180"/>
      <c r="TXR35" s="180"/>
      <c r="TXS35" s="180"/>
      <c r="TXT35" s="180"/>
      <c r="TXU35" s="180"/>
      <c r="TXV35" s="180"/>
      <c r="TXW35" s="180"/>
      <c r="TXX35" s="180"/>
      <c r="TXY35" s="180"/>
      <c r="TXZ35" s="180"/>
      <c r="TYA35" s="180"/>
      <c r="TYB35" s="180"/>
      <c r="TYC35" s="180"/>
      <c r="TYD35" s="180"/>
      <c r="TYE35" s="180"/>
      <c r="TYF35" s="180"/>
      <c r="TYG35" s="180"/>
      <c r="TYH35" s="180"/>
      <c r="TYI35" s="180"/>
      <c r="TYJ35" s="180"/>
      <c r="TYK35" s="180"/>
      <c r="TYL35" s="180"/>
      <c r="TYM35" s="180"/>
      <c r="TYN35" s="180"/>
      <c r="TYO35" s="180"/>
      <c r="TYP35" s="180"/>
      <c r="TYQ35" s="180"/>
      <c r="TYR35" s="180"/>
      <c r="TYS35" s="180"/>
      <c r="TYT35" s="180"/>
      <c r="TYU35" s="180"/>
      <c r="TYV35" s="180"/>
      <c r="TYW35" s="180"/>
      <c r="TYX35" s="180"/>
      <c r="TYY35" s="180"/>
      <c r="TYZ35" s="180"/>
      <c r="TZA35" s="180"/>
      <c r="TZB35" s="180"/>
      <c r="TZC35" s="180"/>
      <c r="TZD35" s="180"/>
      <c r="TZE35" s="180"/>
      <c r="TZF35" s="180"/>
      <c r="TZG35" s="180"/>
      <c r="TZH35" s="180"/>
      <c r="TZI35" s="180"/>
      <c r="TZJ35" s="180"/>
      <c r="TZK35" s="180"/>
      <c r="TZL35" s="180"/>
      <c r="TZM35" s="180"/>
      <c r="TZN35" s="180"/>
      <c r="TZO35" s="180"/>
      <c r="TZP35" s="180"/>
      <c r="TZQ35" s="180"/>
      <c r="TZR35" s="180"/>
      <c r="TZS35" s="180"/>
      <c r="TZT35" s="180"/>
      <c r="TZU35" s="180"/>
      <c r="TZV35" s="180"/>
      <c r="TZW35" s="180"/>
      <c r="TZX35" s="180"/>
      <c r="TZY35" s="180"/>
      <c r="TZZ35" s="180"/>
      <c r="UAA35" s="180"/>
      <c r="UAB35" s="180"/>
      <c r="UAC35" s="180"/>
      <c r="UAD35" s="180"/>
      <c r="UAE35" s="180"/>
      <c r="UAF35" s="180"/>
      <c r="UAG35" s="180"/>
      <c r="UAH35" s="180"/>
      <c r="UAI35" s="180"/>
      <c r="UAJ35" s="180"/>
      <c r="UAK35" s="180"/>
      <c r="UAL35" s="180"/>
      <c r="UAM35" s="180"/>
      <c r="UAN35" s="180"/>
      <c r="UAO35" s="180"/>
      <c r="UAP35" s="180"/>
      <c r="UAQ35" s="180"/>
      <c r="UAR35" s="180"/>
      <c r="UAS35" s="180"/>
      <c r="UAT35" s="180"/>
      <c r="UAU35" s="180"/>
      <c r="UAV35" s="180"/>
      <c r="UAW35" s="180"/>
      <c r="UAX35" s="180"/>
      <c r="UAY35" s="180"/>
      <c r="UAZ35" s="180"/>
      <c r="UBA35" s="180"/>
      <c r="UBB35" s="180"/>
      <c r="UBC35" s="180"/>
      <c r="UBD35" s="180"/>
      <c r="UBE35" s="180"/>
      <c r="UBF35" s="180"/>
      <c r="UBG35" s="180"/>
      <c r="UBH35" s="180"/>
      <c r="UBI35" s="180"/>
      <c r="UBJ35" s="180"/>
      <c r="UBK35" s="180"/>
      <c r="UBL35" s="180"/>
      <c r="UBM35" s="180"/>
      <c r="UBN35" s="180"/>
      <c r="UBO35" s="180"/>
      <c r="UBP35" s="180"/>
      <c r="UBQ35" s="180"/>
      <c r="UBR35" s="180"/>
      <c r="UBS35" s="180"/>
      <c r="UBT35" s="180"/>
      <c r="UBU35" s="180"/>
      <c r="UBV35" s="180"/>
      <c r="UBW35" s="180"/>
      <c r="UBX35" s="180"/>
      <c r="UBY35" s="180"/>
      <c r="UBZ35" s="180"/>
      <c r="UCA35" s="180"/>
      <c r="UCB35" s="180"/>
      <c r="UCC35" s="180"/>
      <c r="UCD35" s="180"/>
      <c r="UCE35" s="180"/>
      <c r="UCF35" s="180"/>
      <c r="UCG35" s="180"/>
      <c r="UCH35" s="180"/>
      <c r="UCI35" s="180"/>
      <c r="UCJ35" s="180"/>
      <c r="UCK35" s="180"/>
      <c r="UCL35" s="180"/>
      <c r="UCM35" s="180"/>
      <c r="UCN35" s="180"/>
      <c r="UCO35" s="180"/>
      <c r="UCP35" s="180"/>
      <c r="UCQ35" s="180"/>
      <c r="UCR35" s="180"/>
      <c r="UCS35" s="180"/>
      <c r="UCT35" s="180"/>
      <c r="UCU35" s="180"/>
      <c r="UCV35" s="180"/>
      <c r="UCW35" s="180"/>
      <c r="UCX35" s="180"/>
      <c r="UCY35" s="180"/>
      <c r="UCZ35" s="180"/>
      <c r="UDA35" s="180"/>
      <c r="UDB35" s="180"/>
      <c r="UDC35" s="180"/>
      <c r="UDD35" s="180"/>
      <c r="UDE35" s="180"/>
      <c r="UDF35" s="180"/>
      <c r="UDG35" s="180"/>
      <c r="UDH35" s="180"/>
      <c r="UDI35" s="180"/>
      <c r="UDJ35" s="180"/>
      <c r="UDK35" s="180"/>
      <c r="UDL35" s="180"/>
      <c r="UDM35" s="180"/>
      <c r="UDN35" s="180"/>
      <c r="UDO35" s="180"/>
      <c r="UDP35" s="180"/>
      <c r="UDQ35" s="180"/>
      <c r="UDR35" s="180"/>
      <c r="UDS35" s="180"/>
      <c r="UDT35" s="180"/>
      <c r="UDU35" s="180"/>
      <c r="UDV35" s="180"/>
      <c r="UDW35" s="180"/>
      <c r="UDX35" s="180"/>
      <c r="UDY35" s="180"/>
      <c r="UDZ35" s="180"/>
      <c r="UEA35" s="180"/>
      <c r="UEB35" s="180"/>
      <c r="UEC35" s="180"/>
      <c r="UED35" s="180"/>
      <c r="UEE35" s="180"/>
      <c r="UEF35" s="180"/>
      <c r="UEG35" s="180"/>
      <c r="UEH35" s="180"/>
      <c r="UEI35" s="180"/>
      <c r="UEJ35" s="180"/>
      <c r="UEK35" s="180"/>
      <c r="UEL35" s="180"/>
      <c r="UEM35" s="180"/>
      <c r="UEN35" s="180"/>
      <c r="UEO35" s="180"/>
      <c r="UEP35" s="180"/>
      <c r="UEQ35" s="180"/>
      <c r="UER35" s="180"/>
      <c r="UES35" s="180"/>
      <c r="UET35" s="180"/>
      <c r="UEU35" s="180"/>
      <c r="UEV35" s="180"/>
      <c r="UEW35" s="180"/>
      <c r="UEX35" s="180"/>
      <c r="UEY35" s="180"/>
      <c r="UEZ35" s="180"/>
      <c r="UFA35" s="180"/>
      <c r="UFB35" s="180"/>
      <c r="UFC35" s="180"/>
      <c r="UFD35" s="180"/>
      <c r="UFE35" s="180"/>
      <c r="UFF35" s="180"/>
      <c r="UFG35" s="180"/>
      <c r="UFH35" s="180"/>
      <c r="UFI35" s="180"/>
      <c r="UFJ35" s="180"/>
      <c r="UFK35" s="180"/>
      <c r="UFL35" s="180"/>
      <c r="UFM35" s="180"/>
      <c r="UFN35" s="180"/>
      <c r="UFO35" s="180"/>
      <c r="UFP35" s="180"/>
      <c r="UFQ35" s="180"/>
      <c r="UFR35" s="180"/>
      <c r="UFS35" s="180"/>
      <c r="UFT35" s="180"/>
      <c r="UFU35" s="180"/>
      <c r="UFV35" s="180"/>
      <c r="UFW35" s="180"/>
      <c r="UFX35" s="180"/>
      <c r="UFY35" s="180"/>
      <c r="UFZ35" s="180"/>
      <c r="UGA35" s="180"/>
      <c r="UGB35" s="180"/>
      <c r="UGC35" s="180"/>
      <c r="UGD35" s="180"/>
      <c r="UGE35" s="180"/>
      <c r="UGF35" s="180"/>
      <c r="UGG35" s="180"/>
      <c r="UGH35" s="180"/>
      <c r="UGI35" s="180"/>
      <c r="UGJ35" s="180"/>
      <c r="UGK35" s="180"/>
      <c r="UGL35" s="180"/>
      <c r="UGM35" s="180"/>
      <c r="UGN35" s="180"/>
      <c r="UGO35" s="180"/>
      <c r="UGP35" s="180"/>
      <c r="UGQ35" s="180"/>
      <c r="UGR35" s="180"/>
      <c r="UGS35" s="180"/>
      <c r="UGT35" s="180"/>
      <c r="UGU35" s="180"/>
      <c r="UGV35" s="180"/>
      <c r="UGW35" s="180"/>
      <c r="UGX35" s="180"/>
      <c r="UGY35" s="180"/>
      <c r="UGZ35" s="180"/>
      <c r="UHA35" s="180"/>
      <c r="UHB35" s="180"/>
      <c r="UHC35" s="180"/>
      <c r="UHD35" s="180"/>
      <c r="UHE35" s="180"/>
      <c r="UHF35" s="180"/>
      <c r="UHG35" s="180"/>
      <c r="UHH35" s="180"/>
      <c r="UHI35" s="180"/>
      <c r="UHJ35" s="180"/>
      <c r="UHK35" s="180"/>
      <c r="UHL35" s="180"/>
      <c r="UHM35" s="180"/>
      <c r="UHN35" s="180"/>
      <c r="UHO35" s="180"/>
      <c r="UHP35" s="180"/>
      <c r="UHQ35" s="180"/>
      <c r="UHR35" s="180"/>
      <c r="UHS35" s="180"/>
      <c r="UHT35" s="180"/>
      <c r="UHU35" s="180"/>
      <c r="UHV35" s="180"/>
      <c r="UHW35" s="180"/>
      <c r="UHX35" s="180"/>
      <c r="UHY35" s="180"/>
      <c r="UHZ35" s="180"/>
      <c r="UIA35" s="180"/>
      <c r="UIB35" s="180"/>
      <c r="UIC35" s="180"/>
      <c r="UID35" s="180"/>
      <c r="UIE35" s="180"/>
      <c r="UIF35" s="180"/>
      <c r="UIG35" s="180"/>
      <c r="UIH35" s="180"/>
      <c r="UII35" s="180"/>
      <c r="UIJ35" s="180"/>
      <c r="UIK35" s="180"/>
      <c r="UIL35" s="180"/>
      <c r="UIM35" s="180"/>
      <c r="UIN35" s="180"/>
      <c r="UIO35" s="180"/>
      <c r="UIP35" s="180"/>
      <c r="UIQ35" s="180"/>
      <c r="UIR35" s="180"/>
      <c r="UIS35" s="180"/>
      <c r="UIT35" s="180"/>
      <c r="UIU35" s="180"/>
      <c r="UIV35" s="180"/>
      <c r="UIW35" s="180"/>
      <c r="UIX35" s="180"/>
      <c r="UIY35" s="180"/>
      <c r="UIZ35" s="180"/>
      <c r="UJA35" s="180"/>
      <c r="UJB35" s="180"/>
      <c r="UJC35" s="180"/>
      <c r="UJD35" s="180"/>
      <c r="UJE35" s="180"/>
      <c r="UJF35" s="180"/>
      <c r="UJG35" s="180"/>
      <c r="UJH35" s="180"/>
      <c r="UJI35" s="180"/>
      <c r="UJJ35" s="180"/>
      <c r="UJK35" s="180"/>
      <c r="UJL35" s="180"/>
      <c r="UJM35" s="180"/>
      <c r="UJN35" s="180"/>
      <c r="UJO35" s="180"/>
      <c r="UJP35" s="180"/>
      <c r="UJQ35" s="180"/>
      <c r="UJR35" s="180"/>
      <c r="UJS35" s="180"/>
      <c r="UJT35" s="180"/>
      <c r="UJU35" s="180"/>
      <c r="UJV35" s="180"/>
      <c r="UJW35" s="180"/>
      <c r="UJX35" s="180"/>
      <c r="UJY35" s="180"/>
      <c r="UJZ35" s="180"/>
      <c r="UKA35" s="180"/>
      <c r="UKB35" s="180"/>
      <c r="UKC35" s="180"/>
      <c r="UKD35" s="180"/>
      <c r="UKE35" s="180"/>
      <c r="UKF35" s="180"/>
      <c r="UKG35" s="180"/>
      <c r="UKH35" s="180"/>
      <c r="UKI35" s="180"/>
      <c r="UKJ35" s="180"/>
      <c r="UKK35" s="180"/>
      <c r="UKL35" s="180"/>
      <c r="UKM35" s="180"/>
      <c r="UKN35" s="180"/>
      <c r="UKO35" s="180"/>
      <c r="UKP35" s="180"/>
      <c r="UKQ35" s="180"/>
      <c r="UKR35" s="180"/>
      <c r="UKS35" s="180"/>
      <c r="UKT35" s="180"/>
      <c r="UKU35" s="180"/>
      <c r="UKV35" s="180"/>
      <c r="UKW35" s="180"/>
      <c r="UKX35" s="180"/>
      <c r="UKY35" s="180"/>
      <c r="UKZ35" s="180"/>
      <c r="ULA35" s="180"/>
      <c r="ULB35" s="180"/>
      <c r="ULC35" s="180"/>
      <c r="ULD35" s="180"/>
      <c r="ULE35" s="180"/>
      <c r="ULF35" s="180"/>
      <c r="ULG35" s="180"/>
      <c r="ULH35" s="180"/>
      <c r="ULI35" s="180"/>
      <c r="ULJ35" s="180"/>
      <c r="ULK35" s="180"/>
      <c r="ULL35" s="180"/>
      <c r="ULM35" s="180"/>
      <c r="ULN35" s="180"/>
      <c r="ULO35" s="180"/>
      <c r="ULP35" s="180"/>
      <c r="ULQ35" s="180"/>
      <c r="ULR35" s="180"/>
      <c r="ULS35" s="180"/>
      <c r="ULT35" s="180"/>
      <c r="ULU35" s="180"/>
      <c r="ULV35" s="180"/>
      <c r="ULW35" s="180"/>
      <c r="ULX35" s="180"/>
      <c r="ULY35" s="180"/>
      <c r="ULZ35" s="180"/>
      <c r="UMA35" s="180"/>
      <c r="UMB35" s="180"/>
      <c r="UMC35" s="180"/>
      <c r="UMD35" s="180"/>
      <c r="UME35" s="180"/>
      <c r="UMF35" s="180"/>
      <c r="UMG35" s="180"/>
      <c r="UMH35" s="180"/>
      <c r="UMI35" s="180"/>
      <c r="UMJ35" s="180"/>
      <c r="UMK35" s="180"/>
      <c r="UML35" s="180"/>
      <c r="UMM35" s="180"/>
      <c r="UMN35" s="180"/>
      <c r="UMO35" s="180"/>
      <c r="UMP35" s="180"/>
      <c r="UMQ35" s="180"/>
      <c r="UMR35" s="180"/>
      <c r="UMS35" s="180"/>
      <c r="UMT35" s="180"/>
      <c r="UMU35" s="180"/>
      <c r="UMV35" s="180"/>
      <c r="UMW35" s="180"/>
      <c r="UMX35" s="180"/>
      <c r="UMY35" s="180"/>
      <c r="UMZ35" s="180"/>
      <c r="UNA35" s="180"/>
      <c r="UNB35" s="180"/>
      <c r="UNC35" s="180"/>
      <c r="UND35" s="180"/>
      <c r="UNE35" s="180"/>
      <c r="UNF35" s="180"/>
      <c r="UNG35" s="180"/>
      <c r="UNH35" s="180"/>
      <c r="UNI35" s="180"/>
      <c r="UNJ35" s="180"/>
      <c r="UNK35" s="180"/>
      <c r="UNL35" s="180"/>
      <c r="UNM35" s="180"/>
      <c r="UNN35" s="180"/>
      <c r="UNO35" s="180"/>
      <c r="UNP35" s="180"/>
      <c r="UNQ35" s="180"/>
      <c r="UNR35" s="180"/>
      <c r="UNS35" s="180"/>
      <c r="UNT35" s="180"/>
      <c r="UNU35" s="180"/>
      <c r="UNV35" s="180"/>
      <c r="UNW35" s="180"/>
      <c r="UNX35" s="180"/>
      <c r="UNY35" s="180"/>
      <c r="UNZ35" s="180"/>
      <c r="UOA35" s="180"/>
      <c r="UOB35" s="180"/>
      <c r="UOC35" s="180"/>
      <c r="UOD35" s="180"/>
      <c r="UOE35" s="180"/>
      <c r="UOF35" s="180"/>
      <c r="UOG35" s="180"/>
      <c r="UOH35" s="180"/>
      <c r="UOI35" s="180"/>
      <c r="UOJ35" s="180"/>
      <c r="UOK35" s="180"/>
      <c r="UOL35" s="180"/>
      <c r="UOM35" s="180"/>
      <c r="UON35" s="180"/>
      <c r="UOO35" s="180"/>
      <c r="UOP35" s="180"/>
      <c r="UOQ35" s="180"/>
      <c r="UOR35" s="180"/>
      <c r="UOS35" s="180"/>
      <c r="UOT35" s="180"/>
      <c r="UOU35" s="180"/>
      <c r="UOV35" s="180"/>
      <c r="UOW35" s="180"/>
      <c r="UOX35" s="180"/>
      <c r="UOY35" s="180"/>
      <c r="UOZ35" s="180"/>
      <c r="UPA35" s="180"/>
      <c r="UPB35" s="180"/>
      <c r="UPC35" s="180"/>
      <c r="UPD35" s="180"/>
      <c r="UPE35" s="180"/>
      <c r="UPF35" s="180"/>
      <c r="UPG35" s="180"/>
      <c r="UPH35" s="180"/>
      <c r="UPI35" s="180"/>
      <c r="UPJ35" s="180"/>
      <c r="UPK35" s="180"/>
      <c r="UPL35" s="180"/>
      <c r="UPM35" s="180"/>
      <c r="UPN35" s="180"/>
      <c r="UPO35" s="180"/>
      <c r="UPP35" s="180"/>
      <c r="UPQ35" s="180"/>
      <c r="UPR35" s="180"/>
      <c r="UPS35" s="180"/>
      <c r="UPT35" s="180"/>
      <c r="UPU35" s="180"/>
      <c r="UPV35" s="180"/>
      <c r="UPW35" s="180"/>
      <c r="UPX35" s="180"/>
      <c r="UPY35" s="180"/>
      <c r="UPZ35" s="180"/>
      <c r="UQA35" s="180"/>
      <c r="UQB35" s="180"/>
      <c r="UQC35" s="180"/>
      <c r="UQD35" s="180"/>
      <c r="UQE35" s="180"/>
      <c r="UQF35" s="180"/>
      <c r="UQG35" s="180"/>
      <c r="UQH35" s="180"/>
      <c r="UQI35" s="180"/>
      <c r="UQJ35" s="180"/>
      <c r="UQK35" s="180"/>
      <c r="UQL35" s="180"/>
      <c r="UQM35" s="180"/>
      <c r="UQN35" s="180"/>
      <c r="UQO35" s="180"/>
      <c r="UQP35" s="180"/>
      <c r="UQQ35" s="180"/>
      <c r="UQR35" s="180"/>
      <c r="UQS35" s="180"/>
      <c r="UQT35" s="180"/>
      <c r="UQU35" s="180"/>
      <c r="UQV35" s="180"/>
      <c r="UQW35" s="180"/>
      <c r="UQX35" s="180"/>
      <c r="UQY35" s="180"/>
      <c r="UQZ35" s="180"/>
      <c r="URA35" s="180"/>
      <c r="URB35" s="180"/>
      <c r="URC35" s="180"/>
      <c r="URD35" s="180"/>
      <c r="URE35" s="180"/>
      <c r="URF35" s="180"/>
      <c r="URG35" s="180"/>
      <c r="URH35" s="180"/>
      <c r="URI35" s="180"/>
      <c r="URJ35" s="180"/>
      <c r="URK35" s="180"/>
      <c r="URL35" s="180"/>
      <c r="URM35" s="180"/>
      <c r="URN35" s="180"/>
      <c r="URO35" s="180"/>
      <c r="URP35" s="180"/>
      <c r="URQ35" s="180"/>
      <c r="URR35" s="180"/>
      <c r="URS35" s="180"/>
      <c r="URT35" s="180"/>
      <c r="URU35" s="180"/>
      <c r="URV35" s="180"/>
      <c r="URW35" s="180"/>
      <c r="URX35" s="180"/>
      <c r="URY35" s="180"/>
      <c r="URZ35" s="180"/>
      <c r="USA35" s="180"/>
      <c r="USB35" s="180"/>
      <c r="USC35" s="180"/>
      <c r="USD35" s="180"/>
      <c r="USE35" s="180"/>
      <c r="USF35" s="180"/>
      <c r="USG35" s="180"/>
      <c r="USH35" s="180"/>
      <c r="USI35" s="180"/>
      <c r="USJ35" s="180"/>
      <c r="USK35" s="180"/>
      <c r="USL35" s="180"/>
      <c r="USM35" s="180"/>
      <c r="USN35" s="180"/>
      <c r="USO35" s="180"/>
      <c r="USP35" s="180"/>
      <c r="USQ35" s="180"/>
      <c r="USR35" s="180"/>
      <c r="USS35" s="180"/>
      <c r="UST35" s="180"/>
      <c r="USU35" s="180"/>
      <c r="USV35" s="180"/>
      <c r="USW35" s="180"/>
      <c r="USX35" s="180"/>
      <c r="USY35" s="180"/>
      <c r="USZ35" s="180"/>
      <c r="UTA35" s="180"/>
      <c r="UTB35" s="180"/>
      <c r="UTC35" s="180"/>
      <c r="UTD35" s="180"/>
      <c r="UTE35" s="180"/>
      <c r="UTF35" s="180"/>
      <c r="UTG35" s="180"/>
      <c r="UTH35" s="180"/>
      <c r="UTI35" s="180"/>
      <c r="UTJ35" s="180"/>
      <c r="UTK35" s="180"/>
      <c r="UTL35" s="180"/>
      <c r="UTM35" s="180"/>
      <c r="UTN35" s="180"/>
      <c r="UTO35" s="180"/>
      <c r="UTP35" s="180"/>
      <c r="UTQ35" s="180"/>
      <c r="UTR35" s="180"/>
      <c r="UTS35" s="180"/>
      <c r="UTT35" s="180"/>
      <c r="UTU35" s="180"/>
      <c r="UTV35" s="180"/>
      <c r="UTW35" s="180"/>
      <c r="UTX35" s="180"/>
      <c r="UTY35" s="180"/>
      <c r="UTZ35" s="180"/>
      <c r="UUA35" s="180"/>
      <c r="UUB35" s="180"/>
      <c r="UUC35" s="180"/>
      <c r="UUD35" s="180"/>
      <c r="UUE35" s="180"/>
      <c r="UUF35" s="180"/>
      <c r="UUG35" s="180"/>
      <c r="UUH35" s="180"/>
      <c r="UUI35" s="180"/>
      <c r="UUJ35" s="180"/>
      <c r="UUK35" s="180"/>
      <c r="UUL35" s="180"/>
      <c r="UUM35" s="180"/>
      <c r="UUN35" s="180"/>
      <c r="UUO35" s="180"/>
      <c r="UUP35" s="180"/>
      <c r="UUQ35" s="180"/>
      <c r="UUR35" s="180"/>
      <c r="UUS35" s="180"/>
      <c r="UUT35" s="180"/>
      <c r="UUU35" s="180"/>
      <c r="UUV35" s="180"/>
      <c r="UUW35" s="180"/>
      <c r="UUX35" s="180"/>
      <c r="UUY35" s="180"/>
      <c r="UUZ35" s="180"/>
      <c r="UVA35" s="180"/>
      <c r="UVB35" s="180"/>
      <c r="UVC35" s="180"/>
      <c r="UVD35" s="180"/>
      <c r="UVE35" s="180"/>
      <c r="UVF35" s="180"/>
      <c r="UVG35" s="180"/>
      <c r="UVH35" s="180"/>
      <c r="UVI35" s="180"/>
      <c r="UVJ35" s="180"/>
      <c r="UVK35" s="180"/>
      <c r="UVL35" s="180"/>
      <c r="UVM35" s="180"/>
      <c r="UVN35" s="180"/>
      <c r="UVO35" s="180"/>
      <c r="UVP35" s="180"/>
      <c r="UVQ35" s="180"/>
      <c r="UVR35" s="180"/>
      <c r="UVS35" s="180"/>
      <c r="UVT35" s="180"/>
      <c r="UVU35" s="180"/>
      <c r="UVV35" s="180"/>
      <c r="UVW35" s="180"/>
      <c r="UVX35" s="180"/>
      <c r="UVY35" s="180"/>
      <c r="UVZ35" s="180"/>
      <c r="UWA35" s="180"/>
      <c r="UWB35" s="180"/>
      <c r="UWC35" s="180"/>
      <c r="UWD35" s="180"/>
      <c r="UWE35" s="180"/>
      <c r="UWF35" s="180"/>
      <c r="UWG35" s="180"/>
      <c r="UWH35" s="180"/>
      <c r="UWI35" s="180"/>
      <c r="UWJ35" s="180"/>
      <c r="UWK35" s="180"/>
      <c r="UWL35" s="180"/>
      <c r="UWM35" s="180"/>
      <c r="UWN35" s="180"/>
      <c r="UWO35" s="180"/>
      <c r="UWP35" s="180"/>
      <c r="UWQ35" s="180"/>
      <c r="UWR35" s="180"/>
      <c r="UWS35" s="180"/>
      <c r="UWT35" s="180"/>
      <c r="UWU35" s="180"/>
      <c r="UWV35" s="180"/>
      <c r="UWW35" s="180"/>
      <c r="UWX35" s="180"/>
      <c r="UWY35" s="180"/>
      <c r="UWZ35" s="180"/>
      <c r="UXA35" s="180"/>
      <c r="UXB35" s="180"/>
      <c r="UXC35" s="180"/>
      <c r="UXD35" s="180"/>
      <c r="UXE35" s="180"/>
      <c r="UXF35" s="180"/>
      <c r="UXG35" s="180"/>
      <c r="UXH35" s="180"/>
      <c r="UXI35" s="180"/>
      <c r="UXJ35" s="180"/>
      <c r="UXK35" s="180"/>
      <c r="UXL35" s="180"/>
      <c r="UXM35" s="180"/>
      <c r="UXN35" s="180"/>
      <c r="UXO35" s="180"/>
      <c r="UXP35" s="180"/>
      <c r="UXQ35" s="180"/>
      <c r="UXR35" s="180"/>
      <c r="UXS35" s="180"/>
      <c r="UXT35" s="180"/>
      <c r="UXU35" s="180"/>
      <c r="UXV35" s="180"/>
      <c r="UXW35" s="180"/>
      <c r="UXX35" s="180"/>
      <c r="UXY35" s="180"/>
      <c r="UXZ35" s="180"/>
      <c r="UYA35" s="180"/>
      <c r="UYB35" s="180"/>
      <c r="UYC35" s="180"/>
      <c r="UYD35" s="180"/>
      <c r="UYE35" s="180"/>
      <c r="UYF35" s="180"/>
      <c r="UYG35" s="180"/>
      <c r="UYH35" s="180"/>
      <c r="UYI35" s="180"/>
      <c r="UYJ35" s="180"/>
      <c r="UYK35" s="180"/>
      <c r="UYL35" s="180"/>
      <c r="UYM35" s="180"/>
      <c r="UYN35" s="180"/>
      <c r="UYO35" s="180"/>
      <c r="UYP35" s="180"/>
      <c r="UYQ35" s="180"/>
      <c r="UYR35" s="180"/>
      <c r="UYS35" s="180"/>
      <c r="UYT35" s="180"/>
      <c r="UYU35" s="180"/>
      <c r="UYV35" s="180"/>
      <c r="UYW35" s="180"/>
      <c r="UYX35" s="180"/>
      <c r="UYY35" s="180"/>
      <c r="UYZ35" s="180"/>
      <c r="UZA35" s="180"/>
      <c r="UZB35" s="180"/>
      <c r="UZC35" s="180"/>
      <c r="UZD35" s="180"/>
      <c r="UZE35" s="180"/>
      <c r="UZF35" s="180"/>
      <c r="UZG35" s="180"/>
      <c r="UZH35" s="180"/>
      <c r="UZI35" s="180"/>
      <c r="UZJ35" s="180"/>
      <c r="UZK35" s="180"/>
      <c r="UZL35" s="180"/>
      <c r="UZM35" s="180"/>
      <c r="UZN35" s="180"/>
      <c r="UZO35" s="180"/>
      <c r="UZP35" s="180"/>
      <c r="UZQ35" s="180"/>
      <c r="UZR35" s="180"/>
      <c r="UZS35" s="180"/>
      <c r="UZT35" s="180"/>
      <c r="UZU35" s="180"/>
      <c r="UZV35" s="180"/>
      <c r="UZW35" s="180"/>
      <c r="UZX35" s="180"/>
      <c r="UZY35" s="180"/>
      <c r="UZZ35" s="180"/>
      <c r="VAA35" s="180"/>
      <c r="VAB35" s="180"/>
      <c r="VAC35" s="180"/>
      <c r="VAD35" s="180"/>
      <c r="VAE35" s="180"/>
      <c r="VAF35" s="180"/>
      <c r="VAG35" s="180"/>
      <c r="VAH35" s="180"/>
      <c r="VAI35" s="180"/>
      <c r="VAJ35" s="180"/>
      <c r="VAK35" s="180"/>
      <c r="VAL35" s="180"/>
      <c r="VAM35" s="180"/>
      <c r="VAN35" s="180"/>
      <c r="VAO35" s="180"/>
      <c r="VAP35" s="180"/>
      <c r="VAQ35" s="180"/>
      <c r="VAR35" s="180"/>
      <c r="VAS35" s="180"/>
      <c r="VAT35" s="180"/>
      <c r="VAU35" s="180"/>
      <c r="VAV35" s="180"/>
      <c r="VAW35" s="180"/>
      <c r="VAX35" s="180"/>
      <c r="VAY35" s="180"/>
      <c r="VAZ35" s="180"/>
      <c r="VBA35" s="180"/>
      <c r="VBB35" s="180"/>
      <c r="VBC35" s="180"/>
      <c r="VBD35" s="180"/>
      <c r="VBE35" s="180"/>
      <c r="VBF35" s="180"/>
      <c r="VBG35" s="180"/>
      <c r="VBH35" s="180"/>
      <c r="VBI35" s="180"/>
      <c r="VBJ35" s="180"/>
      <c r="VBK35" s="180"/>
      <c r="VBL35" s="180"/>
      <c r="VBM35" s="180"/>
      <c r="VBN35" s="180"/>
      <c r="VBO35" s="180"/>
      <c r="VBP35" s="180"/>
      <c r="VBQ35" s="180"/>
      <c r="VBR35" s="180"/>
      <c r="VBS35" s="180"/>
      <c r="VBT35" s="180"/>
      <c r="VBU35" s="180"/>
      <c r="VBV35" s="180"/>
      <c r="VBW35" s="180"/>
      <c r="VBX35" s="180"/>
      <c r="VBY35" s="180"/>
      <c r="VBZ35" s="180"/>
      <c r="VCA35" s="180"/>
      <c r="VCB35" s="180"/>
      <c r="VCC35" s="180"/>
      <c r="VCD35" s="180"/>
      <c r="VCE35" s="180"/>
      <c r="VCF35" s="180"/>
      <c r="VCG35" s="180"/>
      <c r="VCH35" s="180"/>
      <c r="VCI35" s="180"/>
      <c r="VCJ35" s="180"/>
      <c r="VCK35" s="180"/>
      <c r="VCL35" s="180"/>
      <c r="VCM35" s="180"/>
      <c r="VCN35" s="180"/>
      <c r="VCO35" s="180"/>
      <c r="VCP35" s="180"/>
      <c r="VCQ35" s="180"/>
      <c r="VCR35" s="180"/>
      <c r="VCS35" s="180"/>
      <c r="VCT35" s="180"/>
      <c r="VCU35" s="180"/>
      <c r="VCV35" s="180"/>
      <c r="VCW35" s="180"/>
      <c r="VCX35" s="180"/>
      <c r="VCY35" s="180"/>
      <c r="VCZ35" s="180"/>
      <c r="VDA35" s="180"/>
      <c r="VDB35" s="180"/>
      <c r="VDC35" s="180"/>
      <c r="VDD35" s="180"/>
      <c r="VDE35" s="180"/>
      <c r="VDF35" s="180"/>
      <c r="VDG35" s="180"/>
      <c r="VDH35" s="180"/>
      <c r="VDI35" s="180"/>
      <c r="VDJ35" s="180"/>
      <c r="VDK35" s="180"/>
      <c r="VDL35" s="180"/>
      <c r="VDM35" s="180"/>
      <c r="VDN35" s="180"/>
      <c r="VDO35" s="180"/>
      <c r="VDP35" s="180"/>
      <c r="VDQ35" s="180"/>
      <c r="VDR35" s="180"/>
      <c r="VDS35" s="180"/>
      <c r="VDT35" s="180"/>
      <c r="VDU35" s="180"/>
      <c r="VDV35" s="180"/>
      <c r="VDW35" s="180"/>
      <c r="VDX35" s="180"/>
      <c r="VDY35" s="180"/>
      <c r="VDZ35" s="180"/>
      <c r="VEA35" s="180"/>
      <c r="VEB35" s="180"/>
      <c r="VEC35" s="180"/>
      <c r="VED35" s="180"/>
      <c r="VEE35" s="180"/>
      <c r="VEF35" s="180"/>
      <c r="VEG35" s="180"/>
      <c r="VEH35" s="180"/>
      <c r="VEI35" s="180"/>
      <c r="VEJ35" s="180"/>
      <c r="VEK35" s="180"/>
      <c r="VEL35" s="180"/>
      <c r="VEM35" s="180"/>
      <c r="VEN35" s="180"/>
      <c r="VEO35" s="180"/>
      <c r="VEP35" s="180"/>
      <c r="VEQ35" s="180"/>
      <c r="VER35" s="180"/>
      <c r="VES35" s="180"/>
      <c r="VET35" s="180"/>
      <c r="VEU35" s="180"/>
      <c r="VEV35" s="180"/>
      <c r="VEW35" s="180"/>
      <c r="VEX35" s="180"/>
      <c r="VEY35" s="180"/>
      <c r="VEZ35" s="180"/>
      <c r="VFA35" s="180"/>
      <c r="VFB35" s="180"/>
      <c r="VFC35" s="180"/>
      <c r="VFD35" s="180"/>
      <c r="VFE35" s="180"/>
      <c r="VFF35" s="180"/>
      <c r="VFG35" s="180"/>
      <c r="VFH35" s="180"/>
      <c r="VFI35" s="180"/>
      <c r="VFJ35" s="180"/>
      <c r="VFK35" s="180"/>
      <c r="VFL35" s="180"/>
      <c r="VFM35" s="180"/>
      <c r="VFN35" s="180"/>
      <c r="VFO35" s="180"/>
      <c r="VFP35" s="180"/>
      <c r="VFQ35" s="180"/>
      <c r="VFR35" s="180"/>
      <c r="VFS35" s="180"/>
      <c r="VFT35" s="180"/>
      <c r="VFU35" s="180"/>
      <c r="VFV35" s="180"/>
      <c r="VFW35" s="180"/>
      <c r="VFX35" s="180"/>
      <c r="VFY35" s="180"/>
      <c r="VFZ35" s="180"/>
      <c r="VGA35" s="180"/>
      <c r="VGB35" s="180"/>
      <c r="VGC35" s="180"/>
      <c r="VGD35" s="180"/>
      <c r="VGE35" s="180"/>
      <c r="VGF35" s="180"/>
      <c r="VGG35" s="180"/>
      <c r="VGH35" s="180"/>
      <c r="VGI35" s="180"/>
      <c r="VGJ35" s="180"/>
      <c r="VGK35" s="180"/>
      <c r="VGL35" s="180"/>
      <c r="VGM35" s="180"/>
      <c r="VGN35" s="180"/>
      <c r="VGO35" s="180"/>
      <c r="VGP35" s="180"/>
      <c r="VGQ35" s="180"/>
      <c r="VGR35" s="180"/>
      <c r="VGS35" s="180"/>
      <c r="VGT35" s="180"/>
      <c r="VGU35" s="180"/>
      <c r="VGV35" s="180"/>
      <c r="VGW35" s="180"/>
      <c r="VGX35" s="180"/>
      <c r="VGY35" s="180"/>
      <c r="VGZ35" s="180"/>
      <c r="VHA35" s="180"/>
      <c r="VHB35" s="180"/>
      <c r="VHC35" s="180"/>
      <c r="VHD35" s="180"/>
      <c r="VHE35" s="180"/>
      <c r="VHF35" s="180"/>
      <c r="VHG35" s="180"/>
      <c r="VHH35" s="180"/>
      <c r="VHI35" s="180"/>
      <c r="VHJ35" s="180"/>
      <c r="VHK35" s="180"/>
      <c r="VHL35" s="180"/>
      <c r="VHM35" s="180"/>
      <c r="VHN35" s="180"/>
      <c r="VHO35" s="180"/>
      <c r="VHP35" s="180"/>
      <c r="VHQ35" s="180"/>
      <c r="VHR35" s="180"/>
      <c r="VHS35" s="180"/>
      <c r="VHT35" s="180"/>
      <c r="VHU35" s="180"/>
      <c r="VHV35" s="180"/>
      <c r="VHW35" s="180"/>
      <c r="VHX35" s="180"/>
      <c r="VHY35" s="180"/>
      <c r="VHZ35" s="180"/>
      <c r="VIA35" s="180"/>
      <c r="VIB35" s="180"/>
      <c r="VIC35" s="180"/>
      <c r="VID35" s="180"/>
      <c r="VIE35" s="180"/>
      <c r="VIF35" s="180"/>
      <c r="VIG35" s="180"/>
      <c r="VIH35" s="180"/>
      <c r="VII35" s="180"/>
      <c r="VIJ35" s="180"/>
      <c r="VIK35" s="180"/>
      <c r="VIL35" s="180"/>
      <c r="VIM35" s="180"/>
      <c r="VIN35" s="180"/>
      <c r="VIO35" s="180"/>
      <c r="VIP35" s="180"/>
      <c r="VIQ35" s="180"/>
      <c r="VIR35" s="180"/>
      <c r="VIS35" s="180"/>
      <c r="VIT35" s="180"/>
      <c r="VIU35" s="180"/>
      <c r="VIV35" s="180"/>
      <c r="VIW35" s="180"/>
      <c r="VIX35" s="180"/>
      <c r="VIY35" s="180"/>
      <c r="VIZ35" s="180"/>
      <c r="VJA35" s="180"/>
      <c r="VJB35" s="180"/>
      <c r="VJC35" s="180"/>
      <c r="VJD35" s="180"/>
      <c r="VJE35" s="180"/>
      <c r="VJF35" s="180"/>
      <c r="VJG35" s="180"/>
      <c r="VJH35" s="180"/>
      <c r="VJI35" s="180"/>
      <c r="VJJ35" s="180"/>
      <c r="VJK35" s="180"/>
      <c r="VJL35" s="180"/>
      <c r="VJM35" s="180"/>
      <c r="VJN35" s="180"/>
      <c r="VJO35" s="180"/>
      <c r="VJP35" s="180"/>
      <c r="VJQ35" s="180"/>
      <c r="VJR35" s="180"/>
      <c r="VJS35" s="180"/>
      <c r="VJT35" s="180"/>
      <c r="VJU35" s="180"/>
      <c r="VJV35" s="180"/>
      <c r="VJW35" s="180"/>
      <c r="VJX35" s="180"/>
      <c r="VJY35" s="180"/>
      <c r="VJZ35" s="180"/>
      <c r="VKA35" s="180"/>
      <c r="VKB35" s="180"/>
      <c r="VKC35" s="180"/>
      <c r="VKD35" s="180"/>
      <c r="VKE35" s="180"/>
      <c r="VKF35" s="180"/>
      <c r="VKG35" s="180"/>
      <c r="VKH35" s="180"/>
      <c r="VKI35" s="180"/>
      <c r="VKJ35" s="180"/>
      <c r="VKK35" s="180"/>
      <c r="VKL35" s="180"/>
      <c r="VKM35" s="180"/>
      <c r="VKN35" s="180"/>
      <c r="VKO35" s="180"/>
      <c r="VKP35" s="180"/>
      <c r="VKQ35" s="180"/>
      <c r="VKR35" s="180"/>
      <c r="VKS35" s="180"/>
      <c r="VKT35" s="180"/>
      <c r="VKU35" s="180"/>
      <c r="VKV35" s="180"/>
      <c r="VKW35" s="180"/>
      <c r="VKX35" s="180"/>
      <c r="VKY35" s="180"/>
      <c r="VKZ35" s="180"/>
      <c r="VLA35" s="180"/>
      <c r="VLB35" s="180"/>
      <c r="VLC35" s="180"/>
      <c r="VLD35" s="180"/>
      <c r="VLE35" s="180"/>
      <c r="VLF35" s="180"/>
      <c r="VLG35" s="180"/>
      <c r="VLH35" s="180"/>
      <c r="VLI35" s="180"/>
      <c r="VLJ35" s="180"/>
      <c r="VLK35" s="180"/>
      <c r="VLL35" s="180"/>
      <c r="VLM35" s="180"/>
      <c r="VLN35" s="180"/>
      <c r="VLO35" s="180"/>
      <c r="VLP35" s="180"/>
      <c r="VLQ35" s="180"/>
      <c r="VLR35" s="180"/>
      <c r="VLS35" s="180"/>
      <c r="VLT35" s="180"/>
      <c r="VLU35" s="180"/>
      <c r="VLV35" s="180"/>
      <c r="VLW35" s="180"/>
      <c r="VLX35" s="180"/>
      <c r="VLY35" s="180"/>
      <c r="VLZ35" s="180"/>
      <c r="VMA35" s="180"/>
      <c r="VMB35" s="180"/>
      <c r="VMC35" s="180"/>
      <c r="VMD35" s="180"/>
      <c r="VME35" s="180"/>
      <c r="VMF35" s="180"/>
      <c r="VMG35" s="180"/>
      <c r="VMH35" s="180"/>
      <c r="VMI35" s="180"/>
      <c r="VMJ35" s="180"/>
      <c r="VMK35" s="180"/>
      <c r="VML35" s="180"/>
      <c r="VMM35" s="180"/>
      <c r="VMN35" s="180"/>
      <c r="VMO35" s="180"/>
      <c r="VMP35" s="180"/>
      <c r="VMQ35" s="180"/>
      <c r="VMR35" s="180"/>
      <c r="VMS35" s="180"/>
      <c r="VMT35" s="180"/>
      <c r="VMU35" s="180"/>
      <c r="VMV35" s="180"/>
      <c r="VMW35" s="180"/>
      <c r="VMX35" s="180"/>
      <c r="VMY35" s="180"/>
      <c r="VMZ35" s="180"/>
      <c r="VNA35" s="180"/>
      <c r="VNB35" s="180"/>
      <c r="VNC35" s="180"/>
      <c r="VND35" s="180"/>
      <c r="VNE35" s="180"/>
      <c r="VNF35" s="180"/>
      <c r="VNG35" s="180"/>
      <c r="VNH35" s="180"/>
      <c r="VNI35" s="180"/>
      <c r="VNJ35" s="180"/>
      <c r="VNK35" s="180"/>
      <c r="VNL35" s="180"/>
      <c r="VNM35" s="180"/>
      <c r="VNN35" s="180"/>
      <c r="VNO35" s="180"/>
      <c r="VNP35" s="180"/>
      <c r="VNQ35" s="180"/>
      <c r="VNR35" s="180"/>
      <c r="VNS35" s="180"/>
      <c r="VNT35" s="180"/>
      <c r="VNU35" s="180"/>
      <c r="VNV35" s="180"/>
      <c r="VNW35" s="180"/>
      <c r="VNX35" s="180"/>
      <c r="VNY35" s="180"/>
      <c r="VNZ35" s="180"/>
      <c r="VOA35" s="180"/>
      <c r="VOB35" s="180"/>
      <c r="VOC35" s="180"/>
      <c r="VOD35" s="180"/>
      <c r="VOE35" s="180"/>
      <c r="VOF35" s="180"/>
      <c r="VOG35" s="180"/>
      <c r="VOH35" s="180"/>
      <c r="VOI35" s="180"/>
      <c r="VOJ35" s="180"/>
      <c r="VOK35" s="180"/>
      <c r="VOL35" s="180"/>
      <c r="VOM35" s="180"/>
      <c r="VON35" s="180"/>
      <c r="VOO35" s="180"/>
      <c r="VOP35" s="180"/>
      <c r="VOQ35" s="180"/>
      <c r="VOR35" s="180"/>
      <c r="VOS35" s="180"/>
      <c r="VOT35" s="180"/>
      <c r="VOU35" s="180"/>
      <c r="VOV35" s="180"/>
      <c r="VOW35" s="180"/>
      <c r="VOX35" s="180"/>
      <c r="VOY35" s="180"/>
      <c r="VOZ35" s="180"/>
      <c r="VPA35" s="180"/>
      <c r="VPB35" s="180"/>
      <c r="VPC35" s="180"/>
      <c r="VPD35" s="180"/>
      <c r="VPE35" s="180"/>
      <c r="VPF35" s="180"/>
      <c r="VPG35" s="180"/>
      <c r="VPH35" s="180"/>
      <c r="VPI35" s="180"/>
      <c r="VPJ35" s="180"/>
      <c r="VPK35" s="180"/>
      <c r="VPL35" s="180"/>
      <c r="VPM35" s="180"/>
      <c r="VPN35" s="180"/>
      <c r="VPO35" s="180"/>
      <c r="VPP35" s="180"/>
      <c r="VPQ35" s="180"/>
      <c r="VPR35" s="180"/>
      <c r="VPS35" s="180"/>
      <c r="VPT35" s="180"/>
      <c r="VPU35" s="180"/>
      <c r="VPV35" s="180"/>
      <c r="VPW35" s="180"/>
      <c r="VPX35" s="180"/>
      <c r="VPY35" s="180"/>
      <c r="VPZ35" s="180"/>
      <c r="VQA35" s="180"/>
      <c r="VQB35" s="180"/>
      <c r="VQC35" s="180"/>
      <c r="VQD35" s="180"/>
      <c r="VQE35" s="180"/>
      <c r="VQF35" s="180"/>
      <c r="VQG35" s="180"/>
      <c r="VQH35" s="180"/>
      <c r="VQI35" s="180"/>
      <c r="VQJ35" s="180"/>
      <c r="VQK35" s="180"/>
      <c r="VQL35" s="180"/>
      <c r="VQM35" s="180"/>
      <c r="VQN35" s="180"/>
      <c r="VQO35" s="180"/>
      <c r="VQP35" s="180"/>
      <c r="VQQ35" s="180"/>
      <c r="VQR35" s="180"/>
      <c r="VQS35" s="180"/>
      <c r="VQT35" s="180"/>
      <c r="VQU35" s="180"/>
      <c r="VQV35" s="180"/>
      <c r="VQW35" s="180"/>
      <c r="VQX35" s="180"/>
      <c r="VQY35" s="180"/>
      <c r="VQZ35" s="180"/>
      <c r="VRA35" s="180"/>
      <c r="VRB35" s="180"/>
      <c r="VRC35" s="180"/>
      <c r="VRD35" s="180"/>
      <c r="VRE35" s="180"/>
      <c r="VRF35" s="180"/>
      <c r="VRG35" s="180"/>
      <c r="VRH35" s="180"/>
      <c r="VRI35" s="180"/>
      <c r="VRJ35" s="180"/>
      <c r="VRK35" s="180"/>
      <c r="VRL35" s="180"/>
      <c r="VRM35" s="180"/>
      <c r="VRN35" s="180"/>
      <c r="VRO35" s="180"/>
      <c r="VRP35" s="180"/>
      <c r="VRQ35" s="180"/>
      <c r="VRR35" s="180"/>
      <c r="VRS35" s="180"/>
      <c r="VRT35" s="180"/>
      <c r="VRU35" s="180"/>
      <c r="VRV35" s="180"/>
      <c r="VRW35" s="180"/>
      <c r="VRX35" s="180"/>
      <c r="VRY35" s="180"/>
      <c r="VRZ35" s="180"/>
      <c r="VSA35" s="180"/>
      <c r="VSB35" s="180"/>
      <c r="VSC35" s="180"/>
      <c r="VSD35" s="180"/>
      <c r="VSE35" s="180"/>
      <c r="VSF35" s="180"/>
      <c r="VSG35" s="180"/>
      <c r="VSH35" s="180"/>
      <c r="VSI35" s="180"/>
      <c r="VSJ35" s="180"/>
      <c r="VSK35" s="180"/>
      <c r="VSL35" s="180"/>
      <c r="VSM35" s="180"/>
      <c r="VSN35" s="180"/>
      <c r="VSO35" s="180"/>
      <c r="VSP35" s="180"/>
      <c r="VSQ35" s="180"/>
      <c r="VSR35" s="180"/>
      <c r="VSS35" s="180"/>
      <c r="VST35" s="180"/>
      <c r="VSU35" s="180"/>
      <c r="VSV35" s="180"/>
      <c r="VSW35" s="180"/>
      <c r="VSX35" s="180"/>
      <c r="VSY35" s="180"/>
      <c r="VSZ35" s="180"/>
      <c r="VTA35" s="180"/>
      <c r="VTB35" s="180"/>
      <c r="VTC35" s="180"/>
      <c r="VTD35" s="180"/>
      <c r="VTE35" s="180"/>
      <c r="VTF35" s="180"/>
      <c r="VTG35" s="180"/>
      <c r="VTH35" s="180"/>
      <c r="VTI35" s="180"/>
      <c r="VTJ35" s="180"/>
      <c r="VTK35" s="180"/>
      <c r="VTL35" s="180"/>
      <c r="VTM35" s="180"/>
      <c r="VTN35" s="180"/>
      <c r="VTO35" s="180"/>
      <c r="VTP35" s="180"/>
      <c r="VTQ35" s="180"/>
      <c r="VTR35" s="180"/>
      <c r="VTS35" s="180"/>
      <c r="VTT35" s="180"/>
      <c r="VTU35" s="180"/>
      <c r="VTV35" s="180"/>
      <c r="VTW35" s="180"/>
      <c r="VTX35" s="180"/>
      <c r="VTY35" s="180"/>
      <c r="VTZ35" s="180"/>
      <c r="VUA35" s="180"/>
      <c r="VUB35" s="180"/>
      <c r="VUC35" s="180"/>
      <c r="VUD35" s="180"/>
      <c r="VUE35" s="180"/>
      <c r="VUF35" s="180"/>
      <c r="VUG35" s="180"/>
      <c r="VUH35" s="180"/>
      <c r="VUI35" s="180"/>
      <c r="VUJ35" s="180"/>
      <c r="VUK35" s="180"/>
      <c r="VUL35" s="180"/>
      <c r="VUM35" s="180"/>
      <c r="VUN35" s="180"/>
      <c r="VUO35" s="180"/>
      <c r="VUP35" s="180"/>
      <c r="VUQ35" s="180"/>
      <c r="VUR35" s="180"/>
      <c r="VUS35" s="180"/>
      <c r="VUT35" s="180"/>
      <c r="VUU35" s="180"/>
      <c r="VUV35" s="180"/>
      <c r="VUW35" s="180"/>
      <c r="VUX35" s="180"/>
      <c r="VUY35" s="180"/>
      <c r="VUZ35" s="180"/>
      <c r="VVA35" s="180"/>
      <c r="VVB35" s="180"/>
      <c r="VVC35" s="180"/>
      <c r="VVD35" s="180"/>
      <c r="VVE35" s="180"/>
      <c r="VVF35" s="180"/>
      <c r="VVG35" s="180"/>
      <c r="VVH35" s="180"/>
      <c r="VVI35" s="180"/>
      <c r="VVJ35" s="180"/>
      <c r="VVK35" s="180"/>
      <c r="VVL35" s="180"/>
      <c r="VVM35" s="180"/>
      <c r="VVN35" s="180"/>
      <c r="VVO35" s="180"/>
      <c r="VVP35" s="180"/>
      <c r="VVQ35" s="180"/>
      <c r="VVR35" s="180"/>
      <c r="VVS35" s="180"/>
      <c r="VVT35" s="180"/>
      <c r="VVU35" s="180"/>
      <c r="VVV35" s="180"/>
      <c r="VVW35" s="180"/>
      <c r="VVX35" s="180"/>
      <c r="VVY35" s="180"/>
      <c r="VVZ35" s="180"/>
      <c r="VWA35" s="180"/>
      <c r="VWB35" s="180"/>
      <c r="VWC35" s="180"/>
      <c r="VWD35" s="180"/>
      <c r="VWE35" s="180"/>
      <c r="VWF35" s="180"/>
      <c r="VWG35" s="180"/>
      <c r="VWH35" s="180"/>
      <c r="VWI35" s="180"/>
      <c r="VWJ35" s="180"/>
      <c r="VWK35" s="180"/>
      <c r="VWL35" s="180"/>
      <c r="VWM35" s="180"/>
      <c r="VWN35" s="180"/>
      <c r="VWO35" s="180"/>
      <c r="VWP35" s="180"/>
      <c r="VWQ35" s="180"/>
      <c r="VWR35" s="180"/>
      <c r="VWS35" s="180"/>
      <c r="VWT35" s="180"/>
      <c r="VWU35" s="180"/>
      <c r="VWV35" s="180"/>
      <c r="VWW35" s="180"/>
      <c r="VWX35" s="180"/>
      <c r="VWY35" s="180"/>
      <c r="VWZ35" s="180"/>
      <c r="VXA35" s="180"/>
      <c r="VXB35" s="180"/>
      <c r="VXC35" s="180"/>
      <c r="VXD35" s="180"/>
      <c r="VXE35" s="180"/>
      <c r="VXF35" s="180"/>
      <c r="VXG35" s="180"/>
      <c r="VXH35" s="180"/>
      <c r="VXI35" s="180"/>
      <c r="VXJ35" s="180"/>
      <c r="VXK35" s="180"/>
      <c r="VXL35" s="180"/>
      <c r="VXM35" s="180"/>
      <c r="VXN35" s="180"/>
      <c r="VXO35" s="180"/>
      <c r="VXP35" s="180"/>
      <c r="VXQ35" s="180"/>
      <c r="VXR35" s="180"/>
      <c r="VXS35" s="180"/>
      <c r="VXT35" s="180"/>
      <c r="VXU35" s="180"/>
      <c r="VXV35" s="180"/>
      <c r="VXW35" s="180"/>
      <c r="VXX35" s="180"/>
      <c r="VXY35" s="180"/>
      <c r="VXZ35" s="180"/>
      <c r="VYA35" s="180"/>
      <c r="VYB35" s="180"/>
      <c r="VYC35" s="180"/>
      <c r="VYD35" s="180"/>
      <c r="VYE35" s="180"/>
      <c r="VYF35" s="180"/>
      <c r="VYG35" s="180"/>
      <c r="VYH35" s="180"/>
      <c r="VYI35" s="180"/>
      <c r="VYJ35" s="180"/>
      <c r="VYK35" s="180"/>
      <c r="VYL35" s="180"/>
      <c r="VYM35" s="180"/>
      <c r="VYN35" s="180"/>
      <c r="VYO35" s="180"/>
      <c r="VYP35" s="180"/>
      <c r="VYQ35" s="180"/>
      <c r="VYR35" s="180"/>
      <c r="VYS35" s="180"/>
      <c r="VYT35" s="180"/>
      <c r="VYU35" s="180"/>
      <c r="VYV35" s="180"/>
      <c r="VYW35" s="180"/>
      <c r="VYX35" s="180"/>
      <c r="VYY35" s="180"/>
      <c r="VYZ35" s="180"/>
      <c r="VZA35" s="180"/>
      <c r="VZB35" s="180"/>
      <c r="VZC35" s="180"/>
      <c r="VZD35" s="180"/>
      <c r="VZE35" s="180"/>
      <c r="VZF35" s="180"/>
      <c r="VZG35" s="180"/>
      <c r="VZH35" s="180"/>
      <c r="VZI35" s="180"/>
      <c r="VZJ35" s="180"/>
      <c r="VZK35" s="180"/>
      <c r="VZL35" s="180"/>
      <c r="VZM35" s="180"/>
      <c r="VZN35" s="180"/>
      <c r="VZO35" s="180"/>
      <c r="VZP35" s="180"/>
      <c r="VZQ35" s="180"/>
      <c r="VZR35" s="180"/>
      <c r="VZS35" s="180"/>
      <c r="VZT35" s="180"/>
      <c r="VZU35" s="180"/>
      <c r="VZV35" s="180"/>
      <c r="VZW35" s="180"/>
      <c r="VZX35" s="180"/>
      <c r="VZY35" s="180"/>
      <c r="VZZ35" s="180"/>
      <c r="WAA35" s="180"/>
      <c r="WAB35" s="180"/>
      <c r="WAC35" s="180"/>
      <c r="WAD35" s="180"/>
      <c r="WAE35" s="180"/>
      <c r="WAF35" s="180"/>
      <c r="WAG35" s="180"/>
      <c r="WAH35" s="180"/>
      <c r="WAI35" s="180"/>
      <c r="WAJ35" s="180"/>
      <c r="WAK35" s="180"/>
      <c r="WAL35" s="180"/>
      <c r="WAM35" s="180"/>
      <c r="WAN35" s="180"/>
      <c r="WAO35" s="180"/>
      <c r="WAP35" s="180"/>
      <c r="WAQ35" s="180"/>
      <c r="WAR35" s="180"/>
      <c r="WAS35" s="180"/>
      <c r="WAT35" s="180"/>
      <c r="WAU35" s="180"/>
      <c r="WAV35" s="180"/>
      <c r="WAW35" s="180"/>
      <c r="WAX35" s="180"/>
      <c r="WAY35" s="180"/>
      <c r="WAZ35" s="180"/>
      <c r="WBA35" s="180"/>
      <c r="WBB35" s="180"/>
      <c r="WBC35" s="180"/>
      <c r="WBD35" s="180"/>
      <c r="WBE35" s="180"/>
      <c r="WBF35" s="180"/>
      <c r="WBG35" s="180"/>
      <c r="WBH35" s="180"/>
      <c r="WBI35" s="180"/>
      <c r="WBJ35" s="180"/>
      <c r="WBK35" s="180"/>
      <c r="WBL35" s="180"/>
      <c r="WBM35" s="180"/>
      <c r="WBN35" s="180"/>
      <c r="WBO35" s="180"/>
      <c r="WBP35" s="180"/>
      <c r="WBQ35" s="180"/>
      <c r="WBR35" s="180"/>
      <c r="WBS35" s="180"/>
      <c r="WBT35" s="180"/>
      <c r="WBU35" s="180"/>
      <c r="WBV35" s="180"/>
      <c r="WBW35" s="180"/>
      <c r="WBX35" s="180"/>
      <c r="WBY35" s="180"/>
      <c r="WBZ35" s="180"/>
      <c r="WCA35" s="180"/>
      <c r="WCB35" s="180"/>
      <c r="WCC35" s="180"/>
      <c r="WCD35" s="180"/>
      <c r="WCE35" s="180"/>
      <c r="WCF35" s="180"/>
      <c r="WCG35" s="180"/>
      <c r="WCH35" s="180"/>
      <c r="WCI35" s="180"/>
      <c r="WCJ35" s="180"/>
      <c r="WCK35" s="180"/>
      <c r="WCL35" s="180"/>
      <c r="WCM35" s="180"/>
      <c r="WCN35" s="180"/>
      <c r="WCO35" s="180"/>
      <c r="WCP35" s="180"/>
      <c r="WCQ35" s="180"/>
      <c r="WCR35" s="180"/>
      <c r="WCS35" s="180"/>
      <c r="WCT35" s="180"/>
      <c r="WCU35" s="180"/>
      <c r="WCV35" s="180"/>
      <c r="WCW35" s="180"/>
      <c r="WCX35" s="180"/>
      <c r="WCY35" s="180"/>
      <c r="WCZ35" s="180"/>
      <c r="WDA35" s="180"/>
      <c r="WDB35" s="180"/>
      <c r="WDC35" s="180"/>
      <c r="WDD35" s="180"/>
      <c r="WDE35" s="180"/>
      <c r="WDF35" s="180"/>
      <c r="WDG35" s="180"/>
      <c r="WDH35" s="180"/>
      <c r="WDI35" s="180"/>
      <c r="WDJ35" s="180"/>
      <c r="WDK35" s="180"/>
      <c r="WDL35" s="180"/>
      <c r="WDM35" s="180"/>
      <c r="WDN35" s="180"/>
      <c r="WDO35" s="180"/>
      <c r="WDP35" s="180"/>
      <c r="WDQ35" s="180"/>
      <c r="WDR35" s="180"/>
      <c r="WDS35" s="180"/>
      <c r="WDT35" s="180"/>
      <c r="WDU35" s="180"/>
      <c r="WDV35" s="180"/>
      <c r="WDW35" s="180"/>
      <c r="WDX35" s="180"/>
      <c r="WDY35" s="180"/>
      <c r="WDZ35" s="180"/>
      <c r="WEA35" s="180"/>
      <c r="WEB35" s="180"/>
      <c r="WEC35" s="180"/>
      <c r="WED35" s="180"/>
      <c r="WEE35" s="180"/>
      <c r="WEF35" s="180"/>
      <c r="WEG35" s="180"/>
      <c r="WEH35" s="180"/>
      <c r="WEI35" s="180"/>
      <c r="WEJ35" s="180"/>
      <c r="WEK35" s="180"/>
      <c r="WEL35" s="180"/>
      <c r="WEM35" s="180"/>
      <c r="WEN35" s="180"/>
      <c r="WEO35" s="180"/>
      <c r="WEP35" s="180"/>
      <c r="WEQ35" s="180"/>
      <c r="WER35" s="180"/>
      <c r="WES35" s="180"/>
      <c r="WET35" s="180"/>
      <c r="WEU35" s="180"/>
      <c r="WEV35" s="180"/>
      <c r="WEW35" s="180"/>
      <c r="WEX35" s="180"/>
      <c r="WEY35" s="180"/>
      <c r="WEZ35" s="180"/>
      <c r="WFA35" s="180"/>
      <c r="WFB35" s="180"/>
      <c r="WFC35" s="180"/>
      <c r="WFD35" s="180"/>
      <c r="WFE35" s="180"/>
      <c r="WFF35" s="180"/>
      <c r="WFG35" s="180"/>
      <c r="WFH35" s="180"/>
      <c r="WFI35" s="180"/>
      <c r="WFJ35" s="180"/>
      <c r="WFK35" s="180"/>
      <c r="WFL35" s="180"/>
      <c r="WFM35" s="180"/>
      <c r="WFN35" s="180"/>
      <c r="WFO35" s="180"/>
      <c r="WFP35" s="180"/>
      <c r="WFQ35" s="180"/>
      <c r="WFR35" s="180"/>
      <c r="WFS35" s="180"/>
      <c r="WFT35" s="180"/>
      <c r="WFU35" s="180"/>
      <c r="WFV35" s="180"/>
      <c r="WFW35" s="180"/>
      <c r="WFX35" s="180"/>
      <c r="WFY35" s="180"/>
      <c r="WFZ35" s="180"/>
      <c r="WGA35" s="180"/>
      <c r="WGB35" s="180"/>
      <c r="WGC35" s="180"/>
      <c r="WGD35" s="180"/>
      <c r="WGE35" s="180"/>
      <c r="WGF35" s="180"/>
      <c r="WGG35" s="180"/>
      <c r="WGH35" s="180"/>
      <c r="WGI35" s="180"/>
      <c r="WGJ35" s="180"/>
      <c r="WGK35" s="180"/>
      <c r="WGL35" s="180"/>
      <c r="WGM35" s="180"/>
      <c r="WGN35" s="180"/>
      <c r="WGO35" s="180"/>
      <c r="WGP35" s="180"/>
      <c r="WGQ35" s="180"/>
      <c r="WGR35" s="180"/>
      <c r="WGS35" s="180"/>
      <c r="WGT35" s="180"/>
      <c r="WGU35" s="180"/>
      <c r="WGV35" s="180"/>
      <c r="WGW35" s="180"/>
      <c r="WGX35" s="180"/>
      <c r="WGY35" s="180"/>
      <c r="WGZ35" s="180"/>
      <c r="WHA35" s="180"/>
      <c r="WHB35" s="180"/>
      <c r="WHC35" s="180"/>
      <c r="WHD35" s="180"/>
      <c r="WHE35" s="180"/>
      <c r="WHF35" s="180"/>
      <c r="WHG35" s="180"/>
      <c r="WHH35" s="180"/>
      <c r="WHI35" s="180"/>
      <c r="WHJ35" s="180"/>
      <c r="WHK35" s="180"/>
      <c r="WHL35" s="180"/>
      <c r="WHM35" s="180"/>
      <c r="WHN35" s="180"/>
      <c r="WHO35" s="180"/>
      <c r="WHP35" s="180"/>
      <c r="WHQ35" s="180"/>
      <c r="WHR35" s="180"/>
      <c r="WHS35" s="180"/>
      <c r="WHT35" s="180"/>
      <c r="WHU35" s="180"/>
      <c r="WHV35" s="180"/>
      <c r="WHW35" s="180"/>
      <c r="WHX35" s="180"/>
      <c r="WHY35" s="180"/>
      <c r="WHZ35" s="180"/>
      <c r="WIA35" s="180"/>
      <c r="WIB35" s="180"/>
      <c r="WIC35" s="180"/>
      <c r="WID35" s="180"/>
      <c r="WIE35" s="180"/>
      <c r="WIF35" s="180"/>
      <c r="WIG35" s="180"/>
      <c r="WIH35" s="180"/>
      <c r="WII35" s="180"/>
      <c r="WIJ35" s="180"/>
      <c r="WIK35" s="180"/>
      <c r="WIL35" s="180"/>
      <c r="WIM35" s="180"/>
      <c r="WIN35" s="180"/>
      <c r="WIO35" s="180"/>
      <c r="WIP35" s="180"/>
      <c r="WIQ35" s="180"/>
      <c r="WIR35" s="180"/>
      <c r="WIS35" s="180"/>
      <c r="WIT35" s="180"/>
      <c r="WIU35" s="180"/>
      <c r="WIV35" s="180"/>
      <c r="WIW35" s="180"/>
      <c r="WIX35" s="180"/>
      <c r="WIY35" s="180"/>
      <c r="WIZ35" s="180"/>
      <c r="WJA35" s="180"/>
      <c r="WJB35" s="180"/>
      <c r="WJC35" s="180"/>
      <c r="WJD35" s="180"/>
      <c r="WJE35" s="180"/>
      <c r="WJF35" s="180"/>
      <c r="WJG35" s="180"/>
      <c r="WJH35" s="180"/>
      <c r="WJI35" s="180"/>
      <c r="WJJ35" s="180"/>
      <c r="WJK35" s="180"/>
      <c r="WJL35" s="180"/>
      <c r="WJM35" s="180"/>
      <c r="WJN35" s="180"/>
      <c r="WJO35" s="180"/>
      <c r="WJP35" s="180"/>
      <c r="WJQ35" s="180"/>
      <c r="WJR35" s="180"/>
      <c r="WJS35" s="180"/>
      <c r="WJT35" s="180"/>
      <c r="WJU35" s="180"/>
      <c r="WJV35" s="180"/>
      <c r="WJW35" s="180"/>
      <c r="WJX35" s="180"/>
      <c r="WJY35" s="180"/>
      <c r="WJZ35" s="180"/>
      <c r="WKA35" s="180"/>
      <c r="WKB35" s="180"/>
      <c r="WKC35" s="180"/>
      <c r="WKD35" s="180"/>
      <c r="WKE35" s="180"/>
      <c r="WKF35" s="180"/>
      <c r="WKG35" s="180"/>
      <c r="WKH35" s="180"/>
      <c r="WKI35" s="180"/>
      <c r="WKJ35" s="180"/>
      <c r="WKK35" s="180"/>
      <c r="WKL35" s="180"/>
      <c r="WKM35" s="180"/>
      <c r="WKN35" s="180"/>
      <c r="WKO35" s="180"/>
      <c r="WKP35" s="180"/>
      <c r="WKQ35" s="180"/>
      <c r="WKR35" s="180"/>
      <c r="WKS35" s="180"/>
      <c r="WKT35" s="180"/>
      <c r="WKU35" s="180"/>
      <c r="WKV35" s="180"/>
      <c r="WKW35" s="180"/>
      <c r="WKX35" s="180"/>
      <c r="WKY35" s="180"/>
      <c r="WKZ35" s="180"/>
      <c r="WLA35" s="180"/>
      <c r="WLB35" s="180"/>
      <c r="WLC35" s="180"/>
      <c r="WLD35" s="180"/>
      <c r="WLE35" s="180"/>
      <c r="WLF35" s="180"/>
      <c r="WLG35" s="180"/>
      <c r="WLH35" s="180"/>
      <c r="WLI35" s="180"/>
      <c r="WLJ35" s="180"/>
      <c r="WLK35" s="180"/>
      <c r="WLL35" s="180"/>
      <c r="WLM35" s="180"/>
      <c r="WLN35" s="180"/>
      <c r="WLO35" s="180"/>
      <c r="WLP35" s="180"/>
      <c r="WLQ35" s="180"/>
      <c r="WLR35" s="180"/>
      <c r="WLS35" s="180"/>
      <c r="WLT35" s="180"/>
      <c r="WLU35" s="180"/>
      <c r="WLV35" s="180"/>
      <c r="WLW35" s="180"/>
      <c r="WLX35" s="180"/>
      <c r="WLY35" s="180"/>
      <c r="WLZ35" s="180"/>
      <c r="WMA35" s="180"/>
      <c r="WMB35" s="180"/>
      <c r="WMC35" s="180"/>
      <c r="WMD35" s="180"/>
      <c r="WME35" s="180"/>
      <c r="WMF35" s="180"/>
      <c r="WMG35" s="180"/>
      <c r="WMH35" s="180"/>
      <c r="WMI35" s="180"/>
      <c r="WMJ35" s="180"/>
      <c r="WMK35" s="180"/>
      <c r="WML35" s="180"/>
      <c r="WMM35" s="180"/>
      <c r="WMN35" s="180"/>
      <c r="WMO35" s="180"/>
      <c r="WMP35" s="180"/>
      <c r="WMQ35" s="180"/>
      <c r="WMR35" s="180"/>
      <c r="WMS35" s="180"/>
      <c r="WMT35" s="180"/>
      <c r="WMU35" s="180"/>
      <c r="WMV35" s="180"/>
      <c r="WMW35" s="180"/>
      <c r="WMX35" s="180"/>
      <c r="WMY35" s="180"/>
      <c r="WMZ35" s="180"/>
      <c r="WNA35" s="180"/>
      <c r="WNB35" s="180"/>
      <c r="WNC35" s="180"/>
      <c r="WND35" s="180"/>
      <c r="WNE35" s="180"/>
      <c r="WNF35" s="180"/>
      <c r="WNG35" s="180"/>
      <c r="WNH35" s="180"/>
      <c r="WNI35" s="180"/>
      <c r="WNJ35" s="180"/>
      <c r="WNK35" s="180"/>
      <c r="WNL35" s="180"/>
      <c r="WNM35" s="180"/>
      <c r="WNN35" s="180"/>
      <c r="WNO35" s="180"/>
      <c r="WNP35" s="180"/>
      <c r="WNQ35" s="180"/>
      <c r="WNR35" s="180"/>
      <c r="WNS35" s="180"/>
      <c r="WNT35" s="180"/>
      <c r="WNU35" s="180"/>
      <c r="WNV35" s="180"/>
      <c r="WNW35" s="180"/>
      <c r="WNX35" s="180"/>
      <c r="WNY35" s="180"/>
      <c r="WNZ35" s="180"/>
      <c r="WOA35" s="180"/>
      <c r="WOB35" s="180"/>
      <c r="WOC35" s="180"/>
      <c r="WOD35" s="180"/>
      <c r="WOE35" s="180"/>
      <c r="WOF35" s="180"/>
      <c r="WOG35" s="180"/>
      <c r="WOH35" s="180"/>
      <c r="WOI35" s="180"/>
      <c r="WOJ35" s="180"/>
      <c r="WOK35" s="180"/>
      <c r="WOL35" s="180"/>
      <c r="WOM35" s="180"/>
      <c r="WON35" s="180"/>
      <c r="WOO35" s="180"/>
      <c r="WOP35" s="180"/>
      <c r="WOQ35" s="180"/>
      <c r="WOR35" s="180"/>
      <c r="WOS35" s="180"/>
      <c r="WOT35" s="180"/>
      <c r="WOU35" s="180"/>
      <c r="WOV35" s="180"/>
      <c r="WOW35" s="180"/>
      <c r="WOX35" s="180"/>
      <c r="WOY35" s="180"/>
      <c r="WOZ35" s="180"/>
      <c r="WPA35" s="180"/>
      <c r="WPB35" s="180"/>
      <c r="WPC35" s="180"/>
      <c r="WPD35" s="180"/>
      <c r="WPE35" s="180"/>
      <c r="WPF35" s="180"/>
      <c r="WPG35" s="180"/>
      <c r="WPH35" s="180"/>
      <c r="WPI35" s="180"/>
      <c r="WPJ35" s="180"/>
      <c r="WPK35" s="180"/>
      <c r="WPL35" s="180"/>
      <c r="WPM35" s="180"/>
      <c r="WPN35" s="180"/>
      <c r="WPO35" s="180"/>
      <c r="WPP35" s="180"/>
      <c r="WPQ35" s="180"/>
      <c r="WPR35" s="180"/>
      <c r="WPS35" s="180"/>
      <c r="WPT35" s="180"/>
      <c r="WPU35" s="180"/>
      <c r="WPV35" s="180"/>
      <c r="WPW35" s="180"/>
      <c r="WPX35" s="180"/>
      <c r="WPY35" s="180"/>
      <c r="WPZ35" s="180"/>
      <c r="WQA35" s="180"/>
      <c r="WQB35" s="180"/>
      <c r="WQC35" s="180"/>
      <c r="WQD35" s="180"/>
      <c r="WQE35" s="180"/>
      <c r="WQF35" s="180"/>
      <c r="WQG35" s="180"/>
      <c r="WQH35" s="180"/>
      <c r="WQI35" s="180"/>
      <c r="WQJ35" s="180"/>
      <c r="WQK35" s="180"/>
      <c r="WQL35" s="180"/>
      <c r="WQM35" s="180"/>
      <c r="WQN35" s="180"/>
      <c r="WQO35" s="180"/>
      <c r="WQP35" s="180"/>
      <c r="WQQ35" s="180"/>
      <c r="WQR35" s="180"/>
      <c r="WQS35" s="180"/>
      <c r="WQT35" s="180"/>
      <c r="WQU35" s="180"/>
      <c r="WQV35" s="180"/>
      <c r="WQW35" s="180"/>
      <c r="WQX35" s="180"/>
      <c r="WQY35" s="180"/>
      <c r="WQZ35" s="180"/>
      <c r="WRA35" s="180"/>
      <c r="WRB35" s="180"/>
      <c r="WRC35" s="180"/>
      <c r="WRD35" s="180"/>
      <c r="WRE35" s="180"/>
      <c r="WRF35" s="180"/>
      <c r="WRG35" s="180"/>
      <c r="WRH35" s="180"/>
      <c r="WRI35" s="180"/>
      <c r="WRJ35" s="180"/>
      <c r="WRK35" s="180"/>
      <c r="WRL35" s="180"/>
      <c r="WRM35" s="180"/>
      <c r="WRN35" s="180"/>
      <c r="WRO35" s="180"/>
      <c r="WRP35" s="180"/>
      <c r="WRQ35" s="180"/>
      <c r="WRR35" s="180"/>
      <c r="WRS35" s="180"/>
      <c r="WRT35" s="180"/>
      <c r="WRU35" s="180"/>
      <c r="WRV35" s="180"/>
      <c r="WRW35" s="180"/>
      <c r="WRX35" s="180"/>
      <c r="WRY35" s="180"/>
      <c r="WRZ35" s="180"/>
      <c r="WSA35" s="180"/>
      <c r="WSB35" s="180"/>
      <c r="WSC35" s="180"/>
      <c r="WSD35" s="180"/>
      <c r="WSE35" s="180"/>
      <c r="WSF35" s="180"/>
      <c r="WSG35" s="180"/>
      <c r="WSH35" s="180"/>
      <c r="WSI35" s="180"/>
      <c r="WSJ35" s="180"/>
      <c r="WSK35" s="180"/>
      <c r="WSL35" s="180"/>
      <c r="WSM35" s="180"/>
      <c r="WSN35" s="180"/>
      <c r="WSO35" s="180"/>
      <c r="WSP35" s="180"/>
      <c r="WSQ35" s="180"/>
      <c r="WSR35" s="180"/>
      <c r="WSS35" s="180"/>
      <c r="WST35" s="180"/>
      <c r="WSU35" s="180"/>
      <c r="WSV35" s="180"/>
      <c r="WSW35" s="180"/>
      <c r="WSX35" s="180"/>
      <c r="WSY35" s="180"/>
      <c r="WSZ35" s="180"/>
      <c r="WTA35" s="180"/>
      <c r="WTB35" s="180"/>
      <c r="WTC35" s="180"/>
      <c r="WTD35" s="180"/>
      <c r="WTE35" s="180"/>
      <c r="WTF35" s="180"/>
      <c r="WTG35" s="180"/>
      <c r="WTH35" s="180"/>
      <c r="WTI35" s="180"/>
      <c r="WTJ35" s="180"/>
      <c r="WTK35" s="180"/>
      <c r="WTL35" s="180"/>
      <c r="WTM35" s="180"/>
      <c r="WTN35" s="180"/>
      <c r="WTO35" s="180"/>
      <c r="WTP35" s="180"/>
      <c r="WTQ35" s="180"/>
      <c r="WTR35" s="180"/>
      <c r="WTS35" s="180"/>
      <c r="WTT35" s="180"/>
      <c r="WTU35" s="180"/>
      <c r="WTV35" s="180"/>
      <c r="WTW35" s="180"/>
      <c r="WTX35" s="180"/>
      <c r="WTY35" s="180"/>
      <c r="WTZ35" s="180"/>
      <c r="WUA35" s="180"/>
      <c r="WUB35" s="180"/>
      <c r="WUC35" s="180"/>
      <c r="WUD35" s="180"/>
      <c r="WUE35" s="180"/>
      <c r="WUF35" s="180"/>
      <c r="WUG35" s="180"/>
      <c r="WUH35" s="180"/>
      <c r="WUI35" s="180"/>
      <c r="WUJ35" s="180"/>
      <c r="WUK35" s="180"/>
      <c r="WUL35" s="180"/>
      <c r="WUM35" s="180"/>
      <c r="WUN35" s="180"/>
      <c r="WUO35" s="180"/>
      <c r="WUP35" s="180"/>
      <c r="WUQ35" s="180"/>
      <c r="WUR35" s="180"/>
      <c r="WUS35" s="180"/>
      <c r="WUT35" s="180"/>
      <c r="WUU35" s="180"/>
      <c r="WUV35" s="180"/>
      <c r="WUW35" s="180"/>
      <c r="WUX35" s="180"/>
      <c r="WUY35" s="180"/>
      <c r="WUZ35" s="180"/>
      <c r="WVA35" s="180"/>
      <c r="WVB35" s="180"/>
      <c r="WVC35" s="180"/>
      <c r="WVD35" s="180"/>
      <c r="WVE35" s="180"/>
      <c r="WVF35" s="180"/>
      <c r="WVG35" s="180"/>
      <c r="WVH35" s="180"/>
      <c r="WVI35" s="180"/>
      <c r="WVJ35" s="180"/>
      <c r="WVK35" s="180"/>
      <c r="WVL35" s="180"/>
      <c r="WVM35" s="180"/>
      <c r="WVN35" s="180"/>
      <c r="WVO35" s="180"/>
      <c r="WVP35" s="180"/>
      <c r="WVQ35" s="180"/>
      <c r="WVR35" s="180"/>
      <c r="WVS35" s="180"/>
      <c r="WVT35" s="180"/>
      <c r="WVU35" s="180"/>
      <c r="WVV35" s="180"/>
      <c r="WVW35" s="180"/>
      <c r="WVX35" s="180"/>
      <c r="WVY35" s="180"/>
      <c r="WVZ35" s="180"/>
      <c r="WWA35" s="180"/>
      <c r="WWB35" s="180"/>
      <c r="WWC35" s="180"/>
      <c r="WWD35" s="180"/>
      <c r="WWE35" s="180"/>
      <c r="WWF35" s="180"/>
      <c r="WWG35" s="180"/>
      <c r="WWH35" s="180"/>
      <c r="WWI35" s="180"/>
      <c r="WWJ35" s="180"/>
      <c r="WWK35" s="180"/>
      <c r="WWL35" s="180"/>
      <c r="WWM35" s="180"/>
      <c r="WWN35" s="180"/>
      <c r="WWO35" s="180"/>
      <c r="WWP35" s="180"/>
      <c r="WWQ35" s="180"/>
      <c r="WWR35" s="180"/>
      <c r="WWS35" s="180"/>
      <c r="WWT35" s="180"/>
      <c r="WWU35" s="180"/>
      <c r="WWV35" s="180"/>
      <c r="WWW35" s="180"/>
      <c r="WWX35" s="180"/>
      <c r="WWY35" s="180"/>
      <c r="WWZ35" s="180"/>
      <c r="WXA35" s="180"/>
    </row>
    <row r="36" spans="1:16173" ht="3" customHeight="1">
      <c r="B36" s="2122"/>
      <c r="C36" s="2122"/>
      <c r="D36" s="2122"/>
      <c r="E36" s="2122"/>
      <c r="F36" s="2122"/>
      <c r="G36" s="2122"/>
      <c r="H36" s="2122"/>
      <c r="I36" s="2122"/>
      <c r="J36" s="2122"/>
      <c r="K36" s="2122"/>
      <c r="L36" s="2122"/>
      <c r="M36" s="2122"/>
      <c r="N36" s="2123"/>
      <c r="O36" s="820"/>
      <c r="P36" s="821"/>
      <c r="Q36" s="822"/>
      <c r="T36" s="821"/>
      <c r="U36" s="821"/>
      <c r="V36" s="821"/>
      <c r="W36" s="821"/>
      <c r="X36" s="821"/>
      <c r="Y36" s="189"/>
      <c r="Z36" s="189"/>
      <c r="AA36" s="189"/>
      <c r="AB36" s="276"/>
      <c r="AC36" s="275"/>
      <c r="AD36" s="275"/>
      <c r="AE36" s="275"/>
      <c r="AF36" s="275"/>
      <c r="AH36" s="276"/>
      <c r="AI36" s="823"/>
      <c r="AJ36" s="276"/>
      <c r="AK36" s="276"/>
      <c r="AL36" s="276"/>
      <c r="AM36" s="621"/>
      <c r="AN36" s="276"/>
      <c r="AO36" s="180"/>
      <c r="AP36" s="824"/>
      <c r="AQ36" s="582"/>
      <c r="AX36" s="272"/>
    </row>
    <row r="37" spans="1:16173" s="181" customFormat="1" ht="15" customHeight="1">
      <c r="A37" s="180"/>
      <c r="B37" s="2122"/>
      <c r="C37" s="2122"/>
      <c r="D37" s="2122"/>
      <c r="E37" s="2122"/>
      <c r="F37" s="2122"/>
      <c r="G37" s="2122"/>
      <c r="H37" s="2122"/>
      <c r="I37" s="2122"/>
      <c r="J37" s="2122"/>
      <c r="K37" s="2122"/>
      <c r="L37" s="2122"/>
      <c r="M37" s="2122"/>
      <c r="N37" s="2123"/>
      <c r="O37" s="820"/>
      <c r="P37" s="182" t="s">
        <v>2320</v>
      </c>
      <c r="Q37" s="822"/>
      <c r="R37" s="182"/>
      <c r="T37" s="182"/>
      <c r="U37" s="182"/>
      <c r="V37" s="182"/>
      <c r="W37" s="182"/>
      <c r="X37" s="182"/>
      <c r="Y37" s="182"/>
      <c r="Z37" s="182"/>
      <c r="AA37" s="182"/>
      <c r="AB37" s="1994">
        <f>Q159+Q183</f>
        <v>0</v>
      </c>
      <c r="AC37" s="1994"/>
      <c r="AD37" s="1994"/>
      <c r="AE37" s="1994"/>
      <c r="AF37" s="1994"/>
      <c r="AG37" s="1994"/>
      <c r="AH37" s="1994"/>
      <c r="AI37" s="1994"/>
      <c r="AJ37" s="1994"/>
      <c r="AK37" s="1994"/>
      <c r="AL37" s="1994"/>
      <c r="AM37" s="182" t="s">
        <v>2318</v>
      </c>
      <c r="AN37" s="825"/>
      <c r="AP37" s="622"/>
      <c r="AQ37" s="582"/>
      <c r="AT37" s="585"/>
      <c r="AU37" s="180"/>
      <c r="AW37" s="180"/>
      <c r="AX37" s="272"/>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c r="RG37" s="180"/>
      <c r="RH37" s="180"/>
      <c r="RI37" s="180"/>
      <c r="RJ37" s="180"/>
      <c r="RK37" s="180"/>
      <c r="RL37" s="180"/>
      <c r="RM37" s="180"/>
      <c r="RN37" s="180"/>
      <c r="RO37" s="180"/>
      <c r="RP37" s="180"/>
      <c r="RQ37" s="180"/>
      <c r="RR37" s="180"/>
      <c r="RS37" s="180"/>
      <c r="RT37" s="180"/>
      <c r="RU37" s="180"/>
      <c r="RV37" s="180"/>
      <c r="RW37" s="180"/>
      <c r="RX37" s="180"/>
      <c r="RY37" s="180"/>
      <c r="RZ37" s="180"/>
      <c r="SA37" s="180"/>
      <c r="SB37" s="180"/>
      <c r="SC37" s="180"/>
      <c r="SD37" s="180"/>
      <c r="SE37" s="180"/>
      <c r="SF37" s="180"/>
      <c r="SG37" s="180"/>
      <c r="SH37" s="180"/>
      <c r="SI37" s="180"/>
      <c r="SJ37" s="180"/>
      <c r="SK37" s="180"/>
      <c r="SL37" s="180"/>
      <c r="SM37" s="180"/>
      <c r="SN37" s="180"/>
      <c r="SO37" s="180"/>
      <c r="SP37" s="180"/>
      <c r="SQ37" s="180"/>
      <c r="SR37" s="180"/>
      <c r="SS37" s="180"/>
      <c r="ST37" s="180"/>
      <c r="SU37" s="180"/>
      <c r="SV37" s="180"/>
      <c r="SW37" s="180"/>
      <c r="SX37" s="180"/>
      <c r="SY37" s="180"/>
      <c r="SZ37" s="180"/>
      <c r="TA37" s="180"/>
      <c r="TB37" s="180"/>
      <c r="TC37" s="180"/>
      <c r="TD37" s="180"/>
      <c r="TE37" s="180"/>
      <c r="TF37" s="180"/>
      <c r="TG37" s="180"/>
      <c r="TH37" s="180"/>
      <c r="TI37" s="180"/>
      <c r="TJ37" s="180"/>
      <c r="TK37" s="180"/>
      <c r="TL37" s="180"/>
      <c r="TM37" s="180"/>
      <c r="TN37" s="180"/>
      <c r="TO37" s="180"/>
      <c r="TP37" s="180"/>
      <c r="TQ37" s="180"/>
      <c r="TR37" s="180"/>
      <c r="TS37" s="180"/>
      <c r="TT37" s="180"/>
      <c r="TU37" s="180"/>
      <c r="TV37" s="180"/>
      <c r="TW37" s="180"/>
      <c r="TX37" s="180"/>
      <c r="TY37" s="180"/>
      <c r="TZ37" s="180"/>
      <c r="UA37" s="180"/>
      <c r="UB37" s="180"/>
      <c r="UC37" s="180"/>
      <c r="UD37" s="180"/>
      <c r="UE37" s="180"/>
      <c r="UF37" s="180"/>
      <c r="UG37" s="180"/>
      <c r="UH37" s="180"/>
      <c r="UI37" s="180"/>
      <c r="UJ37" s="180"/>
      <c r="UK37" s="180"/>
      <c r="UL37" s="180"/>
      <c r="UM37" s="180"/>
      <c r="UN37" s="180"/>
      <c r="UO37" s="180"/>
      <c r="UP37" s="180"/>
      <c r="UQ37" s="180"/>
      <c r="UR37" s="180"/>
      <c r="US37" s="180"/>
      <c r="UT37" s="180"/>
      <c r="UU37" s="180"/>
      <c r="UV37" s="180"/>
      <c r="UW37" s="180"/>
      <c r="UX37" s="180"/>
      <c r="UY37" s="180"/>
      <c r="UZ37" s="180"/>
      <c r="VA37" s="180"/>
      <c r="VB37" s="180"/>
      <c r="VC37" s="180"/>
      <c r="VD37" s="180"/>
      <c r="VE37" s="180"/>
      <c r="VF37" s="180"/>
      <c r="VG37" s="180"/>
      <c r="VH37" s="180"/>
      <c r="VI37" s="180"/>
      <c r="VJ37" s="180"/>
      <c r="VK37" s="180"/>
      <c r="VL37" s="180"/>
      <c r="VM37" s="180"/>
      <c r="VN37" s="180"/>
      <c r="VO37" s="180"/>
      <c r="VP37" s="180"/>
      <c r="VQ37" s="180"/>
      <c r="VR37" s="180"/>
      <c r="VS37" s="180"/>
      <c r="VT37" s="180"/>
      <c r="VU37" s="180"/>
      <c r="VV37" s="180"/>
      <c r="VW37" s="180"/>
      <c r="VX37" s="180"/>
      <c r="VY37" s="180"/>
      <c r="VZ37" s="180"/>
      <c r="WA37" s="180"/>
      <c r="WB37" s="180"/>
      <c r="WC37" s="180"/>
      <c r="WD37" s="180"/>
      <c r="WE37" s="180"/>
      <c r="WF37" s="180"/>
      <c r="WG37" s="180"/>
      <c r="WH37" s="180"/>
      <c r="WI37" s="180"/>
      <c r="WJ37" s="180"/>
      <c r="WK37" s="180"/>
      <c r="WL37" s="180"/>
      <c r="WM37" s="180"/>
      <c r="WN37" s="180"/>
      <c r="WO37" s="180"/>
      <c r="WP37" s="180"/>
      <c r="WQ37" s="180"/>
      <c r="WR37" s="180"/>
      <c r="WS37" s="180"/>
      <c r="WT37" s="180"/>
      <c r="WU37" s="180"/>
      <c r="WV37" s="180"/>
      <c r="WW37" s="180"/>
      <c r="WX37" s="180"/>
      <c r="WY37" s="180"/>
      <c r="WZ37" s="180"/>
      <c r="XA37" s="180"/>
      <c r="XB37" s="180"/>
      <c r="XC37" s="180"/>
      <c r="XD37" s="180"/>
      <c r="XE37" s="180"/>
      <c r="XF37" s="180"/>
      <c r="XG37" s="180"/>
      <c r="XH37" s="180"/>
      <c r="XI37" s="180"/>
      <c r="XJ37" s="180"/>
      <c r="XK37" s="180"/>
      <c r="XL37" s="180"/>
      <c r="XM37" s="180"/>
      <c r="XN37" s="180"/>
      <c r="XO37" s="180"/>
      <c r="XP37" s="180"/>
      <c r="XQ37" s="180"/>
      <c r="XR37" s="180"/>
      <c r="XS37" s="180"/>
      <c r="XT37" s="180"/>
      <c r="XU37" s="180"/>
      <c r="XV37" s="180"/>
      <c r="XW37" s="180"/>
      <c r="XX37" s="180"/>
      <c r="XY37" s="180"/>
      <c r="XZ37" s="180"/>
      <c r="YA37" s="180"/>
      <c r="YB37" s="180"/>
      <c r="YC37" s="180"/>
      <c r="YD37" s="180"/>
      <c r="YE37" s="180"/>
      <c r="YF37" s="180"/>
      <c r="YG37" s="180"/>
      <c r="YH37" s="180"/>
      <c r="YI37" s="180"/>
      <c r="YJ37" s="180"/>
      <c r="YK37" s="180"/>
      <c r="YL37" s="180"/>
      <c r="YM37" s="180"/>
      <c r="YN37" s="180"/>
      <c r="YO37" s="180"/>
      <c r="YP37" s="180"/>
      <c r="YQ37" s="180"/>
      <c r="YR37" s="180"/>
      <c r="YS37" s="180"/>
      <c r="YT37" s="180"/>
      <c r="YU37" s="180"/>
      <c r="YV37" s="180"/>
      <c r="YW37" s="180"/>
      <c r="YX37" s="180"/>
      <c r="YY37" s="180"/>
      <c r="YZ37" s="180"/>
      <c r="ZA37" s="180"/>
      <c r="ZB37" s="180"/>
      <c r="ZC37" s="180"/>
      <c r="ZD37" s="180"/>
      <c r="ZE37" s="180"/>
      <c r="ZF37" s="180"/>
      <c r="ZG37" s="180"/>
      <c r="ZH37" s="180"/>
      <c r="ZI37" s="180"/>
      <c r="ZJ37" s="180"/>
      <c r="ZK37" s="180"/>
      <c r="ZL37" s="180"/>
      <c r="ZM37" s="180"/>
      <c r="ZN37" s="180"/>
      <c r="ZO37" s="180"/>
      <c r="ZP37" s="180"/>
      <c r="ZQ37" s="180"/>
      <c r="ZR37" s="180"/>
      <c r="ZS37" s="180"/>
      <c r="ZT37" s="180"/>
      <c r="ZU37" s="180"/>
      <c r="ZV37" s="180"/>
      <c r="ZW37" s="180"/>
      <c r="ZX37" s="180"/>
      <c r="ZY37" s="180"/>
      <c r="ZZ37" s="180"/>
      <c r="AAA37" s="180"/>
      <c r="AAB37" s="180"/>
      <c r="AAC37" s="180"/>
      <c r="AAD37" s="180"/>
      <c r="AAE37" s="180"/>
      <c r="AAF37" s="180"/>
      <c r="AAG37" s="180"/>
      <c r="AAH37" s="180"/>
      <c r="AAI37" s="180"/>
      <c r="AAJ37" s="180"/>
      <c r="AAK37" s="180"/>
      <c r="AAL37" s="180"/>
      <c r="AAM37" s="180"/>
      <c r="AAN37" s="180"/>
      <c r="AAO37" s="180"/>
      <c r="AAP37" s="180"/>
      <c r="AAQ37" s="180"/>
      <c r="AAR37" s="180"/>
      <c r="AAS37" s="180"/>
      <c r="AAT37" s="180"/>
      <c r="AAU37" s="180"/>
      <c r="AAV37" s="180"/>
      <c r="AAW37" s="180"/>
      <c r="AAX37" s="180"/>
      <c r="AAY37" s="180"/>
      <c r="AAZ37" s="180"/>
      <c r="ABA37" s="180"/>
      <c r="ABB37" s="180"/>
      <c r="ABC37" s="180"/>
      <c r="ABD37" s="180"/>
      <c r="ABE37" s="180"/>
      <c r="ABF37" s="180"/>
      <c r="ABG37" s="180"/>
      <c r="ABH37" s="180"/>
      <c r="ABI37" s="180"/>
      <c r="ABJ37" s="180"/>
      <c r="ABK37" s="180"/>
      <c r="ABL37" s="180"/>
      <c r="ABM37" s="180"/>
      <c r="ABN37" s="180"/>
      <c r="ABO37" s="180"/>
      <c r="ABP37" s="180"/>
      <c r="ABQ37" s="180"/>
      <c r="ABR37" s="180"/>
      <c r="ABS37" s="180"/>
      <c r="ABT37" s="180"/>
      <c r="ABU37" s="180"/>
      <c r="ABV37" s="180"/>
      <c r="ABW37" s="180"/>
      <c r="ABX37" s="180"/>
      <c r="ABY37" s="180"/>
      <c r="ABZ37" s="180"/>
      <c r="ACA37" s="180"/>
      <c r="ACB37" s="180"/>
      <c r="ACC37" s="180"/>
      <c r="ACD37" s="180"/>
      <c r="ACE37" s="180"/>
      <c r="ACF37" s="180"/>
      <c r="ACG37" s="180"/>
      <c r="ACH37" s="180"/>
      <c r="ACI37" s="180"/>
      <c r="ACJ37" s="180"/>
      <c r="ACK37" s="180"/>
      <c r="ACL37" s="180"/>
      <c r="ACM37" s="180"/>
      <c r="ACN37" s="180"/>
      <c r="ACO37" s="180"/>
      <c r="ACP37" s="180"/>
      <c r="ACQ37" s="180"/>
      <c r="ACR37" s="180"/>
      <c r="ACS37" s="180"/>
      <c r="ACT37" s="180"/>
      <c r="ACU37" s="180"/>
      <c r="ACV37" s="180"/>
      <c r="ACW37" s="180"/>
      <c r="ACX37" s="180"/>
      <c r="ACY37" s="180"/>
      <c r="ACZ37" s="180"/>
      <c r="ADA37" s="180"/>
      <c r="ADB37" s="180"/>
      <c r="ADC37" s="180"/>
      <c r="ADD37" s="180"/>
      <c r="ADE37" s="180"/>
      <c r="ADF37" s="180"/>
      <c r="ADG37" s="180"/>
      <c r="ADH37" s="180"/>
      <c r="ADI37" s="180"/>
      <c r="ADJ37" s="180"/>
      <c r="ADK37" s="180"/>
      <c r="ADL37" s="180"/>
      <c r="ADM37" s="180"/>
      <c r="ADN37" s="180"/>
      <c r="ADO37" s="180"/>
      <c r="ADP37" s="180"/>
      <c r="ADQ37" s="180"/>
      <c r="ADR37" s="180"/>
      <c r="ADS37" s="180"/>
      <c r="ADT37" s="180"/>
      <c r="ADU37" s="180"/>
      <c r="ADV37" s="180"/>
      <c r="ADW37" s="180"/>
      <c r="ADX37" s="180"/>
      <c r="ADY37" s="180"/>
      <c r="ADZ37" s="180"/>
      <c r="AEA37" s="180"/>
      <c r="AEB37" s="180"/>
      <c r="AEC37" s="180"/>
      <c r="AED37" s="180"/>
      <c r="AEE37" s="180"/>
      <c r="AEF37" s="180"/>
      <c r="AEG37" s="180"/>
      <c r="AEH37" s="180"/>
      <c r="AEI37" s="180"/>
      <c r="AEJ37" s="180"/>
      <c r="AEK37" s="180"/>
      <c r="AEL37" s="180"/>
      <c r="AEM37" s="180"/>
      <c r="AEN37" s="180"/>
      <c r="AEO37" s="180"/>
      <c r="AEP37" s="180"/>
      <c r="AEQ37" s="180"/>
      <c r="AER37" s="180"/>
      <c r="AES37" s="180"/>
      <c r="AET37" s="180"/>
      <c r="AEU37" s="180"/>
      <c r="AEV37" s="180"/>
      <c r="AEW37" s="180"/>
      <c r="AEX37" s="180"/>
      <c r="AEY37" s="180"/>
      <c r="AEZ37" s="180"/>
      <c r="AFA37" s="180"/>
      <c r="AFB37" s="180"/>
      <c r="AFC37" s="180"/>
      <c r="AFD37" s="180"/>
      <c r="AFE37" s="180"/>
      <c r="AFF37" s="180"/>
      <c r="AFG37" s="180"/>
      <c r="AFH37" s="180"/>
      <c r="AFI37" s="180"/>
      <c r="AFJ37" s="180"/>
      <c r="AFK37" s="180"/>
      <c r="AFL37" s="180"/>
      <c r="AFM37" s="180"/>
      <c r="AFN37" s="180"/>
      <c r="AFO37" s="180"/>
      <c r="AFP37" s="180"/>
      <c r="AFQ37" s="180"/>
      <c r="AFR37" s="180"/>
      <c r="AFS37" s="180"/>
      <c r="AFT37" s="180"/>
      <c r="AFU37" s="180"/>
      <c r="AFV37" s="180"/>
      <c r="AFW37" s="180"/>
      <c r="AFX37" s="180"/>
      <c r="AFY37" s="180"/>
      <c r="AFZ37" s="180"/>
      <c r="AGA37" s="180"/>
      <c r="AGB37" s="180"/>
      <c r="AGC37" s="180"/>
      <c r="AGD37" s="180"/>
      <c r="AGE37" s="180"/>
      <c r="AGF37" s="180"/>
      <c r="AGG37" s="180"/>
      <c r="AGH37" s="180"/>
      <c r="AGI37" s="180"/>
      <c r="AGJ37" s="180"/>
      <c r="AGK37" s="180"/>
      <c r="AGL37" s="180"/>
      <c r="AGM37" s="180"/>
      <c r="AGN37" s="180"/>
      <c r="AGO37" s="180"/>
      <c r="AGP37" s="180"/>
      <c r="AGQ37" s="180"/>
      <c r="AGR37" s="180"/>
      <c r="AGS37" s="180"/>
      <c r="AGT37" s="180"/>
      <c r="AGU37" s="180"/>
      <c r="AGV37" s="180"/>
      <c r="AGW37" s="180"/>
      <c r="AGX37" s="180"/>
      <c r="AGY37" s="180"/>
      <c r="AGZ37" s="180"/>
      <c r="AHA37" s="180"/>
      <c r="AHB37" s="180"/>
      <c r="AHC37" s="180"/>
      <c r="AHD37" s="180"/>
      <c r="AHE37" s="180"/>
      <c r="AHF37" s="180"/>
      <c r="AHG37" s="180"/>
      <c r="AHH37" s="180"/>
      <c r="AHI37" s="180"/>
      <c r="AHJ37" s="180"/>
      <c r="AHK37" s="180"/>
      <c r="AHL37" s="180"/>
      <c r="AHM37" s="180"/>
      <c r="AHN37" s="180"/>
      <c r="AHO37" s="180"/>
      <c r="AHP37" s="180"/>
      <c r="AHQ37" s="180"/>
      <c r="AHR37" s="180"/>
      <c r="AHS37" s="180"/>
      <c r="AHT37" s="180"/>
      <c r="AHU37" s="180"/>
      <c r="AHV37" s="180"/>
      <c r="AHW37" s="180"/>
      <c r="AHX37" s="180"/>
      <c r="AHY37" s="180"/>
      <c r="AHZ37" s="180"/>
      <c r="AIA37" s="180"/>
      <c r="AIB37" s="180"/>
      <c r="AIC37" s="180"/>
      <c r="AID37" s="180"/>
      <c r="AIE37" s="180"/>
      <c r="AIF37" s="180"/>
      <c r="AIG37" s="180"/>
      <c r="AIH37" s="180"/>
      <c r="AII37" s="180"/>
      <c r="AIJ37" s="180"/>
      <c r="AIK37" s="180"/>
      <c r="AIL37" s="180"/>
      <c r="AIM37" s="180"/>
      <c r="AIN37" s="180"/>
      <c r="AIO37" s="180"/>
      <c r="AIP37" s="180"/>
      <c r="AIQ37" s="180"/>
      <c r="AIR37" s="180"/>
      <c r="AIS37" s="180"/>
      <c r="AIT37" s="180"/>
      <c r="AIU37" s="180"/>
      <c r="AIV37" s="180"/>
      <c r="AIW37" s="180"/>
      <c r="AIX37" s="180"/>
      <c r="AIY37" s="180"/>
      <c r="AIZ37" s="180"/>
      <c r="AJA37" s="180"/>
      <c r="AJB37" s="180"/>
      <c r="AJC37" s="180"/>
      <c r="AJD37" s="180"/>
      <c r="AJE37" s="180"/>
      <c r="AJF37" s="180"/>
      <c r="AJG37" s="180"/>
      <c r="AJH37" s="180"/>
      <c r="AJI37" s="180"/>
      <c r="AJJ37" s="180"/>
      <c r="AJK37" s="180"/>
      <c r="AJL37" s="180"/>
      <c r="AJM37" s="180"/>
      <c r="AJN37" s="180"/>
      <c r="AJO37" s="180"/>
      <c r="AJP37" s="180"/>
      <c r="AJQ37" s="180"/>
      <c r="AJR37" s="180"/>
      <c r="AJS37" s="180"/>
      <c r="AJT37" s="180"/>
      <c r="AJU37" s="180"/>
      <c r="AJV37" s="180"/>
      <c r="AJW37" s="180"/>
      <c r="AJX37" s="180"/>
      <c r="AJY37" s="180"/>
      <c r="AJZ37" s="180"/>
      <c r="AKA37" s="180"/>
      <c r="AKB37" s="180"/>
      <c r="AKC37" s="180"/>
      <c r="AKD37" s="180"/>
      <c r="AKE37" s="180"/>
      <c r="AKF37" s="180"/>
      <c r="AKG37" s="180"/>
      <c r="AKH37" s="180"/>
      <c r="AKI37" s="180"/>
      <c r="AKJ37" s="180"/>
      <c r="AKK37" s="180"/>
      <c r="AKL37" s="180"/>
      <c r="AKM37" s="180"/>
      <c r="AKN37" s="180"/>
      <c r="AKO37" s="180"/>
      <c r="AKP37" s="180"/>
      <c r="AKQ37" s="180"/>
      <c r="AKR37" s="180"/>
      <c r="AKS37" s="180"/>
      <c r="AKT37" s="180"/>
      <c r="AKU37" s="180"/>
      <c r="AKV37" s="180"/>
      <c r="AKW37" s="180"/>
      <c r="AKX37" s="180"/>
      <c r="AKY37" s="180"/>
      <c r="AKZ37" s="180"/>
      <c r="ALA37" s="180"/>
      <c r="ALB37" s="180"/>
      <c r="ALC37" s="180"/>
      <c r="ALD37" s="180"/>
      <c r="ALE37" s="180"/>
      <c r="ALF37" s="180"/>
      <c r="ALG37" s="180"/>
      <c r="ALH37" s="180"/>
      <c r="ALI37" s="180"/>
      <c r="ALJ37" s="180"/>
      <c r="ALK37" s="180"/>
      <c r="ALL37" s="180"/>
      <c r="ALM37" s="180"/>
      <c r="ALN37" s="180"/>
      <c r="ALO37" s="180"/>
      <c r="ALP37" s="180"/>
      <c r="ALQ37" s="180"/>
      <c r="ALR37" s="180"/>
      <c r="ALS37" s="180"/>
      <c r="ALT37" s="180"/>
      <c r="ALU37" s="180"/>
      <c r="ALV37" s="180"/>
      <c r="ALW37" s="180"/>
      <c r="ALX37" s="180"/>
      <c r="ALY37" s="180"/>
      <c r="ALZ37" s="180"/>
      <c r="AMA37" s="180"/>
      <c r="AMB37" s="180"/>
      <c r="AMC37" s="180"/>
      <c r="AMD37" s="180"/>
      <c r="AME37" s="180"/>
      <c r="AMF37" s="180"/>
      <c r="AMG37" s="180"/>
      <c r="AMH37" s="180"/>
      <c r="AMI37" s="180"/>
      <c r="AMJ37" s="180"/>
      <c r="AMK37" s="180"/>
      <c r="AML37" s="180"/>
      <c r="AMM37" s="180"/>
      <c r="AMN37" s="180"/>
      <c r="AMO37" s="180"/>
      <c r="AMP37" s="180"/>
      <c r="AMQ37" s="180"/>
      <c r="AMR37" s="180"/>
      <c r="AMS37" s="180"/>
      <c r="AMT37" s="180"/>
      <c r="AMU37" s="180"/>
      <c r="AMV37" s="180"/>
      <c r="AMW37" s="180"/>
      <c r="AMX37" s="180"/>
      <c r="AMY37" s="180"/>
      <c r="AMZ37" s="180"/>
      <c r="ANA37" s="180"/>
      <c r="ANB37" s="180"/>
      <c r="ANC37" s="180"/>
      <c r="AND37" s="180"/>
      <c r="ANE37" s="180"/>
      <c r="ANF37" s="180"/>
      <c r="ANG37" s="180"/>
      <c r="ANH37" s="180"/>
      <c r="ANI37" s="180"/>
      <c r="ANJ37" s="180"/>
      <c r="ANK37" s="180"/>
      <c r="ANL37" s="180"/>
      <c r="ANM37" s="180"/>
      <c r="ANN37" s="180"/>
      <c r="ANO37" s="180"/>
      <c r="ANP37" s="180"/>
      <c r="ANQ37" s="180"/>
      <c r="ANR37" s="180"/>
      <c r="ANS37" s="180"/>
      <c r="ANT37" s="180"/>
      <c r="ANU37" s="180"/>
      <c r="ANV37" s="180"/>
      <c r="ANW37" s="180"/>
      <c r="ANX37" s="180"/>
      <c r="ANY37" s="180"/>
      <c r="ANZ37" s="180"/>
      <c r="AOA37" s="180"/>
      <c r="AOB37" s="180"/>
      <c r="AOC37" s="180"/>
      <c r="AOD37" s="180"/>
      <c r="AOE37" s="180"/>
      <c r="AOF37" s="180"/>
      <c r="AOG37" s="180"/>
      <c r="AOH37" s="180"/>
      <c r="AOI37" s="180"/>
      <c r="AOJ37" s="180"/>
      <c r="AOK37" s="180"/>
      <c r="AOL37" s="180"/>
      <c r="AOM37" s="180"/>
      <c r="AON37" s="180"/>
      <c r="AOO37" s="180"/>
      <c r="AOP37" s="180"/>
      <c r="AOQ37" s="180"/>
      <c r="AOR37" s="180"/>
      <c r="AOS37" s="180"/>
      <c r="AOT37" s="180"/>
      <c r="AOU37" s="180"/>
      <c r="AOV37" s="180"/>
      <c r="AOW37" s="180"/>
      <c r="AOX37" s="180"/>
      <c r="AOY37" s="180"/>
      <c r="AOZ37" s="180"/>
      <c r="APA37" s="180"/>
      <c r="APB37" s="180"/>
      <c r="APC37" s="180"/>
      <c r="APD37" s="180"/>
      <c r="APE37" s="180"/>
      <c r="APF37" s="180"/>
      <c r="APG37" s="180"/>
      <c r="APH37" s="180"/>
      <c r="API37" s="180"/>
      <c r="APJ37" s="180"/>
      <c r="APK37" s="180"/>
      <c r="APL37" s="180"/>
      <c r="APM37" s="180"/>
      <c r="APN37" s="180"/>
      <c r="APO37" s="180"/>
      <c r="APP37" s="180"/>
      <c r="APQ37" s="180"/>
      <c r="APR37" s="180"/>
      <c r="APS37" s="180"/>
      <c r="APT37" s="180"/>
      <c r="APU37" s="180"/>
      <c r="APV37" s="180"/>
      <c r="APW37" s="180"/>
      <c r="APX37" s="180"/>
      <c r="APY37" s="180"/>
      <c r="APZ37" s="180"/>
      <c r="AQA37" s="180"/>
      <c r="AQB37" s="180"/>
      <c r="AQC37" s="180"/>
      <c r="AQD37" s="180"/>
      <c r="AQE37" s="180"/>
      <c r="AQF37" s="180"/>
      <c r="AQG37" s="180"/>
      <c r="AQH37" s="180"/>
      <c r="AQI37" s="180"/>
      <c r="AQJ37" s="180"/>
      <c r="AQK37" s="180"/>
      <c r="AQL37" s="180"/>
      <c r="AQM37" s="180"/>
      <c r="AQN37" s="180"/>
      <c r="AQO37" s="180"/>
      <c r="AQP37" s="180"/>
      <c r="AQQ37" s="180"/>
      <c r="AQR37" s="180"/>
      <c r="AQS37" s="180"/>
      <c r="AQT37" s="180"/>
      <c r="AQU37" s="180"/>
      <c r="AQV37" s="180"/>
      <c r="AQW37" s="180"/>
      <c r="AQX37" s="180"/>
      <c r="AQY37" s="180"/>
      <c r="AQZ37" s="180"/>
      <c r="ARA37" s="180"/>
      <c r="ARB37" s="180"/>
      <c r="ARC37" s="180"/>
      <c r="ARD37" s="180"/>
      <c r="ARE37" s="180"/>
      <c r="ARF37" s="180"/>
      <c r="ARG37" s="180"/>
      <c r="ARH37" s="180"/>
      <c r="ARI37" s="180"/>
      <c r="ARJ37" s="180"/>
      <c r="ARK37" s="180"/>
      <c r="ARL37" s="180"/>
      <c r="ARM37" s="180"/>
      <c r="ARN37" s="180"/>
      <c r="ARO37" s="180"/>
      <c r="ARP37" s="180"/>
      <c r="ARQ37" s="180"/>
      <c r="ARR37" s="180"/>
      <c r="ARS37" s="180"/>
      <c r="ART37" s="180"/>
      <c r="ARU37" s="180"/>
      <c r="ARV37" s="180"/>
      <c r="ARW37" s="180"/>
      <c r="ARX37" s="180"/>
      <c r="ARY37" s="180"/>
      <c r="ARZ37" s="180"/>
      <c r="ASA37" s="180"/>
      <c r="ASB37" s="180"/>
      <c r="ASC37" s="180"/>
      <c r="ASD37" s="180"/>
      <c r="ASE37" s="180"/>
      <c r="ASF37" s="180"/>
      <c r="ASG37" s="180"/>
      <c r="ASH37" s="180"/>
      <c r="ASI37" s="180"/>
      <c r="ASJ37" s="180"/>
      <c r="ASK37" s="180"/>
      <c r="ASL37" s="180"/>
      <c r="ASM37" s="180"/>
      <c r="ASN37" s="180"/>
      <c r="ASO37" s="180"/>
      <c r="ASP37" s="180"/>
      <c r="ASQ37" s="180"/>
      <c r="ASR37" s="180"/>
      <c r="ASS37" s="180"/>
      <c r="AST37" s="180"/>
      <c r="ASU37" s="180"/>
      <c r="ASV37" s="180"/>
      <c r="ASW37" s="180"/>
      <c r="ASX37" s="180"/>
      <c r="ASY37" s="180"/>
      <c r="ASZ37" s="180"/>
      <c r="ATA37" s="180"/>
      <c r="ATB37" s="180"/>
      <c r="ATC37" s="180"/>
      <c r="ATD37" s="180"/>
      <c r="ATE37" s="180"/>
      <c r="ATF37" s="180"/>
      <c r="ATG37" s="180"/>
      <c r="ATH37" s="180"/>
      <c r="ATI37" s="180"/>
      <c r="ATJ37" s="180"/>
      <c r="ATK37" s="180"/>
      <c r="ATL37" s="180"/>
      <c r="ATM37" s="180"/>
      <c r="ATN37" s="180"/>
      <c r="ATO37" s="180"/>
      <c r="ATP37" s="180"/>
      <c r="ATQ37" s="180"/>
      <c r="ATR37" s="180"/>
      <c r="ATS37" s="180"/>
      <c r="ATT37" s="180"/>
      <c r="ATU37" s="180"/>
      <c r="ATV37" s="180"/>
      <c r="ATW37" s="180"/>
      <c r="ATX37" s="180"/>
      <c r="ATY37" s="180"/>
      <c r="ATZ37" s="180"/>
      <c r="AUA37" s="180"/>
      <c r="AUB37" s="180"/>
      <c r="AUC37" s="180"/>
      <c r="AUD37" s="180"/>
      <c r="AUE37" s="180"/>
      <c r="AUF37" s="180"/>
      <c r="AUG37" s="180"/>
      <c r="AUH37" s="180"/>
      <c r="AUI37" s="180"/>
      <c r="AUJ37" s="180"/>
      <c r="AUK37" s="180"/>
      <c r="AUL37" s="180"/>
      <c r="AUM37" s="180"/>
      <c r="AUN37" s="180"/>
      <c r="AUO37" s="180"/>
      <c r="AUP37" s="180"/>
      <c r="AUQ37" s="180"/>
      <c r="AUR37" s="180"/>
      <c r="AUS37" s="180"/>
      <c r="AUT37" s="180"/>
      <c r="AUU37" s="180"/>
      <c r="AUV37" s="180"/>
      <c r="AUW37" s="180"/>
      <c r="AUX37" s="180"/>
      <c r="AUY37" s="180"/>
      <c r="AUZ37" s="180"/>
      <c r="AVA37" s="180"/>
      <c r="AVB37" s="180"/>
      <c r="AVC37" s="180"/>
      <c r="AVD37" s="180"/>
      <c r="AVE37" s="180"/>
      <c r="AVF37" s="180"/>
      <c r="AVG37" s="180"/>
      <c r="AVH37" s="180"/>
      <c r="AVI37" s="180"/>
      <c r="AVJ37" s="180"/>
      <c r="AVK37" s="180"/>
      <c r="AVL37" s="180"/>
      <c r="AVM37" s="180"/>
      <c r="AVN37" s="180"/>
      <c r="AVO37" s="180"/>
      <c r="AVP37" s="180"/>
      <c r="AVQ37" s="180"/>
      <c r="AVR37" s="180"/>
      <c r="AVS37" s="180"/>
      <c r="AVT37" s="180"/>
      <c r="AVU37" s="180"/>
      <c r="AVV37" s="180"/>
      <c r="AVW37" s="180"/>
      <c r="AVX37" s="180"/>
      <c r="AVY37" s="180"/>
      <c r="AVZ37" s="180"/>
      <c r="AWA37" s="180"/>
      <c r="AWB37" s="180"/>
      <c r="AWC37" s="180"/>
      <c r="AWD37" s="180"/>
      <c r="AWE37" s="180"/>
      <c r="AWF37" s="180"/>
      <c r="AWG37" s="180"/>
      <c r="AWH37" s="180"/>
      <c r="AWI37" s="180"/>
      <c r="AWJ37" s="180"/>
      <c r="AWK37" s="180"/>
      <c r="AWL37" s="180"/>
      <c r="AWM37" s="180"/>
      <c r="AWN37" s="180"/>
      <c r="AWO37" s="180"/>
      <c r="AWP37" s="180"/>
      <c r="AWQ37" s="180"/>
      <c r="AWR37" s="180"/>
      <c r="AWS37" s="180"/>
      <c r="AWT37" s="180"/>
      <c r="AWU37" s="180"/>
      <c r="AWV37" s="180"/>
      <c r="AWW37" s="180"/>
      <c r="AWX37" s="180"/>
      <c r="AWY37" s="180"/>
      <c r="AWZ37" s="180"/>
      <c r="AXA37" s="180"/>
      <c r="AXB37" s="180"/>
      <c r="AXC37" s="180"/>
      <c r="AXD37" s="180"/>
      <c r="AXE37" s="180"/>
      <c r="AXF37" s="180"/>
      <c r="AXG37" s="180"/>
      <c r="AXH37" s="180"/>
      <c r="AXI37" s="180"/>
      <c r="AXJ37" s="180"/>
      <c r="AXK37" s="180"/>
      <c r="AXL37" s="180"/>
      <c r="AXM37" s="180"/>
      <c r="AXN37" s="180"/>
      <c r="AXO37" s="180"/>
      <c r="AXP37" s="180"/>
      <c r="AXQ37" s="180"/>
      <c r="AXR37" s="180"/>
      <c r="AXS37" s="180"/>
      <c r="AXT37" s="180"/>
      <c r="AXU37" s="180"/>
      <c r="AXV37" s="180"/>
      <c r="AXW37" s="180"/>
      <c r="AXX37" s="180"/>
      <c r="AXY37" s="180"/>
      <c r="AXZ37" s="180"/>
      <c r="AYA37" s="180"/>
      <c r="AYB37" s="180"/>
      <c r="AYC37" s="180"/>
      <c r="AYD37" s="180"/>
      <c r="AYE37" s="180"/>
      <c r="AYF37" s="180"/>
      <c r="AYG37" s="180"/>
      <c r="AYH37" s="180"/>
      <c r="AYI37" s="180"/>
      <c r="AYJ37" s="180"/>
      <c r="AYK37" s="180"/>
      <c r="AYL37" s="180"/>
      <c r="AYM37" s="180"/>
      <c r="AYN37" s="180"/>
      <c r="AYO37" s="180"/>
      <c r="AYP37" s="180"/>
      <c r="AYQ37" s="180"/>
      <c r="AYR37" s="180"/>
      <c r="AYS37" s="180"/>
      <c r="AYT37" s="180"/>
      <c r="AYU37" s="180"/>
      <c r="AYV37" s="180"/>
      <c r="AYW37" s="180"/>
      <c r="AYX37" s="180"/>
      <c r="AYY37" s="180"/>
      <c r="AYZ37" s="180"/>
      <c r="AZA37" s="180"/>
      <c r="AZB37" s="180"/>
      <c r="AZC37" s="180"/>
      <c r="AZD37" s="180"/>
      <c r="AZE37" s="180"/>
      <c r="AZF37" s="180"/>
      <c r="AZG37" s="180"/>
      <c r="AZH37" s="180"/>
      <c r="AZI37" s="180"/>
      <c r="AZJ37" s="180"/>
      <c r="AZK37" s="180"/>
      <c r="AZL37" s="180"/>
      <c r="AZM37" s="180"/>
      <c r="AZN37" s="180"/>
      <c r="AZO37" s="180"/>
      <c r="AZP37" s="180"/>
      <c r="AZQ37" s="180"/>
      <c r="AZR37" s="180"/>
      <c r="AZS37" s="180"/>
      <c r="AZT37" s="180"/>
      <c r="AZU37" s="180"/>
      <c r="AZV37" s="180"/>
      <c r="AZW37" s="180"/>
      <c r="AZX37" s="180"/>
      <c r="AZY37" s="180"/>
      <c r="AZZ37" s="180"/>
      <c r="BAA37" s="180"/>
      <c r="BAB37" s="180"/>
      <c r="BAC37" s="180"/>
      <c r="BAD37" s="180"/>
      <c r="BAE37" s="180"/>
      <c r="BAF37" s="180"/>
      <c r="BAG37" s="180"/>
      <c r="BAH37" s="180"/>
      <c r="BAI37" s="180"/>
      <c r="BAJ37" s="180"/>
      <c r="BAK37" s="180"/>
      <c r="BAL37" s="180"/>
      <c r="BAM37" s="180"/>
      <c r="BAN37" s="180"/>
      <c r="BAO37" s="180"/>
      <c r="BAP37" s="180"/>
      <c r="BAQ37" s="180"/>
      <c r="BAR37" s="180"/>
      <c r="BAS37" s="180"/>
      <c r="BAT37" s="180"/>
      <c r="BAU37" s="180"/>
      <c r="BAV37" s="180"/>
      <c r="BAW37" s="180"/>
      <c r="BAX37" s="180"/>
      <c r="BAY37" s="180"/>
      <c r="BAZ37" s="180"/>
      <c r="BBA37" s="180"/>
      <c r="BBB37" s="180"/>
      <c r="BBC37" s="180"/>
      <c r="BBD37" s="180"/>
      <c r="BBE37" s="180"/>
      <c r="BBF37" s="180"/>
      <c r="BBG37" s="180"/>
      <c r="BBH37" s="180"/>
      <c r="BBI37" s="180"/>
      <c r="BBJ37" s="180"/>
      <c r="BBK37" s="180"/>
      <c r="BBL37" s="180"/>
      <c r="BBM37" s="180"/>
      <c r="BBN37" s="180"/>
      <c r="BBO37" s="180"/>
      <c r="BBP37" s="180"/>
      <c r="BBQ37" s="180"/>
      <c r="BBR37" s="180"/>
      <c r="BBS37" s="180"/>
      <c r="BBT37" s="180"/>
      <c r="BBU37" s="180"/>
      <c r="BBV37" s="180"/>
      <c r="BBW37" s="180"/>
      <c r="BBX37" s="180"/>
      <c r="BBY37" s="180"/>
      <c r="BBZ37" s="180"/>
      <c r="BCA37" s="180"/>
      <c r="BCB37" s="180"/>
      <c r="BCC37" s="180"/>
      <c r="BCD37" s="180"/>
      <c r="BCE37" s="180"/>
      <c r="BCF37" s="180"/>
      <c r="BCG37" s="180"/>
      <c r="BCH37" s="180"/>
      <c r="BCI37" s="180"/>
      <c r="BCJ37" s="180"/>
      <c r="BCK37" s="180"/>
      <c r="BCL37" s="180"/>
      <c r="BCM37" s="180"/>
      <c r="BCN37" s="180"/>
      <c r="BCO37" s="180"/>
      <c r="BCP37" s="180"/>
      <c r="BCQ37" s="180"/>
      <c r="BCR37" s="180"/>
      <c r="BCS37" s="180"/>
      <c r="BCT37" s="180"/>
      <c r="BCU37" s="180"/>
      <c r="BCV37" s="180"/>
      <c r="BCW37" s="180"/>
      <c r="BCX37" s="180"/>
      <c r="BCY37" s="180"/>
      <c r="BCZ37" s="180"/>
      <c r="BDA37" s="180"/>
      <c r="BDB37" s="180"/>
      <c r="BDC37" s="180"/>
      <c r="BDD37" s="180"/>
      <c r="BDE37" s="180"/>
      <c r="BDF37" s="180"/>
      <c r="BDG37" s="180"/>
      <c r="BDH37" s="180"/>
      <c r="BDI37" s="180"/>
      <c r="BDJ37" s="180"/>
      <c r="BDK37" s="180"/>
      <c r="BDL37" s="180"/>
      <c r="BDM37" s="180"/>
      <c r="BDN37" s="180"/>
      <c r="BDO37" s="180"/>
      <c r="BDP37" s="180"/>
      <c r="BDQ37" s="180"/>
      <c r="BDR37" s="180"/>
      <c r="BDS37" s="180"/>
      <c r="BDT37" s="180"/>
      <c r="BDU37" s="180"/>
      <c r="BDV37" s="180"/>
      <c r="BDW37" s="180"/>
      <c r="BDX37" s="180"/>
      <c r="BDY37" s="180"/>
      <c r="BDZ37" s="180"/>
      <c r="BEA37" s="180"/>
      <c r="BEB37" s="180"/>
      <c r="BEC37" s="180"/>
      <c r="BED37" s="180"/>
      <c r="BEE37" s="180"/>
      <c r="BEF37" s="180"/>
      <c r="BEG37" s="180"/>
      <c r="BEH37" s="180"/>
      <c r="BEI37" s="180"/>
      <c r="BEJ37" s="180"/>
      <c r="BEK37" s="180"/>
      <c r="BEL37" s="180"/>
      <c r="BEM37" s="180"/>
      <c r="BEN37" s="180"/>
      <c r="BEO37" s="180"/>
      <c r="BEP37" s="180"/>
      <c r="BEQ37" s="180"/>
      <c r="BER37" s="180"/>
      <c r="BES37" s="180"/>
      <c r="BET37" s="180"/>
      <c r="BEU37" s="180"/>
      <c r="BEV37" s="180"/>
      <c r="BEW37" s="180"/>
      <c r="BEX37" s="180"/>
      <c r="BEY37" s="180"/>
      <c r="BEZ37" s="180"/>
      <c r="BFA37" s="180"/>
      <c r="BFB37" s="180"/>
      <c r="BFC37" s="180"/>
      <c r="BFD37" s="180"/>
      <c r="BFE37" s="180"/>
      <c r="BFF37" s="180"/>
      <c r="BFG37" s="180"/>
      <c r="BFH37" s="180"/>
      <c r="BFI37" s="180"/>
      <c r="BFJ37" s="180"/>
      <c r="BFK37" s="180"/>
      <c r="BFL37" s="180"/>
      <c r="BFM37" s="180"/>
      <c r="BFN37" s="180"/>
      <c r="BFO37" s="180"/>
      <c r="BFP37" s="180"/>
      <c r="BFQ37" s="180"/>
      <c r="BFR37" s="180"/>
      <c r="BFS37" s="180"/>
      <c r="BFT37" s="180"/>
      <c r="BFU37" s="180"/>
      <c r="BFV37" s="180"/>
      <c r="BFW37" s="180"/>
      <c r="BFX37" s="180"/>
      <c r="BFY37" s="180"/>
      <c r="BFZ37" s="180"/>
      <c r="BGA37" s="180"/>
      <c r="BGB37" s="180"/>
      <c r="BGC37" s="180"/>
      <c r="BGD37" s="180"/>
      <c r="BGE37" s="180"/>
      <c r="BGF37" s="180"/>
      <c r="BGG37" s="180"/>
      <c r="BGH37" s="180"/>
      <c r="BGI37" s="180"/>
      <c r="BGJ37" s="180"/>
      <c r="BGK37" s="180"/>
      <c r="BGL37" s="180"/>
      <c r="BGM37" s="180"/>
      <c r="BGN37" s="180"/>
      <c r="BGO37" s="180"/>
      <c r="BGP37" s="180"/>
      <c r="BGQ37" s="180"/>
      <c r="BGR37" s="180"/>
      <c r="BGS37" s="180"/>
      <c r="BGT37" s="180"/>
      <c r="BGU37" s="180"/>
      <c r="BGV37" s="180"/>
      <c r="BGW37" s="180"/>
      <c r="BGX37" s="180"/>
      <c r="BGY37" s="180"/>
      <c r="BGZ37" s="180"/>
      <c r="BHA37" s="180"/>
      <c r="BHB37" s="180"/>
      <c r="BHC37" s="180"/>
      <c r="BHD37" s="180"/>
      <c r="BHE37" s="180"/>
      <c r="BHF37" s="180"/>
      <c r="BHG37" s="180"/>
      <c r="BHH37" s="180"/>
      <c r="BHI37" s="180"/>
      <c r="BHJ37" s="180"/>
      <c r="BHK37" s="180"/>
      <c r="BHL37" s="180"/>
      <c r="BHM37" s="180"/>
      <c r="BHN37" s="180"/>
      <c r="BHO37" s="180"/>
      <c r="BHP37" s="180"/>
      <c r="BHQ37" s="180"/>
      <c r="BHR37" s="180"/>
      <c r="BHS37" s="180"/>
      <c r="BHT37" s="180"/>
      <c r="BHU37" s="180"/>
      <c r="BHV37" s="180"/>
      <c r="BHW37" s="180"/>
      <c r="BHX37" s="180"/>
      <c r="BHY37" s="180"/>
      <c r="BHZ37" s="180"/>
      <c r="BIA37" s="180"/>
      <c r="BIB37" s="180"/>
      <c r="BIC37" s="180"/>
      <c r="BID37" s="180"/>
      <c r="BIE37" s="180"/>
      <c r="BIF37" s="180"/>
      <c r="BIG37" s="180"/>
      <c r="BIH37" s="180"/>
      <c r="BII37" s="180"/>
      <c r="BIJ37" s="180"/>
      <c r="BIK37" s="180"/>
      <c r="BIL37" s="180"/>
      <c r="BIM37" s="180"/>
      <c r="BIN37" s="180"/>
      <c r="BIO37" s="180"/>
      <c r="BIP37" s="180"/>
      <c r="BIQ37" s="180"/>
      <c r="BIR37" s="180"/>
      <c r="BIS37" s="180"/>
      <c r="BIT37" s="180"/>
      <c r="BIU37" s="180"/>
      <c r="BIV37" s="180"/>
      <c r="BIW37" s="180"/>
      <c r="BIX37" s="180"/>
      <c r="BIY37" s="180"/>
      <c r="BIZ37" s="180"/>
      <c r="BJA37" s="180"/>
      <c r="BJB37" s="180"/>
      <c r="BJC37" s="180"/>
      <c r="BJD37" s="180"/>
      <c r="BJE37" s="180"/>
      <c r="BJF37" s="180"/>
      <c r="BJG37" s="180"/>
      <c r="BJH37" s="180"/>
      <c r="BJI37" s="180"/>
      <c r="BJJ37" s="180"/>
      <c r="BJK37" s="180"/>
      <c r="BJL37" s="180"/>
      <c r="BJM37" s="180"/>
      <c r="BJN37" s="180"/>
      <c r="BJO37" s="180"/>
      <c r="BJP37" s="180"/>
      <c r="BJQ37" s="180"/>
      <c r="BJR37" s="180"/>
      <c r="BJS37" s="180"/>
      <c r="BJT37" s="180"/>
      <c r="BJU37" s="180"/>
      <c r="BJV37" s="180"/>
      <c r="BJW37" s="180"/>
      <c r="BJX37" s="180"/>
      <c r="BJY37" s="180"/>
      <c r="BJZ37" s="180"/>
      <c r="BKA37" s="180"/>
      <c r="BKB37" s="180"/>
      <c r="BKC37" s="180"/>
      <c r="BKD37" s="180"/>
      <c r="BKE37" s="180"/>
      <c r="BKF37" s="180"/>
      <c r="BKG37" s="180"/>
      <c r="BKH37" s="180"/>
      <c r="BKI37" s="180"/>
      <c r="BKJ37" s="180"/>
      <c r="BKK37" s="180"/>
      <c r="BKL37" s="180"/>
      <c r="BKM37" s="180"/>
      <c r="BKN37" s="180"/>
      <c r="BKO37" s="180"/>
      <c r="BKP37" s="180"/>
      <c r="BKQ37" s="180"/>
      <c r="BKR37" s="180"/>
      <c r="BKS37" s="180"/>
      <c r="BKT37" s="180"/>
      <c r="BKU37" s="180"/>
      <c r="BKV37" s="180"/>
      <c r="BKW37" s="180"/>
      <c r="BKX37" s="180"/>
      <c r="BKY37" s="180"/>
      <c r="BKZ37" s="180"/>
      <c r="BLA37" s="180"/>
      <c r="BLB37" s="180"/>
      <c r="BLC37" s="180"/>
      <c r="BLD37" s="180"/>
      <c r="BLE37" s="180"/>
      <c r="BLF37" s="180"/>
      <c r="BLG37" s="180"/>
      <c r="BLH37" s="180"/>
      <c r="BLI37" s="180"/>
      <c r="BLJ37" s="180"/>
      <c r="BLK37" s="180"/>
      <c r="BLL37" s="180"/>
      <c r="BLM37" s="180"/>
      <c r="BLN37" s="180"/>
      <c r="BLO37" s="180"/>
      <c r="BLP37" s="180"/>
      <c r="BLQ37" s="180"/>
      <c r="BLR37" s="180"/>
      <c r="BLS37" s="180"/>
      <c r="BLT37" s="180"/>
      <c r="BLU37" s="180"/>
      <c r="BLV37" s="180"/>
      <c r="BLW37" s="180"/>
      <c r="BLX37" s="180"/>
      <c r="BLY37" s="180"/>
      <c r="BLZ37" s="180"/>
      <c r="BMA37" s="180"/>
      <c r="BMB37" s="180"/>
      <c r="BMC37" s="180"/>
      <c r="BMD37" s="180"/>
      <c r="BME37" s="180"/>
      <c r="BMF37" s="180"/>
      <c r="BMG37" s="180"/>
      <c r="BMH37" s="180"/>
      <c r="BMI37" s="180"/>
      <c r="BMJ37" s="180"/>
      <c r="BMK37" s="180"/>
      <c r="BML37" s="180"/>
      <c r="BMM37" s="180"/>
      <c r="BMN37" s="180"/>
      <c r="BMO37" s="180"/>
      <c r="BMP37" s="180"/>
      <c r="BMQ37" s="180"/>
      <c r="BMR37" s="180"/>
      <c r="BMS37" s="180"/>
      <c r="BMT37" s="180"/>
      <c r="BMU37" s="180"/>
      <c r="BMV37" s="180"/>
      <c r="BMW37" s="180"/>
      <c r="BMX37" s="180"/>
      <c r="BMY37" s="180"/>
      <c r="BMZ37" s="180"/>
      <c r="BNA37" s="180"/>
      <c r="BNB37" s="180"/>
      <c r="BNC37" s="180"/>
      <c r="BND37" s="180"/>
      <c r="BNE37" s="180"/>
      <c r="BNF37" s="180"/>
      <c r="BNG37" s="180"/>
      <c r="BNH37" s="180"/>
      <c r="BNI37" s="180"/>
      <c r="BNJ37" s="180"/>
      <c r="BNK37" s="180"/>
      <c r="BNL37" s="180"/>
      <c r="BNM37" s="180"/>
      <c r="BNN37" s="180"/>
      <c r="BNO37" s="180"/>
      <c r="BNP37" s="180"/>
      <c r="BNQ37" s="180"/>
      <c r="BNR37" s="180"/>
      <c r="BNS37" s="180"/>
      <c r="BNT37" s="180"/>
      <c r="BNU37" s="180"/>
      <c r="BNV37" s="180"/>
      <c r="BNW37" s="180"/>
      <c r="BNX37" s="180"/>
      <c r="BNY37" s="180"/>
      <c r="BNZ37" s="180"/>
      <c r="BOA37" s="180"/>
      <c r="BOB37" s="180"/>
      <c r="BOC37" s="180"/>
      <c r="BOD37" s="180"/>
      <c r="BOE37" s="180"/>
      <c r="BOF37" s="180"/>
      <c r="BOG37" s="180"/>
      <c r="BOH37" s="180"/>
      <c r="BOI37" s="180"/>
      <c r="BOJ37" s="180"/>
      <c r="BOK37" s="180"/>
      <c r="BOL37" s="180"/>
      <c r="BOM37" s="180"/>
      <c r="BON37" s="180"/>
      <c r="BOO37" s="180"/>
      <c r="BOP37" s="180"/>
      <c r="BOQ37" s="180"/>
      <c r="BOR37" s="180"/>
      <c r="BOS37" s="180"/>
      <c r="BOT37" s="180"/>
      <c r="BOU37" s="180"/>
      <c r="BOV37" s="180"/>
      <c r="BOW37" s="180"/>
      <c r="BOX37" s="180"/>
      <c r="BOY37" s="180"/>
      <c r="BOZ37" s="180"/>
      <c r="BPA37" s="180"/>
      <c r="BPB37" s="180"/>
      <c r="BPC37" s="180"/>
      <c r="BPD37" s="180"/>
      <c r="BPE37" s="180"/>
      <c r="BPF37" s="180"/>
      <c r="BPG37" s="180"/>
      <c r="BPH37" s="180"/>
      <c r="BPI37" s="180"/>
      <c r="BPJ37" s="180"/>
      <c r="BPK37" s="180"/>
      <c r="BPL37" s="180"/>
      <c r="BPM37" s="180"/>
      <c r="BPN37" s="180"/>
      <c r="BPO37" s="180"/>
      <c r="BPP37" s="180"/>
      <c r="BPQ37" s="180"/>
      <c r="BPR37" s="180"/>
      <c r="BPS37" s="180"/>
      <c r="BPT37" s="180"/>
      <c r="BPU37" s="180"/>
      <c r="BPV37" s="180"/>
      <c r="BPW37" s="180"/>
      <c r="BPX37" s="180"/>
      <c r="BPY37" s="180"/>
      <c r="BPZ37" s="180"/>
      <c r="BQA37" s="180"/>
      <c r="BQB37" s="180"/>
      <c r="BQC37" s="180"/>
      <c r="BQD37" s="180"/>
      <c r="BQE37" s="180"/>
      <c r="BQF37" s="180"/>
      <c r="BQG37" s="180"/>
      <c r="BQH37" s="180"/>
      <c r="BQI37" s="180"/>
      <c r="BQJ37" s="180"/>
      <c r="BQK37" s="180"/>
      <c r="BQL37" s="180"/>
      <c r="BQM37" s="180"/>
      <c r="BQN37" s="180"/>
      <c r="BQO37" s="180"/>
      <c r="BQP37" s="180"/>
      <c r="BQQ37" s="180"/>
      <c r="BQR37" s="180"/>
      <c r="BQS37" s="180"/>
      <c r="BQT37" s="180"/>
      <c r="BQU37" s="180"/>
      <c r="BQV37" s="180"/>
      <c r="BQW37" s="180"/>
      <c r="BQX37" s="180"/>
      <c r="BQY37" s="180"/>
      <c r="BQZ37" s="180"/>
      <c r="BRA37" s="180"/>
      <c r="BRB37" s="180"/>
      <c r="BRC37" s="180"/>
      <c r="BRD37" s="180"/>
      <c r="BRE37" s="180"/>
      <c r="BRF37" s="180"/>
      <c r="BRG37" s="180"/>
      <c r="BRH37" s="180"/>
      <c r="BRI37" s="180"/>
      <c r="BRJ37" s="180"/>
      <c r="BRK37" s="180"/>
      <c r="BRL37" s="180"/>
      <c r="BRM37" s="180"/>
      <c r="BRN37" s="180"/>
      <c r="BRO37" s="180"/>
      <c r="BRP37" s="180"/>
      <c r="BRQ37" s="180"/>
      <c r="BRR37" s="180"/>
      <c r="BRS37" s="180"/>
      <c r="BRT37" s="180"/>
      <c r="BRU37" s="180"/>
      <c r="BRV37" s="180"/>
      <c r="BRW37" s="180"/>
      <c r="BRX37" s="180"/>
      <c r="BRY37" s="180"/>
      <c r="BRZ37" s="180"/>
      <c r="BSA37" s="180"/>
      <c r="BSB37" s="180"/>
      <c r="BSC37" s="180"/>
      <c r="BSD37" s="180"/>
      <c r="BSE37" s="180"/>
      <c r="BSF37" s="180"/>
      <c r="BSG37" s="180"/>
      <c r="BSH37" s="180"/>
      <c r="BSI37" s="180"/>
      <c r="BSJ37" s="180"/>
      <c r="BSK37" s="180"/>
      <c r="BSL37" s="180"/>
      <c r="BSM37" s="180"/>
      <c r="BSN37" s="180"/>
      <c r="BSO37" s="180"/>
      <c r="BSP37" s="180"/>
      <c r="BSQ37" s="180"/>
      <c r="BSR37" s="180"/>
      <c r="BSS37" s="180"/>
      <c r="BST37" s="180"/>
      <c r="BSU37" s="180"/>
      <c r="BSV37" s="180"/>
      <c r="BSW37" s="180"/>
      <c r="BSX37" s="180"/>
      <c r="BSY37" s="180"/>
      <c r="BSZ37" s="180"/>
      <c r="BTA37" s="180"/>
      <c r="BTB37" s="180"/>
      <c r="BTC37" s="180"/>
      <c r="BTD37" s="180"/>
      <c r="BTE37" s="180"/>
      <c r="BTF37" s="180"/>
      <c r="BTG37" s="180"/>
      <c r="BTH37" s="180"/>
      <c r="BTI37" s="180"/>
      <c r="BTJ37" s="180"/>
      <c r="BTK37" s="180"/>
      <c r="BTL37" s="180"/>
      <c r="BTM37" s="180"/>
      <c r="BTN37" s="180"/>
      <c r="BTO37" s="180"/>
      <c r="BTP37" s="180"/>
      <c r="BTQ37" s="180"/>
      <c r="BTR37" s="180"/>
      <c r="BTS37" s="180"/>
      <c r="BTT37" s="180"/>
      <c r="BTU37" s="180"/>
      <c r="BTV37" s="180"/>
      <c r="BTW37" s="180"/>
      <c r="BTX37" s="180"/>
      <c r="BTY37" s="180"/>
      <c r="BTZ37" s="180"/>
      <c r="BUA37" s="180"/>
      <c r="BUB37" s="180"/>
      <c r="BUC37" s="180"/>
      <c r="BUD37" s="180"/>
      <c r="BUE37" s="180"/>
      <c r="BUF37" s="180"/>
      <c r="BUG37" s="180"/>
      <c r="BUH37" s="180"/>
      <c r="BUI37" s="180"/>
      <c r="BUJ37" s="180"/>
      <c r="BUK37" s="180"/>
      <c r="BUL37" s="180"/>
      <c r="BUM37" s="180"/>
      <c r="BUN37" s="180"/>
      <c r="BUO37" s="180"/>
      <c r="BUP37" s="180"/>
      <c r="BUQ37" s="180"/>
      <c r="BUR37" s="180"/>
      <c r="BUS37" s="180"/>
      <c r="BUT37" s="180"/>
      <c r="BUU37" s="180"/>
      <c r="BUV37" s="180"/>
      <c r="BUW37" s="180"/>
      <c r="BUX37" s="180"/>
      <c r="BUY37" s="180"/>
      <c r="BUZ37" s="180"/>
      <c r="BVA37" s="180"/>
      <c r="BVB37" s="180"/>
      <c r="BVC37" s="180"/>
      <c r="BVD37" s="180"/>
      <c r="BVE37" s="180"/>
      <c r="BVF37" s="180"/>
      <c r="BVG37" s="180"/>
      <c r="BVH37" s="180"/>
      <c r="BVI37" s="180"/>
      <c r="BVJ37" s="180"/>
      <c r="BVK37" s="180"/>
      <c r="BVL37" s="180"/>
      <c r="BVM37" s="180"/>
      <c r="BVN37" s="180"/>
      <c r="BVO37" s="180"/>
      <c r="BVP37" s="180"/>
      <c r="BVQ37" s="180"/>
      <c r="BVR37" s="180"/>
      <c r="BVS37" s="180"/>
      <c r="BVT37" s="180"/>
      <c r="BVU37" s="180"/>
      <c r="BVV37" s="180"/>
      <c r="BVW37" s="180"/>
      <c r="BVX37" s="180"/>
      <c r="BVY37" s="180"/>
      <c r="BVZ37" s="180"/>
      <c r="BWA37" s="180"/>
      <c r="BWB37" s="180"/>
      <c r="BWC37" s="180"/>
      <c r="BWD37" s="180"/>
      <c r="BWE37" s="180"/>
      <c r="BWF37" s="180"/>
      <c r="BWG37" s="180"/>
      <c r="BWH37" s="180"/>
      <c r="BWI37" s="180"/>
      <c r="BWJ37" s="180"/>
      <c r="BWK37" s="180"/>
      <c r="BWL37" s="180"/>
      <c r="BWM37" s="180"/>
      <c r="BWN37" s="180"/>
      <c r="BWO37" s="180"/>
      <c r="BWP37" s="180"/>
      <c r="BWQ37" s="180"/>
      <c r="BWR37" s="180"/>
      <c r="BWS37" s="180"/>
      <c r="BWT37" s="180"/>
      <c r="BWU37" s="180"/>
      <c r="BWV37" s="180"/>
      <c r="BWW37" s="180"/>
      <c r="BWX37" s="180"/>
      <c r="BWY37" s="180"/>
      <c r="BWZ37" s="180"/>
      <c r="BXA37" s="180"/>
      <c r="BXB37" s="180"/>
      <c r="BXC37" s="180"/>
      <c r="BXD37" s="180"/>
      <c r="BXE37" s="180"/>
      <c r="BXF37" s="180"/>
      <c r="BXG37" s="180"/>
      <c r="BXH37" s="180"/>
      <c r="BXI37" s="180"/>
      <c r="BXJ37" s="180"/>
      <c r="BXK37" s="180"/>
      <c r="BXL37" s="180"/>
      <c r="BXM37" s="180"/>
      <c r="BXN37" s="180"/>
      <c r="BXO37" s="180"/>
      <c r="BXP37" s="180"/>
      <c r="BXQ37" s="180"/>
      <c r="BXR37" s="180"/>
      <c r="BXS37" s="180"/>
      <c r="BXT37" s="180"/>
      <c r="BXU37" s="180"/>
      <c r="BXV37" s="180"/>
      <c r="BXW37" s="180"/>
      <c r="BXX37" s="180"/>
      <c r="BXY37" s="180"/>
      <c r="BXZ37" s="180"/>
      <c r="BYA37" s="180"/>
      <c r="BYB37" s="180"/>
      <c r="BYC37" s="180"/>
      <c r="BYD37" s="180"/>
      <c r="BYE37" s="180"/>
      <c r="BYF37" s="180"/>
      <c r="BYG37" s="180"/>
      <c r="BYH37" s="180"/>
      <c r="BYI37" s="180"/>
      <c r="BYJ37" s="180"/>
      <c r="BYK37" s="180"/>
      <c r="BYL37" s="180"/>
      <c r="BYM37" s="180"/>
      <c r="BYN37" s="180"/>
      <c r="BYO37" s="180"/>
      <c r="BYP37" s="180"/>
      <c r="BYQ37" s="180"/>
      <c r="BYR37" s="180"/>
      <c r="BYS37" s="180"/>
      <c r="BYT37" s="180"/>
      <c r="BYU37" s="180"/>
      <c r="BYV37" s="180"/>
      <c r="BYW37" s="180"/>
      <c r="BYX37" s="180"/>
      <c r="BYY37" s="180"/>
      <c r="BYZ37" s="180"/>
      <c r="BZA37" s="180"/>
      <c r="BZB37" s="180"/>
      <c r="BZC37" s="180"/>
      <c r="BZD37" s="180"/>
      <c r="BZE37" s="180"/>
      <c r="BZF37" s="180"/>
      <c r="BZG37" s="180"/>
      <c r="BZH37" s="180"/>
      <c r="BZI37" s="180"/>
      <c r="BZJ37" s="180"/>
      <c r="BZK37" s="180"/>
      <c r="BZL37" s="180"/>
      <c r="BZM37" s="180"/>
      <c r="BZN37" s="180"/>
      <c r="BZO37" s="180"/>
      <c r="BZP37" s="180"/>
      <c r="BZQ37" s="180"/>
      <c r="BZR37" s="180"/>
      <c r="BZS37" s="180"/>
      <c r="BZT37" s="180"/>
      <c r="BZU37" s="180"/>
      <c r="BZV37" s="180"/>
      <c r="BZW37" s="180"/>
      <c r="BZX37" s="180"/>
      <c r="BZY37" s="180"/>
      <c r="BZZ37" s="180"/>
      <c r="CAA37" s="180"/>
      <c r="CAB37" s="180"/>
      <c r="CAC37" s="180"/>
      <c r="CAD37" s="180"/>
      <c r="CAE37" s="180"/>
      <c r="CAF37" s="180"/>
      <c r="CAG37" s="180"/>
      <c r="CAH37" s="180"/>
      <c r="CAI37" s="180"/>
      <c r="CAJ37" s="180"/>
      <c r="CAK37" s="180"/>
      <c r="CAL37" s="180"/>
      <c r="CAM37" s="180"/>
      <c r="CAN37" s="180"/>
      <c r="CAO37" s="180"/>
      <c r="CAP37" s="180"/>
      <c r="CAQ37" s="180"/>
      <c r="CAR37" s="180"/>
      <c r="CAS37" s="180"/>
      <c r="CAT37" s="180"/>
      <c r="CAU37" s="180"/>
      <c r="CAV37" s="180"/>
      <c r="CAW37" s="180"/>
      <c r="CAX37" s="180"/>
      <c r="CAY37" s="180"/>
      <c r="CAZ37" s="180"/>
      <c r="CBA37" s="180"/>
      <c r="CBB37" s="180"/>
      <c r="CBC37" s="180"/>
      <c r="CBD37" s="180"/>
      <c r="CBE37" s="180"/>
      <c r="CBF37" s="180"/>
      <c r="CBG37" s="180"/>
      <c r="CBH37" s="180"/>
      <c r="CBI37" s="180"/>
      <c r="CBJ37" s="180"/>
      <c r="CBK37" s="180"/>
      <c r="CBL37" s="180"/>
      <c r="CBM37" s="180"/>
      <c r="CBN37" s="180"/>
      <c r="CBO37" s="180"/>
      <c r="CBP37" s="180"/>
      <c r="CBQ37" s="180"/>
      <c r="CBR37" s="180"/>
      <c r="CBS37" s="180"/>
      <c r="CBT37" s="180"/>
      <c r="CBU37" s="180"/>
      <c r="CBV37" s="180"/>
      <c r="CBW37" s="180"/>
      <c r="CBX37" s="180"/>
      <c r="CBY37" s="180"/>
      <c r="CBZ37" s="180"/>
      <c r="CCA37" s="180"/>
      <c r="CCB37" s="180"/>
      <c r="CCC37" s="180"/>
      <c r="CCD37" s="180"/>
      <c r="CCE37" s="180"/>
      <c r="CCF37" s="180"/>
      <c r="CCG37" s="180"/>
      <c r="CCH37" s="180"/>
      <c r="CCI37" s="180"/>
      <c r="CCJ37" s="180"/>
      <c r="CCK37" s="180"/>
      <c r="CCL37" s="180"/>
      <c r="CCM37" s="180"/>
      <c r="CCN37" s="180"/>
      <c r="CCO37" s="180"/>
      <c r="CCP37" s="180"/>
      <c r="CCQ37" s="180"/>
      <c r="CCR37" s="180"/>
      <c r="CCS37" s="180"/>
      <c r="CCT37" s="180"/>
      <c r="CCU37" s="180"/>
      <c r="CCV37" s="180"/>
      <c r="CCW37" s="180"/>
      <c r="CCX37" s="180"/>
      <c r="CCY37" s="180"/>
      <c r="CCZ37" s="180"/>
      <c r="CDA37" s="180"/>
      <c r="CDB37" s="180"/>
      <c r="CDC37" s="180"/>
      <c r="CDD37" s="180"/>
      <c r="CDE37" s="180"/>
      <c r="CDF37" s="180"/>
      <c r="CDG37" s="180"/>
      <c r="CDH37" s="180"/>
      <c r="CDI37" s="180"/>
      <c r="CDJ37" s="180"/>
      <c r="CDK37" s="180"/>
      <c r="CDL37" s="180"/>
      <c r="CDM37" s="180"/>
      <c r="CDN37" s="180"/>
      <c r="CDO37" s="180"/>
      <c r="CDP37" s="180"/>
      <c r="CDQ37" s="180"/>
      <c r="CDR37" s="180"/>
      <c r="CDS37" s="180"/>
      <c r="CDT37" s="180"/>
      <c r="CDU37" s="180"/>
      <c r="CDV37" s="180"/>
      <c r="CDW37" s="180"/>
      <c r="CDX37" s="180"/>
      <c r="CDY37" s="180"/>
      <c r="CDZ37" s="180"/>
      <c r="CEA37" s="180"/>
      <c r="CEB37" s="180"/>
      <c r="CEC37" s="180"/>
      <c r="CED37" s="180"/>
      <c r="CEE37" s="180"/>
      <c r="CEF37" s="180"/>
      <c r="CEG37" s="180"/>
      <c r="CEH37" s="180"/>
      <c r="CEI37" s="180"/>
      <c r="CEJ37" s="180"/>
      <c r="CEK37" s="180"/>
      <c r="CEL37" s="180"/>
      <c r="CEM37" s="180"/>
      <c r="CEN37" s="180"/>
      <c r="CEO37" s="180"/>
      <c r="CEP37" s="180"/>
      <c r="CEQ37" s="180"/>
      <c r="CER37" s="180"/>
      <c r="CES37" s="180"/>
      <c r="CET37" s="180"/>
      <c r="CEU37" s="180"/>
      <c r="CEV37" s="180"/>
      <c r="CEW37" s="180"/>
      <c r="CEX37" s="180"/>
      <c r="CEY37" s="180"/>
      <c r="CEZ37" s="180"/>
      <c r="CFA37" s="180"/>
      <c r="CFB37" s="180"/>
      <c r="CFC37" s="180"/>
      <c r="CFD37" s="180"/>
      <c r="CFE37" s="180"/>
      <c r="CFF37" s="180"/>
      <c r="CFG37" s="180"/>
      <c r="CFH37" s="180"/>
      <c r="CFI37" s="180"/>
      <c r="CFJ37" s="180"/>
      <c r="CFK37" s="180"/>
      <c r="CFL37" s="180"/>
      <c r="CFM37" s="180"/>
      <c r="CFN37" s="180"/>
      <c r="CFO37" s="180"/>
      <c r="CFP37" s="180"/>
      <c r="CFQ37" s="180"/>
      <c r="CFR37" s="180"/>
      <c r="CFS37" s="180"/>
      <c r="CFT37" s="180"/>
      <c r="CFU37" s="180"/>
      <c r="CFV37" s="180"/>
      <c r="CFW37" s="180"/>
      <c r="CFX37" s="180"/>
      <c r="CFY37" s="180"/>
      <c r="CFZ37" s="180"/>
      <c r="CGA37" s="180"/>
      <c r="CGB37" s="180"/>
      <c r="CGC37" s="180"/>
      <c r="CGD37" s="180"/>
      <c r="CGE37" s="180"/>
      <c r="CGF37" s="180"/>
      <c r="CGG37" s="180"/>
      <c r="CGH37" s="180"/>
      <c r="CGI37" s="180"/>
      <c r="CGJ37" s="180"/>
      <c r="CGK37" s="180"/>
      <c r="CGL37" s="180"/>
      <c r="CGM37" s="180"/>
      <c r="CGN37" s="180"/>
      <c r="CGO37" s="180"/>
      <c r="CGP37" s="180"/>
      <c r="CGQ37" s="180"/>
      <c r="CGR37" s="180"/>
      <c r="CGS37" s="180"/>
      <c r="CGT37" s="180"/>
      <c r="CGU37" s="180"/>
      <c r="CGV37" s="180"/>
      <c r="CGW37" s="180"/>
      <c r="CGX37" s="180"/>
      <c r="CGY37" s="180"/>
      <c r="CGZ37" s="180"/>
      <c r="CHA37" s="180"/>
      <c r="CHB37" s="180"/>
      <c r="CHC37" s="180"/>
      <c r="CHD37" s="180"/>
      <c r="CHE37" s="180"/>
      <c r="CHF37" s="180"/>
      <c r="CHG37" s="180"/>
      <c r="CHH37" s="180"/>
      <c r="CHI37" s="180"/>
      <c r="CHJ37" s="180"/>
      <c r="CHK37" s="180"/>
      <c r="CHL37" s="180"/>
      <c r="CHM37" s="180"/>
      <c r="CHN37" s="180"/>
      <c r="CHO37" s="180"/>
      <c r="CHP37" s="180"/>
      <c r="CHQ37" s="180"/>
      <c r="CHR37" s="180"/>
      <c r="CHS37" s="180"/>
      <c r="CHT37" s="180"/>
      <c r="CHU37" s="180"/>
      <c r="CHV37" s="180"/>
      <c r="CHW37" s="180"/>
      <c r="CHX37" s="180"/>
      <c r="CHY37" s="180"/>
      <c r="CHZ37" s="180"/>
      <c r="CIA37" s="180"/>
      <c r="CIB37" s="180"/>
      <c r="CIC37" s="180"/>
      <c r="CID37" s="180"/>
      <c r="CIE37" s="180"/>
      <c r="CIF37" s="180"/>
      <c r="CIG37" s="180"/>
      <c r="CIH37" s="180"/>
      <c r="CII37" s="180"/>
      <c r="CIJ37" s="180"/>
      <c r="CIK37" s="180"/>
      <c r="CIL37" s="180"/>
      <c r="CIM37" s="180"/>
      <c r="CIN37" s="180"/>
      <c r="CIO37" s="180"/>
      <c r="CIP37" s="180"/>
      <c r="CIQ37" s="180"/>
      <c r="CIR37" s="180"/>
      <c r="CIS37" s="180"/>
      <c r="CIT37" s="180"/>
      <c r="CIU37" s="180"/>
      <c r="CIV37" s="180"/>
      <c r="CIW37" s="180"/>
      <c r="CIX37" s="180"/>
      <c r="CIY37" s="180"/>
      <c r="CIZ37" s="180"/>
      <c r="CJA37" s="180"/>
      <c r="CJB37" s="180"/>
      <c r="CJC37" s="180"/>
      <c r="CJD37" s="180"/>
      <c r="CJE37" s="180"/>
      <c r="CJF37" s="180"/>
      <c r="CJG37" s="180"/>
      <c r="CJH37" s="180"/>
      <c r="CJI37" s="180"/>
      <c r="CJJ37" s="180"/>
      <c r="CJK37" s="180"/>
      <c r="CJL37" s="180"/>
      <c r="CJM37" s="180"/>
      <c r="CJN37" s="180"/>
      <c r="CJO37" s="180"/>
      <c r="CJP37" s="180"/>
      <c r="CJQ37" s="180"/>
      <c r="CJR37" s="180"/>
      <c r="CJS37" s="180"/>
      <c r="CJT37" s="180"/>
      <c r="CJU37" s="180"/>
      <c r="CJV37" s="180"/>
      <c r="CJW37" s="180"/>
      <c r="CJX37" s="180"/>
      <c r="CJY37" s="180"/>
      <c r="CJZ37" s="180"/>
      <c r="CKA37" s="180"/>
      <c r="CKB37" s="180"/>
      <c r="CKC37" s="180"/>
      <c r="CKD37" s="180"/>
      <c r="CKE37" s="180"/>
      <c r="CKF37" s="180"/>
      <c r="CKG37" s="180"/>
      <c r="CKH37" s="180"/>
      <c r="CKI37" s="180"/>
      <c r="CKJ37" s="180"/>
      <c r="CKK37" s="180"/>
      <c r="CKL37" s="180"/>
      <c r="CKM37" s="180"/>
      <c r="CKN37" s="180"/>
      <c r="CKO37" s="180"/>
      <c r="CKP37" s="180"/>
      <c r="CKQ37" s="180"/>
      <c r="CKR37" s="180"/>
      <c r="CKS37" s="180"/>
      <c r="CKT37" s="180"/>
      <c r="CKU37" s="180"/>
      <c r="CKV37" s="180"/>
      <c r="CKW37" s="180"/>
      <c r="CKX37" s="180"/>
      <c r="CKY37" s="180"/>
      <c r="CKZ37" s="180"/>
      <c r="CLA37" s="180"/>
      <c r="CLB37" s="180"/>
      <c r="CLC37" s="180"/>
      <c r="CLD37" s="180"/>
      <c r="CLE37" s="180"/>
      <c r="CLF37" s="180"/>
      <c r="CLG37" s="180"/>
      <c r="CLH37" s="180"/>
      <c r="CLI37" s="180"/>
      <c r="CLJ37" s="180"/>
      <c r="CLK37" s="180"/>
      <c r="CLL37" s="180"/>
      <c r="CLM37" s="180"/>
      <c r="CLN37" s="180"/>
      <c r="CLO37" s="180"/>
      <c r="CLP37" s="180"/>
      <c r="CLQ37" s="180"/>
      <c r="CLR37" s="180"/>
      <c r="CLS37" s="180"/>
      <c r="CLT37" s="180"/>
      <c r="CLU37" s="180"/>
      <c r="CLV37" s="180"/>
      <c r="CLW37" s="180"/>
      <c r="CLX37" s="180"/>
      <c r="CLY37" s="180"/>
      <c r="CLZ37" s="180"/>
      <c r="CMA37" s="180"/>
      <c r="CMB37" s="180"/>
      <c r="CMC37" s="180"/>
      <c r="CMD37" s="180"/>
      <c r="CME37" s="180"/>
      <c r="CMF37" s="180"/>
      <c r="CMG37" s="180"/>
      <c r="CMH37" s="180"/>
      <c r="CMI37" s="180"/>
      <c r="CMJ37" s="180"/>
      <c r="CMK37" s="180"/>
      <c r="CML37" s="180"/>
      <c r="CMM37" s="180"/>
      <c r="CMN37" s="180"/>
      <c r="CMO37" s="180"/>
      <c r="CMP37" s="180"/>
      <c r="CMQ37" s="180"/>
      <c r="CMR37" s="180"/>
      <c r="CMS37" s="180"/>
      <c r="CMT37" s="180"/>
      <c r="CMU37" s="180"/>
      <c r="CMV37" s="180"/>
      <c r="CMW37" s="180"/>
      <c r="CMX37" s="180"/>
      <c r="CMY37" s="180"/>
      <c r="CMZ37" s="180"/>
      <c r="CNA37" s="180"/>
      <c r="CNB37" s="180"/>
      <c r="CNC37" s="180"/>
      <c r="CND37" s="180"/>
      <c r="CNE37" s="180"/>
      <c r="CNF37" s="180"/>
      <c r="CNG37" s="180"/>
      <c r="CNH37" s="180"/>
      <c r="CNI37" s="180"/>
      <c r="CNJ37" s="180"/>
      <c r="CNK37" s="180"/>
      <c r="CNL37" s="180"/>
      <c r="CNM37" s="180"/>
      <c r="CNN37" s="180"/>
      <c r="CNO37" s="180"/>
      <c r="CNP37" s="180"/>
      <c r="CNQ37" s="180"/>
      <c r="CNR37" s="180"/>
      <c r="CNS37" s="180"/>
      <c r="CNT37" s="180"/>
      <c r="CNU37" s="180"/>
      <c r="CNV37" s="180"/>
      <c r="CNW37" s="180"/>
      <c r="CNX37" s="180"/>
      <c r="CNY37" s="180"/>
      <c r="CNZ37" s="180"/>
      <c r="COA37" s="180"/>
      <c r="COB37" s="180"/>
      <c r="COC37" s="180"/>
      <c r="COD37" s="180"/>
      <c r="COE37" s="180"/>
      <c r="COF37" s="180"/>
      <c r="COG37" s="180"/>
      <c r="COH37" s="180"/>
      <c r="COI37" s="180"/>
      <c r="COJ37" s="180"/>
      <c r="COK37" s="180"/>
      <c r="COL37" s="180"/>
      <c r="COM37" s="180"/>
      <c r="CON37" s="180"/>
      <c r="COO37" s="180"/>
      <c r="COP37" s="180"/>
      <c r="COQ37" s="180"/>
      <c r="COR37" s="180"/>
      <c r="COS37" s="180"/>
      <c r="COT37" s="180"/>
      <c r="COU37" s="180"/>
      <c r="COV37" s="180"/>
      <c r="COW37" s="180"/>
      <c r="COX37" s="180"/>
      <c r="COY37" s="180"/>
      <c r="COZ37" s="180"/>
      <c r="CPA37" s="180"/>
      <c r="CPB37" s="180"/>
      <c r="CPC37" s="180"/>
      <c r="CPD37" s="180"/>
      <c r="CPE37" s="180"/>
      <c r="CPF37" s="180"/>
      <c r="CPG37" s="180"/>
      <c r="CPH37" s="180"/>
      <c r="CPI37" s="180"/>
      <c r="CPJ37" s="180"/>
      <c r="CPK37" s="180"/>
      <c r="CPL37" s="180"/>
      <c r="CPM37" s="180"/>
      <c r="CPN37" s="180"/>
      <c r="CPO37" s="180"/>
      <c r="CPP37" s="180"/>
      <c r="CPQ37" s="180"/>
      <c r="CPR37" s="180"/>
      <c r="CPS37" s="180"/>
      <c r="CPT37" s="180"/>
      <c r="CPU37" s="180"/>
      <c r="CPV37" s="180"/>
      <c r="CPW37" s="180"/>
      <c r="CPX37" s="180"/>
      <c r="CPY37" s="180"/>
      <c r="CPZ37" s="180"/>
      <c r="CQA37" s="180"/>
      <c r="CQB37" s="180"/>
      <c r="CQC37" s="180"/>
      <c r="CQD37" s="180"/>
      <c r="CQE37" s="180"/>
      <c r="CQF37" s="180"/>
      <c r="CQG37" s="180"/>
      <c r="CQH37" s="180"/>
      <c r="CQI37" s="180"/>
      <c r="CQJ37" s="180"/>
      <c r="CQK37" s="180"/>
      <c r="CQL37" s="180"/>
      <c r="CQM37" s="180"/>
      <c r="CQN37" s="180"/>
      <c r="CQO37" s="180"/>
      <c r="CQP37" s="180"/>
      <c r="CQQ37" s="180"/>
      <c r="CQR37" s="180"/>
      <c r="CQS37" s="180"/>
      <c r="CQT37" s="180"/>
      <c r="CQU37" s="180"/>
      <c r="CQV37" s="180"/>
      <c r="CQW37" s="180"/>
      <c r="CQX37" s="180"/>
      <c r="CQY37" s="180"/>
      <c r="CQZ37" s="180"/>
      <c r="CRA37" s="180"/>
      <c r="CRB37" s="180"/>
      <c r="CRC37" s="180"/>
      <c r="CRD37" s="180"/>
      <c r="CRE37" s="180"/>
      <c r="CRF37" s="180"/>
      <c r="CRG37" s="180"/>
      <c r="CRH37" s="180"/>
      <c r="CRI37" s="180"/>
      <c r="CRJ37" s="180"/>
      <c r="CRK37" s="180"/>
      <c r="CRL37" s="180"/>
      <c r="CRM37" s="180"/>
      <c r="CRN37" s="180"/>
      <c r="CRO37" s="180"/>
      <c r="CRP37" s="180"/>
      <c r="CRQ37" s="180"/>
      <c r="CRR37" s="180"/>
      <c r="CRS37" s="180"/>
      <c r="CRT37" s="180"/>
      <c r="CRU37" s="180"/>
      <c r="CRV37" s="180"/>
      <c r="CRW37" s="180"/>
      <c r="CRX37" s="180"/>
      <c r="CRY37" s="180"/>
      <c r="CRZ37" s="180"/>
      <c r="CSA37" s="180"/>
      <c r="CSB37" s="180"/>
      <c r="CSC37" s="180"/>
      <c r="CSD37" s="180"/>
      <c r="CSE37" s="180"/>
      <c r="CSF37" s="180"/>
      <c r="CSG37" s="180"/>
      <c r="CSH37" s="180"/>
      <c r="CSI37" s="180"/>
      <c r="CSJ37" s="180"/>
      <c r="CSK37" s="180"/>
      <c r="CSL37" s="180"/>
      <c r="CSM37" s="180"/>
      <c r="CSN37" s="180"/>
      <c r="CSO37" s="180"/>
      <c r="CSP37" s="180"/>
      <c r="CSQ37" s="180"/>
      <c r="CSR37" s="180"/>
      <c r="CSS37" s="180"/>
      <c r="CST37" s="180"/>
      <c r="CSU37" s="180"/>
      <c r="CSV37" s="180"/>
      <c r="CSW37" s="180"/>
      <c r="CSX37" s="180"/>
      <c r="CSY37" s="180"/>
      <c r="CSZ37" s="180"/>
      <c r="CTA37" s="180"/>
      <c r="CTB37" s="180"/>
      <c r="CTC37" s="180"/>
      <c r="CTD37" s="180"/>
      <c r="CTE37" s="180"/>
      <c r="CTF37" s="180"/>
      <c r="CTG37" s="180"/>
      <c r="CTH37" s="180"/>
      <c r="CTI37" s="180"/>
      <c r="CTJ37" s="180"/>
      <c r="CTK37" s="180"/>
      <c r="CTL37" s="180"/>
      <c r="CTM37" s="180"/>
      <c r="CTN37" s="180"/>
      <c r="CTO37" s="180"/>
      <c r="CTP37" s="180"/>
      <c r="CTQ37" s="180"/>
      <c r="CTR37" s="180"/>
      <c r="CTS37" s="180"/>
      <c r="CTT37" s="180"/>
      <c r="CTU37" s="180"/>
      <c r="CTV37" s="180"/>
      <c r="CTW37" s="180"/>
      <c r="CTX37" s="180"/>
      <c r="CTY37" s="180"/>
      <c r="CTZ37" s="180"/>
      <c r="CUA37" s="180"/>
      <c r="CUB37" s="180"/>
      <c r="CUC37" s="180"/>
      <c r="CUD37" s="180"/>
      <c r="CUE37" s="180"/>
      <c r="CUF37" s="180"/>
      <c r="CUG37" s="180"/>
      <c r="CUH37" s="180"/>
      <c r="CUI37" s="180"/>
      <c r="CUJ37" s="180"/>
      <c r="CUK37" s="180"/>
      <c r="CUL37" s="180"/>
      <c r="CUM37" s="180"/>
      <c r="CUN37" s="180"/>
      <c r="CUO37" s="180"/>
      <c r="CUP37" s="180"/>
      <c r="CUQ37" s="180"/>
      <c r="CUR37" s="180"/>
      <c r="CUS37" s="180"/>
      <c r="CUT37" s="180"/>
      <c r="CUU37" s="180"/>
      <c r="CUV37" s="180"/>
      <c r="CUW37" s="180"/>
      <c r="CUX37" s="180"/>
      <c r="CUY37" s="180"/>
      <c r="CUZ37" s="180"/>
      <c r="CVA37" s="180"/>
      <c r="CVB37" s="180"/>
      <c r="CVC37" s="180"/>
      <c r="CVD37" s="180"/>
      <c r="CVE37" s="180"/>
      <c r="CVF37" s="180"/>
      <c r="CVG37" s="180"/>
      <c r="CVH37" s="180"/>
      <c r="CVI37" s="180"/>
      <c r="CVJ37" s="180"/>
      <c r="CVK37" s="180"/>
      <c r="CVL37" s="180"/>
      <c r="CVM37" s="180"/>
      <c r="CVN37" s="180"/>
      <c r="CVO37" s="180"/>
      <c r="CVP37" s="180"/>
      <c r="CVQ37" s="180"/>
      <c r="CVR37" s="180"/>
      <c r="CVS37" s="180"/>
      <c r="CVT37" s="180"/>
      <c r="CVU37" s="180"/>
      <c r="CVV37" s="180"/>
      <c r="CVW37" s="180"/>
      <c r="CVX37" s="180"/>
      <c r="CVY37" s="180"/>
      <c r="CVZ37" s="180"/>
      <c r="CWA37" s="180"/>
      <c r="CWB37" s="180"/>
      <c r="CWC37" s="180"/>
      <c r="CWD37" s="180"/>
      <c r="CWE37" s="180"/>
      <c r="CWF37" s="180"/>
      <c r="CWG37" s="180"/>
      <c r="CWH37" s="180"/>
      <c r="CWI37" s="180"/>
      <c r="CWJ37" s="180"/>
      <c r="CWK37" s="180"/>
      <c r="CWL37" s="180"/>
      <c r="CWM37" s="180"/>
      <c r="CWN37" s="180"/>
      <c r="CWO37" s="180"/>
      <c r="CWP37" s="180"/>
      <c r="CWQ37" s="180"/>
      <c r="CWR37" s="180"/>
      <c r="CWS37" s="180"/>
      <c r="CWT37" s="180"/>
      <c r="CWU37" s="180"/>
      <c r="CWV37" s="180"/>
      <c r="CWW37" s="180"/>
      <c r="CWX37" s="180"/>
      <c r="CWY37" s="180"/>
      <c r="CWZ37" s="180"/>
      <c r="CXA37" s="180"/>
      <c r="CXB37" s="180"/>
      <c r="CXC37" s="180"/>
      <c r="CXD37" s="180"/>
      <c r="CXE37" s="180"/>
      <c r="CXF37" s="180"/>
      <c r="CXG37" s="180"/>
      <c r="CXH37" s="180"/>
      <c r="CXI37" s="180"/>
      <c r="CXJ37" s="180"/>
      <c r="CXK37" s="180"/>
      <c r="CXL37" s="180"/>
      <c r="CXM37" s="180"/>
      <c r="CXN37" s="180"/>
      <c r="CXO37" s="180"/>
      <c r="CXP37" s="180"/>
      <c r="CXQ37" s="180"/>
      <c r="CXR37" s="180"/>
      <c r="CXS37" s="180"/>
      <c r="CXT37" s="180"/>
      <c r="CXU37" s="180"/>
      <c r="CXV37" s="180"/>
      <c r="CXW37" s="180"/>
      <c r="CXX37" s="180"/>
      <c r="CXY37" s="180"/>
      <c r="CXZ37" s="180"/>
      <c r="CYA37" s="180"/>
      <c r="CYB37" s="180"/>
      <c r="CYC37" s="180"/>
      <c r="CYD37" s="180"/>
      <c r="CYE37" s="180"/>
      <c r="CYF37" s="180"/>
      <c r="CYG37" s="180"/>
      <c r="CYH37" s="180"/>
      <c r="CYI37" s="180"/>
      <c r="CYJ37" s="180"/>
      <c r="CYK37" s="180"/>
      <c r="CYL37" s="180"/>
      <c r="CYM37" s="180"/>
      <c r="CYN37" s="180"/>
      <c r="CYO37" s="180"/>
      <c r="CYP37" s="180"/>
      <c r="CYQ37" s="180"/>
      <c r="CYR37" s="180"/>
      <c r="CYS37" s="180"/>
      <c r="CYT37" s="180"/>
      <c r="CYU37" s="180"/>
      <c r="CYV37" s="180"/>
      <c r="CYW37" s="180"/>
      <c r="CYX37" s="180"/>
      <c r="CYY37" s="180"/>
      <c r="CYZ37" s="180"/>
      <c r="CZA37" s="180"/>
      <c r="CZB37" s="180"/>
      <c r="CZC37" s="180"/>
      <c r="CZD37" s="180"/>
      <c r="CZE37" s="180"/>
      <c r="CZF37" s="180"/>
      <c r="CZG37" s="180"/>
      <c r="CZH37" s="180"/>
      <c r="CZI37" s="180"/>
      <c r="CZJ37" s="180"/>
      <c r="CZK37" s="180"/>
      <c r="CZL37" s="180"/>
      <c r="CZM37" s="180"/>
      <c r="CZN37" s="180"/>
      <c r="CZO37" s="180"/>
      <c r="CZP37" s="180"/>
      <c r="CZQ37" s="180"/>
      <c r="CZR37" s="180"/>
      <c r="CZS37" s="180"/>
      <c r="CZT37" s="180"/>
      <c r="CZU37" s="180"/>
      <c r="CZV37" s="180"/>
      <c r="CZW37" s="180"/>
      <c r="CZX37" s="180"/>
      <c r="CZY37" s="180"/>
      <c r="CZZ37" s="180"/>
      <c r="DAA37" s="180"/>
      <c r="DAB37" s="180"/>
      <c r="DAC37" s="180"/>
      <c r="DAD37" s="180"/>
      <c r="DAE37" s="180"/>
      <c r="DAF37" s="180"/>
      <c r="DAG37" s="180"/>
      <c r="DAH37" s="180"/>
      <c r="DAI37" s="180"/>
      <c r="DAJ37" s="180"/>
      <c r="DAK37" s="180"/>
      <c r="DAL37" s="180"/>
      <c r="DAM37" s="180"/>
      <c r="DAN37" s="180"/>
      <c r="DAO37" s="180"/>
      <c r="DAP37" s="180"/>
      <c r="DAQ37" s="180"/>
      <c r="DAR37" s="180"/>
      <c r="DAS37" s="180"/>
      <c r="DAT37" s="180"/>
      <c r="DAU37" s="180"/>
      <c r="DAV37" s="180"/>
      <c r="DAW37" s="180"/>
      <c r="DAX37" s="180"/>
      <c r="DAY37" s="180"/>
      <c r="DAZ37" s="180"/>
      <c r="DBA37" s="180"/>
      <c r="DBB37" s="180"/>
      <c r="DBC37" s="180"/>
      <c r="DBD37" s="180"/>
      <c r="DBE37" s="180"/>
      <c r="DBF37" s="180"/>
      <c r="DBG37" s="180"/>
      <c r="DBH37" s="180"/>
      <c r="DBI37" s="180"/>
      <c r="DBJ37" s="180"/>
      <c r="DBK37" s="180"/>
      <c r="DBL37" s="180"/>
      <c r="DBM37" s="180"/>
      <c r="DBN37" s="180"/>
      <c r="DBO37" s="180"/>
      <c r="DBP37" s="180"/>
      <c r="DBQ37" s="180"/>
      <c r="DBR37" s="180"/>
      <c r="DBS37" s="180"/>
      <c r="DBT37" s="180"/>
      <c r="DBU37" s="180"/>
      <c r="DBV37" s="180"/>
      <c r="DBW37" s="180"/>
      <c r="DBX37" s="180"/>
      <c r="DBY37" s="180"/>
      <c r="DBZ37" s="180"/>
      <c r="DCA37" s="180"/>
      <c r="DCB37" s="180"/>
      <c r="DCC37" s="180"/>
      <c r="DCD37" s="180"/>
      <c r="DCE37" s="180"/>
      <c r="DCF37" s="180"/>
      <c r="DCG37" s="180"/>
      <c r="DCH37" s="180"/>
      <c r="DCI37" s="180"/>
      <c r="DCJ37" s="180"/>
      <c r="DCK37" s="180"/>
      <c r="DCL37" s="180"/>
      <c r="DCM37" s="180"/>
      <c r="DCN37" s="180"/>
      <c r="DCO37" s="180"/>
      <c r="DCP37" s="180"/>
      <c r="DCQ37" s="180"/>
      <c r="DCR37" s="180"/>
      <c r="DCS37" s="180"/>
      <c r="DCT37" s="180"/>
      <c r="DCU37" s="180"/>
      <c r="DCV37" s="180"/>
      <c r="DCW37" s="180"/>
      <c r="DCX37" s="180"/>
      <c r="DCY37" s="180"/>
      <c r="DCZ37" s="180"/>
      <c r="DDA37" s="180"/>
      <c r="DDB37" s="180"/>
      <c r="DDC37" s="180"/>
      <c r="DDD37" s="180"/>
      <c r="DDE37" s="180"/>
      <c r="DDF37" s="180"/>
      <c r="DDG37" s="180"/>
      <c r="DDH37" s="180"/>
      <c r="DDI37" s="180"/>
      <c r="DDJ37" s="180"/>
      <c r="DDK37" s="180"/>
      <c r="DDL37" s="180"/>
      <c r="DDM37" s="180"/>
      <c r="DDN37" s="180"/>
      <c r="DDO37" s="180"/>
      <c r="DDP37" s="180"/>
      <c r="DDQ37" s="180"/>
      <c r="DDR37" s="180"/>
      <c r="DDS37" s="180"/>
      <c r="DDT37" s="180"/>
      <c r="DDU37" s="180"/>
      <c r="DDV37" s="180"/>
      <c r="DDW37" s="180"/>
      <c r="DDX37" s="180"/>
      <c r="DDY37" s="180"/>
      <c r="DDZ37" s="180"/>
      <c r="DEA37" s="180"/>
      <c r="DEB37" s="180"/>
      <c r="DEC37" s="180"/>
      <c r="DED37" s="180"/>
      <c r="DEE37" s="180"/>
      <c r="DEF37" s="180"/>
      <c r="DEG37" s="180"/>
      <c r="DEH37" s="180"/>
      <c r="DEI37" s="180"/>
      <c r="DEJ37" s="180"/>
      <c r="DEK37" s="180"/>
      <c r="DEL37" s="180"/>
      <c r="DEM37" s="180"/>
      <c r="DEN37" s="180"/>
      <c r="DEO37" s="180"/>
      <c r="DEP37" s="180"/>
      <c r="DEQ37" s="180"/>
      <c r="DER37" s="180"/>
      <c r="DES37" s="180"/>
      <c r="DET37" s="180"/>
      <c r="DEU37" s="180"/>
      <c r="DEV37" s="180"/>
      <c r="DEW37" s="180"/>
      <c r="DEX37" s="180"/>
      <c r="DEY37" s="180"/>
      <c r="DEZ37" s="180"/>
      <c r="DFA37" s="180"/>
      <c r="DFB37" s="180"/>
      <c r="DFC37" s="180"/>
      <c r="DFD37" s="180"/>
      <c r="DFE37" s="180"/>
      <c r="DFF37" s="180"/>
      <c r="DFG37" s="180"/>
      <c r="DFH37" s="180"/>
      <c r="DFI37" s="180"/>
      <c r="DFJ37" s="180"/>
      <c r="DFK37" s="180"/>
      <c r="DFL37" s="180"/>
      <c r="DFM37" s="180"/>
      <c r="DFN37" s="180"/>
      <c r="DFO37" s="180"/>
      <c r="DFP37" s="180"/>
      <c r="DFQ37" s="180"/>
      <c r="DFR37" s="180"/>
      <c r="DFS37" s="180"/>
      <c r="DFT37" s="180"/>
      <c r="DFU37" s="180"/>
      <c r="DFV37" s="180"/>
      <c r="DFW37" s="180"/>
      <c r="DFX37" s="180"/>
      <c r="DFY37" s="180"/>
      <c r="DFZ37" s="180"/>
      <c r="DGA37" s="180"/>
      <c r="DGB37" s="180"/>
      <c r="DGC37" s="180"/>
      <c r="DGD37" s="180"/>
      <c r="DGE37" s="180"/>
      <c r="DGF37" s="180"/>
      <c r="DGG37" s="180"/>
      <c r="DGH37" s="180"/>
      <c r="DGI37" s="180"/>
      <c r="DGJ37" s="180"/>
      <c r="DGK37" s="180"/>
      <c r="DGL37" s="180"/>
      <c r="DGM37" s="180"/>
      <c r="DGN37" s="180"/>
      <c r="DGO37" s="180"/>
      <c r="DGP37" s="180"/>
      <c r="DGQ37" s="180"/>
      <c r="DGR37" s="180"/>
      <c r="DGS37" s="180"/>
      <c r="DGT37" s="180"/>
      <c r="DGU37" s="180"/>
      <c r="DGV37" s="180"/>
      <c r="DGW37" s="180"/>
      <c r="DGX37" s="180"/>
      <c r="DGY37" s="180"/>
      <c r="DGZ37" s="180"/>
      <c r="DHA37" s="180"/>
      <c r="DHB37" s="180"/>
      <c r="DHC37" s="180"/>
      <c r="DHD37" s="180"/>
      <c r="DHE37" s="180"/>
      <c r="DHF37" s="180"/>
      <c r="DHG37" s="180"/>
      <c r="DHH37" s="180"/>
      <c r="DHI37" s="180"/>
      <c r="DHJ37" s="180"/>
      <c r="DHK37" s="180"/>
      <c r="DHL37" s="180"/>
      <c r="DHM37" s="180"/>
      <c r="DHN37" s="180"/>
      <c r="DHO37" s="180"/>
      <c r="DHP37" s="180"/>
      <c r="DHQ37" s="180"/>
      <c r="DHR37" s="180"/>
      <c r="DHS37" s="180"/>
      <c r="DHT37" s="180"/>
      <c r="DHU37" s="180"/>
      <c r="DHV37" s="180"/>
      <c r="DHW37" s="180"/>
      <c r="DHX37" s="180"/>
      <c r="DHY37" s="180"/>
      <c r="DHZ37" s="180"/>
      <c r="DIA37" s="180"/>
      <c r="DIB37" s="180"/>
      <c r="DIC37" s="180"/>
      <c r="DID37" s="180"/>
      <c r="DIE37" s="180"/>
      <c r="DIF37" s="180"/>
      <c r="DIG37" s="180"/>
      <c r="DIH37" s="180"/>
      <c r="DII37" s="180"/>
      <c r="DIJ37" s="180"/>
      <c r="DIK37" s="180"/>
      <c r="DIL37" s="180"/>
      <c r="DIM37" s="180"/>
      <c r="DIN37" s="180"/>
      <c r="DIO37" s="180"/>
      <c r="DIP37" s="180"/>
      <c r="DIQ37" s="180"/>
      <c r="DIR37" s="180"/>
      <c r="DIS37" s="180"/>
      <c r="DIT37" s="180"/>
      <c r="DIU37" s="180"/>
      <c r="DIV37" s="180"/>
      <c r="DIW37" s="180"/>
      <c r="DIX37" s="180"/>
      <c r="DIY37" s="180"/>
      <c r="DIZ37" s="180"/>
      <c r="DJA37" s="180"/>
      <c r="DJB37" s="180"/>
      <c r="DJC37" s="180"/>
      <c r="DJD37" s="180"/>
      <c r="DJE37" s="180"/>
      <c r="DJF37" s="180"/>
      <c r="DJG37" s="180"/>
      <c r="DJH37" s="180"/>
      <c r="DJI37" s="180"/>
      <c r="DJJ37" s="180"/>
      <c r="DJK37" s="180"/>
      <c r="DJL37" s="180"/>
      <c r="DJM37" s="180"/>
      <c r="DJN37" s="180"/>
      <c r="DJO37" s="180"/>
      <c r="DJP37" s="180"/>
      <c r="DJQ37" s="180"/>
      <c r="DJR37" s="180"/>
      <c r="DJS37" s="180"/>
      <c r="DJT37" s="180"/>
      <c r="DJU37" s="180"/>
      <c r="DJV37" s="180"/>
      <c r="DJW37" s="180"/>
      <c r="DJX37" s="180"/>
      <c r="DJY37" s="180"/>
      <c r="DJZ37" s="180"/>
      <c r="DKA37" s="180"/>
      <c r="DKB37" s="180"/>
      <c r="DKC37" s="180"/>
      <c r="DKD37" s="180"/>
      <c r="DKE37" s="180"/>
      <c r="DKF37" s="180"/>
      <c r="DKG37" s="180"/>
      <c r="DKH37" s="180"/>
      <c r="DKI37" s="180"/>
      <c r="DKJ37" s="180"/>
      <c r="DKK37" s="180"/>
      <c r="DKL37" s="180"/>
      <c r="DKM37" s="180"/>
      <c r="DKN37" s="180"/>
      <c r="DKO37" s="180"/>
      <c r="DKP37" s="180"/>
      <c r="DKQ37" s="180"/>
      <c r="DKR37" s="180"/>
      <c r="DKS37" s="180"/>
      <c r="DKT37" s="180"/>
      <c r="DKU37" s="180"/>
      <c r="DKV37" s="180"/>
      <c r="DKW37" s="180"/>
      <c r="DKX37" s="180"/>
      <c r="DKY37" s="180"/>
      <c r="DKZ37" s="180"/>
      <c r="DLA37" s="180"/>
      <c r="DLB37" s="180"/>
      <c r="DLC37" s="180"/>
      <c r="DLD37" s="180"/>
      <c r="DLE37" s="180"/>
      <c r="DLF37" s="180"/>
      <c r="DLG37" s="180"/>
      <c r="DLH37" s="180"/>
      <c r="DLI37" s="180"/>
      <c r="DLJ37" s="180"/>
      <c r="DLK37" s="180"/>
      <c r="DLL37" s="180"/>
      <c r="DLM37" s="180"/>
      <c r="DLN37" s="180"/>
      <c r="DLO37" s="180"/>
      <c r="DLP37" s="180"/>
      <c r="DLQ37" s="180"/>
      <c r="DLR37" s="180"/>
      <c r="DLS37" s="180"/>
      <c r="DLT37" s="180"/>
      <c r="DLU37" s="180"/>
      <c r="DLV37" s="180"/>
      <c r="DLW37" s="180"/>
      <c r="DLX37" s="180"/>
      <c r="DLY37" s="180"/>
      <c r="DLZ37" s="180"/>
      <c r="DMA37" s="180"/>
      <c r="DMB37" s="180"/>
      <c r="DMC37" s="180"/>
      <c r="DMD37" s="180"/>
      <c r="DME37" s="180"/>
      <c r="DMF37" s="180"/>
      <c r="DMG37" s="180"/>
      <c r="DMH37" s="180"/>
      <c r="DMI37" s="180"/>
      <c r="DMJ37" s="180"/>
      <c r="DMK37" s="180"/>
      <c r="DML37" s="180"/>
      <c r="DMM37" s="180"/>
      <c r="DMN37" s="180"/>
      <c r="DMO37" s="180"/>
      <c r="DMP37" s="180"/>
      <c r="DMQ37" s="180"/>
      <c r="DMR37" s="180"/>
      <c r="DMS37" s="180"/>
      <c r="DMT37" s="180"/>
      <c r="DMU37" s="180"/>
      <c r="DMV37" s="180"/>
      <c r="DMW37" s="180"/>
      <c r="DMX37" s="180"/>
      <c r="DMY37" s="180"/>
      <c r="DMZ37" s="180"/>
      <c r="DNA37" s="180"/>
      <c r="DNB37" s="180"/>
      <c r="DNC37" s="180"/>
      <c r="DND37" s="180"/>
      <c r="DNE37" s="180"/>
      <c r="DNF37" s="180"/>
      <c r="DNG37" s="180"/>
      <c r="DNH37" s="180"/>
      <c r="DNI37" s="180"/>
      <c r="DNJ37" s="180"/>
      <c r="DNK37" s="180"/>
      <c r="DNL37" s="180"/>
      <c r="DNM37" s="180"/>
      <c r="DNN37" s="180"/>
      <c r="DNO37" s="180"/>
      <c r="DNP37" s="180"/>
      <c r="DNQ37" s="180"/>
      <c r="DNR37" s="180"/>
      <c r="DNS37" s="180"/>
      <c r="DNT37" s="180"/>
      <c r="DNU37" s="180"/>
      <c r="DNV37" s="180"/>
      <c r="DNW37" s="180"/>
      <c r="DNX37" s="180"/>
      <c r="DNY37" s="180"/>
      <c r="DNZ37" s="180"/>
      <c r="DOA37" s="180"/>
      <c r="DOB37" s="180"/>
      <c r="DOC37" s="180"/>
      <c r="DOD37" s="180"/>
      <c r="DOE37" s="180"/>
      <c r="DOF37" s="180"/>
      <c r="DOG37" s="180"/>
      <c r="DOH37" s="180"/>
      <c r="DOI37" s="180"/>
      <c r="DOJ37" s="180"/>
      <c r="DOK37" s="180"/>
      <c r="DOL37" s="180"/>
      <c r="DOM37" s="180"/>
      <c r="DON37" s="180"/>
      <c r="DOO37" s="180"/>
      <c r="DOP37" s="180"/>
      <c r="DOQ37" s="180"/>
      <c r="DOR37" s="180"/>
      <c r="DOS37" s="180"/>
      <c r="DOT37" s="180"/>
      <c r="DOU37" s="180"/>
      <c r="DOV37" s="180"/>
      <c r="DOW37" s="180"/>
      <c r="DOX37" s="180"/>
      <c r="DOY37" s="180"/>
      <c r="DOZ37" s="180"/>
      <c r="DPA37" s="180"/>
      <c r="DPB37" s="180"/>
      <c r="DPC37" s="180"/>
      <c r="DPD37" s="180"/>
      <c r="DPE37" s="180"/>
      <c r="DPF37" s="180"/>
      <c r="DPG37" s="180"/>
      <c r="DPH37" s="180"/>
      <c r="DPI37" s="180"/>
      <c r="DPJ37" s="180"/>
      <c r="DPK37" s="180"/>
      <c r="DPL37" s="180"/>
      <c r="DPM37" s="180"/>
      <c r="DPN37" s="180"/>
      <c r="DPO37" s="180"/>
      <c r="DPP37" s="180"/>
      <c r="DPQ37" s="180"/>
      <c r="DPR37" s="180"/>
      <c r="DPS37" s="180"/>
      <c r="DPT37" s="180"/>
      <c r="DPU37" s="180"/>
      <c r="DPV37" s="180"/>
      <c r="DPW37" s="180"/>
      <c r="DPX37" s="180"/>
      <c r="DPY37" s="180"/>
      <c r="DPZ37" s="180"/>
      <c r="DQA37" s="180"/>
      <c r="DQB37" s="180"/>
      <c r="DQC37" s="180"/>
      <c r="DQD37" s="180"/>
      <c r="DQE37" s="180"/>
      <c r="DQF37" s="180"/>
      <c r="DQG37" s="180"/>
      <c r="DQH37" s="180"/>
      <c r="DQI37" s="180"/>
      <c r="DQJ37" s="180"/>
      <c r="DQK37" s="180"/>
      <c r="DQL37" s="180"/>
      <c r="DQM37" s="180"/>
      <c r="DQN37" s="180"/>
      <c r="DQO37" s="180"/>
      <c r="DQP37" s="180"/>
      <c r="DQQ37" s="180"/>
      <c r="DQR37" s="180"/>
      <c r="DQS37" s="180"/>
      <c r="DQT37" s="180"/>
      <c r="DQU37" s="180"/>
      <c r="DQV37" s="180"/>
      <c r="DQW37" s="180"/>
      <c r="DQX37" s="180"/>
      <c r="DQY37" s="180"/>
      <c r="DQZ37" s="180"/>
      <c r="DRA37" s="180"/>
      <c r="DRB37" s="180"/>
      <c r="DRC37" s="180"/>
      <c r="DRD37" s="180"/>
      <c r="DRE37" s="180"/>
      <c r="DRF37" s="180"/>
      <c r="DRG37" s="180"/>
      <c r="DRH37" s="180"/>
      <c r="DRI37" s="180"/>
      <c r="DRJ37" s="180"/>
      <c r="DRK37" s="180"/>
      <c r="DRL37" s="180"/>
      <c r="DRM37" s="180"/>
      <c r="DRN37" s="180"/>
      <c r="DRO37" s="180"/>
      <c r="DRP37" s="180"/>
      <c r="DRQ37" s="180"/>
      <c r="DRR37" s="180"/>
      <c r="DRS37" s="180"/>
      <c r="DRT37" s="180"/>
      <c r="DRU37" s="180"/>
      <c r="DRV37" s="180"/>
      <c r="DRW37" s="180"/>
      <c r="DRX37" s="180"/>
      <c r="DRY37" s="180"/>
      <c r="DRZ37" s="180"/>
      <c r="DSA37" s="180"/>
      <c r="DSB37" s="180"/>
      <c r="DSC37" s="180"/>
      <c r="DSD37" s="180"/>
      <c r="DSE37" s="180"/>
      <c r="DSF37" s="180"/>
      <c r="DSG37" s="180"/>
      <c r="DSH37" s="180"/>
      <c r="DSI37" s="180"/>
      <c r="DSJ37" s="180"/>
      <c r="DSK37" s="180"/>
      <c r="DSL37" s="180"/>
      <c r="DSM37" s="180"/>
      <c r="DSN37" s="180"/>
      <c r="DSO37" s="180"/>
      <c r="DSP37" s="180"/>
      <c r="DSQ37" s="180"/>
      <c r="DSR37" s="180"/>
      <c r="DSS37" s="180"/>
      <c r="DST37" s="180"/>
      <c r="DSU37" s="180"/>
      <c r="DSV37" s="180"/>
      <c r="DSW37" s="180"/>
      <c r="DSX37" s="180"/>
      <c r="DSY37" s="180"/>
      <c r="DSZ37" s="180"/>
      <c r="DTA37" s="180"/>
      <c r="DTB37" s="180"/>
      <c r="DTC37" s="180"/>
      <c r="DTD37" s="180"/>
      <c r="DTE37" s="180"/>
      <c r="DTF37" s="180"/>
      <c r="DTG37" s="180"/>
      <c r="DTH37" s="180"/>
      <c r="DTI37" s="180"/>
      <c r="DTJ37" s="180"/>
      <c r="DTK37" s="180"/>
      <c r="DTL37" s="180"/>
      <c r="DTM37" s="180"/>
      <c r="DTN37" s="180"/>
      <c r="DTO37" s="180"/>
      <c r="DTP37" s="180"/>
      <c r="DTQ37" s="180"/>
      <c r="DTR37" s="180"/>
      <c r="DTS37" s="180"/>
      <c r="DTT37" s="180"/>
      <c r="DTU37" s="180"/>
      <c r="DTV37" s="180"/>
      <c r="DTW37" s="180"/>
      <c r="DTX37" s="180"/>
      <c r="DTY37" s="180"/>
      <c r="DTZ37" s="180"/>
      <c r="DUA37" s="180"/>
      <c r="DUB37" s="180"/>
      <c r="DUC37" s="180"/>
      <c r="DUD37" s="180"/>
      <c r="DUE37" s="180"/>
      <c r="DUF37" s="180"/>
      <c r="DUG37" s="180"/>
      <c r="DUH37" s="180"/>
      <c r="DUI37" s="180"/>
      <c r="DUJ37" s="180"/>
      <c r="DUK37" s="180"/>
      <c r="DUL37" s="180"/>
      <c r="DUM37" s="180"/>
      <c r="DUN37" s="180"/>
      <c r="DUO37" s="180"/>
      <c r="DUP37" s="180"/>
      <c r="DUQ37" s="180"/>
      <c r="DUR37" s="180"/>
      <c r="DUS37" s="180"/>
      <c r="DUT37" s="180"/>
      <c r="DUU37" s="180"/>
      <c r="DUV37" s="180"/>
      <c r="DUW37" s="180"/>
      <c r="DUX37" s="180"/>
      <c r="DUY37" s="180"/>
      <c r="DUZ37" s="180"/>
      <c r="DVA37" s="180"/>
      <c r="DVB37" s="180"/>
      <c r="DVC37" s="180"/>
      <c r="DVD37" s="180"/>
      <c r="DVE37" s="180"/>
      <c r="DVF37" s="180"/>
      <c r="DVG37" s="180"/>
      <c r="DVH37" s="180"/>
      <c r="DVI37" s="180"/>
      <c r="DVJ37" s="180"/>
      <c r="DVK37" s="180"/>
      <c r="DVL37" s="180"/>
      <c r="DVM37" s="180"/>
      <c r="DVN37" s="180"/>
      <c r="DVO37" s="180"/>
      <c r="DVP37" s="180"/>
      <c r="DVQ37" s="180"/>
      <c r="DVR37" s="180"/>
      <c r="DVS37" s="180"/>
      <c r="DVT37" s="180"/>
      <c r="DVU37" s="180"/>
      <c r="DVV37" s="180"/>
      <c r="DVW37" s="180"/>
      <c r="DVX37" s="180"/>
      <c r="DVY37" s="180"/>
      <c r="DVZ37" s="180"/>
      <c r="DWA37" s="180"/>
      <c r="DWB37" s="180"/>
      <c r="DWC37" s="180"/>
      <c r="DWD37" s="180"/>
      <c r="DWE37" s="180"/>
      <c r="DWF37" s="180"/>
      <c r="DWG37" s="180"/>
      <c r="DWH37" s="180"/>
      <c r="DWI37" s="180"/>
      <c r="DWJ37" s="180"/>
      <c r="DWK37" s="180"/>
      <c r="DWL37" s="180"/>
      <c r="DWM37" s="180"/>
      <c r="DWN37" s="180"/>
      <c r="DWO37" s="180"/>
      <c r="DWP37" s="180"/>
      <c r="DWQ37" s="180"/>
      <c r="DWR37" s="180"/>
      <c r="DWS37" s="180"/>
      <c r="DWT37" s="180"/>
      <c r="DWU37" s="180"/>
      <c r="DWV37" s="180"/>
      <c r="DWW37" s="180"/>
      <c r="DWX37" s="180"/>
      <c r="DWY37" s="180"/>
      <c r="DWZ37" s="180"/>
      <c r="DXA37" s="180"/>
      <c r="DXB37" s="180"/>
      <c r="DXC37" s="180"/>
      <c r="DXD37" s="180"/>
      <c r="DXE37" s="180"/>
      <c r="DXF37" s="180"/>
      <c r="DXG37" s="180"/>
      <c r="DXH37" s="180"/>
      <c r="DXI37" s="180"/>
      <c r="DXJ37" s="180"/>
      <c r="DXK37" s="180"/>
      <c r="DXL37" s="180"/>
      <c r="DXM37" s="180"/>
      <c r="DXN37" s="180"/>
      <c r="DXO37" s="180"/>
      <c r="DXP37" s="180"/>
      <c r="DXQ37" s="180"/>
      <c r="DXR37" s="180"/>
      <c r="DXS37" s="180"/>
      <c r="DXT37" s="180"/>
      <c r="DXU37" s="180"/>
      <c r="DXV37" s="180"/>
      <c r="DXW37" s="180"/>
      <c r="DXX37" s="180"/>
      <c r="DXY37" s="180"/>
      <c r="DXZ37" s="180"/>
      <c r="DYA37" s="180"/>
      <c r="DYB37" s="180"/>
      <c r="DYC37" s="180"/>
      <c r="DYD37" s="180"/>
      <c r="DYE37" s="180"/>
      <c r="DYF37" s="180"/>
      <c r="DYG37" s="180"/>
      <c r="DYH37" s="180"/>
      <c r="DYI37" s="180"/>
      <c r="DYJ37" s="180"/>
      <c r="DYK37" s="180"/>
      <c r="DYL37" s="180"/>
      <c r="DYM37" s="180"/>
      <c r="DYN37" s="180"/>
      <c r="DYO37" s="180"/>
      <c r="DYP37" s="180"/>
      <c r="DYQ37" s="180"/>
      <c r="DYR37" s="180"/>
      <c r="DYS37" s="180"/>
      <c r="DYT37" s="180"/>
      <c r="DYU37" s="180"/>
      <c r="DYV37" s="180"/>
      <c r="DYW37" s="180"/>
      <c r="DYX37" s="180"/>
      <c r="DYY37" s="180"/>
      <c r="DYZ37" s="180"/>
      <c r="DZA37" s="180"/>
      <c r="DZB37" s="180"/>
      <c r="DZC37" s="180"/>
      <c r="DZD37" s="180"/>
      <c r="DZE37" s="180"/>
      <c r="DZF37" s="180"/>
      <c r="DZG37" s="180"/>
      <c r="DZH37" s="180"/>
      <c r="DZI37" s="180"/>
      <c r="DZJ37" s="180"/>
      <c r="DZK37" s="180"/>
      <c r="DZL37" s="180"/>
      <c r="DZM37" s="180"/>
      <c r="DZN37" s="180"/>
      <c r="DZO37" s="180"/>
      <c r="DZP37" s="180"/>
      <c r="DZQ37" s="180"/>
      <c r="DZR37" s="180"/>
      <c r="DZS37" s="180"/>
      <c r="DZT37" s="180"/>
      <c r="DZU37" s="180"/>
      <c r="DZV37" s="180"/>
      <c r="DZW37" s="180"/>
      <c r="DZX37" s="180"/>
      <c r="DZY37" s="180"/>
      <c r="DZZ37" s="180"/>
      <c r="EAA37" s="180"/>
      <c r="EAB37" s="180"/>
      <c r="EAC37" s="180"/>
      <c r="EAD37" s="180"/>
      <c r="EAE37" s="180"/>
      <c r="EAF37" s="180"/>
      <c r="EAG37" s="180"/>
      <c r="EAH37" s="180"/>
      <c r="EAI37" s="180"/>
      <c r="EAJ37" s="180"/>
      <c r="EAK37" s="180"/>
      <c r="EAL37" s="180"/>
      <c r="EAM37" s="180"/>
      <c r="EAN37" s="180"/>
      <c r="EAO37" s="180"/>
      <c r="EAP37" s="180"/>
      <c r="EAQ37" s="180"/>
      <c r="EAR37" s="180"/>
      <c r="EAS37" s="180"/>
      <c r="EAT37" s="180"/>
      <c r="EAU37" s="180"/>
      <c r="EAV37" s="180"/>
      <c r="EAW37" s="180"/>
      <c r="EAX37" s="180"/>
      <c r="EAY37" s="180"/>
      <c r="EAZ37" s="180"/>
      <c r="EBA37" s="180"/>
      <c r="EBB37" s="180"/>
      <c r="EBC37" s="180"/>
      <c r="EBD37" s="180"/>
      <c r="EBE37" s="180"/>
      <c r="EBF37" s="180"/>
      <c r="EBG37" s="180"/>
      <c r="EBH37" s="180"/>
      <c r="EBI37" s="180"/>
      <c r="EBJ37" s="180"/>
      <c r="EBK37" s="180"/>
      <c r="EBL37" s="180"/>
      <c r="EBM37" s="180"/>
      <c r="EBN37" s="180"/>
      <c r="EBO37" s="180"/>
      <c r="EBP37" s="180"/>
      <c r="EBQ37" s="180"/>
      <c r="EBR37" s="180"/>
      <c r="EBS37" s="180"/>
      <c r="EBT37" s="180"/>
      <c r="EBU37" s="180"/>
      <c r="EBV37" s="180"/>
      <c r="EBW37" s="180"/>
      <c r="EBX37" s="180"/>
      <c r="EBY37" s="180"/>
      <c r="EBZ37" s="180"/>
      <c r="ECA37" s="180"/>
      <c r="ECB37" s="180"/>
      <c r="ECC37" s="180"/>
      <c r="ECD37" s="180"/>
      <c r="ECE37" s="180"/>
      <c r="ECF37" s="180"/>
      <c r="ECG37" s="180"/>
      <c r="ECH37" s="180"/>
      <c r="ECI37" s="180"/>
      <c r="ECJ37" s="180"/>
      <c r="ECK37" s="180"/>
      <c r="ECL37" s="180"/>
      <c r="ECM37" s="180"/>
      <c r="ECN37" s="180"/>
      <c r="ECO37" s="180"/>
      <c r="ECP37" s="180"/>
      <c r="ECQ37" s="180"/>
      <c r="ECR37" s="180"/>
      <c r="ECS37" s="180"/>
      <c r="ECT37" s="180"/>
      <c r="ECU37" s="180"/>
      <c r="ECV37" s="180"/>
      <c r="ECW37" s="180"/>
      <c r="ECX37" s="180"/>
      <c r="ECY37" s="180"/>
      <c r="ECZ37" s="180"/>
      <c r="EDA37" s="180"/>
      <c r="EDB37" s="180"/>
      <c r="EDC37" s="180"/>
      <c r="EDD37" s="180"/>
      <c r="EDE37" s="180"/>
      <c r="EDF37" s="180"/>
      <c r="EDG37" s="180"/>
      <c r="EDH37" s="180"/>
      <c r="EDI37" s="180"/>
      <c r="EDJ37" s="180"/>
      <c r="EDK37" s="180"/>
      <c r="EDL37" s="180"/>
      <c r="EDM37" s="180"/>
      <c r="EDN37" s="180"/>
      <c r="EDO37" s="180"/>
      <c r="EDP37" s="180"/>
      <c r="EDQ37" s="180"/>
      <c r="EDR37" s="180"/>
      <c r="EDS37" s="180"/>
      <c r="EDT37" s="180"/>
      <c r="EDU37" s="180"/>
      <c r="EDV37" s="180"/>
      <c r="EDW37" s="180"/>
      <c r="EDX37" s="180"/>
      <c r="EDY37" s="180"/>
      <c r="EDZ37" s="180"/>
      <c r="EEA37" s="180"/>
      <c r="EEB37" s="180"/>
      <c r="EEC37" s="180"/>
      <c r="EED37" s="180"/>
      <c r="EEE37" s="180"/>
      <c r="EEF37" s="180"/>
      <c r="EEG37" s="180"/>
      <c r="EEH37" s="180"/>
      <c r="EEI37" s="180"/>
      <c r="EEJ37" s="180"/>
      <c r="EEK37" s="180"/>
      <c r="EEL37" s="180"/>
      <c r="EEM37" s="180"/>
      <c r="EEN37" s="180"/>
      <c r="EEO37" s="180"/>
      <c r="EEP37" s="180"/>
      <c r="EEQ37" s="180"/>
      <c r="EER37" s="180"/>
      <c r="EES37" s="180"/>
      <c r="EET37" s="180"/>
      <c r="EEU37" s="180"/>
      <c r="EEV37" s="180"/>
      <c r="EEW37" s="180"/>
      <c r="EEX37" s="180"/>
      <c r="EEY37" s="180"/>
      <c r="EEZ37" s="180"/>
      <c r="EFA37" s="180"/>
      <c r="EFB37" s="180"/>
      <c r="EFC37" s="180"/>
      <c r="EFD37" s="180"/>
      <c r="EFE37" s="180"/>
      <c r="EFF37" s="180"/>
      <c r="EFG37" s="180"/>
      <c r="EFH37" s="180"/>
      <c r="EFI37" s="180"/>
      <c r="EFJ37" s="180"/>
      <c r="EFK37" s="180"/>
      <c r="EFL37" s="180"/>
      <c r="EFM37" s="180"/>
      <c r="EFN37" s="180"/>
      <c r="EFO37" s="180"/>
      <c r="EFP37" s="180"/>
      <c r="EFQ37" s="180"/>
      <c r="EFR37" s="180"/>
      <c r="EFS37" s="180"/>
      <c r="EFT37" s="180"/>
      <c r="EFU37" s="180"/>
      <c r="EFV37" s="180"/>
      <c r="EFW37" s="180"/>
      <c r="EFX37" s="180"/>
      <c r="EFY37" s="180"/>
      <c r="EFZ37" s="180"/>
      <c r="EGA37" s="180"/>
      <c r="EGB37" s="180"/>
      <c r="EGC37" s="180"/>
      <c r="EGD37" s="180"/>
      <c r="EGE37" s="180"/>
      <c r="EGF37" s="180"/>
      <c r="EGG37" s="180"/>
      <c r="EGH37" s="180"/>
      <c r="EGI37" s="180"/>
      <c r="EGJ37" s="180"/>
      <c r="EGK37" s="180"/>
      <c r="EGL37" s="180"/>
      <c r="EGM37" s="180"/>
      <c r="EGN37" s="180"/>
      <c r="EGO37" s="180"/>
      <c r="EGP37" s="180"/>
      <c r="EGQ37" s="180"/>
      <c r="EGR37" s="180"/>
      <c r="EGS37" s="180"/>
      <c r="EGT37" s="180"/>
      <c r="EGU37" s="180"/>
      <c r="EGV37" s="180"/>
      <c r="EGW37" s="180"/>
      <c r="EGX37" s="180"/>
      <c r="EGY37" s="180"/>
      <c r="EGZ37" s="180"/>
      <c r="EHA37" s="180"/>
      <c r="EHB37" s="180"/>
      <c r="EHC37" s="180"/>
      <c r="EHD37" s="180"/>
      <c r="EHE37" s="180"/>
      <c r="EHF37" s="180"/>
      <c r="EHG37" s="180"/>
      <c r="EHH37" s="180"/>
      <c r="EHI37" s="180"/>
      <c r="EHJ37" s="180"/>
      <c r="EHK37" s="180"/>
      <c r="EHL37" s="180"/>
      <c r="EHM37" s="180"/>
      <c r="EHN37" s="180"/>
      <c r="EHO37" s="180"/>
      <c r="EHP37" s="180"/>
      <c r="EHQ37" s="180"/>
      <c r="EHR37" s="180"/>
      <c r="EHS37" s="180"/>
      <c r="EHT37" s="180"/>
      <c r="EHU37" s="180"/>
      <c r="EHV37" s="180"/>
      <c r="EHW37" s="180"/>
      <c r="EHX37" s="180"/>
      <c r="EHY37" s="180"/>
      <c r="EHZ37" s="180"/>
      <c r="EIA37" s="180"/>
      <c r="EIB37" s="180"/>
      <c r="EIC37" s="180"/>
      <c r="EID37" s="180"/>
      <c r="EIE37" s="180"/>
      <c r="EIF37" s="180"/>
      <c r="EIG37" s="180"/>
      <c r="EIH37" s="180"/>
      <c r="EII37" s="180"/>
      <c r="EIJ37" s="180"/>
      <c r="EIK37" s="180"/>
      <c r="EIL37" s="180"/>
      <c r="EIM37" s="180"/>
      <c r="EIN37" s="180"/>
      <c r="EIO37" s="180"/>
      <c r="EIP37" s="180"/>
      <c r="EIQ37" s="180"/>
      <c r="EIR37" s="180"/>
      <c r="EIS37" s="180"/>
      <c r="EIT37" s="180"/>
      <c r="EIU37" s="180"/>
      <c r="EIV37" s="180"/>
      <c r="EIW37" s="180"/>
      <c r="EIX37" s="180"/>
      <c r="EIY37" s="180"/>
      <c r="EIZ37" s="180"/>
      <c r="EJA37" s="180"/>
      <c r="EJB37" s="180"/>
      <c r="EJC37" s="180"/>
      <c r="EJD37" s="180"/>
      <c r="EJE37" s="180"/>
      <c r="EJF37" s="180"/>
      <c r="EJG37" s="180"/>
      <c r="EJH37" s="180"/>
      <c r="EJI37" s="180"/>
      <c r="EJJ37" s="180"/>
      <c r="EJK37" s="180"/>
      <c r="EJL37" s="180"/>
      <c r="EJM37" s="180"/>
      <c r="EJN37" s="180"/>
      <c r="EJO37" s="180"/>
      <c r="EJP37" s="180"/>
      <c r="EJQ37" s="180"/>
      <c r="EJR37" s="180"/>
      <c r="EJS37" s="180"/>
      <c r="EJT37" s="180"/>
      <c r="EJU37" s="180"/>
      <c r="EJV37" s="180"/>
      <c r="EJW37" s="180"/>
      <c r="EJX37" s="180"/>
      <c r="EJY37" s="180"/>
      <c r="EJZ37" s="180"/>
      <c r="EKA37" s="180"/>
      <c r="EKB37" s="180"/>
      <c r="EKC37" s="180"/>
      <c r="EKD37" s="180"/>
      <c r="EKE37" s="180"/>
      <c r="EKF37" s="180"/>
      <c r="EKG37" s="180"/>
      <c r="EKH37" s="180"/>
      <c r="EKI37" s="180"/>
      <c r="EKJ37" s="180"/>
      <c r="EKK37" s="180"/>
      <c r="EKL37" s="180"/>
      <c r="EKM37" s="180"/>
      <c r="EKN37" s="180"/>
      <c r="EKO37" s="180"/>
      <c r="EKP37" s="180"/>
      <c r="EKQ37" s="180"/>
      <c r="EKR37" s="180"/>
      <c r="EKS37" s="180"/>
      <c r="EKT37" s="180"/>
      <c r="EKU37" s="180"/>
      <c r="EKV37" s="180"/>
      <c r="EKW37" s="180"/>
      <c r="EKX37" s="180"/>
      <c r="EKY37" s="180"/>
      <c r="EKZ37" s="180"/>
      <c r="ELA37" s="180"/>
      <c r="ELB37" s="180"/>
      <c r="ELC37" s="180"/>
      <c r="ELD37" s="180"/>
      <c r="ELE37" s="180"/>
      <c r="ELF37" s="180"/>
      <c r="ELG37" s="180"/>
      <c r="ELH37" s="180"/>
      <c r="ELI37" s="180"/>
      <c r="ELJ37" s="180"/>
      <c r="ELK37" s="180"/>
      <c r="ELL37" s="180"/>
      <c r="ELM37" s="180"/>
      <c r="ELN37" s="180"/>
      <c r="ELO37" s="180"/>
      <c r="ELP37" s="180"/>
      <c r="ELQ37" s="180"/>
      <c r="ELR37" s="180"/>
      <c r="ELS37" s="180"/>
      <c r="ELT37" s="180"/>
      <c r="ELU37" s="180"/>
      <c r="ELV37" s="180"/>
      <c r="ELW37" s="180"/>
      <c r="ELX37" s="180"/>
      <c r="ELY37" s="180"/>
      <c r="ELZ37" s="180"/>
      <c r="EMA37" s="180"/>
      <c r="EMB37" s="180"/>
      <c r="EMC37" s="180"/>
      <c r="EMD37" s="180"/>
      <c r="EME37" s="180"/>
      <c r="EMF37" s="180"/>
      <c r="EMG37" s="180"/>
      <c r="EMH37" s="180"/>
      <c r="EMI37" s="180"/>
      <c r="EMJ37" s="180"/>
      <c r="EMK37" s="180"/>
      <c r="EML37" s="180"/>
      <c r="EMM37" s="180"/>
      <c r="EMN37" s="180"/>
      <c r="EMO37" s="180"/>
      <c r="EMP37" s="180"/>
      <c r="EMQ37" s="180"/>
      <c r="EMR37" s="180"/>
      <c r="EMS37" s="180"/>
      <c r="EMT37" s="180"/>
      <c r="EMU37" s="180"/>
      <c r="EMV37" s="180"/>
      <c r="EMW37" s="180"/>
      <c r="EMX37" s="180"/>
      <c r="EMY37" s="180"/>
      <c r="EMZ37" s="180"/>
      <c r="ENA37" s="180"/>
      <c r="ENB37" s="180"/>
      <c r="ENC37" s="180"/>
      <c r="END37" s="180"/>
      <c r="ENE37" s="180"/>
      <c r="ENF37" s="180"/>
      <c r="ENG37" s="180"/>
      <c r="ENH37" s="180"/>
      <c r="ENI37" s="180"/>
      <c r="ENJ37" s="180"/>
      <c r="ENK37" s="180"/>
      <c r="ENL37" s="180"/>
      <c r="ENM37" s="180"/>
      <c r="ENN37" s="180"/>
      <c r="ENO37" s="180"/>
      <c r="ENP37" s="180"/>
      <c r="ENQ37" s="180"/>
      <c r="ENR37" s="180"/>
      <c r="ENS37" s="180"/>
      <c r="ENT37" s="180"/>
      <c r="ENU37" s="180"/>
      <c r="ENV37" s="180"/>
      <c r="ENW37" s="180"/>
      <c r="ENX37" s="180"/>
      <c r="ENY37" s="180"/>
      <c r="ENZ37" s="180"/>
      <c r="EOA37" s="180"/>
      <c r="EOB37" s="180"/>
      <c r="EOC37" s="180"/>
      <c r="EOD37" s="180"/>
      <c r="EOE37" s="180"/>
      <c r="EOF37" s="180"/>
      <c r="EOG37" s="180"/>
      <c r="EOH37" s="180"/>
      <c r="EOI37" s="180"/>
      <c r="EOJ37" s="180"/>
      <c r="EOK37" s="180"/>
      <c r="EOL37" s="180"/>
      <c r="EOM37" s="180"/>
      <c r="EON37" s="180"/>
      <c r="EOO37" s="180"/>
      <c r="EOP37" s="180"/>
      <c r="EOQ37" s="180"/>
      <c r="EOR37" s="180"/>
      <c r="EOS37" s="180"/>
      <c r="EOT37" s="180"/>
      <c r="EOU37" s="180"/>
      <c r="EOV37" s="180"/>
      <c r="EOW37" s="180"/>
      <c r="EOX37" s="180"/>
      <c r="EOY37" s="180"/>
      <c r="EOZ37" s="180"/>
      <c r="EPA37" s="180"/>
      <c r="EPB37" s="180"/>
      <c r="EPC37" s="180"/>
      <c r="EPD37" s="180"/>
      <c r="EPE37" s="180"/>
      <c r="EPF37" s="180"/>
      <c r="EPG37" s="180"/>
      <c r="EPH37" s="180"/>
      <c r="EPI37" s="180"/>
      <c r="EPJ37" s="180"/>
      <c r="EPK37" s="180"/>
      <c r="EPL37" s="180"/>
      <c r="EPM37" s="180"/>
      <c r="EPN37" s="180"/>
      <c r="EPO37" s="180"/>
      <c r="EPP37" s="180"/>
      <c r="EPQ37" s="180"/>
      <c r="EPR37" s="180"/>
      <c r="EPS37" s="180"/>
      <c r="EPT37" s="180"/>
      <c r="EPU37" s="180"/>
      <c r="EPV37" s="180"/>
      <c r="EPW37" s="180"/>
      <c r="EPX37" s="180"/>
      <c r="EPY37" s="180"/>
      <c r="EPZ37" s="180"/>
      <c r="EQA37" s="180"/>
      <c r="EQB37" s="180"/>
      <c r="EQC37" s="180"/>
      <c r="EQD37" s="180"/>
      <c r="EQE37" s="180"/>
      <c r="EQF37" s="180"/>
      <c r="EQG37" s="180"/>
      <c r="EQH37" s="180"/>
      <c r="EQI37" s="180"/>
      <c r="EQJ37" s="180"/>
      <c r="EQK37" s="180"/>
      <c r="EQL37" s="180"/>
      <c r="EQM37" s="180"/>
      <c r="EQN37" s="180"/>
      <c r="EQO37" s="180"/>
      <c r="EQP37" s="180"/>
      <c r="EQQ37" s="180"/>
      <c r="EQR37" s="180"/>
      <c r="EQS37" s="180"/>
      <c r="EQT37" s="180"/>
      <c r="EQU37" s="180"/>
      <c r="EQV37" s="180"/>
      <c r="EQW37" s="180"/>
      <c r="EQX37" s="180"/>
      <c r="EQY37" s="180"/>
      <c r="EQZ37" s="180"/>
      <c r="ERA37" s="180"/>
      <c r="ERB37" s="180"/>
      <c r="ERC37" s="180"/>
      <c r="ERD37" s="180"/>
      <c r="ERE37" s="180"/>
      <c r="ERF37" s="180"/>
      <c r="ERG37" s="180"/>
      <c r="ERH37" s="180"/>
      <c r="ERI37" s="180"/>
      <c r="ERJ37" s="180"/>
      <c r="ERK37" s="180"/>
      <c r="ERL37" s="180"/>
      <c r="ERM37" s="180"/>
      <c r="ERN37" s="180"/>
      <c r="ERO37" s="180"/>
      <c r="ERP37" s="180"/>
      <c r="ERQ37" s="180"/>
      <c r="ERR37" s="180"/>
      <c r="ERS37" s="180"/>
      <c r="ERT37" s="180"/>
      <c r="ERU37" s="180"/>
      <c r="ERV37" s="180"/>
      <c r="ERW37" s="180"/>
      <c r="ERX37" s="180"/>
      <c r="ERY37" s="180"/>
      <c r="ERZ37" s="180"/>
      <c r="ESA37" s="180"/>
      <c r="ESB37" s="180"/>
      <c r="ESC37" s="180"/>
      <c r="ESD37" s="180"/>
      <c r="ESE37" s="180"/>
      <c r="ESF37" s="180"/>
      <c r="ESG37" s="180"/>
      <c r="ESH37" s="180"/>
      <c r="ESI37" s="180"/>
      <c r="ESJ37" s="180"/>
      <c r="ESK37" s="180"/>
      <c r="ESL37" s="180"/>
      <c r="ESM37" s="180"/>
      <c r="ESN37" s="180"/>
      <c r="ESO37" s="180"/>
      <c r="ESP37" s="180"/>
      <c r="ESQ37" s="180"/>
      <c r="ESR37" s="180"/>
      <c r="ESS37" s="180"/>
      <c r="EST37" s="180"/>
      <c r="ESU37" s="180"/>
      <c r="ESV37" s="180"/>
      <c r="ESW37" s="180"/>
      <c r="ESX37" s="180"/>
      <c r="ESY37" s="180"/>
      <c r="ESZ37" s="180"/>
      <c r="ETA37" s="180"/>
      <c r="ETB37" s="180"/>
      <c r="ETC37" s="180"/>
      <c r="ETD37" s="180"/>
      <c r="ETE37" s="180"/>
      <c r="ETF37" s="180"/>
      <c r="ETG37" s="180"/>
      <c r="ETH37" s="180"/>
      <c r="ETI37" s="180"/>
      <c r="ETJ37" s="180"/>
      <c r="ETK37" s="180"/>
      <c r="ETL37" s="180"/>
      <c r="ETM37" s="180"/>
      <c r="ETN37" s="180"/>
      <c r="ETO37" s="180"/>
      <c r="ETP37" s="180"/>
      <c r="ETQ37" s="180"/>
      <c r="ETR37" s="180"/>
      <c r="ETS37" s="180"/>
      <c r="ETT37" s="180"/>
      <c r="ETU37" s="180"/>
      <c r="ETV37" s="180"/>
      <c r="ETW37" s="180"/>
      <c r="ETX37" s="180"/>
      <c r="ETY37" s="180"/>
      <c r="ETZ37" s="180"/>
      <c r="EUA37" s="180"/>
      <c r="EUB37" s="180"/>
      <c r="EUC37" s="180"/>
      <c r="EUD37" s="180"/>
      <c r="EUE37" s="180"/>
      <c r="EUF37" s="180"/>
      <c r="EUG37" s="180"/>
      <c r="EUH37" s="180"/>
      <c r="EUI37" s="180"/>
      <c r="EUJ37" s="180"/>
      <c r="EUK37" s="180"/>
      <c r="EUL37" s="180"/>
      <c r="EUM37" s="180"/>
      <c r="EUN37" s="180"/>
      <c r="EUO37" s="180"/>
      <c r="EUP37" s="180"/>
      <c r="EUQ37" s="180"/>
      <c r="EUR37" s="180"/>
      <c r="EUS37" s="180"/>
      <c r="EUT37" s="180"/>
      <c r="EUU37" s="180"/>
      <c r="EUV37" s="180"/>
      <c r="EUW37" s="180"/>
      <c r="EUX37" s="180"/>
      <c r="EUY37" s="180"/>
      <c r="EUZ37" s="180"/>
      <c r="EVA37" s="180"/>
      <c r="EVB37" s="180"/>
      <c r="EVC37" s="180"/>
      <c r="EVD37" s="180"/>
      <c r="EVE37" s="180"/>
      <c r="EVF37" s="180"/>
      <c r="EVG37" s="180"/>
      <c r="EVH37" s="180"/>
      <c r="EVI37" s="180"/>
      <c r="EVJ37" s="180"/>
      <c r="EVK37" s="180"/>
      <c r="EVL37" s="180"/>
      <c r="EVM37" s="180"/>
      <c r="EVN37" s="180"/>
      <c r="EVO37" s="180"/>
      <c r="EVP37" s="180"/>
      <c r="EVQ37" s="180"/>
      <c r="EVR37" s="180"/>
      <c r="EVS37" s="180"/>
      <c r="EVT37" s="180"/>
      <c r="EVU37" s="180"/>
      <c r="EVV37" s="180"/>
      <c r="EVW37" s="180"/>
      <c r="EVX37" s="180"/>
      <c r="EVY37" s="180"/>
      <c r="EVZ37" s="180"/>
      <c r="EWA37" s="180"/>
      <c r="EWB37" s="180"/>
      <c r="EWC37" s="180"/>
      <c r="EWD37" s="180"/>
      <c r="EWE37" s="180"/>
      <c r="EWF37" s="180"/>
      <c r="EWG37" s="180"/>
      <c r="EWH37" s="180"/>
      <c r="EWI37" s="180"/>
      <c r="EWJ37" s="180"/>
      <c r="EWK37" s="180"/>
      <c r="EWL37" s="180"/>
      <c r="EWM37" s="180"/>
      <c r="EWN37" s="180"/>
      <c r="EWO37" s="180"/>
      <c r="EWP37" s="180"/>
      <c r="EWQ37" s="180"/>
      <c r="EWR37" s="180"/>
      <c r="EWS37" s="180"/>
      <c r="EWT37" s="180"/>
      <c r="EWU37" s="180"/>
      <c r="EWV37" s="180"/>
      <c r="EWW37" s="180"/>
      <c r="EWX37" s="180"/>
      <c r="EWY37" s="180"/>
      <c r="EWZ37" s="180"/>
      <c r="EXA37" s="180"/>
      <c r="EXB37" s="180"/>
      <c r="EXC37" s="180"/>
      <c r="EXD37" s="180"/>
      <c r="EXE37" s="180"/>
      <c r="EXF37" s="180"/>
      <c r="EXG37" s="180"/>
      <c r="EXH37" s="180"/>
      <c r="EXI37" s="180"/>
      <c r="EXJ37" s="180"/>
      <c r="EXK37" s="180"/>
      <c r="EXL37" s="180"/>
      <c r="EXM37" s="180"/>
      <c r="EXN37" s="180"/>
      <c r="EXO37" s="180"/>
      <c r="EXP37" s="180"/>
      <c r="EXQ37" s="180"/>
      <c r="EXR37" s="180"/>
      <c r="EXS37" s="180"/>
      <c r="EXT37" s="180"/>
      <c r="EXU37" s="180"/>
      <c r="EXV37" s="180"/>
      <c r="EXW37" s="180"/>
      <c r="EXX37" s="180"/>
      <c r="EXY37" s="180"/>
      <c r="EXZ37" s="180"/>
      <c r="EYA37" s="180"/>
      <c r="EYB37" s="180"/>
      <c r="EYC37" s="180"/>
      <c r="EYD37" s="180"/>
      <c r="EYE37" s="180"/>
      <c r="EYF37" s="180"/>
      <c r="EYG37" s="180"/>
      <c r="EYH37" s="180"/>
      <c r="EYI37" s="180"/>
      <c r="EYJ37" s="180"/>
      <c r="EYK37" s="180"/>
      <c r="EYL37" s="180"/>
      <c r="EYM37" s="180"/>
      <c r="EYN37" s="180"/>
      <c r="EYO37" s="180"/>
      <c r="EYP37" s="180"/>
      <c r="EYQ37" s="180"/>
      <c r="EYR37" s="180"/>
      <c r="EYS37" s="180"/>
      <c r="EYT37" s="180"/>
      <c r="EYU37" s="180"/>
      <c r="EYV37" s="180"/>
      <c r="EYW37" s="180"/>
      <c r="EYX37" s="180"/>
      <c r="EYY37" s="180"/>
      <c r="EYZ37" s="180"/>
      <c r="EZA37" s="180"/>
      <c r="EZB37" s="180"/>
      <c r="EZC37" s="180"/>
      <c r="EZD37" s="180"/>
      <c r="EZE37" s="180"/>
      <c r="EZF37" s="180"/>
      <c r="EZG37" s="180"/>
      <c r="EZH37" s="180"/>
      <c r="EZI37" s="180"/>
      <c r="EZJ37" s="180"/>
      <c r="EZK37" s="180"/>
      <c r="EZL37" s="180"/>
      <c r="EZM37" s="180"/>
      <c r="EZN37" s="180"/>
      <c r="EZO37" s="180"/>
      <c r="EZP37" s="180"/>
      <c r="EZQ37" s="180"/>
      <c r="EZR37" s="180"/>
      <c r="EZS37" s="180"/>
      <c r="EZT37" s="180"/>
      <c r="EZU37" s="180"/>
      <c r="EZV37" s="180"/>
      <c r="EZW37" s="180"/>
      <c r="EZX37" s="180"/>
      <c r="EZY37" s="180"/>
      <c r="EZZ37" s="180"/>
      <c r="FAA37" s="180"/>
      <c r="FAB37" s="180"/>
      <c r="FAC37" s="180"/>
      <c r="FAD37" s="180"/>
      <c r="FAE37" s="180"/>
      <c r="FAF37" s="180"/>
      <c r="FAG37" s="180"/>
      <c r="FAH37" s="180"/>
      <c r="FAI37" s="180"/>
      <c r="FAJ37" s="180"/>
      <c r="FAK37" s="180"/>
      <c r="FAL37" s="180"/>
      <c r="FAM37" s="180"/>
      <c r="FAN37" s="180"/>
      <c r="FAO37" s="180"/>
      <c r="FAP37" s="180"/>
      <c r="FAQ37" s="180"/>
      <c r="FAR37" s="180"/>
      <c r="FAS37" s="180"/>
      <c r="FAT37" s="180"/>
      <c r="FAU37" s="180"/>
      <c r="FAV37" s="180"/>
      <c r="FAW37" s="180"/>
      <c r="FAX37" s="180"/>
      <c r="FAY37" s="180"/>
      <c r="FAZ37" s="180"/>
      <c r="FBA37" s="180"/>
      <c r="FBB37" s="180"/>
      <c r="FBC37" s="180"/>
      <c r="FBD37" s="180"/>
      <c r="FBE37" s="180"/>
      <c r="FBF37" s="180"/>
      <c r="FBG37" s="180"/>
      <c r="FBH37" s="180"/>
      <c r="FBI37" s="180"/>
      <c r="FBJ37" s="180"/>
      <c r="FBK37" s="180"/>
      <c r="FBL37" s="180"/>
      <c r="FBM37" s="180"/>
      <c r="FBN37" s="180"/>
      <c r="FBO37" s="180"/>
      <c r="FBP37" s="180"/>
      <c r="FBQ37" s="180"/>
      <c r="FBR37" s="180"/>
      <c r="FBS37" s="180"/>
      <c r="FBT37" s="180"/>
      <c r="FBU37" s="180"/>
      <c r="FBV37" s="180"/>
      <c r="FBW37" s="180"/>
      <c r="FBX37" s="180"/>
      <c r="FBY37" s="180"/>
      <c r="FBZ37" s="180"/>
      <c r="FCA37" s="180"/>
      <c r="FCB37" s="180"/>
      <c r="FCC37" s="180"/>
      <c r="FCD37" s="180"/>
      <c r="FCE37" s="180"/>
      <c r="FCF37" s="180"/>
      <c r="FCG37" s="180"/>
      <c r="FCH37" s="180"/>
      <c r="FCI37" s="180"/>
      <c r="FCJ37" s="180"/>
      <c r="FCK37" s="180"/>
      <c r="FCL37" s="180"/>
      <c r="FCM37" s="180"/>
      <c r="FCN37" s="180"/>
      <c r="FCO37" s="180"/>
      <c r="FCP37" s="180"/>
      <c r="FCQ37" s="180"/>
      <c r="FCR37" s="180"/>
      <c r="FCS37" s="180"/>
      <c r="FCT37" s="180"/>
      <c r="FCU37" s="180"/>
      <c r="FCV37" s="180"/>
      <c r="FCW37" s="180"/>
      <c r="FCX37" s="180"/>
      <c r="FCY37" s="180"/>
      <c r="FCZ37" s="180"/>
      <c r="FDA37" s="180"/>
      <c r="FDB37" s="180"/>
      <c r="FDC37" s="180"/>
      <c r="FDD37" s="180"/>
      <c r="FDE37" s="180"/>
      <c r="FDF37" s="180"/>
      <c r="FDG37" s="180"/>
      <c r="FDH37" s="180"/>
      <c r="FDI37" s="180"/>
      <c r="FDJ37" s="180"/>
      <c r="FDK37" s="180"/>
      <c r="FDL37" s="180"/>
      <c r="FDM37" s="180"/>
      <c r="FDN37" s="180"/>
      <c r="FDO37" s="180"/>
      <c r="FDP37" s="180"/>
      <c r="FDQ37" s="180"/>
      <c r="FDR37" s="180"/>
      <c r="FDS37" s="180"/>
      <c r="FDT37" s="180"/>
      <c r="FDU37" s="180"/>
      <c r="FDV37" s="180"/>
      <c r="FDW37" s="180"/>
      <c r="FDX37" s="180"/>
      <c r="FDY37" s="180"/>
      <c r="FDZ37" s="180"/>
      <c r="FEA37" s="180"/>
      <c r="FEB37" s="180"/>
      <c r="FEC37" s="180"/>
      <c r="FED37" s="180"/>
      <c r="FEE37" s="180"/>
      <c r="FEF37" s="180"/>
      <c r="FEG37" s="180"/>
      <c r="FEH37" s="180"/>
      <c r="FEI37" s="180"/>
      <c r="FEJ37" s="180"/>
      <c r="FEK37" s="180"/>
      <c r="FEL37" s="180"/>
      <c r="FEM37" s="180"/>
      <c r="FEN37" s="180"/>
      <c r="FEO37" s="180"/>
      <c r="FEP37" s="180"/>
      <c r="FEQ37" s="180"/>
      <c r="FER37" s="180"/>
      <c r="FES37" s="180"/>
      <c r="FET37" s="180"/>
      <c r="FEU37" s="180"/>
      <c r="FEV37" s="180"/>
      <c r="FEW37" s="180"/>
      <c r="FEX37" s="180"/>
      <c r="FEY37" s="180"/>
      <c r="FEZ37" s="180"/>
      <c r="FFA37" s="180"/>
      <c r="FFB37" s="180"/>
      <c r="FFC37" s="180"/>
      <c r="FFD37" s="180"/>
      <c r="FFE37" s="180"/>
      <c r="FFF37" s="180"/>
      <c r="FFG37" s="180"/>
      <c r="FFH37" s="180"/>
      <c r="FFI37" s="180"/>
      <c r="FFJ37" s="180"/>
      <c r="FFK37" s="180"/>
      <c r="FFL37" s="180"/>
      <c r="FFM37" s="180"/>
      <c r="FFN37" s="180"/>
      <c r="FFO37" s="180"/>
      <c r="FFP37" s="180"/>
      <c r="FFQ37" s="180"/>
      <c r="FFR37" s="180"/>
      <c r="FFS37" s="180"/>
      <c r="FFT37" s="180"/>
      <c r="FFU37" s="180"/>
      <c r="FFV37" s="180"/>
      <c r="FFW37" s="180"/>
      <c r="FFX37" s="180"/>
      <c r="FFY37" s="180"/>
      <c r="FFZ37" s="180"/>
      <c r="FGA37" s="180"/>
      <c r="FGB37" s="180"/>
      <c r="FGC37" s="180"/>
      <c r="FGD37" s="180"/>
      <c r="FGE37" s="180"/>
      <c r="FGF37" s="180"/>
      <c r="FGG37" s="180"/>
      <c r="FGH37" s="180"/>
      <c r="FGI37" s="180"/>
      <c r="FGJ37" s="180"/>
      <c r="FGK37" s="180"/>
      <c r="FGL37" s="180"/>
      <c r="FGM37" s="180"/>
      <c r="FGN37" s="180"/>
      <c r="FGO37" s="180"/>
      <c r="FGP37" s="180"/>
      <c r="FGQ37" s="180"/>
      <c r="FGR37" s="180"/>
      <c r="FGS37" s="180"/>
      <c r="FGT37" s="180"/>
      <c r="FGU37" s="180"/>
      <c r="FGV37" s="180"/>
      <c r="FGW37" s="180"/>
      <c r="FGX37" s="180"/>
      <c r="FGY37" s="180"/>
      <c r="FGZ37" s="180"/>
      <c r="FHA37" s="180"/>
      <c r="FHB37" s="180"/>
      <c r="FHC37" s="180"/>
      <c r="FHD37" s="180"/>
      <c r="FHE37" s="180"/>
      <c r="FHF37" s="180"/>
      <c r="FHG37" s="180"/>
      <c r="FHH37" s="180"/>
      <c r="FHI37" s="180"/>
      <c r="FHJ37" s="180"/>
      <c r="FHK37" s="180"/>
      <c r="FHL37" s="180"/>
      <c r="FHM37" s="180"/>
      <c r="FHN37" s="180"/>
      <c r="FHO37" s="180"/>
      <c r="FHP37" s="180"/>
      <c r="FHQ37" s="180"/>
      <c r="FHR37" s="180"/>
      <c r="FHS37" s="180"/>
      <c r="FHT37" s="180"/>
      <c r="FHU37" s="180"/>
      <c r="FHV37" s="180"/>
      <c r="FHW37" s="180"/>
      <c r="FHX37" s="180"/>
      <c r="FHY37" s="180"/>
      <c r="FHZ37" s="180"/>
      <c r="FIA37" s="180"/>
      <c r="FIB37" s="180"/>
      <c r="FIC37" s="180"/>
      <c r="FID37" s="180"/>
      <c r="FIE37" s="180"/>
      <c r="FIF37" s="180"/>
      <c r="FIG37" s="180"/>
      <c r="FIH37" s="180"/>
      <c r="FII37" s="180"/>
      <c r="FIJ37" s="180"/>
      <c r="FIK37" s="180"/>
      <c r="FIL37" s="180"/>
      <c r="FIM37" s="180"/>
      <c r="FIN37" s="180"/>
      <c r="FIO37" s="180"/>
      <c r="FIP37" s="180"/>
      <c r="FIQ37" s="180"/>
      <c r="FIR37" s="180"/>
      <c r="FIS37" s="180"/>
      <c r="FIT37" s="180"/>
      <c r="FIU37" s="180"/>
      <c r="FIV37" s="180"/>
      <c r="FIW37" s="180"/>
      <c r="FIX37" s="180"/>
      <c r="FIY37" s="180"/>
      <c r="FIZ37" s="180"/>
      <c r="FJA37" s="180"/>
      <c r="FJB37" s="180"/>
      <c r="FJC37" s="180"/>
      <c r="FJD37" s="180"/>
      <c r="FJE37" s="180"/>
      <c r="FJF37" s="180"/>
      <c r="FJG37" s="180"/>
      <c r="FJH37" s="180"/>
      <c r="FJI37" s="180"/>
      <c r="FJJ37" s="180"/>
      <c r="FJK37" s="180"/>
      <c r="FJL37" s="180"/>
      <c r="FJM37" s="180"/>
      <c r="FJN37" s="180"/>
      <c r="FJO37" s="180"/>
      <c r="FJP37" s="180"/>
      <c r="FJQ37" s="180"/>
      <c r="FJR37" s="180"/>
      <c r="FJS37" s="180"/>
      <c r="FJT37" s="180"/>
      <c r="FJU37" s="180"/>
      <c r="FJV37" s="180"/>
      <c r="FJW37" s="180"/>
      <c r="FJX37" s="180"/>
      <c r="FJY37" s="180"/>
      <c r="FJZ37" s="180"/>
      <c r="FKA37" s="180"/>
      <c r="FKB37" s="180"/>
      <c r="FKC37" s="180"/>
      <c r="FKD37" s="180"/>
      <c r="FKE37" s="180"/>
      <c r="FKF37" s="180"/>
      <c r="FKG37" s="180"/>
      <c r="FKH37" s="180"/>
      <c r="FKI37" s="180"/>
      <c r="FKJ37" s="180"/>
      <c r="FKK37" s="180"/>
      <c r="FKL37" s="180"/>
      <c r="FKM37" s="180"/>
      <c r="FKN37" s="180"/>
      <c r="FKO37" s="180"/>
      <c r="FKP37" s="180"/>
      <c r="FKQ37" s="180"/>
      <c r="FKR37" s="180"/>
      <c r="FKS37" s="180"/>
      <c r="FKT37" s="180"/>
      <c r="FKU37" s="180"/>
      <c r="FKV37" s="180"/>
      <c r="FKW37" s="180"/>
      <c r="FKX37" s="180"/>
      <c r="FKY37" s="180"/>
      <c r="FKZ37" s="180"/>
      <c r="FLA37" s="180"/>
      <c r="FLB37" s="180"/>
      <c r="FLC37" s="180"/>
      <c r="FLD37" s="180"/>
      <c r="FLE37" s="180"/>
      <c r="FLF37" s="180"/>
      <c r="FLG37" s="180"/>
      <c r="FLH37" s="180"/>
      <c r="FLI37" s="180"/>
      <c r="FLJ37" s="180"/>
      <c r="FLK37" s="180"/>
      <c r="FLL37" s="180"/>
      <c r="FLM37" s="180"/>
      <c r="FLN37" s="180"/>
      <c r="FLO37" s="180"/>
      <c r="FLP37" s="180"/>
      <c r="FLQ37" s="180"/>
      <c r="FLR37" s="180"/>
      <c r="FLS37" s="180"/>
      <c r="FLT37" s="180"/>
      <c r="FLU37" s="180"/>
      <c r="FLV37" s="180"/>
      <c r="FLW37" s="180"/>
      <c r="FLX37" s="180"/>
      <c r="FLY37" s="180"/>
      <c r="FLZ37" s="180"/>
      <c r="FMA37" s="180"/>
      <c r="FMB37" s="180"/>
      <c r="FMC37" s="180"/>
      <c r="FMD37" s="180"/>
      <c r="FME37" s="180"/>
      <c r="FMF37" s="180"/>
      <c r="FMG37" s="180"/>
      <c r="FMH37" s="180"/>
      <c r="FMI37" s="180"/>
      <c r="FMJ37" s="180"/>
      <c r="FMK37" s="180"/>
      <c r="FML37" s="180"/>
      <c r="FMM37" s="180"/>
      <c r="FMN37" s="180"/>
      <c r="FMO37" s="180"/>
      <c r="FMP37" s="180"/>
      <c r="FMQ37" s="180"/>
      <c r="FMR37" s="180"/>
      <c r="FMS37" s="180"/>
      <c r="FMT37" s="180"/>
      <c r="FMU37" s="180"/>
      <c r="FMV37" s="180"/>
      <c r="FMW37" s="180"/>
      <c r="FMX37" s="180"/>
      <c r="FMY37" s="180"/>
      <c r="FMZ37" s="180"/>
      <c r="FNA37" s="180"/>
      <c r="FNB37" s="180"/>
      <c r="FNC37" s="180"/>
      <c r="FND37" s="180"/>
      <c r="FNE37" s="180"/>
      <c r="FNF37" s="180"/>
      <c r="FNG37" s="180"/>
      <c r="FNH37" s="180"/>
      <c r="FNI37" s="180"/>
      <c r="FNJ37" s="180"/>
      <c r="FNK37" s="180"/>
      <c r="FNL37" s="180"/>
      <c r="FNM37" s="180"/>
      <c r="FNN37" s="180"/>
      <c r="FNO37" s="180"/>
      <c r="FNP37" s="180"/>
      <c r="FNQ37" s="180"/>
      <c r="FNR37" s="180"/>
      <c r="FNS37" s="180"/>
      <c r="FNT37" s="180"/>
      <c r="FNU37" s="180"/>
      <c r="FNV37" s="180"/>
      <c r="FNW37" s="180"/>
      <c r="FNX37" s="180"/>
      <c r="FNY37" s="180"/>
      <c r="FNZ37" s="180"/>
      <c r="FOA37" s="180"/>
      <c r="FOB37" s="180"/>
      <c r="FOC37" s="180"/>
      <c r="FOD37" s="180"/>
      <c r="FOE37" s="180"/>
      <c r="FOF37" s="180"/>
      <c r="FOG37" s="180"/>
      <c r="FOH37" s="180"/>
      <c r="FOI37" s="180"/>
      <c r="FOJ37" s="180"/>
      <c r="FOK37" s="180"/>
      <c r="FOL37" s="180"/>
      <c r="FOM37" s="180"/>
      <c r="FON37" s="180"/>
      <c r="FOO37" s="180"/>
      <c r="FOP37" s="180"/>
      <c r="FOQ37" s="180"/>
      <c r="FOR37" s="180"/>
      <c r="FOS37" s="180"/>
      <c r="FOT37" s="180"/>
      <c r="FOU37" s="180"/>
      <c r="FOV37" s="180"/>
      <c r="FOW37" s="180"/>
      <c r="FOX37" s="180"/>
      <c r="FOY37" s="180"/>
      <c r="FOZ37" s="180"/>
      <c r="FPA37" s="180"/>
      <c r="FPB37" s="180"/>
      <c r="FPC37" s="180"/>
      <c r="FPD37" s="180"/>
      <c r="FPE37" s="180"/>
      <c r="FPF37" s="180"/>
      <c r="FPG37" s="180"/>
      <c r="FPH37" s="180"/>
      <c r="FPI37" s="180"/>
      <c r="FPJ37" s="180"/>
      <c r="FPK37" s="180"/>
      <c r="FPL37" s="180"/>
      <c r="FPM37" s="180"/>
      <c r="FPN37" s="180"/>
      <c r="FPO37" s="180"/>
      <c r="FPP37" s="180"/>
      <c r="FPQ37" s="180"/>
      <c r="FPR37" s="180"/>
      <c r="FPS37" s="180"/>
      <c r="FPT37" s="180"/>
      <c r="FPU37" s="180"/>
      <c r="FPV37" s="180"/>
      <c r="FPW37" s="180"/>
      <c r="FPX37" s="180"/>
      <c r="FPY37" s="180"/>
      <c r="FPZ37" s="180"/>
      <c r="FQA37" s="180"/>
      <c r="FQB37" s="180"/>
      <c r="FQC37" s="180"/>
      <c r="FQD37" s="180"/>
      <c r="FQE37" s="180"/>
      <c r="FQF37" s="180"/>
      <c r="FQG37" s="180"/>
      <c r="FQH37" s="180"/>
      <c r="FQI37" s="180"/>
      <c r="FQJ37" s="180"/>
      <c r="FQK37" s="180"/>
      <c r="FQL37" s="180"/>
      <c r="FQM37" s="180"/>
      <c r="FQN37" s="180"/>
      <c r="FQO37" s="180"/>
      <c r="FQP37" s="180"/>
      <c r="FQQ37" s="180"/>
      <c r="FQR37" s="180"/>
      <c r="FQS37" s="180"/>
      <c r="FQT37" s="180"/>
      <c r="FQU37" s="180"/>
      <c r="FQV37" s="180"/>
      <c r="FQW37" s="180"/>
      <c r="FQX37" s="180"/>
      <c r="FQY37" s="180"/>
      <c r="FQZ37" s="180"/>
      <c r="FRA37" s="180"/>
      <c r="FRB37" s="180"/>
      <c r="FRC37" s="180"/>
      <c r="FRD37" s="180"/>
      <c r="FRE37" s="180"/>
      <c r="FRF37" s="180"/>
      <c r="FRG37" s="180"/>
      <c r="FRH37" s="180"/>
      <c r="FRI37" s="180"/>
      <c r="FRJ37" s="180"/>
      <c r="FRK37" s="180"/>
      <c r="FRL37" s="180"/>
      <c r="FRM37" s="180"/>
      <c r="FRN37" s="180"/>
      <c r="FRO37" s="180"/>
      <c r="FRP37" s="180"/>
      <c r="FRQ37" s="180"/>
      <c r="FRR37" s="180"/>
      <c r="FRS37" s="180"/>
      <c r="FRT37" s="180"/>
      <c r="FRU37" s="180"/>
      <c r="FRV37" s="180"/>
      <c r="FRW37" s="180"/>
      <c r="FRX37" s="180"/>
      <c r="FRY37" s="180"/>
      <c r="FRZ37" s="180"/>
      <c r="FSA37" s="180"/>
      <c r="FSB37" s="180"/>
      <c r="FSC37" s="180"/>
      <c r="FSD37" s="180"/>
      <c r="FSE37" s="180"/>
      <c r="FSF37" s="180"/>
      <c r="FSG37" s="180"/>
      <c r="FSH37" s="180"/>
      <c r="FSI37" s="180"/>
      <c r="FSJ37" s="180"/>
      <c r="FSK37" s="180"/>
      <c r="FSL37" s="180"/>
      <c r="FSM37" s="180"/>
      <c r="FSN37" s="180"/>
      <c r="FSO37" s="180"/>
      <c r="FSP37" s="180"/>
      <c r="FSQ37" s="180"/>
      <c r="FSR37" s="180"/>
      <c r="FSS37" s="180"/>
      <c r="FST37" s="180"/>
      <c r="FSU37" s="180"/>
      <c r="FSV37" s="180"/>
      <c r="FSW37" s="180"/>
      <c r="FSX37" s="180"/>
      <c r="FSY37" s="180"/>
      <c r="FSZ37" s="180"/>
      <c r="FTA37" s="180"/>
      <c r="FTB37" s="180"/>
      <c r="FTC37" s="180"/>
      <c r="FTD37" s="180"/>
      <c r="FTE37" s="180"/>
      <c r="FTF37" s="180"/>
      <c r="FTG37" s="180"/>
      <c r="FTH37" s="180"/>
      <c r="FTI37" s="180"/>
      <c r="FTJ37" s="180"/>
      <c r="FTK37" s="180"/>
      <c r="FTL37" s="180"/>
      <c r="FTM37" s="180"/>
      <c r="FTN37" s="180"/>
      <c r="FTO37" s="180"/>
      <c r="FTP37" s="180"/>
      <c r="FTQ37" s="180"/>
      <c r="FTR37" s="180"/>
      <c r="FTS37" s="180"/>
      <c r="FTT37" s="180"/>
      <c r="FTU37" s="180"/>
      <c r="FTV37" s="180"/>
      <c r="FTW37" s="180"/>
      <c r="FTX37" s="180"/>
      <c r="FTY37" s="180"/>
      <c r="FTZ37" s="180"/>
      <c r="FUA37" s="180"/>
      <c r="FUB37" s="180"/>
      <c r="FUC37" s="180"/>
      <c r="FUD37" s="180"/>
      <c r="FUE37" s="180"/>
      <c r="FUF37" s="180"/>
      <c r="FUG37" s="180"/>
      <c r="FUH37" s="180"/>
      <c r="FUI37" s="180"/>
      <c r="FUJ37" s="180"/>
      <c r="FUK37" s="180"/>
      <c r="FUL37" s="180"/>
      <c r="FUM37" s="180"/>
      <c r="FUN37" s="180"/>
      <c r="FUO37" s="180"/>
      <c r="FUP37" s="180"/>
      <c r="FUQ37" s="180"/>
      <c r="FUR37" s="180"/>
      <c r="FUS37" s="180"/>
      <c r="FUT37" s="180"/>
      <c r="FUU37" s="180"/>
      <c r="FUV37" s="180"/>
      <c r="FUW37" s="180"/>
      <c r="FUX37" s="180"/>
      <c r="FUY37" s="180"/>
      <c r="FUZ37" s="180"/>
      <c r="FVA37" s="180"/>
      <c r="FVB37" s="180"/>
      <c r="FVC37" s="180"/>
      <c r="FVD37" s="180"/>
      <c r="FVE37" s="180"/>
      <c r="FVF37" s="180"/>
      <c r="FVG37" s="180"/>
      <c r="FVH37" s="180"/>
      <c r="FVI37" s="180"/>
      <c r="FVJ37" s="180"/>
      <c r="FVK37" s="180"/>
      <c r="FVL37" s="180"/>
      <c r="FVM37" s="180"/>
      <c r="FVN37" s="180"/>
      <c r="FVO37" s="180"/>
      <c r="FVP37" s="180"/>
      <c r="FVQ37" s="180"/>
      <c r="FVR37" s="180"/>
      <c r="FVS37" s="180"/>
      <c r="FVT37" s="180"/>
      <c r="FVU37" s="180"/>
      <c r="FVV37" s="180"/>
      <c r="FVW37" s="180"/>
      <c r="FVX37" s="180"/>
      <c r="FVY37" s="180"/>
      <c r="FVZ37" s="180"/>
      <c r="FWA37" s="180"/>
      <c r="FWB37" s="180"/>
      <c r="FWC37" s="180"/>
      <c r="FWD37" s="180"/>
      <c r="FWE37" s="180"/>
      <c r="FWF37" s="180"/>
      <c r="FWG37" s="180"/>
      <c r="FWH37" s="180"/>
      <c r="FWI37" s="180"/>
      <c r="FWJ37" s="180"/>
      <c r="FWK37" s="180"/>
      <c r="FWL37" s="180"/>
      <c r="FWM37" s="180"/>
      <c r="FWN37" s="180"/>
      <c r="FWO37" s="180"/>
      <c r="FWP37" s="180"/>
      <c r="FWQ37" s="180"/>
      <c r="FWR37" s="180"/>
      <c r="FWS37" s="180"/>
      <c r="FWT37" s="180"/>
      <c r="FWU37" s="180"/>
      <c r="FWV37" s="180"/>
      <c r="FWW37" s="180"/>
      <c r="FWX37" s="180"/>
      <c r="FWY37" s="180"/>
      <c r="FWZ37" s="180"/>
      <c r="FXA37" s="180"/>
      <c r="FXB37" s="180"/>
      <c r="FXC37" s="180"/>
      <c r="FXD37" s="180"/>
      <c r="FXE37" s="180"/>
      <c r="FXF37" s="180"/>
      <c r="FXG37" s="180"/>
      <c r="FXH37" s="180"/>
      <c r="FXI37" s="180"/>
      <c r="FXJ37" s="180"/>
      <c r="FXK37" s="180"/>
      <c r="FXL37" s="180"/>
      <c r="FXM37" s="180"/>
      <c r="FXN37" s="180"/>
      <c r="FXO37" s="180"/>
      <c r="FXP37" s="180"/>
      <c r="FXQ37" s="180"/>
      <c r="FXR37" s="180"/>
      <c r="FXS37" s="180"/>
      <c r="FXT37" s="180"/>
      <c r="FXU37" s="180"/>
      <c r="FXV37" s="180"/>
      <c r="FXW37" s="180"/>
      <c r="FXX37" s="180"/>
      <c r="FXY37" s="180"/>
      <c r="FXZ37" s="180"/>
      <c r="FYA37" s="180"/>
      <c r="FYB37" s="180"/>
      <c r="FYC37" s="180"/>
      <c r="FYD37" s="180"/>
      <c r="FYE37" s="180"/>
      <c r="FYF37" s="180"/>
      <c r="FYG37" s="180"/>
      <c r="FYH37" s="180"/>
      <c r="FYI37" s="180"/>
      <c r="FYJ37" s="180"/>
      <c r="FYK37" s="180"/>
      <c r="FYL37" s="180"/>
      <c r="FYM37" s="180"/>
      <c r="FYN37" s="180"/>
      <c r="FYO37" s="180"/>
      <c r="FYP37" s="180"/>
      <c r="FYQ37" s="180"/>
      <c r="FYR37" s="180"/>
      <c r="FYS37" s="180"/>
      <c r="FYT37" s="180"/>
      <c r="FYU37" s="180"/>
      <c r="FYV37" s="180"/>
      <c r="FYW37" s="180"/>
      <c r="FYX37" s="180"/>
      <c r="FYY37" s="180"/>
      <c r="FYZ37" s="180"/>
      <c r="FZA37" s="180"/>
      <c r="FZB37" s="180"/>
      <c r="FZC37" s="180"/>
      <c r="FZD37" s="180"/>
      <c r="FZE37" s="180"/>
      <c r="FZF37" s="180"/>
      <c r="FZG37" s="180"/>
      <c r="FZH37" s="180"/>
      <c r="FZI37" s="180"/>
      <c r="FZJ37" s="180"/>
      <c r="FZK37" s="180"/>
      <c r="FZL37" s="180"/>
      <c r="FZM37" s="180"/>
      <c r="FZN37" s="180"/>
      <c r="FZO37" s="180"/>
      <c r="FZP37" s="180"/>
      <c r="FZQ37" s="180"/>
      <c r="FZR37" s="180"/>
      <c r="FZS37" s="180"/>
      <c r="FZT37" s="180"/>
      <c r="FZU37" s="180"/>
      <c r="FZV37" s="180"/>
      <c r="FZW37" s="180"/>
      <c r="FZX37" s="180"/>
      <c r="FZY37" s="180"/>
      <c r="FZZ37" s="180"/>
      <c r="GAA37" s="180"/>
      <c r="GAB37" s="180"/>
      <c r="GAC37" s="180"/>
      <c r="GAD37" s="180"/>
      <c r="GAE37" s="180"/>
      <c r="GAF37" s="180"/>
      <c r="GAG37" s="180"/>
      <c r="GAH37" s="180"/>
      <c r="GAI37" s="180"/>
      <c r="GAJ37" s="180"/>
      <c r="GAK37" s="180"/>
      <c r="GAL37" s="180"/>
      <c r="GAM37" s="180"/>
      <c r="GAN37" s="180"/>
      <c r="GAO37" s="180"/>
      <c r="GAP37" s="180"/>
      <c r="GAQ37" s="180"/>
      <c r="GAR37" s="180"/>
      <c r="GAS37" s="180"/>
      <c r="GAT37" s="180"/>
      <c r="GAU37" s="180"/>
      <c r="GAV37" s="180"/>
      <c r="GAW37" s="180"/>
      <c r="GAX37" s="180"/>
      <c r="GAY37" s="180"/>
      <c r="GAZ37" s="180"/>
      <c r="GBA37" s="180"/>
      <c r="GBB37" s="180"/>
      <c r="GBC37" s="180"/>
      <c r="GBD37" s="180"/>
      <c r="GBE37" s="180"/>
      <c r="GBF37" s="180"/>
      <c r="GBG37" s="180"/>
      <c r="GBH37" s="180"/>
      <c r="GBI37" s="180"/>
      <c r="GBJ37" s="180"/>
      <c r="GBK37" s="180"/>
      <c r="GBL37" s="180"/>
      <c r="GBM37" s="180"/>
      <c r="GBN37" s="180"/>
      <c r="GBO37" s="180"/>
      <c r="GBP37" s="180"/>
      <c r="GBQ37" s="180"/>
      <c r="GBR37" s="180"/>
      <c r="GBS37" s="180"/>
      <c r="GBT37" s="180"/>
      <c r="GBU37" s="180"/>
      <c r="GBV37" s="180"/>
      <c r="GBW37" s="180"/>
      <c r="GBX37" s="180"/>
      <c r="GBY37" s="180"/>
      <c r="GBZ37" s="180"/>
      <c r="GCA37" s="180"/>
      <c r="GCB37" s="180"/>
      <c r="GCC37" s="180"/>
      <c r="GCD37" s="180"/>
      <c r="GCE37" s="180"/>
      <c r="GCF37" s="180"/>
      <c r="GCG37" s="180"/>
      <c r="GCH37" s="180"/>
      <c r="GCI37" s="180"/>
      <c r="GCJ37" s="180"/>
      <c r="GCK37" s="180"/>
      <c r="GCL37" s="180"/>
      <c r="GCM37" s="180"/>
      <c r="GCN37" s="180"/>
      <c r="GCO37" s="180"/>
      <c r="GCP37" s="180"/>
      <c r="GCQ37" s="180"/>
      <c r="GCR37" s="180"/>
      <c r="GCS37" s="180"/>
      <c r="GCT37" s="180"/>
      <c r="GCU37" s="180"/>
      <c r="GCV37" s="180"/>
      <c r="GCW37" s="180"/>
      <c r="GCX37" s="180"/>
      <c r="GCY37" s="180"/>
      <c r="GCZ37" s="180"/>
      <c r="GDA37" s="180"/>
      <c r="GDB37" s="180"/>
      <c r="GDC37" s="180"/>
      <c r="GDD37" s="180"/>
      <c r="GDE37" s="180"/>
      <c r="GDF37" s="180"/>
      <c r="GDG37" s="180"/>
      <c r="GDH37" s="180"/>
      <c r="GDI37" s="180"/>
      <c r="GDJ37" s="180"/>
      <c r="GDK37" s="180"/>
      <c r="GDL37" s="180"/>
      <c r="GDM37" s="180"/>
      <c r="GDN37" s="180"/>
      <c r="GDO37" s="180"/>
      <c r="GDP37" s="180"/>
      <c r="GDQ37" s="180"/>
      <c r="GDR37" s="180"/>
      <c r="GDS37" s="180"/>
      <c r="GDT37" s="180"/>
      <c r="GDU37" s="180"/>
      <c r="GDV37" s="180"/>
      <c r="GDW37" s="180"/>
      <c r="GDX37" s="180"/>
      <c r="GDY37" s="180"/>
      <c r="GDZ37" s="180"/>
      <c r="GEA37" s="180"/>
      <c r="GEB37" s="180"/>
      <c r="GEC37" s="180"/>
      <c r="GED37" s="180"/>
      <c r="GEE37" s="180"/>
      <c r="GEF37" s="180"/>
      <c r="GEG37" s="180"/>
      <c r="GEH37" s="180"/>
      <c r="GEI37" s="180"/>
      <c r="GEJ37" s="180"/>
      <c r="GEK37" s="180"/>
      <c r="GEL37" s="180"/>
      <c r="GEM37" s="180"/>
      <c r="GEN37" s="180"/>
      <c r="GEO37" s="180"/>
      <c r="GEP37" s="180"/>
      <c r="GEQ37" s="180"/>
      <c r="GER37" s="180"/>
      <c r="GES37" s="180"/>
      <c r="GET37" s="180"/>
      <c r="GEU37" s="180"/>
      <c r="GEV37" s="180"/>
      <c r="GEW37" s="180"/>
      <c r="GEX37" s="180"/>
      <c r="GEY37" s="180"/>
      <c r="GEZ37" s="180"/>
      <c r="GFA37" s="180"/>
      <c r="GFB37" s="180"/>
      <c r="GFC37" s="180"/>
      <c r="GFD37" s="180"/>
      <c r="GFE37" s="180"/>
      <c r="GFF37" s="180"/>
      <c r="GFG37" s="180"/>
      <c r="GFH37" s="180"/>
      <c r="GFI37" s="180"/>
      <c r="GFJ37" s="180"/>
      <c r="GFK37" s="180"/>
      <c r="GFL37" s="180"/>
      <c r="GFM37" s="180"/>
      <c r="GFN37" s="180"/>
      <c r="GFO37" s="180"/>
      <c r="GFP37" s="180"/>
      <c r="GFQ37" s="180"/>
      <c r="GFR37" s="180"/>
      <c r="GFS37" s="180"/>
      <c r="GFT37" s="180"/>
      <c r="GFU37" s="180"/>
      <c r="GFV37" s="180"/>
      <c r="GFW37" s="180"/>
      <c r="GFX37" s="180"/>
      <c r="GFY37" s="180"/>
      <c r="GFZ37" s="180"/>
      <c r="GGA37" s="180"/>
      <c r="GGB37" s="180"/>
      <c r="GGC37" s="180"/>
      <c r="GGD37" s="180"/>
      <c r="GGE37" s="180"/>
      <c r="GGF37" s="180"/>
      <c r="GGG37" s="180"/>
      <c r="GGH37" s="180"/>
      <c r="GGI37" s="180"/>
      <c r="GGJ37" s="180"/>
      <c r="GGK37" s="180"/>
      <c r="GGL37" s="180"/>
      <c r="GGM37" s="180"/>
      <c r="GGN37" s="180"/>
      <c r="GGO37" s="180"/>
      <c r="GGP37" s="180"/>
      <c r="GGQ37" s="180"/>
      <c r="GGR37" s="180"/>
      <c r="GGS37" s="180"/>
      <c r="GGT37" s="180"/>
      <c r="GGU37" s="180"/>
      <c r="GGV37" s="180"/>
      <c r="GGW37" s="180"/>
      <c r="GGX37" s="180"/>
      <c r="GGY37" s="180"/>
      <c r="GGZ37" s="180"/>
      <c r="GHA37" s="180"/>
      <c r="GHB37" s="180"/>
      <c r="GHC37" s="180"/>
      <c r="GHD37" s="180"/>
      <c r="GHE37" s="180"/>
      <c r="GHF37" s="180"/>
      <c r="GHG37" s="180"/>
      <c r="GHH37" s="180"/>
      <c r="GHI37" s="180"/>
      <c r="GHJ37" s="180"/>
      <c r="GHK37" s="180"/>
      <c r="GHL37" s="180"/>
      <c r="GHM37" s="180"/>
      <c r="GHN37" s="180"/>
      <c r="GHO37" s="180"/>
      <c r="GHP37" s="180"/>
      <c r="GHQ37" s="180"/>
      <c r="GHR37" s="180"/>
      <c r="GHS37" s="180"/>
      <c r="GHT37" s="180"/>
      <c r="GHU37" s="180"/>
      <c r="GHV37" s="180"/>
      <c r="GHW37" s="180"/>
      <c r="GHX37" s="180"/>
      <c r="GHY37" s="180"/>
      <c r="GHZ37" s="180"/>
      <c r="GIA37" s="180"/>
      <c r="GIB37" s="180"/>
      <c r="GIC37" s="180"/>
      <c r="GID37" s="180"/>
      <c r="GIE37" s="180"/>
      <c r="GIF37" s="180"/>
      <c r="GIG37" s="180"/>
      <c r="GIH37" s="180"/>
      <c r="GII37" s="180"/>
      <c r="GIJ37" s="180"/>
      <c r="GIK37" s="180"/>
      <c r="GIL37" s="180"/>
      <c r="GIM37" s="180"/>
      <c r="GIN37" s="180"/>
      <c r="GIO37" s="180"/>
      <c r="GIP37" s="180"/>
      <c r="GIQ37" s="180"/>
      <c r="GIR37" s="180"/>
      <c r="GIS37" s="180"/>
      <c r="GIT37" s="180"/>
      <c r="GIU37" s="180"/>
      <c r="GIV37" s="180"/>
      <c r="GIW37" s="180"/>
      <c r="GIX37" s="180"/>
      <c r="GIY37" s="180"/>
      <c r="GIZ37" s="180"/>
      <c r="GJA37" s="180"/>
      <c r="GJB37" s="180"/>
      <c r="GJC37" s="180"/>
      <c r="GJD37" s="180"/>
      <c r="GJE37" s="180"/>
      <c r="GJF37" s="180"/>
      <c r="GJG37" s="180"/>
      <c r="GJH37" s="180"/>
      <c r="GJI37" s="180"/>
      <c r="GJJ37" s="180"/>
      <c r="GJK37" s="180"/>
      <c r="GJL37" s="180"/>
      <c r="GJM37" s="180"/>
      <c r="GJN37" s="180"/>
      <c r="GJO37" s="180"/>
      <c r="GJP37" s="180"/>
      <c r="GJQ37" s="180"/>
      <c r="GJR37" s="180"/>
      <c r="GJS37" s="180"/>
      <c r="GJT37" s="180"/>
      <c r="GJU37" s="180"/>
      <c r="GJV37" s="180"/>
      <c r="GJW37" s="180"/>
      <c r="GJX37" s="180"/>
      <c r="GJY37" s="180"/>
      <c r="GJZ37" s="180"/>
      <c r="GKA37" s="180"/>
      <c r="GKB37" s="180"/>
      <c r="GKC37" s="180"/>
      <c r="GKD37" s="180"/>
      <c r="GKE37" s="180"/>
      <c r="GKF37" s="180"/>
      <c r="GKG37" s="180"/>
      <c r="GKH37" s="180"/>
      <c r="GKI37" s="180"/>
      <c r="GKJ37" s="180"/>
      <c r="GKK37" s="180"/>
      <c r="GKL37" s="180"/>
      <c r="GKM37" s="180"/>
      <c r="GKN37" s="180"/>
      <c r="GKO37" s="180"/>
      <c r="GKP37" s="180"/>
      <c r="GKQ37" s="180"/>
      <c r="GKR37" s="180"/>
      <c r="GKS37" s="180"/>
      <c r="GKT37" s="180"/>
      <c r="GKU37" s="180"/>
      <c r="GKV37" s="180"/>
      <c r="GKW37" s="180"/>
      <c r="GKX37" s="180"/>
      <c r="GKY37" s="180"/>
      <c r="GKZ37" s="180"/>
      <c r="GLA37" s="180"/>
      <c r="GLB37" s="180"/>
      <c r="GLC37" s="180"/>
      <c r="GLD37" s="180"/>
      <c r="GLE37" s="180"/>
      <c r="GLF37" s="180"/>
      <c r="GLG37" s="180"/>
      <c r="GLH37" s="180"/>
      <c r="GLI37" s="180"/>
      <c r="GLJ37" s="180"/>
      <c r="GLK37" s="180"/>
      <c r="GLL37" s="180"/>
      <c r="GLM37" s="180"/>
      <c r="GLN37" s="180"/>
      <c r="GLO37" s="180"/>
      <c r="GLP37" s="180"/>
      <c r="GLQ37" s="180"/>
      <c r="GLR37" s="180"/>
      <c r="GLS37" s="180"/>
      <c r="GLT37" s="180"/>
      <c r="GLU37" s="180"/>
      <c r="GLV37" s="180"/>
      <c r="GLW37" s="180"/>
      <c r="GLX37" s="180"/>
      <c r="GLY37" s="180"/>
      <c r="GLZ37" s="180"/>
      <c r="GMA37" s="180"/>
      <c r="GMB37" s="180"/>
      <c r="GMC37" s="180"/>
      <c r="GMD37" s="180"/>
      <c r="GME37" s="180"/>
      <c r="GMF37" s="180"/>
      <c r="GMG37" s="180"/>
      <c r="GMH37" s="180"/>
      <c r="GMI37" s="180"/>
      <c r="GMJ37" s="180"/>
      <c r="GMK37" s="180"/>
      <c r="GML37" s="180"/>
      <c r="GMM37" s="180"/>
      <c r="GMN37" s="180"/>
      <c r="GMO37" s="180"/>
      <c r="GMP37" s="180"/>
      <c r="GMQ37" s="180"/>
      <c r="GMR37" s="180"/>
      <c r="GMS37" s="180"/>
      <c r="GMT37" s="180"/>
      <c r="GMU37" s="180"/>
      <c r="GMV37" s="180"/>
      <c r="GMW37" s="180"/>
      <c r="GMX37" s="180"/>
      <c r="GMY37" s="180"/>
      <c r="GMZ37" s="180"/>
      <c r="GNA37" s="180"/>
      <c r="GNB37" s="180"/>
      <c r="GNC37" s="180"/>
      <c r="GND37" s="180"/>
      <c r="GNE37" s="180"/>
      <c r="GNF37" s="180"/>
      <c r="GNG37" s="180"/>
      <c r="GNH37" s="180"/>
      <c r="GNI37" s="180"/>
      <c r="GNJ37" s="180"/>
      <c r="GNK37" s="180"/>
      <c r="GNL37" s="180"/>
      <c r="GNM37" s="180"/>
      <c r="GNN37" s="180"/>
      <c r="GNO37" s="180"/>
      <c r="GNP37" s="180"/>
      <c r="GNQ37" s="180"/>
      <c r="GNR37" s="180"/>
      <c r="GNS37" s="180"/>
      <c r="GNT37" s="180"/>
      <c r="GNU37" s="180"/>
      <c r="GNV37" s="180"/>
      <c r="GNW37" s="180"/>
      <c r="GNX37" s="180"/>
      <c r="GNY37" s="180"/>
      <c r="GNZ37" s="180"/>
      <c r="GOA37" s="180"/>
      <c r="GOB37" s="180"/>
      <c r="GOC37" s="180"/>
      <c r="GOD37" s="180"/>
      <c r="GOE37" s="180"/>
      <c r="GOF37" s="180"/>
      <c r="GOG37" s="180"/>
      <c r="GOH37" s="180"/>
      <c r="GOI37" s="180"/>
      <c r="GOJ37" s="180"/>
      <c r="GOK37" s="180"/>
      <c r="GOL37" s="180"/>
      <c r="GOM37" s="180"/>
      <c r="GON37" s="180"/>
      <c r="GOO37" s="180"/>
      <c r="GOP37" s="180"/>
      <c r="GOQ37" s="180"/>
      <c r="GOR37" s="180"/>
      <c r="GOS37" s="180"/>
      <c r="GOT37" s="180"/>
      <c r="GOU37" s="180"/>
      <c r="GOV37" s="180"/>
      <c r="GOW37" s="180"/>
      <c r="GOX37" s="180"/>
      <c r="GOY37" s="180"/>
      <c r="GOZ37" s="180"/>
      <c r="GPA37" s="180"/>
      <c r="GPB37" s="180"/>
      <c r="GPC37" s="180"/>
      <c r="GPD37" s="180"/>
      <c r="GPE37" s="180"/>
      <c r="GPF37" s="180"/>
      <c r="GPG37" s="180"/>
      <c r="GPH37" s="180"/>
      <c r="GPI37" s="180"/>
      <c r="GPJ37" s="180"/>
      <c r="GPK37" s="180"/>
      <c r="GPL37" s="180"/>
      <c r="GPM37" s="180"/>
      <c r="GPN37" s="180"/>
      <c r="GPO37" s="180"/>
      <c r="GPP37" s="180"/>
      <c r="GPQ37" s="180"/>
      <c r="GPR37" s="180"/>
      <c r="GPS37" s="180"/>
      <c r="GPT37" s="180"/>
      <c r="GPU37" s="180"/>
      <c r="GPV37" s="180"/>
      <c r="GPW37" s="180"/>
      <c r="GPX37" s="180"/>
      <c r="GPY37" s="180"/>
      <c r="GPZ37" s="180"/>
      <c r="GQA37" s="180"/>
      <c r="GQB37" s="180"/>
      <c r="GQC37" s="180"/>
      <c r="GQD37" s="180"/>
      <c r="GQE37" s="180"/>
      <c r="GQF37" s="180"/>
      <c r="GQG37" s="180"/>
      <c r="GQH37" s="180"/>
      <c r="GQI37" s="180"/>
      <c r="GQJ37" s="180"/>
      <c r="GQK37" s="180"/>
      <c r="GQL37" s="180"/>
      <c r="GQM37" s="180"/>
      <c r="GQN37" s="180"/>
      <c r="GQO37" s="180"/>
      <c r="GQP37" s="180"/>
      <c r="GQQ37" s="180"/>
      <c r="GQR37" s="180"/>
      <c r="GQS37" s="180"/>
      <c r="GQT37" s="180"/>
      <c r="GQU37" s="180"/>
      <c r="GQV37" s="180"/>
      <c r="GQW37" s="180"/>
      <c r="GQX37" s="180"/>
      <c r="GQY37" s="180"/>
      <c r="GQZ37" s="180"/>
      <c r="GRA37" s="180"/>
      <c r="GRB37" s="180"/>
      <c r="GRC37" s="180"/>
      <c r="GRD37" s="180"/>
      <c r="GRE37" s="180"/>
      <c r="GRF37" s="180"/>
      <c r="GRG37" s="180"/>
      <c r="GRH37" s="180"/>
      <c r="GRI37" s="180"/>
      <c r="GRJ37" s="180"/>
      <c r="GRK37" s="180"/>
      <c r="GRL37" s="180"/>
      <c r="GRM37" s="180"/>
      <c r="GRN37" s="180"/>
      <c r="GRO37" s="180"/>
      <c r="GRP37" s="180"/>
      <c r="GRQ37" s="180"/>
      <c r="GRR37" s="180"/>
      <c r="GRS37" s="180"/>
      <c r="GRT37" s="180"/>
      <c r="GRU37" s="180"/>
      <c r="GRV37" s="180"/>
      <c r="GRW37" s="180"/>
      <c r="GRX37" s="180"/>
      <c r="GRY37" s="180"/>
      <c r="GRZ37" s="180"/>
      <c r="GSA37" s="180"/>
      <c r="GSB37" s="180"/>
      <c r="GSC37" s="180"/>
      <c r="GSD37" s="180"/>
      <c r="GSE37" s="180"/>
      <c r="GSF37" s="180"/>
      <c r="GSG37" s="180"/>
      <c r="GSH37" s="180"/>
      <c r="GSI37" s="180"/>
      <c r="GSJ37" s="180"/>
      <c r="GSK37" s="180"/>
      <c r="GSL37" s="180"/>
      <c r="GSM37" s="180"/>
      <c r="GSN37" s="180"/>
      <c r="GSO37" s="180"/>
      <c r="GSP37" s="180"/>
      <c r="GSQ37" s="180"/>
      <c r="GSR37" s="180"/>
      <c r="GSS37" s="180"/>
      <c r="GST37" s="180"/>
      <c r="GSU37" s="180"/>
      <c r="GSV37" s="180"/>
      <c r="GSW37" s="180"/>
      <c r="GSX37" s="180"/>
      <c r="GSY37" s="180"/>
      <c r="GSZ37" s="180"/>
      <c r="GTA37" s="180"/>
      <c r="GTB37" s="180"/>
      <c r="GTC37" s="180"/>
      <c r="GTD37" s="180"/>
      <c r="GTE37" s="180"/>
      <c r="GTF37" s="180"/>
      <c r="GTG37" s="180"/>
      <c r="GTH37" s="180"/>
      <c r="GTI37" s="180"/>
      <c r="GTJ37" s="180"/>
      <c r="GTK37" s="180"/>
      <c r="GTL37" s="180"/>
      <c r="GTM37" s="180"/>
      <c r="GTN37" s="180"/>
      <c r="GTO37" s="180"/>
      <c r="GTP37" s="180"/>
      <c r="GTQ37" s="180"/>
      <c r="GTR37" s="180"/>
      <c r="GTS37" s="180"/>
      <c r="GTT37" s="180"/>
      <c r="GTU37" s="180"/>
      <c r="GTV37" s="180"/>
      <c r="GTW37" s="180"/>
      <c r="GTX37" s="180"/>
      <c r="GTY37" s="180"/>
      <c r="GTZ37" s="180"/>
      <c r="GUA37" s="180"/>
      <c r="GUB37" s="180"/>
      <c r="GUC37" s="180"/>
      <c r="GUD37" s="180"/>
      <c r="GUE37" s="180"/>
      <c r="GUF37" s="180"/>
      <c r="GUG37" s="180"/>
      <c r="GUH37" s="180"/>
      <c r="GUI37" s="180"/>
      <c r="GUJ37" s="180"/>
      <c r="GUK37" s="180"/>
      <c r="GUL37" s="180"/>
      <c r="GUM37" s="180"/>
      <c r="GUN37" s="180"/>
      <c r="GUO37" s="180"/>
      <c r="GUP37" s="180"/>
      <c r="GUQ37" s="180"/>
      <c r="GUR37" s="180"/>
      <c r="GUS37" s="180"/>
      <c r="GUT37" s="180"/>
      <c r="GUU37" s="180"/>
      <c r="GUV37" s="180"/>
      <c r="GUW37" s="180"/>
      <c r="GUX37" s="180"/>
      <c r="GUY37" s="180"/>
      <c r="GUZ37" s="180"/>
      <c r="GVA37" s="180"/>
      <c r="GVB37" s="180"/>
      <c r="GVC37" s="180"/>
      <c r="GVD37" s="180"/>
      <c r="GVE37" s="180"/>
      <c r="GVF37" s="180"/>
      <c r="GVG37" s="180"/>
      <c r="GVH37" s="180"/>
      <c r="GVI37" s="180"/>
      <c r="GVJ37" s="180"/>
      <c r="GVK37" s="180"/>
      <c r="GVL37" s="180"/>
      <c r="GVM37" s="180"/>
      <c r="GVN37" s="180"/>
      <c r="GVO37" s="180"/>
      <c r="GVP37" s="180"/>
      <c r="GVQ37" s="180"/>
      <c r="GVR37" s="180"/>
      <c r="GVS37" s="180"/>
      <c r="GVT37" s="180"/>
      <c r="GVU37" s="180"/>
      <c r="GVV37" s="180"/>
      <c r="GVW37" s="180"/>
      <c r="GVX37" s="180"/>
      <c r="GVY37" s="180"/>
      <c r="GVZ37" s="180"/>
      <c r="GWA37" s="180"/>
      <c r="GWB37" s="180"/>
      <c r="GWC37" s="180"/>
      <c r="GWD37" s="180"/>
      <c r="GWE37" s="180"/>
      <c r="GWF37" s="180"/>
      <c r="GWG37" s="180"/>
      <c r="GWH37" s="180"/>
      <c r="GWI37" s="180"/>
      <c r="GWJ37" s="180"/>
      <c r="GWK37" s="180"/>
      <c r="GWL37" s="180"/>
      <c r="GWM37" s="180"/>
      <c r="GWN37" s="180"/>
      <c r="GWO37" s="180"/>
      <c r="GWP37" s="180"/>
      <c r="GWQ37" s="180"/>
      <c r="GWR37" s="180"/>
      <c r="GWS37" s="180"/>
      <c r="GWT37" s="180"/>
      <c r="GWU37" s="180"/>
      <c r="GWV37" s="180"/>
      <c r="GWW37" s="180"/>
      <c r="GWX37" s="180"/>
      <c r="GWY37" s="180"/>
      <c r="GWZ37" s="180"/>
      <c r="GXA37" s="180"/>
      <c r="GXB37" s="180"/>
      <c r="GXC37" s="180"/>
      <c r="GXD37" s="180"/>
      <c r="GXE37" s="180"/>
      <c r="GXF37" s="180"/>
      <c r="GXG37" s="180"/>
      <c r="GXH37" s="180"/>
      <c r="GXI37" s="180"/>
      <c r="GXJ37" s="180"/>
      <c r="GXK37" s="180"/>
      <c r="GXL37" s="180"/>
      <c r="GXM37" s="180"/>
      <c r="GXN37" s="180"/>
      <c r="GXO37" s="180"/>
      <c r="GXP37" s="180"/>
      <c r="GXQ37" s="180"/>
      <c r="GXR37" s="180"/>
      <c r="GXS37" s="180"/>
      <c r="GXT37" s="180"/>
      <c r="GXU37" s="180"/>
      <c r="GXV37" s="180"/>
      <c r="GXW37" s="180"/>
      <c r="GXX37" s="180"/>
      <c r="GXY37" s="180"/>
      <c r="GXZ37" s="180"/>
      <c r="GYA37" s="180"/>
      <c r="GYB37" s="180"/>
      <c r="GYC37" s="180"/>
      <c r="GYD37" s="180"/>
      <c r="GYE37" s="180"/>
      <c r="GYF37" s="180"/>
      <c r="GYG37" s="180"/>
      <c r="GYH37" s="180"/>
      <c r="GYI37" s="180"/>
      <c r="GYJ37" s="180"/>
      <c r="GYK37" s="180"/>
      <c r="GYL37" s="180"/>
      <c r="GYM37" s="180"/>
      <c r="GYN37" s="180"/>
      <c r="GYO37" s="180"/>
      <c r="GYP37" s="180"/>
      <c r="GYQ37" s="180"/>
      <c r="GYR37" s="180"/>
      <c r="GYS37" s="180"/>
      <c r="GYT37" s="180"/>
      <c r="GYU37" s="180"/>
      <c r="GYV37" s="180"/>
      <c r="GYW37" s="180"/>
      <c r="GYX37" s="180"/>
      <c r="GYY37" s="180"/>
      <c r="GYZ37" s="180"/>
      <c r="GZA37" s="180"/>
      <c r="GZB37" s="180"/>
      <c r="GZC37" s="180"/>
      <c r="GZD37" s="180"/>
      <c r="GZE37" s="180"/>
      <c r="GZF37" s="180"/>
      <c r="GZG37" s="180"/>
      <c r="GZH37" s="180"/>
      <c r="GZI37" s="180"/>
      <c r="GZJ37" s="180"/>
      <c r="GZK37" s="180"/>
      <c r="GZL37" s="180"/>
      <c r="GZM37" s="180"/>
      <c r="GZN37" s="180"/>
      <c r="GZO37" s="180"/>
      <c r="GZP37" s="180"/>
      <c r="GZQ37" s="180"/>
      <c r="GZR37" s="180"/>
      <c r="GZS37" s="180"/>
      <c r="GZT37" s="180"/>
      <c r="GZU37" s="180"/>
      <c r="GZV37" s="180"/>
      <c r="GZW37" s="180"/>
      <c r="GZX37" s="180"/>
      <c r="GZY37" s="180"/>
      <c r="GZZ37" s="180"/>
      <c r="HAA37" s="180"/>
      <c r="HAB37" s="180"/>
      <c r="HAC37" s="180"/>
      <c r="HAD37" s="180"/>
      <c r="HAE37" s="180"/>
      <c r="HAF37" s="180"/>
      <c r="HAG37" s="180"/>
      <c r="HAH37" s="180"/>
      <c r="HAI37" s="180"/>
      <c r="HAJ37" s="180"/>
      <c r="HAK37" s="180"/>
      <c r="HAL37" s="180"/>
      <c r="HAM37" s="180"/>
      <c r="HAN37" s="180"/>
      <c r="HAO37" s="180"/>
      <c r="HAP37" s="180"/>
      <c r="HAQ37" s="180"/>
      <c r="HAR37" s="180"/>
      <c r="HAS37" s="180"/>
      <c r="HAT37" s="180"/>
      <c r="HAU37" s="180"/>
      <c r="HAV37" s="180"/>
      <c r="HAW37" s="180"/>
      <c r="HAX37" s="180"/>
      <c r="HAY37" s="180"/>
      <c r="HAZ37" s="180"/>
      <c r="HBA37" s="180"/>
      <c r="HBB37" s="180"/>
      <c r="HBC37" s="180"/>
      <c r="HBD37" s="180"/>
      <c r="HBE37" s="180"/>
      <c r="HBF37" s="180"/>
      <c r="HBG37" s="180"/>
      <c r="HBH37" s="180"/>
      <c r="HBI37" s="180"/>
      <c r="HBJ37" s="180"/>
      <c r="HBK37" s="180"/>
      <c r="HBL37" s="180"/>
      <c r="HBM37" s="180"/>
      <c r="HBN37" s="180"/>
      <c r="HBO37" s="180"/>
      <c r="HBP37" s="180"/>
      <c r="HBQ37" s="180"/>
      <c r="HBR37" s="180"/>
      <c r="HBS37" s="180"/>
      <c r="HBT37" s="180"/>
      <c r="HBU37" s="180"/>
      <c r="HBV37" s="180"/>
      <c r="HBW37" s="180"/>
      <c r="HBX37" s="180"/>
      <c r="HBY37" s="180"/>
      <c r="HBZ37" s="180"/>
      <c r="HCA37" s="180"/>
      <c r="HCB37" s="180"/>
      <c r="HCC37" s="180"/>
      <c r="HCD37" s="180"/>
      <c r="HCE37" s="180"/>
      <c r="HCF37" s="180"/>
      <c r="HCG37" s="180"/>
      <c r="HCH37" s="180"/>
      <c r="HCI37" s="180"/>
      <c r="HCJ37" s="180"/>
      <c r="HCK37" s="180"/>
      <c r="HCL37" s="180"/>
      <c r="HCM37" s="180"/>
      <c r="HCN37" s="180"/>
      <c r="HCO37" s="180"/>
      <c r="HCP37" s="180"/>
      <c r="HCQ37" s="180"/>
      <c r="HCR37" s="180"/>
      <c r="HCS37" s="180"/>
      <c r="HCT37" s="180"/>
      <c r="HCU37" s="180"/>
      <c r="HCV37" s="180"/>
      <c r="HCW37" s="180"/>
      <c r="HCX37" s="180"/>
      <c r="HCY37" s="180"/>
      <c r="HCZ37" s="180"/>
      <c r="HDA37" s="180"/>
      <c r="HDB37" s="180"/>
      <c r="HDC37" s="180"/>
      <c r="HDD37" s="180"/>
      <c r="HDE37" s="180"/>
      <c r="HDF37" s="180"/>
      <c r="HDG37" s="180"/>
      <c r="HDH37" s="180"/>
      <c r="HDI37" s="180"/>
      <c r="HDJ37" s="180"/>
      <c r="HDK37" s="180"/>
      <c r="HDL37" s="180"/>
      <c r="HDM37" s="180"/>
      <c r="HDN37" s="180"/>
      <c r="HDO37" s="180"/>
      <c r="HDP37" s="180"/>
      <c r="HDQ37" s="180"/>
      <c r="HDR37" s="180"/>
      <c r="HDS37" s="180"/>
      <c r="HDT37" s="180"/>
      <c r="HDU37" s="180"/>
      <c r="HDV37" s="180"/>
      <c r="HDW37" s="180"/>
      <c r="HDX37" s="180"/>
      <c r="HDY37" s="180"/>
      <c r="HDZ37" s="180"/>
      <c r="HEA37" s="180"/>
      <c r="HEB37" s="180"/>
      <c r="HEC37" s="180"/>
      <c r="HED37" s="180"/>
      <c r="HEE37" s="180"/>
      <c r="HEF37" s="180"/>
      <c r="HEG37" s="180"/>
      <c r="HEH37" s="180"/>
      <c r="HEI37" s="180"/>
      <c r="HEJ37" s="180"/>
      <c r="HEK37" s="180"/>
      <c r="HEL37" s="180"/>
      <c r="HEM37" s="180"/>
      <c r="HEN37" s="180"/>
      <c r="HEO37" s="180"/>
      <c r="HEP37" s="180"/>
      <c r="HEQ37" s="180"/>
      <c r="HER37" s="180"/>
      <c r="HES37" s="180"/>
      <c r="HET37" s="180"/>
      <c r="HEU37" s="180"/>
      <c r="HEV37" s="180"/>
      <c r="HEW37" s="180"/>
      <c r="HEX37" s="180"/>
      <c r="HEY37" s="180"/>
      <c r="HEZ37" s="180"/>
      <c r="HFA37" s="180"/>
      <c r="HFB37" s="180"/>
      <c r="HFC37" s="180"/>
      <c r="HFD37" s="180"/>
      <c r="HFE37" s="180"/>
      <c r="HFF37" s="180"/>
      <c r="HFG37" s="180"/>
      <c r="HFH37" s="180"/>
      <c r="HFI37" s="180"/>
      <c r="HFJ37" s="180"/>
      <c r="HFK37" s="180"/>
      <c r="HFL37" s="180"/>
      <c r="HFM37" s="180"/>
      <c r="HFN37" s="180"/>
      <c r="HFO37" s="180"/>
      <c r="HFP37" s="180"/>
      <c r="HFQ37" s="180"/>
      <c r="HFR37" s="180"/>
      <c r="HFS37" s="180"/>
      <c r="HFT37" s="180"/>
      <c r="HFU37" s="180"/>
      <c r="HFV37" s="180"/>
      <c r="HFW37" s="180"/>
      <c r="HFX37" s="180"/>
      <c r="HFY37" s="180"/>
      <c r="HFZ37" s="180"/>
      <c r="HGA37" s="180"/>
      <c r="HGB37" s="180"/>
      <c r="HGC37" s="180"/>
      <c r="HGD37" s="180"/>
      <c r="HGE37" s="180"/>
      <c r="HGF37" s="180"/>
      <c r="HGG37" s="180"/>
      <c r="HGH37" s="180"/>
      <c r="HGI37" s="180"/>
      <c r="HGJ37" s="180"/>
      <c r="HGK37" s="180"/>
      <c r="HGL37" s="180"/>
      <c r="HGM37" s="180"/>
      <c r="HGN37" s="180"/>
      <c r="HGO37" s="180"/>
      <c r="HGP37" s="180"/>
      <c r="HGQ37" s="180"/>
      <c r="HGR37" s="180"/>
      <c r="HGS37" s="180"/>
      <c r="HGT37" s="180"/>
      <c r="HGU37" s="180"/>
      <c r="HGV37" s="180"/>
      <c r="HGW37" s="180"/>
      <c r="HGX37" s="180"/>
      <c r="HGY37" s="180"/>
      <c r="HGZ37" s="180"/>
      <c r="HHA37" s="180"/>
      <c r="HHB37" s="180"/>
      <c r="HHC37" s="180"/>
      <c r="HHD37" s="180"/>
      <c r="HHE37" s="180"/>
      <c r="HHF37" s="180"/>
      <c r="HHG37" s="180"/>
      <c r="HHH37" s="180"/>
      <c r="HHI37" s="180"/>
      <c r="HHJ37" s="180"/>
      <c r="HHK37" s="180"/>
      <c r="HHL37" s="180"/>
      <c r="HHM37" s="180"/>
      <c r="HHN37" s="180"/>
      <c r="HHO37" s="180"/>
      <c r="HHP37" s="180"/>
      <c r="HHQ37" s="180"/>
      <c r="HHR37" s="180"/>
      <c r="HHS37" s="180"/>
      <c r="HHT37" s="180"/>
      <c r="HHU37" s="180"/>
      <c r="HHV37" s="180"/>
      <c r="HHW37" s="180"/>
      <c r="HHX37" s="180"/>
      <c r="HHY37" s="180"/>
      <c r="HHZ37" s="180"/>
      <c r="HIA37" s="180"/>
      <c r="HIB37" s="180"/>
      <c r="HIC37" s="180"/>
      <c r="HID37" s="180"/>
      <c r="HIE37" s="180"/>
      <c r="HIF37" s="180"/>
      <c r="HIG37" s="180"/>
      <c r="HIH37" s="180"/>
      <c r="HII37" s="180"/>
      <c r="HIJ37" s="180"/>
      <c r="HIK37" s="180"/>
      <c r="HIL37" s="180"/>
      <c r="HIM37" s="180"/>
      <c r="HIN37" s="180"/>
      <c r="HIO37" s="180"/>
      <c r="HIP37" s="180"/>
      <c r="HIQ37" s="180"/>
      <c r="HIR37" s="180"/>
      <c r="HIS37" s="180"/>
      <c r="HIT37" s="180"/>
      <c r="HIU37" s="180"/>
      <c r="HIV37" s="180"/>
      <c r="HIW37" s="180"/>
      <c r="HIX37" s="180"/>
      <c r="HIY37" s="180"/>
      <c r="HIZ37" s="180"/>
      <c r="HJA37" s="180"/>
      <c r="HJB37" s="180"/>
      <c r="HJC37" s="180"/>
      <c r="HJD37" s="180"/>
      <c r="HJE37" s="180"/>
      <c r="HJF37" s="180"/>
      <c r="HJG37" s="180"/>
      <c r="HJH37" s="180"/>
      <c r="HJI37" s="180"/>
      <c r="HJJ37" s="180"/>
      <c r="HJK37" s="180"/>
      <c r="HJL37" s="180"/>
      <c r="HJM37" s="180"/>
      <c r="HJN37" s="180"/>
      <c r="HJO37" s="180"/>
      <c r="HJP37" s="180"/>
      <c r="HJQ37" s="180"/>
      <c r="HJR37" s="180"/>
      <c r="HJS37" s="180"/>
      <c r="HJT37" s="180"/>
      <c r="HJU37" s="180"/>
      <c r="HJV37" s="180"/>
      <c r="HJW37" s="180"/>
      <c r="HJX37" s="180"/>
      <c r="HJY37" s="180"/>
      <c r="HJZ37" s="180"/>
      <c r="HKA37" s="180"/>
      <c r="HKB37" s="180"/>
      <c r="HKC37" s="180"/>
      <c r="HKD37" s="180"/>
      <c r="HKE37" s="180"/>
      <c r="HKF37" s="180"/>
      <c r="HKG37" s="180"/>
      <c r="HKH37" s="180"/>
      <c r="HKI37" s="180"/>
      <c r="HKJ37" s="180"/>
      <c r="HKK37" s="180"/>
      <c r="HKL37" s="180"/>
      <c r="HKM37" s="180"/>
      <c r="HKN37" s="180"/>
      <c r="HKO37" s="180"/>
      <c r="HKP37" s="180"/>
      <c r="HKQ37" s="180"/>
      <c r="HKR37" s="180"/>
      <c r="HKS37" s="180"/>
      <c r="HKT37" s="180"/>
      <c r="HKU37" s="180"/>
      <c r="HKV37" s="180"/>
      <c r="HKW37" s="180"/>
      <c r="HKX37" s="180"/>
      <c r="HKY37" s="180"/>
      <c r="HKZ37" s="180"/>
      <c r="HLA37" s="180"/>
      <c r="HLB37" s="180"/>
      <c r="HLC37" s="180"/>
      <c r="HLD37" s="180"/>
      <c r="HLE37" s="180"/>
      <c r="HLF37" s="180"/>
      <c r="HLG37" s="180"/>
      <c r="HLH37" s="180"/>
      <c r="HLI37" s="180"/>
      <c r="HLJ37" s="180"/>
      <c r="HLK37" s="180"/>
      <c r="HLL37" s="180"/>
      <c r="HLM37" s="180"/>
      <c r="HLN37" s="180"/>
      <c r="HLO37" s="180"/>
      <c r="HLP37" s="180"/>
      <c r="HLQ37" s="180"/>
      <c r="HLR37" s="180"/>
      <c r="HLS37" s="180"/>
      <c r="HLT37" s="180"/>
      <c r="HLU37" s="180"/>
      <c r="HLV37" s="180"/>
      <c r="HLW37" s="180"/>
      <c r="HLX37" s="180"/>
      <c r="HLY37" s="180"/>
      <c r="HLZ37" s="180"/>
      <c r="HMA37" s="180"/>
      <c r="HMB37" s="180"/>
      <c r="HMC37" s="180"/>
      <c r="HMD37" s="180"/>
      <c r="HME37" s="180"/>
      <c r="HMF37" s="180"/>
      <c r="HMG37" s="180"/>
      <c r="HMH37" s="180"/>
      <c r="HMI37" s="180"/>
      <c r="HMJ37" s="180"/>
      <c r="HMK37" s="180"/>
      <c r="HML37" s="180"/>
      <c r="HMM37" s="180"/>
      <c r="HMN37" s="180"/>
      <c r="HMO37" s="180"/>
      <c r="HMP37" s="180"/>
      <c r="HMQ37" s="180"/>
      <c r="HMR37" s="180"/>
      <c r="HMS37" s="180"/>
      <c r="HMT37" s="180"/>
      <c r="HMU37" s="180"/>
      <c r="HMV37" s="180"/>
      <c r="HMW37" s="180"/>
      <c r="HMX37" s="180"/>
      <c r="HMY37" s="180"/>
      <c r="HMZ37" s="180"/>
      <c r="HNA37" s="180"/>
      <c r="HNB37" s="180"/>
      <c r="HNC37" s="180"/>
      <c r="HND37" s="180"/>
      <c r="HNE37" s="180"/>
      <c r="HNF37" s="180"/>
      <c r="HNG37" s="180"/>
      <c r="HNH37" s="180"/>
      <c r="HNI37" s="180"/>
      <c r="HNJ37" s="180"/>
      <c r="HNK37" s="180"/>
      <c r="HNL37" s="180"/>
      <c r="HNM37" s="180"/>
      <c r="HNN37" s="180"/>
      <c r="HNO37" s="180"/>
      <c r="HNP37" s="180"/>
      <c r="HNQ37" s="180"/>
      <c r="HNR37" s="180"/>
      <c r="HNS37" s="180"/>
      <c r="HNT37" s="180"/>
      <c r="HNU37" s="180"/>
      <c r="HNV37" s="180"/>
      <c r="HNW37" s="180"/>
      <c r="HNX37" s="180"/>
      <c r="HNY37" s="180"/>
      <c r="HNZ37" s="180"/>
      <c r="HOA37" s="180"/>
      <c r="HOB37" s="180"/>
      <c r="HOC37" s="180"/>
      <c r="HOD37" s="180"/>
      <c r="HOE37" s="180"/>
      <c r="HOF37" s="180"/>
      <c r="HOG37" s="180"/>
      <c r="HOH37" s="180"/>
      <c r="HOI37" s="180"/>
      <c r="HOJ37" s="180"/>
      <c r="HOK37" s="180"/>
      <c r="HOL37" s="180"/>
      <c r="HOM37" s="180"/>
      <c r="HON37" s="180"/>
      <c r="HOO37" s="180"/>
      <c r="HOP37" s="180"/>
      <c r="HOQ37" s="180"/>
      <c r="HOR37" s="180"/>
      <c r="HOS37" s="180"/>
      <c r="HOT37" s="180"/>
      <c r="HOU37" s="180"/>
      <c r="HOV37" s="180"/>
      <c r="HOW37" s="180"/>
      <c r="HOX37" s="180"/>
      <c r="HOY37" s="180"/>
      <c r="HOZ37" s="180"/>
      <c r="HPA37" s="180"/>
      <c r="HPB37" s="180"/>
      <c r="HPC37" s="180"/>
      <c r="HPD37" s="180"/>
      <c r="HPE37" s="180"/>
      <c r="HPF37" s="180"/>
      <c r="HPG37" s="180"/>
      <c r="HPH37" s="180"/>
      <c r="HPI37" s="180"/>
      <c r="HPJ37" s="180"/>
      <c r="HPK37" s="180"/>
      <c r="HPL37" s="180"/>
      <c r="HPM37" s="180"/>
      <c r="HPN37" s="180"/>
      <c r="HPO37" s="180"/>
      <c r="HPP37" s="180"/>
      <c r="HPQ37" s="180"/>
      <c r="HPR37" s="180"/>
      <c r="HPS37" s="180"/>
      <c r="HPT37" s="180"/>
      <c r="HPU37" s="180"/>
      <c r="HPV37" s="180"/>
      <c r="HPW37" s="180"/>
      <c r="HPX37" s="180"/>
      <c r="HPY37" s="180"/>
      <c r="HPZ37" s="180"/>
      <c r="HQA37" s="180"/>
      <c r="HQB37" s="180"/>
      <c r="HQC37" s="180"/>
      <c r="HQD37" s="180"/>
      <c r="HQE37" s="180"/>
      <c r="HQF37" s="180"/>
      <c r="HQG37" s="180"/>
      <c r="HQH37" s="180"/>
      <c r="HQI37" s="180"/>
      <c r="HQJ37" s="180"/>
      <c r="HQK37" s="180"/>
      <c r="HQL37" s="180"/>
      <c r="HQM37" s="180"/>
      <c r="HQN37" s="180"/>
      <c r="HQO37" s="180"/>
      <c r="HQP37" s="180"/>
      <c r="HQQ37" s="180"/>
      <c r="HQR37" s="180"/>
      <c r="HQS37" s="180"/>
      <c r="HQT37" s="180"/>
      <c r="HQU37" s="180"/>
      <c r="HQV37" s="180"/>
      <c r="HQW37" s="180"/>
      <c r="HQX37" s="180"/>
      <c r="HQY37" s="180"/>
      <c r="HQZ37" s="180"/>
      <c r="HRA37" s="180"/>
      <c r="HRB37" s="180"/>
      <c r="HRC37" s="180"/>
      <c r="HRD37" s="180"/>
      <c r="HRE37" s="180"/>
      <c r="HRF37" s="180"/>
      <c r="HRG37" s="180"/>
      <c r="HRH37" s="180"/>
      <c r="HRI37" s="180"/>
      <c r="HRJ37" s="180"/>
      <c r="HRK37" s="180"/>
      <c r="HRL37" s="180"/>
      <c r="HRM37" s="180"/>
      <c r="HRN37" s="180"/>
      <c r="HRO37" s="180"/>
      <c r="HRP37" s="180"/>
      <c r="HRQ37" s="180"/>
      <c r="HRR37" s="180"/>
      <c r="HRS37" s="180"/>
      <c r="HRT37" s="180"/>
      <c r="HRU37" s="180"/>
      <c r="HRV37" s="180"/>
      <c r="HRW37" s="180"/>
      <c r="HRX37" s="180"/>
      <c r="HRY37" s="180"/>
      <c r="HRZ37" s="180"/>
      <c r="HSA37" s="180"/>
      <c r="HSB37" s="180"/>
      <c r="HSC37" s="180"/>
      <c r="HSD37" s="180"/>
      <c r="HSE37" s="180"/>
      <c r="HSF37" s="180"/>
      <c r="HSG37" s="180"/>
      <c r="HSH37" s="180"/>
      <c r="HSI37" s="180"/>
      <c r="HSJ37" s="180"/>
      <c r="HSK37" s="180"/>
      <c r="HSL37" s="180"/>
      <c r="HSM37" s="180"/>
      <c r="HSN37" s="180"/>
      <c r="HSO37" s="180"/>
      <c r="HSP37" s="180"/>
      <c r="HSQ37" s="180"/>
      <c r="HSR37" s="180"/>
      <c r="HSS37" s="180"/>
      <c r="HST37" s="180"/>
      <c r="HSU37" s="180"/>
      <c r="HSV37" s="180"/>
      <c r="HSW37" s="180"/>
      <c r="HSX37" s="180"/>
      <c r="HSY37" s="180"/>
      <c r="HSZ37" s="180"/>
      <c r="HTA37" s="180"/>
      <c r="HTB37" s="180"/>
      <c r="HTC37" s="180"/>
      <c r="HTD37" s="180"/>
      <c r="HTE37" s="180"/>
      <c r="HTF37" s="180"/>
      <c r="HTG37" s="180"/>
      <c r="HTH37" s="180"/>
      <c r="HTI37" s="180"/>
      <c r="HTJ37" s="180"/>
      <c r="HTK37" s="180"/>
      <c r="HTL37" s="180"/>
      <c r="HTM37" s="180"/>
      <c r="HTN37" s="180"/>
      <c r="HTO37" s="180"/>
      <c r="HTP37" s="180"/>
      <c r="HTQ37" s="180"/>
      <c r="HTR37" s="180"/>
      <c r="HTS37" s="180"/>
      <c r="HTT37" s="180"/>
      <c r="HTU37" s="180"/>
      <c r="HTV37" s="180"/>
      <c r="HTW37" s="180"/>
      <c r="HTX37" s="180"/>
      <c r="HTY37" s="180"/>
      <c r="HTZ37" s="180"/>
      <c r="HUA37" s="180"/>
      <c r="HUB37" s="180"/>
      <c r="HUC37" s="180"/>
      <c r="HUD37" s="180"/>
      <c r="HUE37" s="180"/>
      <c r="HUF37" s="180"/>
      <c r="HUG37" s="180"/>
      <c r="HUH37" s="180"/>
      <c r="HUI37" s="180"/>
      <c r="HUJ37" s="180"/>
      <c r="HUK37" s="180"/>
      <c r="HUL37" s="180"/>
      <c r="HUM37" s="180"/>
      <c r="HUN37" s="180"/>
      <c r="HUO37" s="180"/>
      <c r="HUP37" s="180"/>
      <c r="HUQ37" s="180"/>
      <c r="HUR37" s="180"/>
      <c r="HUS37" s="180"/>
      <c r="HUT37" s="180"/>
      <c r="HUU37" s="180"/>
      <c r="HUV37" s="180"/>
      <c r="HUW37" s="180"/>
      <c r="HUX37" s="180"/>
      <c r="HUY37" s="180"/>
      <c r="HUZ37" s="180"/>
      <c r="HVA37" s="180"/>
      <c r="HVB37" s="180"/>
      <c r="HVC37" s="180"/>
      <c r="HVD37" s="180"/>
      <c r="HVE37" s="180"/>
      <c r="HVF37" s="180"/>
      <c r="HVG37" s="180"/>
      <c r="HVH37" s="180"/>
      <c r="HVI37" s="180"/>
      <c r="HVJ37" s="180"/>
      <c r="HVK37" s="180"/>
      <c r="HVL37" s="180"/>
      <c r="HVM37" s="180"/>
      <c r="HVN37" s="180"/>
      <c r="HVO37" s="180"/>
      <c r="HVP37" s="180"/>
      <c r="HVQ37" s="180"/>
      <c r="HVR37" s="180"/>
      <c r="HVS37" s="180"/>
      <c r="HVT37" s="180"/>
      <c r="HVU37" s="180"/>
      <c r="HVV37" s="180"/>
      <c r="HVW37" s="180"/>
      <c r="HVX37" s="180"/>
      <c r="HVY37" s="180"/>
      <c r="HVZ37" s="180"/>
      <c r="HWA37" s="180"/>
      <c r="HWB37" s="180"/>
      <c r="HWC37" s="180"/>
      <c r="HWD37" s="180"/>
      <c r="HWE37" s="180"/>
      <c r="HWF37" s="180"/>
      <c r="HWG37" s="180"/>
      <c r="HWH37" s="180"/>
      <c r="HWI37" s="180"/>
      <c r="HWJ37" s="180"/>
      <c r="HWK37" s="180"/>
      <c r="HWL37" s="180"/>
      <c r="HWM37" s="180"/>
      <c r="HWN37" s="180"/>
      <c r="HWO37" s="180"/>
      <c r="HWP37" s="180"/>
      <c r="HWQ37" s="180"/>
      <c r="HWR37" s="180"/>
      <c r="HWS37" s="180"/>
      <c r="HWT37" s="180"/>
      <c r="HWU37" s="180"/>
      <c r="HWV37" s="180"/>
      <c r="HWW37" s="180"/>
      <c r="HWX37" s="180"/>
      <c r="HWY37" s="180"/>
      <c r="HWZ37" s="180"/>
      <c r="HXA37" s="180"/>
      <c r="HXB37" s="180"/>
      <c r="HXC37" s="180"/>
      <c r="HXD37" s="180"/>
      <c r="HXE37" s="180"/>
      <c r="HXF37" s="180"/>
      <c r="HXG37" s="180"/>
      <c r="HXH37" s="180"/>
      <c r="HXI37" s="180"/>
      <c r="HXJ37" s="180"/>
      <c r="HXK37" s="180"/>
      <c r="HXL37" s="180"/>
      <c r="HXM37" s="180"/>
      <c r="HXN37" s="180"/>
      <c r="HXO37" s="180"/>
      <c r="HXP37" s="180"/>
      <c r="HXQ37" s="180"/>
      <c r="HXR37" s="180"/>
      <c r="HXS37" s="180"/>
      <c r="HXT37" s="180"/>
      <c r="HXU37" s="180"/>
      <c r="HXV37" s="180"/>
      <c r="HXW37" s="180"/>
      <c r="HXX37" s="180"/>
      <c r="HXY37" s="180"/>
      <c r="HXZ37" s="180"/>
      <c r="HYA37" s="180"/>
      <c r="HYB37" s="180"/>
      <c r="HYC37" s="180"/>
      <c r="HYD37" s="180"/>
      <c r="HYE37" s="180"/>
      <c r="HYF37" s="180"/>
      <c r="HYG37" s="180"/>
      <c r="HYH37" s="180"/>
      <c r="HYI37" s="180"/>
      <c r="HYJ37" s="180"/>
      <c r="HYK37" s="180"/>
      <c r="HYL37" s="180"/>
      <c r="HYM37" s="180"/>
      <c r="HYN37" s="180"/>
      <c r="HYO37" s="180"/>
      <c r="HYP37" s="180"/>
      <c r="HYQ37" s="180"/>
      <c r="HYR37" s="180"/>
      <c r="HYS37" s="180"/>
      <c r="HYT37" s="180"/>
      <c r="HYU37" s="180"/>
      <c r="HYV37" s="180"/>
      <c r="HYW37" s="180"/>
      <c r="HYX37" s="180"/>
      <c r="HYY37" s="180"/>
      <c r="HYZ37" s="180"/>
      <c r="HZA37" s="180"/>
      <c r="HZB37" s="180"/>
      <c r="HZC37" s="180"/>
      <c r="HZD37" s="180"/>
      <c r="HZE37" s="180"/>
      <c r="HZF37" s="180"/>
      <c r="HZG37" s="180"/>
      <c r="HZH37" s="180"/>
      <c r="HZI37" s="180"/>
      <c r="HZJ37" s="180"/>
      <c r="HZK37" s="180"/>
      <c r="HZL37" s="180"/>
      <c r="HZM37" s="180"/>
      <c r="HZN37" s="180"/>
      <c r="HZO37" s="180"/>
      <c r="HZP37" s="180"/>
      <c r="HZQ37" s="180"/>
      <c r="HZR37" s="180"/>
      <c r="HZS37" s="180"/>
      <c r="HZT37" s="180"/>
      <c r="HZU37" s="180"/>
      <c r="HZV37" s="180"/>
      <c r="HZW37" s="180"/>
      <c r="HZX37" s="180"/>
      <c r="HZY37" s="180"/>
      <c r="HZZ37" s="180"/>
      <c r="IAA37" s="180"/>
      <c r="IAB37" s="180"/>
      <c r="IAC37" s="180"/>
      <c r="IAD37" s="180"/>
      <c r="IAE37" s="180"/>
      <c r="IAF37" s="180"/>
      <c r="IAG37" s="180"/>
      <c r="IAH37" s="180"/>
      <c r="IAI37" s="180"/>
      <c r="IAJ37" s="180"/>
      <c r="IAK37" s="180"/>
      <c r="IAL37" s="180"/>
      <c r="IAM37" s="180"/>
      <c r="IAN37" s="180"/>
      <c r="IAO37" s="180"/>
      <c r="IAP37" s="180"/>
      <c r="IAQ37" s="180"/>
      <c r="IAR37" s="180"/>
      <c r="IAS37" s="180"/>
      <c r="IAT37" s="180"/>
      <c r="IAU37" s="180"/>
      <c r="IAV37" s="180"/>
      <c r="IAW37" s="180"/>
      <c r="IAX37" s="180"/>
      <c r="IAY37" s="180"/>
      <c r="IAZ37" s="180"/>
      <c r="IBA37" s="180"/>
      <c r="IBB37" s="180"/>
      <c r="IBC37" s="180"/>
      <c r="IBD37" s="180"/>
      <c r="IBE37" s="180"/>
      <c r="IBF37" s="180"/>
      <c r="IBG37" s="180"/>
      <c r="IBH37" s="180"/>
      <c r="IBI37" s="180"/>
      <c r="IBJ37" s="180"/>
      <c r="IBK37" s="180"/>
      <c r="IBL37" s="180"/>
      <c r="IBM37" s="180"/>
      <c r="IBN37" s="180"/>
      <c r="IBO37" s="180"/>
      <c r="IBP37" s="180"/>
      <c r="IBQ37" s="180"/>
      <c r="IBR37" s="180"/>
      <c r="IBS37" s="180"/>
      <c r="IBT37" s="180"/>
      <c r="IBU37" s="180"/>
      <c r="IBV37" s="180"/>
      <c r="IBW37" s="180"/>
      <c r="IBX37" s="180"/>
      <c r="IBY37" s="180"/>
      <c r="IBZ37" s="180"/>
      <c r="ICA37" s="180"/>
      <c r="ICB37" s="180"/>
      <c r="ICC37" s="180"/>
      <c r="ICD37" s="180"/>
      <c r="ICE37" s="180"/>
      <c r="ICF37" s="180"/>
      <c r="ICG37" s="180"/>
      <c r="ICH37" s="180"/>
      <c r="ICI37" s="180"/>
      <c r="ICJ37" s="180"/>
      <c r="ICK37" s="180"/>
      <c r="ICL37" s="180"/>
      <c r="ICM37" s="180"/>
      <c r="ICN37" s="180"/>
      <c r="ICO37" s="180"/>
      <c r="ICP37" s="180"/>
      <c r="ICQ37" s="180"/>
      <c r="ICR37" s="180"/>
      <c r="ICS37" s="180"/>
      <c r="ICT37" s="180"/>
      <c r="ICU37" s="180"/>
      <c r="ICV37" s="180"/>
      <c r="ICW37" s="180"/>
      <c r="ICX37" s="180"/>
      <c r="ICY37" s="180"/>
      <c r="ICZ37" s="180"/>
      <c r="IDA37" s="180"/>
      <c r="IDB37" s="180"/>
      <c r="IDC37" s="180"/>
      <c r="IDD37" s="180"/>
      <c r="IDE37" s="180"/>
      <c r="IDF37" s="180"/>
      <c r="IDG37" s="180"/>
      <c r="IDH37" s="180"/>
      <c r="IDI37" s="180"/>
      <c r="IDJ37" s="180"/>
      <c r="IDK37" s="180"/>
      <c r="IDL37" s="180"/>
      <c r="IDM37" s="180"/>
      <c r="IDN37" s="180"/>
      <c r="IDO37" s="180"/>
      <c r="IDP37" s="180"/>
      <c r="IDQ37" s="180"/>
      <c r="IDR37" s="180"/>
      <c r="IDS37" s="180"/>
      <c r="IDT37" s="180"/>
      <c r="IDU37" s="180"/>
      <c r="IDV37" s="180"/>
      <c r="IDW37" s="180"/>
      <c r="IDX37" s="180"/>
      <c r="IDY37" s="180"/>
      <c r="IDZ37" s="180"/>
      <c r="IEA37" s="180"/>
      <c r="IEB37" s="180"/>
      <c r="IEC37" s="180"/>
      <c r="IED37" s="180"/>
      <c r="IEE37" s="180"/>
      <c r="IEF37" s="180"/>
      <c r="IEG37" s="180"/>
      <c r="IEH37" s="180"/>
      <c r="IEI37" s="180"/>
      <c r="IEJ37" s="180"/>
      <c r="IEK37" s="180"/>
      <c r="IEL37" s="180"/>
      <c r="IEM37" s="180"/>
      <c r="IEN37" s="180"/>
      <c r="IEO37" s="180"/>
      <c r="IEP37" s="180"/>
      <c r="IEQ37" s="180"/>
      <c r="IER37" s="180"/>
      <c r="IES37" s="180"/>
      <c r="IET37" s="180"/>
      <c r="IEU37" s="180"/>
      <c r="IEV37" s="180"/>
      <c r="IEW37" s="180"/>
      <c r="IEX37" s="180"/>
      <c r="IEY37" s="180"/>
      <c r="IEZ37" s="180"/>
      <c r="IFA37" s="180"/>
      <c r="IFB37" s="180"/>
      <c r="IFC37" s="180"/>
      <c r="IFD37" s="180"/>
      <c r="IFE37" s="180"/>
      <c r="IFF37" s="180"/>
      <c r="IFG37" s="180"/>
      <c r="IFH37" s="180"/>
      <c r="IFI37" s="180"/>
      <c r="IFJ37" s="180"/>
      <c r="IFK37" s="180"/>
      <c r="IFL37" s="180"/>
      <c r="IFM37" s="180"/>
      <c r="IFN37" s="180"/>
      <c r="IFO37" s="180"/>
      <c r="IFP37" s="180"/>
      <c r="IFQ37" s="180"/>
      <c r="IFR37" s="180"/>
      <c r="IFS37" s="180"/>
      <c r="IFT37" s="180"/>
      <c r="IFU37" s="180"/>
      <c r="IFV37" s="180"/>
      <c r="IFW37" s="180"/>
      <c r="IFX37" s="180"/>
      <c r="IFY37" s="180"/>
      <c r="IFZ37" s="180"/>
      <c r="IGA37" s="180"/>
      <c r="IGB37" s="180"/>
      <c r="IGC37" s="180"/>
      <c r="IGD37" s="180"/>
      <c r="IGE37" s="180"/>
      <c r="IGF37" s="180"/>
      <c r="IGG37" s="180"/>
      <c r="IGH37" s="180"/>
      <c r="IGI37" s="180"/>
      <c r="IGJ37" s="180"/>
      <c r="IGK37" s="180"/>
      <c r="IGL37" s="180"/>
      <c r="IGM37" s="180"/>
      <c r="IGN37" s="180"/>
      <c r="IGO37" s="180"/>
      <c r="IGP37" s="180"/>
      <c r="IGQ37" s="180"/>
      <c r="IGR37" s="180"/>
      <c r="IGS37" s="180"/>
      <c r="IGT37" s="180"/>
      <c r="IGU37" s="180"/>
      <c r="IGV37" s="180"/>
      <c r="IGW37" s="180"/>
      <c r="IGX37" s="180"/>
      <c r="IGY37" s="180"/>
      <c r="IGZ37" s="180"/>
      <c r="IHA37" s="180"/>
      <c r="IHB37" s="180"/>
      <c r="IHC37" s="180"/>
      <c r="IHD37" s="180"/>
      <c r="IHE37" s="180"/>
      <c r="IHF37" s="180"/>
      <c r="IHG37" s="180"/>
      <c r="IHH37" s="180"/>
      <c r="IHI37" s="180"/>
      <c r="IHJ37" s="180"/>
      <c r="IHK37" s="180"/>
      <c r="IHL37" s="180"/>
      <c r="IHM37" s="180"/>
      <c r="IHN37" s="180"/>
      <c r="IHO37" s="180"/>
      <c r="IHP37" s="180"/>
      <c r="IHQ37" s="180"/>
      <c r="IHR37" s="180"/>
      <c r="IHS37" s="180"/>
      <c r="IHT37" s="180"/>
      <c r="IHU37" s="180"/>
      <c r="IHV37" s="180"/>
      <c r="IHW37" s="180"/>
      <c r="IHX37" s="180"/>
      <c r="IHY37" s="180"/>
      <c r="IHZ37" s="180"/>
      <c r="IIA37" s="180"/>
      <c r="IIB37" s="180"/>
      <c r="IIC37" s="180"/>
      <c r="IID37" s="180"/>
      <c r="IIE37" s="180"/>
      <c r="IIF37" s="180"/>
      <c r="IIG37" s="180"/>
      <c r="IIH37" s="180"/>
      <c r="III37" s="180"/>
      <c r="IIJ37" s="180"/>
      <c r="IIK37" s="180"/>
      <c r="IIL37" s="180"/>
      <c r="IIM37" s="180"/>
      <c r="IIN37" s="180"/>
      <c r="IIO37" s="180"/>
      <c r="IIP37" s="180"/>
      <c r="IIQ37" s="180"/>
      <c r="IIR37" s="180"/>
      <c r="IIS37" s="180"/>
      <c r="IIT37" s="180"/>
      <c r="IIU37" s="180"/>
      <c r="IIV37" s="180"/>
      <c r="IIW37" s="180"/>
      <c r="IIX37" s="180"/>
      <c r="IIY37" s="180"/>
      <c r="IIZ37" s="180"/>
      <c r="IJA37" s="180"/>
      <c r="IJB37" s="180"/>
      <c r="IJC37" s="180"/>
      <c r="IJD37" s="180"/>
      <c r="IJE37" s="180"/>
      <c r="IJF37" s="180"/>
      <c r="IJG37" s="180"/>
      <c r="IJH37" s="180"/>
      <c r="IJI37" s="180"/>
      <c r="IJJ37" s="180"/>
      <c r="IJK37" s="180"/>
      <c r="IJL37" s="180"/>
      <c r="IJM37" s="180"/>
      <c r="IJN37" s="180"/>
      <c r="IJO37" s="180"/>
      <c r="IJP37" s="180"/>
      <c r="IJQ37" s="180"/>
      <c r="IJR37" s="180"/>
      <c r="IJS37" s="180"/>
      <c r="IJT37" s="180"/>
      <c r="IJU37" s="180"/>
      <c r="IJV37" s="180"/>
      <c r="IJW37" s="180"/>
      <c r="IJX37" s="180"/>
      <c r="IJY37" s="180"/>
      <c r="IJZ37" s="180"/>
      <c r="IKA37" s="180"/>
      <c r="IKB37" s="180"/>
      <c r="IKC37" s="180"/>
      <c r="IKD37" s="180"/>
      <c r="IKE37" s="180"/>
      <c r="IKF37" s="180"/>
      <c r="IKG37" s="180"/>
      <c r="IKH37" s="180"/>
      <c r="IKI37" s="180"/>
      <c r="IKJ37" s="180"/>
      <c r="IKK37" s="180"/>
      <c r="IKL37" s="180"/>
      <c r="IKM37" s="180"/>
      <c r="IKN37" s="180"/>
      <c r="IKO37" s="180"/>
      <c r="IKP37" s="180"/>
      <c r="IKQ37" s="180"/>
      <c r="IKR37" s="180"/>
      <c r="IKS37" s="180"/>
      <c r="IKT37" s="180"/>
      <c r="IKU37" s="180"/>
      <c r="IKV37" s="180"/>
      <c r="IKW37" s="180"/>
      <c r="IKX37" s="180"/>
      <c r="IKY37" s="180"/>
      <c r="IKZ37" s="180"/>
      <c r="ILA37" s="180"/>
      <c r="ILB37" s="180"/>
      <c r="ILC37" s="180"/>
      <c r="ILD37" s="180"/>
      <c r="ILE37" s="180"/>
      <c r="ILF37" s="180"/>
      <c r="ILG37" s="180"/>
      <c r="ILH37" s="180"/>
      <c r="ILI37" s="180"/>
      <c r="ILJ37" s="180"/>
      <c r="ILK37" s="180"/>
      <c r="ILL37" s="180"/>
      <c r="ILM37" s="180"/>
      <c r="ILN37" s="180"/>
      <c r="ILO37" s="180"/>
      <c r="ILP37" s="180"/>
      <c r="ILQ37" s="180"/>
      <c r="ILR37" s="180"/>
      <c r="ILS37" s="180"/>
      <c r="ILT37" s="180"/>
      <c r="ILU37" s="180"/>
      <c r="ILV37" s="180"/>
      <c r="ILW37" s="180"/>
      <c r="ILX37" s="180"/>
      <c r="ILY37" s="180"/>
      <c r="ILZ37" s="180"/>
      <c r="IMA37" s="180"/>
      <c r="IMB37" s="180"/>
      <c r="IMC37" s="180"/>
      <c r="IMD37" s="180"/>
      <c r="IME37" s="180"/>
      <c r="IMF37" s="180"/>
      <c r="IMG37" s="180"/>
      <c r="IMH37" s="180"/>
      <c r="IMI37" s="180"/>
      <c r="IMJ37" s="180"/>
      <c r="IMK37" s="180"/>
      <c r="IML37" s="180"/>
      <c r="IMM37" s="180"/>
      <c r="IMN37" s="180"/>
      <c r="IMO37" s="180"/>
      <c r="IMP37" s="180"/>
      <c r="IMQ37" s="180"/>
      <c r="IMR37" s="180"/>
      <c r="IMS37" s="180"/>
      <c r="IMT37" s="180"/>
      <c r="IMU37" s="180"/>
      <c r="IMV37" s="180"/>
      <c r="IMW37" s="180"/>
      <c r="IMX37" s="180"/>
      <c r="IMY37" s="180"/>
      <c r="IMZ37" s="180"/>
      <c r="INA37" s="180"/>
      <c r="INB37" s="180"/>
      <c r="INC37" s="180"/>
      <c r="IND37" s="180"/>
      <c r="INE37" s="180"/>
      <c r="INF37" s="180"/>
      <c r="ING37" s="180"/>
      <c r="INH37" s="180"/>
      <c r="INI37" s="180"/>
      <c r="INJ37" s="180"/>
      <c r="INK37" s="180"/>
      <c r="INL37" s="180"/>
      <c r="INM37" s="180"/>
      <c r="INN37" s="180"/>
      <c r="INO37" s="180"/>
      <c r="INP37" s="180"/>
      <c r="INQ37" s="180"/>
      <c r="INR37" s="180"/>
      <c r="INS37" s="180"/>
      <c r="INT37" s="180"/>
      <c r="INU37" s="180"/>
      <c r="INV37" s="180"/>
      <c r="INW37" s="180"/>
      <c r="INX37" s="180"/>
      <c r="INY37" s="180"/>
      <c r="INZ37" s="180"/>
      <c r="IOA37" s="180"/>
      <c r="IOB37" s="180"/>
      <c r="IOC37" s="180"/>
      <c r="IOD37" s="180"/>
      <c r="IOE37" s="180"/>
      <c r="IOF37" s="180"/>
      <c r="IOG37" s="180"/>
      <c r="IOH37" s="180"/>
      <c r="IOI37" s="180"/>
      <c r="IOJ37" s="180"/>
      <c r="IOK37" s="180"/>
      <c r="IOL37" s="180"/>
      <c r="IOM37" s="180"/>
      <c r="ION37" s="180"/>
      <c r="IOO37" s="180"/>
      <c r="IOP37" s="180"/>
      <c r="IOQ37" s="180"/>
      <c r="IOR37" s="180"/>
      <c r="IOS37" s="180"/>
      <c r="IOT37" s="180"/>
      <c r="IOU37" s="180"/>
      <c r="IOV37" s="180"/>
      <c r="IOW37" s="180"/>
      <c r="IOX37" s="180"/>
      <c r="IOY37" s="180"/>
      <c r="IOZ37" s="180"/>
      <c r="IPA37" s="180"/>
      <c r="IPB37" s="180"/>
      <c r="IPC37" s="180"/>
      <c r="IPD37" s="180"/>
      <c r="IPE37" s="180"/>
      <c r="IPF37" s="180"/>
      <c r="IPG37" s="180"/>
      <c r="IPH37" s="180"/>
      <c r="IPI37" s="180"/>
      <c r="IPJ37" s="180"/>
      <c r="IPK37" s="180"/>
      <c r="IPL37" s="180"/>
      <c r="IPM37" s="180"/>
      <c r="IPN37" s="180"/>
      <c r="IPO37" s="180"/>
      <c r="IPP37" s="180"/>
      <c r="IPQ37" s="180"/>
      <c r="IPR37" s="180"/>
      <c r="IPS37" s="180"/>
      <c r="IPT37" s="180"/>
      <c r="IPU37" s="180"/>
      <c r="IPV37" s="180"/>
      <c r="IPW37" s="180"/>
      <c r="IPX37" s="180"/>
      <c r="IPY37" s="180"/>
      <c r="IPZ37" s="180"/>
      <c r="IQA37" s="180"/>
      <c r="IQB37" s="180"/>
      <c r="IQC37" s="180"/>
      <c r="IQD37" s="180"/>
      <c r="IQE37" s="180"/>
      <c r="IQF37" s="180"/>
      <c r="IQG37" s="180"/>
      <c r="IQH37" s="180"/>
      <c r="IQI37" s="180"/>
      <c r="IQJ37" s="180"/>
      <c r="IQK37" s="180"/>
      <c r="IQL37" s="180"/>
      <c r="IQM37" s="180"/>
      <c r="IQN37" s="180"/>
      <c r="IQO37" s="180"/>
      <c r="IQP37" s="180"/>
      <c r="IQQ37" s="180"/>
      <c r="IQR37" s="180"/>
      <c r="IQS37" s="180"/>
      <c r="IQT37" s="180"/>
      <c r="IQU37" s="180"/>
      <c r="IQV37" s="180"/>
      <c r="IQW37" s="180"/>
      <c r="IQX37" s="180"/>
      <c r="IQY37" s="180"/>
      <c r="IQZ37" s="180"/>
      <c r="IRA37" s="180"/>
      <c r="IRB37" s="180"/>
      <c r="IRC37" s="180"/>
      <c r="IRD37" s="180"/>
      <c r="IRE37" s="180"/>
      <c r="IRF37" s="180"/>
      <c r="IRG37" s="180"/>
      <c r="IRH37" s="180"/>
      <c r="IRI37" s="180"/>
      <c r="IRJ37" s="180"/>
      <c r="IRK37" s="180"/>
      <c r="IRL37" s="180"/>
      <c r="IRM37" s="180"/>
      <c r="IRN37" s="180"/>
      <c r="IRO37" s="180"/>
      <c r="IRP37" s="180"/>
      <c r="IRQ37" s="180"/>
      <c r="IRR37" s="180"/>
      <c r="IRS37" s="180"/>
      <c r="IRT37" s="180"/>
      <c r="IRU37" s="180"/>
      <c r="IRV37" s="180"/>
      <c r="IRW37" s="180"/>
      <c r="IRX37" s="180"/>
      <c r="IRY37" s="180"/>
      <c r="IRZ37" s="180"/>
      <c r="ISA37" s="180"/>
      <c r="ISB37" s="180"/>
      <c r="ISC37" s="180"/>
      <c r="ISD37" s="180"/>
      <c r="ISE37" s="180"/>
      <c r="ISF37" s="180"/>
      <c r="ISG37" s="180"/>
      <c r="ISH37" s="180"/>
      <c r="ISI37" s="180"/>
      <c r="ISJ37" s="180"/>
      <c r="ISK37" s="180"/>
      <c r="ISL37" s="180"/>
      <c r="ISM37" s="180"/>
      <c r="ISN37" s="180"/>
      <c r="ISO37" s="180"/>
      <c r="ISP37" s="180"/>
      <c r="ISQ37" s="180"/>
      <c r="ISR37" s="180"/>
      <c r="ISS37" s="180"/>
      <c r="IST37" s="180"/>
      <c r="ISU37" s="180"/>
      <c r="ISV37" s="180"/>
      <c r="ISW37" s="180"/>
      <c r="ISX37" s="180"/>
      <c r="ISY37" s="180"/>
      <c r="ISZ37" s="180"/>
      <c r="ITA37" s="180"/>
      <c r="ITB37" s="180"/>
      <c r="ITC37" s="180"/>
      <c r="ITD37" s="180"/>
      <c r="ITE37" s="180"/>
      <c r="ITF37" s="180"/>
      <c r="ITG37" s="180"/>
      <c r="ITH37" s="180"/>
      <c r="ITI37" s="180"/>
      <c r="ITJ37" s="180"/>
      <c r="ITK37" s="180"/>
      <c r="ITL37" s="180"/>
      <c r="ITM37" s="180"/>
      <c r="ITN37" s="180"/>
      <c r="ITO37" s="180"/>
      <c r="ITP37" s="180"/>
      <c r="ITQ37" s="180"/>
      <c r="ITR37" s="180"/>
      <c r="ITS37" s="180"/>
      <c r="ITT37" s="180"/>
      <c r="ITU37" s="180"/>
      <c r="ITV37" s="180"/>
      <c r="ITW37" s="180"/>
      <c r="ITX37" s="180"/>
      <c r="ITY37" s="180"/>
      <c r="ITZ37" s="180"/>
      <c r="IUA37" s="180"/>
      <c r="IUB37" s="180"/>
      <c r="IUC37" s="180"/>
      <c r="IUD37" s="180"/>
      <c r="IUE37" s="180"/>
      <c r="IUF37" s="180"/>
      <c r="IUG37" s="180"/>
      <c r="IUH37" s="180"/>
      <c r="IUI37" s="180"/>
      <c r="IUJ37" s="180"/>
      <c r="IUK37" s="180"/>
      <c r="IUL37" s="180"/>
      <c r="IUM37" s="180"/>
      <c r="IUN37" s="180"/>
      <c r="IUO37" s="180"/>
      <c r="IUP37" s="180"/>
      <c r="IUQ37" s="180"/>
      <c r="IUR37" s="180"/>
      <c r="IUS37" s="180"/>
      <c r="IUT37" s="180"/>
      <c r="IUU37" s="180"/>
      <c r="IUV37" s="180"/>
      <c r="IUW37" s="180"/>
      <c r="IUX37" s="180"/>
      <c r="IUY37" s="180"/>
      <c r="IUZ37" s="180"/>
      <c r="IVA37" s="180"/>
      <c r="IVB37" s="180"/>
      <c r="IVC37" s="180"/>
      <c r="IVD37" s="180"/>
      <c r="IVE37" s="180"/>
      <c r="IVF37" s="180"/>
      <c r="IVG37" s="180"/>
      <c r="IVH37" s="180"/>
      <c r="IVI37" s="180"/>
      <c r="IVJ37" s="180"/>
      <c r="IVK37" s="180"/>
      <c r="IVL37" s="180"/>
      <c r="IVM37" s="180"/>
      <c r="IVN37" s="180"/>
      <c r="IVO37" s="180"/>
      <c r="IVP37" s="180"/>
      <c r="IVQ37" s="180"/>
      <c r="IVR37" s="180"/>
      <c r="IVS37" s="180"/>
      <c r="IVT37" s="180"/>
      <c r="IVU37" s="180"/>
      <c r="IVV37" s="180"/>
      <c r="IVW37" s="180"/>
      <c r="IVX37" s="180"/>
      <c r="IVY37" s="180"/>
      <c r="IVZ37" s="180"/>
      <c r="IWA37" s="180"/>
      <c r="IWB37" s="180"/>
      <c r="IWC37" s="180"/>
      <c r="IWD37" s="180"/>
      <c r="IWE37" s="180"/>
      <c r="IWF37" s="180"/>
      <c r="IWG37" s="180"/>
      <c r="IWH37" s="180"/>
      <c r="IWI37" s="180"/>
      <c r="IWJ37" s="180"/>
      <c r="IWK37" s="180"/>
      <c r="IWL37" s="180"/>
      <c r="IWM37" s="180"/>
      <c r="IWN37" s="180"/>
      <c r="IWO37" s="180"/>
      <c r="IWP37" s="180"/>
      <c r="IWQ37" s="180"/>
      <c r="IWR37" s="180"/>
      <c r="IWS37" s="180"/>
      <c r="IWT37" s="180"/>
      <c r="IWU37" s="180"/>
      <c r="IWV37" s="180"/>
      <c r="IWW37" s="180"/>
      <c r="IWX37" s="180"/>
      <c r="IWY37" s="180"/>
      <c r="IWZ37" s="180"/>
      <c r="IXA37" s="180"/>
      <c r="IXB37" s="180"/>
      <c r="IXC37" s="180"/>
      <c r="IXD37" s="180"/>
      <c r="IXE37" s="180"/>
      <c r="IXF37" s="180"/>
      <c r="IXG37" s="180"/>
      <c r="IXH37" s="180"/>
      <c r="IXI37" s="180"/>
      <c r="IXJ37" s="180"/>
      <c r="IXK37" s="180"/>
      <c r="IXL37" s="180"/>
      <c r="IXM37" s="180"/>
      <c r="IXN37" s="180"/>
      <c r="IXO37" s="180"/>
      <c r="IXP37" s="180"/>
      <c r="IXQ37" s="180"/>
      <c r="IXR37" s="180"/>
      <c r="IXS37" s="180"/>
      <c r="IXT37" s="180"/>
      <c r="IXU37" s="180"/>
      <c r="IXV37" s="180"/>
      <c r="IXW37" s="180"/>
      <c r="IXX37" s="180"/>
      <c r="IXY37" s="180"/>
      <c r="IXZ37" s="180"/>
      <c r="IYA37" s="180"/>
      <c r="IYB37" s="180"/>
      <c r="IYC37" s="180"/>
      <c r="IYD37" s="180"/>
      <c r="IYE37" s="180"/>
      <c r="IYF37" s="180"/>
      <c r="IYG37" s="180"/>
      <c r="IYH37" s="180"/>
      <c r="IYI37" s="180"/>
      <c r="IYJ37" s="180"/>
      <c r="IYK37" s="180"/>
      <c r="IYL37" s="180"/>
      <c r="IYM37" s="180"/>
      <c r="IYN37" s="180"/>
      <c r="IYO37" s="180"/>
      <c r="IYP37" s="180"/>
      <c r="IYQ37" s="180"/>
      <c r="IYR37" s="180"/>
      <c r="IYS37" s="180"/>
      <c r="IYT37" s="180"/>
      <c r="IYU37" s="180"/>
      <c r="IYV37" s="180"/>
      <c r="IYW37" s="180"/>
      <c r="IYX37" s="180"/>
      <c r="IYY37" s="180"/>
      <c r="IYZ37" s="180"/>
      <c r="IZA37" s="180"/>
      <c r="IZB37" s="180"/>
      <c r="IZC37" s="180"/>
      <c r="IZD37" s="180"/>
      <c r="IZE37" s="180"/>
      <c r="IZF37" s="180"/>
      <c r="IZG37" s="180"/>
      <c r="IZH37" s="180"/>
      <c r="IZI37" s="180"/>
      <c r="IZJ37" s="180"/>
      <c r="IZK37" s="180"/>
      <c r="IZL37" s="180"/>
      <c r="IZM37" s="180"/>
      <c r="IZN37" s="180"/>
      <c r="IZO37" s="180"/>
      <c r="IZP37" s="180"/>
      <c r="IZQ37" s="180"/>
      <c r="IZR37" s="180"/>
      <c r="IZS37" s="180"/>
      <c r="IZT37" s="180"/>
      <c r="IZU37" s="180"/>
      <c r="IZV37" s="180"/>
      <c r="IZW37" s="180"/>
      <c r="IZX37" s="180"/>
      <c r="IZY37" s="180"/>
      <c r="IZZ37" s="180"/>
      <c r="JAA37" s="180"/>
      <c r="JAB37" s="180"/>
      <c r="JAC37" s="180"/>
      <c r="JAD37" s="180"/>
      <c r="JAE37" s="180"/>
      <c r="JAF37" s="180"/>
      <c r="JAG37" s="180"/>
      <c r="JAH37" s="180"/>
      <c r="JAI37" s="180"/>
      <c r="JAJ37" s="180"/>
      <c r="JAK37" s="180"/>
      <c r="JAL37" s="180"/>
      <c r="JAM37" s="180"/>
      <c r="JAN37" s="180"/>
      <c r="JAO37" s="180"/>
      <c r="JAP37" s="180"/>
      <c r="JAQ37" s="180"/>
      <c r="JAR37" s="180"/>
      <c r="JAS37" s="180"/>
      <c r="JAT37" s="180"/>
      <c r="JAU37" s="180"/>
      <c r="JAV37" s="180"/>
      <c r="JAW37" s="180"/>
      <c r="JAX37" s="180"/>
      <c r="JAY37" s="180"/>
      <c r="JAZ37" s="180"/>
      <c r="JBA37" s="180"/>
      <c r="JBB37" s="180"/>
      <c r="JBC37" s="180"/>
      <c r="JBD37" s="180"/>
      <c r="JBE37" s="180"/>
      <c r="JBF37" s="180"/>
      <c r="JBG37" s="180"/>
      <c r="JBH37" s="180"/>
      <c r="JBI37" s="180"/>
      <c r="JBJ37" s="180"/>
      <c r="JBK37" s="180"/>
      <c r="JBL37" s="180"/>
      <c r="JBM37" s="180"/>
      <c r="JBN37" s="180"/>
      <c r="JBO37" s="180"/>
      <c r="JBP37" s="180"/>
      <c r="JBQ37" s="180"/>
      <c r="JBR37" s="180"/>
      <c r="JBS37" s="180"/>
      <c r="JBT37" s="180"/>
      <c r="JBU37" s="180"/>
      <c r="JBV37" s="180"/>
      <c r="JBW37" s="180"/>
      <c r="JBX37" s="180"/>
      <c r="JBY37" s="180"/>
      <c r="JBZ37" s="180"/>
      <c r="JCA37" s="180"/>
      <c r="JCB37" s="180"/>
      <c r="JCC37" s="180"/>
      <c r="JCD37" s="180"/>
      <c r="JCE37" s="180"/>
      <c r="JCF37" s="180"/>
      <c r="JCG37" s="180"/>
      <c r="JCH37" s="180"/>
      <c r="JCI37" s="180"/>
      <c r="JCJ37" s="180"/>
      <c r="JCK37" s="180"/>
      <c r="JCL37" s="180"/>
      <c r="JCM37" s="180"/>
      <c r="JCN37" s="180"/>
      <c r="JCO37" s="180"/>
      <c r="JCP37" s="180"/>
      <c r="JCQ37" s="180"/>
      <c r="JCR37" s="180"/>
      <c r="JCS37" s="180"/>
      <c r="JCT37" s="180"/>
      <c r="JCU37" s="180"/>
      <c r="JCV37" s="180"/>
      <c r="JCW37" s="180"/>
      <c r="JCX37" s="180"/>
      <c r="JCY37" s="180"/>
      <c r="JCZ37" s="180"/>
      <c r="JDA37" s="180"/>
      <c r="JDB37" s="180"/>
      <c r="JDC37" s="180"/>
      <c r="JDD37" s="180"/>
      <c r="JDE37" s="180"/>
      <c r="JDF37" s="180"/>
      <c r="JDG37" s="180"/>
      <c r="JDH37" s="180"/>
      <c r="JDI37" s="180"/>
      <c r="JDJ37" s="180"/>
      <c r="JDK37" s="180"/>
      <c r="JDL37" s="180"/>
      <c r="JDM37" s="180"/>
      <c r="JDN37" s="180"/>
      <c r="JDO37" s="180"/>
      <c r="JDP37" s="180"/>
      <c r="JDQ37" s="180"/>
      <c r="JDR37" s="180"/>
      <c r="JDS37" s="180"/>
      <c r="JDT37" s="180"/>
      <c r="JDU37" s="180"/>
      <c r="JDV37" s="180"/>
      <c r="JDW37" s="180"/>
      <c r="JDX37" s="180"/>
      <c r="JDY37" s="180"/>
      <c r="JDZ37" s="180"/>
      <c r="JEA37" s="180"/>
      <c r="JEB37" s="180"/>
      <c r="JEC37" s="180"/>
      <c r="JED37" s="180"/>
      <c r="JEE37" s="180"/>
      <c r="JEF37" s="180"/>
      <c r="JEG37" s="180"/>
      <c r="JEH37" s="180"/>
      <c r="JEI37" s="180"/>
      <c r="JEJ37" s="180"/>
      <c r="JEK37" s="180"/>
      <c r="JEL37" s="180"/>
      <c r="JEM37" s="180"/>
      <c r="JEN37" s="180"/>
      <c r="JEO37" s="180"/>
      <c r="JEP37" s="180"/>
      <c r="JEQ37" s="180"/>
      <c r="JER37" s="180"/>
      <c r="JES37" s="180"/>
      <c r="JET37" s="180"/>
      <c r="JEU37" s="180"/>
      <c r="JEV37" s="180"/>
      <c r="JEW37" s="180"/>
      <c r="JEX37" s="180"/>
      <c r="JEY37" s="180"/>
      <c r="JEZ37" s="180"/>
      <c r="JFA37" s="180"/>
      <c r="JFB37" s="180"/>
      <c r="JFC37" s="180"/>
      <c r="JFD37" s="180"/>
      <c r="JFE37" s="180"/>
      <c r="JFF37" s="180"/>
      <c r="JFG37" s="180"/>
      <c r="JFH37" s="180"/>
      <c r="JFI37" s="180"/>
      <c r="JFJ37" s="180"/>
      <c r="JFK37" s="180"/>
      <c r="JFL37" s="180"/>
      <c r="JFM37" s="180"/>
      <c r="JFN37" s="180"/>
      <c r="JFO37" s="180"/>
      <c r="JFP37" s="180"/>
      <c r="JFQ37" s="180"/>
      <c r="JFR37" s="180"/>
      <c r="JFS37" s="180"/>
      <c r="JFT37" s="180"/>
      <c r="JFU37" s="180"/>
      <c r="JFV37" s="180"/>
      <c r="JFW37" s="180"/>
      <c r="JFX37" s="180"/>
      <c r="JFY37" s="180"/>
      <c r="JFZ37" s="180"/>
      <c r="JGA37" s="180"/>
      <c r="JGB37" s="180"/>
      <c r="JGC37" s="180"/>
      <c r="JGD37" s="180"/>
      <c r="JGE37" s="180"/>
      <c r="JGF37" s="180"/>
      <c r="JGG37" s="180"/>
      <c r="JGH37" s="180"/>
      <c r="JGI37" s="180"/>
      <c r="JGJ37" s="180"/>
      <c r="JGK37" s="180"/>
      <c r="JGL37" s="180"/>
      <c r="JGM37" s="180"/>
      <c r="JGN37" s="180"/>
      <c r="JGO37" s="180"/>
      <c r="JGP37" s="180"/>
      <c r="JGQ37" s="180"/>
      <c r="JGR37" s="180"/>
      <c r="JGS37" s="180"/>
      <c r="JGT37" s="180"/>
      <c r="JGU37" s="180"/>
      <c r="JGV37" s="180"/>
      <c r="JGW37" s="180"/>
      <c r="JGX37" s="180"/>
      <c r="JGY37" s="180"/>
      <c r="JGZ37" s="180"/>
      <c r="JHA37" s="180"/>
      <c r="JHB37" s="180"/>
      <c r="JHC37" s="180"/>
      <c r="JHD37" s="180"/>
      <c r="JHE37" s="180"/>
      <c r="JHF37" s="180"/>
      <c r="JHG37" s="180"/>
      <c r="JHH37" s="180"/>
      <c r="JHI37" s="180"/>
      <c r="JHJ37" s="180"/>
      <c r="JHK37" s="180"/>
      <c r="JHL37" s="180"/>
      <c r="JHM37" s="180"/>
      <c r="JHN37" s="180"/>
      <c r="JHO37" s="180"/>
      <c r="JHP37" s="180"/>
      <c r="JHQ37" s="180"/>
      <c r="JHR37" s="180"/>
      <c r="JHS37" s="180"/>
      <c r="JHT37" s="180"/>
      <c r="JHU37" s="180"/>
      <c r="JHV37" s="180"/>
      <c r="JHW37" s="180"/>
      <c r="JHX37" s="180"/>
      <c r="JHY37" s="180"/>
      <c r="JHZ37" s="180"/>
      <c r="JIA37" s="180"/>
      <c r="JIB37" s="180"/>
      <c r="JIC37" s="180"/>
      <c r="JID37" s="180"/>
      <c r="JIE37" s="180"/>
      <c r="JIF37" s="180"/>
      <c r="JIG37" s="180"/>
      <c r="JIH37" s="180"/>
      <c r="JII37" s="180"/>
      <c r="JIJ37" s="180"/>
      <c r="JIK37" s="180"/>
      <c r="JIL37" s="180"/>
      <c r="JIM37" s="180"/>
      <c r="JIN37" s="180"/>
      <c r="JIO37" s="180"/>
      <c r="JIP37" s="180"/>
      <c r="JIQ37" s="180"/>
      <c r="JIR37" s="180"/>
      <c r="JIS37" s="180"/>
      <c r="JIT37" s="180"/>
      <c r="JIU37" s="180"/>
      <c r="JIV37" s="180"/>
      <c r="JIW37" s="180"/>
      <c r="JIX37" s="180"/>
      <c r="JIY37" s="180"/>
      <c r="JIZ37" s="180"/>
      <c r="JJA37" s="180"/>
      <c r="JJB37" s="180"/>
      <c r="JJC37" s="180"/>
      <c r="JJD37" s="180"/>
      <c r="JJE37" s="180"/>
      <c r="JJF37" s="180"/>
      <c r="JJG37" s="180"/>
      <c r="JJH37" s="180"/>
      <c r="JJI37" s="180"/>
      <c r="JJJ37" s="180"/>
      <c r="JJK37" s="180"/>
      <c r="JJL37" s="180"/>
      <c r="JJM37" s="180"/>
      <c r="JJN37" s="180"/>
      <c r="JJO37" s="180"/>
      <c r="JJP37" s="180"/>
      <c r="JJQ37" s="180"/>
      <c r="JJR37" s="180"/>
      <c r="JJS37" s="180"/>
      <c r="JJT37" s="180"/>
      <c r="JJU37" s="180"/>
      <c r="JJV37" s="180"/>
      <c r="JJW37" s="180"/>
      <c r="JJX37" s="180"/>
      <c r="JJY37" s="180"/>
      <c r="JJZ37" s="180"/>
      <c r="JKA37" s="180"/>
      <c r="JKB37" s="180"/>
      <c r="JKC37" s="180"/>
      <c r="JKD37" s="180"/>
      <c r="JKE37" s="180"/>
      <c r="JKF37" s="180"/>
      <c r="JKG37" s="180"/>
      <c r="JKH37" s="180"/>
      <c r="JKI37" s="180"/>
      <c r="JKJ37" s="180"/>
      <c r="JKK37" s="180"/>
      <c r="JKL37" s="180"/>
      <c r="JKM37" s="180"/>
      <c r="JKN37" s="180"/>
      <c r="JKO37" s="180"/>
      <c r="JKP37" s="180"/>
      <c r="JKQ37" s="180"/>
      <c r="JKR37" s="180"/>
      <c r="JKS37" s="180"/>
      <c r="JKT37" s="180"/>
      <c r="JKU37" s="180"/>
      <c r="JKV37" s="180"/>
      <c r="JKW37" s="180"/>
      <c r="JKX37" s="180"/>
      <c r="JKY37" s="180"/>
      <c r="JKZ37" s="180"/>
      <c r="JLA37" s="180"/>
      <c r="JLB37" s="180"/>
      <c r="JLC37" s="180"/>
      <c r="JLD37" s="180"/>
      <c r="JLE37" s="180"/>
      <c r="JLF37" s="180"/>
      <c r="JLG37" s="180"/>
      <c r="JLH37" s="180"/>
      <c r="JLI37" s="180"/>
      <c r="JLJ37" s="180"/>
      <c r="JLK37" s="180"/>
      <c r="JLL37" s="180"/>
      <c r="JLM37" s="180"/>
      <c r="JLN37" s="180"/>
      <c r="JLO37" s="180"/>
      <c r="JLP37" s="180"/>
      <c r="JLQ37" s="180"/>
      <c r="JLR37" s="180"/>
      <c r="JLS37" s="180"/>
      <c r="JLT37" s="180"/>
      <c r="JLU37" s="180"/>
      <c r="JLV37" s="180"/>
      <c r="JLW37" s="180"/>
      <c r="JLX37" s="180"/>
      <c r="JLY37" s="180"/>
      <c r="JLZ37" s="180"/>
      <c r="JMA37" s="180"/>
      <c r="JMB37" s="180"/>
      <c r="JMC37" s="180"/>
      <c r="JMD37" s="180"/>
      <c r="JME37" s="180"/>
      <c r="JMF37" s="180"/>
      <c r="JMG37" s="180"/>
      <c r="JMH37" s="180"/>
      <c r="JMI37" s="180"/>
      <c r="JMJ37" s="180"/>
      <c r="JMK37" s="180"/>
      <c r="JML37" s="180"/>
      <c r="JMM37" s="180"/>
      <c r="JMN37" s="180"/>
      <c r="JMO37" s="180"/>
      <c r="JMP37" s="180"/>
      <c r="JMQ37" s="180"/>
      <c r="JMR37" s="180"/>
      <c r="JMS37" s="180"/>
      <c r="JMT37" s="180"/>
      <c r="JMU37" s="180"/>
      <c r="JMV37" s="180"/>
      <c r="JMW37" s="180"/>
      <c r="JMX37" s="180"/>
      <c r="JMY37" s="180"/>
      <c r="JMZ37" s="180"/>
      <c r="JNA37" s="180"/>
      <c r="JNB37" s="180"/>
      <c r="JNC37" s="180"/>
      <c r="JND37" s="180"/>
      <c r="JNE37" s="180"/>
      <c r="JNF37" s="180"/>
      <c r="JNG37" s="180"/>
      <c r="JNH37" s="180"/>
      <c r="JNI37" s="180"/>
      <c r="JNJ37" s="180"/>
      <c r="JNK37" s="180"/>
      <c r="JNL37" s="180"/>
      <c r="JNM37" s="180"/>
      <c r="JNN37" s="180"/>
      <c r="JNO37" s="180"/>
      <c r="JNP37" s="180"/>
      <c r="JNQ37" s="180"/>
      <c r="JNR37" s="180"/>
      <c r="JNS37" s="180"/>
      <c r="JNT37" s="180"/>
      <c r="JNU37" s="180"/>
      <c r="JNV37" s="180"/>
      <c r="JNW37" s="180"/>
      <c r="JNX37" s="180"/>
      <c r="JNY37" s="180"/>
      <c r="JNZ37" s="180"/>
      <c r="JOA37" s="180"/>
      <c r="JOB37" s="180"/>
      <c r="JOC37" s="180"/>
      <c r="JOD37" s="180"/>
      <c r="JOE37" s="180"/>
      <c r="JOF37" s="180"/>
      <c r="JOG37" s="180"/>
      <c r="JOH37" s="180"/>
      <c r="JOI37" s="180"/>
      <c r="JOJ37" s="180"/>
      <c r="JOK37" s="180"/>
      <c r="JOL37" s="180"/>
      <c r="JOM37" s="180"/>
      <c r="JON37" s="180"/>
      <c r="JOO37" s="180"/>
      <c r="JOP37" s="180"/>
      <c r="JOQ37" s="180"/>
      <c r="JOR37" s="180"/>
      <c r="JOS37" s="180"/>
      <c r="JOT37" s="180"/>
      <c r="JOU37" s="180"/>
      <c r="JOV37" s="180"/>
      <c r="JOW37" s="180"/>
      <c r="JOX37" s="180"/>
      <c r="JOY37" s="180"/>
      <c r="JOZ37" s="180"/>
      <c r="JPA37" s="180"/>
      <c r="JPB37" s="180"/>
      <c r="JPC37" s="180"/>
      <c r="JPD37" s="180"/>
      <c r="JPE37" s="180"/>
      <c r="JPF37" s="180"/>
      <c r="JPG37" s="180"/>
      <c r="JPH37" s="180"/>
      <c r="JPI37" s="180"/>
      <c r="JPJ37" s="180"/>
      <c r="JPK37" s="180"/>
      <c r="JPL37" s="180"/>
      <c r="JPM37" s="180"/>
      <c r="JPN37" s="180"/>
      <c r="JPO37" s="180"/>
      <c r="JPP37" s="180"/>
      <c r="JPQ37" s="180"/>
      <c r="JPR37" s="180"/>
      <c r="JPS37" s="180"/>
      <c r="JPT37" s="180"/>
      <c r="JPU37" s="180"/>
      <c r="JPV37" s="180"/>
      <c r="JPW37" s="180"/>
      <c r="JPX37" s="180"/>
      <c r="JPY37" s="180"/>
      <c r="JPZ37" s="180"/>
      <c r="JQA37" s="180"/>
      <c r="JQB37" s="180"/>
      <c r="JQC37" s="180"/>
      <c r="JQD37" s="180"/>
      <c r="JQE37" s="180"/>
      <c r="JQF37" s="180"/>
      <c r="JQG37" s="180"/>
      <c r="JQH37" s="180"/>
      <c r="JQI37" s="180"/>
      <c r="JQJ37" s="180"/>
      <c r="JQK37" s="180"/>
      <c r="JQL37" s="180"/>
      <c r="JQM37" s="180"/>
      <c r="JQN37" s="180"/>
      <c r="JQO37" s="180"/>
      <c r="JQP37" s="180"/>
      <c r="JQQ37" s="180"/>
      <c r="JQR37" s="180"/>
      <c r="JQS37" s="180"/>
      <c r="JQT37" s="180"/>
      <c r="JQU37" s="180"/>
      <c r="JQV37" s="180"/>
      <c r="JQW37" s="180"/>
      <c r="JQX37" s="180"/>
      <c r="JQY37" s="180"/>
      <c r="JQZ37" s="180"/>
      <c r="JRA37" s="180"/>
      <c r="JRB37" s="180"/>
      <c r="JRC37" s="180"/>
      <c r="JRD37" s="180"/>
      <c r="JRE37" s="180"/>
      <c r="JRF37" s="180"/>
      <c r="JRG37" s="180"/>
      <c r="JRH37" s="180"/>
      <c r="JRI37" s="180"/>
      <c r="JRJ37" s="180"/>
      <c r="JRK37" s="180"/>
      <c r="JRL37" s="180"/>
      <c r="JRM37" s="180"/>
      <c r="JRN37" s="180"/>
      <c r="JRO37" s="180"/>
      <c r="JRP37" s="180"/>
      <c r="JRQ37" s="180"/>
      <c r="JRR37" s="180"/>
      <c r="JRS37" s="180"/>
      <c r="JRT37" s="180"/>
      <c r="JRU37" s="180"/>
      <c r="JRV37" s="180"/>
      <c r="JRW37" s="180"/>
      <c r="JRX37" s="180"/>
      <c r="JRY37" s="180"/>
      <c r="JRZ37" s="180"/>
      <c r="JSA37" s="180"/>
      <c r="JSB37" s="180"/>
      <c r="JSC37" s="180"/>
      <c r="JSD37" s="180"/>
      <c r="JSE37" s="180"/>
      <c r="JSF37" s="180"/>
      <c r="JSG37" s="180"/>
      <c r="JSH37" s="180"/>
      <c r="JSI37" s="180"/>
      <c r="JSJ37" s="180"/>
      <c r="JSK37" s="180"/>
      <c r="JSL37" s="180"/>
      <c r="JSM37" s="180"/>
      <c r="JSN37" s="180"/>
      <c r="JSO37" s="180"/>
      <c r="JSP37" s="180"/>
      <c r="JSQ37" s="180"/>
      <c r="JSR37" s="180"/>
      <c r="JSS37" s="180"/>
      <c r="JST37" s="180"/>
      <c r="JSU37" s="180"/>
      <c r="JSV37" s="180"/>
      <c r="JSW37" s="180"/>
      <c r="JSX37" s="180"/>
      <c r="JSY37" s="180"/>
      <c r="JSZ37" s="180"/>
      <c r="JTA37" s="180"/>
      <c r="JTB37" s="180"/>
      <c r="JTC37" s="180"/>
      <c r="JTD37" s="180"/>
      <c r="JTE37" s="180"/>
      <c r="JTF37" s="180"/>
      <c r="JTG37" s="180"/>
      <c r="JTH37" s="180"/>
      <c r="JTI37" s="180"/>
      <c r="JTJ37" s="180"/>
      <c r="JTK37" s="180"/>
      <c r="JTL37" s="180"/>
      <c r="JTM37" s="180"/>
      <c r="JTN37" s="180"/>
      <c r="JTO37" s="180"/>
      <c r="JTP37" s="180"/>
      <c r="JTQ37" s="180"/>
      <c r="JTR37" s="180"/>
      <c r="JTS37" s="180"/>
      <c r="JTT37" s="180"/>
      <c r="JTU37" s="180"/>
      <c r="JTV37" s="180"/>
      <c r="JTW37" s="180"/>
      <c r="JTX37" s="180"/>
      <c r="JTY37" s="180"/>
      <c r="JTZ37" s="180"/>
      <c r="JUA37" s="180"/>
      <c r="JUB37" s="180"/>
      <c r="JUC37" s="180"/>
      <c r="JUD37" s="180"/>
      <c r="JUE37" s="180"/>
      <c r="JUF37" s="180"/>
      <c r="JUG37" s="180"/>
      <c r="JUH37" s="180"/>
      <c r="JUI37" s="180"/>
      <c r="JUJ37" s="180"/>
      <c r="JUK37" s="180"/>
      <c r="JUL37" s="180"/>
      <c r="JUM37" s="180"/>
      <c r="JUN37" s="180"/>
      <c r="JUO37" s="180"/>
      <c r="JUP37" s="180"/>
      <c r="JUQ37" s="180"/>
      <c r="JUR37" s="180"/>
      <c r="JUS37" s="180"/>
      <c r="JUT37" s="180"/>
      <c r="JUU37" s="180"/>
      <c r="JUV37" s="180"/>
      <c r="JUW37" s="180"/>
      <c r="JUX37" s="180"/>
      <c r="JUY37" s="180"/>
      <c r="JUZ37" s="180"/>
      <c r="JVA37" s="180"/>
      <c r="JVB37" s="180"/>
      <c r="JVC37" s="180"/>
      <c r="JVD37" s="180"/>
      <c r="JVE37" s="180"/>
      <c r="JVF37" s="180"/>
      <c r="JVG37" s="180"/>
      <c r="JVH37" s="180"/>
      <c r="JVI37" s="180"/>
      <c r="JVJ37" s="180"/>
      <c r="JVK37" s="180"/>
      <c r="JVL37" s="180"/>
      <c r="JVM37" s="180"/>
      <c r="JVN37" s="180"/>
      <c r="JVO37" s="180"/>
      <c r="JVP37" s="180"/>
      <c r="JVQ37" s="180"/>
      <c r="JVR37" s="180"/>
      <c r="JVS37" s="180"/>
      <c r="JVT37" s="180"/>
      <c r="JVU37" s="180"/>
      <c r="JVV37" s="180"/>
      <c r="JVW37" s="180"/>
      <c r="JVX37" s="180"/>
      <c r="JVY37" s="180"/>
      <c r="JVZ37" s="180"/>
      <c r="JWA37" s="180"/>
      <c r="JWB37" s="180"/>
      <c r="JWC37" s="180"/>
      <c r="JWD37" s="180"/>
      <c r="JWE37" s="180"/>
      <c r="JWF37" s="180"/>
      <c r="JWG37" s="180"/>
      <c r="JWH37" s="180"/>
      <c r="JWI37" s="180"/>
      <c r="JWJ37" s="180"/>
      <c r="JWK37" s="180"/>
      <c r="JWL37" s="180"/>
      <c r="JWM37" s="180"/>
      <c r="JWN37" s="180"/>
      <c r="JWO37" s="180"/>
      <c r="JWP37" s="180"/>
      <c r="JWQ37" s="180"/>
      <c r="JWR37" s="180"/>
      <c r="JWS37" s="180"/>
      <c r="JWT37" s="180"/>
      <c r="JWU37" s="180"/>
      <c r="JWV37" s="180"/>
      <c r="JWW37" s="180"/>
      <c r="JWX37" s="180"/>
      <c r="JWY37" s="180"/>
      <c r="JWZ37" s="180"/>
      <c r="JXA37" s="180"/>
      <c r="JXB37" s="180"/>
      <c r="JXC37" s="180"/>
      <c r="JXD37" s="180"/>
      <c r="JXE37" s="180"/>
      <c r="JXF37" s="180"/>
      <c r="JXG37" s="180"/>
      <c r="JXH37" s="180"/>
      <c r="JXI37" s="180"/>
      <c r="JXJ37" s="180"/>
      <c r="JXK37" s="180"/>
      <c r="JXL37" s="180"/>
      <c r="JXM37" s="180"/>
      <c r="JXN37" s="180"/>
      <c r="JXO37" s="180"/>
      <c r="JXP37" s="180"/>
      <c r="JXQ37" s="180"/>
      <c r="JXR37" s="180"/>
      <c r="JXS37" s="180"/>
      <c r="JXT37" s="180"/>
      <c r="JXU37" s="180"/>
      <c r="JXV37" s="180"/>
      <c r="JXW37" s="180"/>
      <c r="JXX37" s="180"/>
      <c r="JXY37" s="180"/>
      <c r="JXZ37" s="180"/>
      <c r="JYA37" s="180"/>
      <c r="JYB37" s="180"/>
      <c r="JYC37" s="180"/>
      <c r="JYD37" s="180"/>
      <c r="JYE37" s="180"/>
      <c r="JYF37" s="180"/>
      <c r="JYG37" s="180"/>
      <c r="JYH37" s="180"/>
      <c r="JYI37" s="180"/>
      <c r="JYJ37" s="180"/>
      <c r="JYK37" s="180"/>
      <c r="JYL37" s="180"/>
      <c r="JYM37" s="180"/>
      <c r="JYN37" s="180"/>
      <c r="JYO37" s="180"/>
      <c r="JYP37" s="180"/>
      <c r="JYQ37" s="180"/>
      <c r="JYR37" s="180"/>
      <c r="JYS37" s="180"/>
      <c r="JYT37" s="180"/>
      <c r="JYU37" s="180"/>
      <c r="JYV37" s="180"/>
      <c r="JYW37" s="180"/>
      <c r="JYX37" s="180"/>
      <c r="JYY37" s="180"/>
      <c r="JYZ37" s="180"/>
      <c r="JZA37" s="180"/>
      <c r="JZB37" s="180"/>
      <c r="JZC37" s="180"/>
      <c r="JZD37" s="180"/>
      <c r="JZE37" s="180"/>
      <c r="JZF37" s="180"/>
      <c r="JZG37" s="180"/>
      <c r="JZH37" s="180"/>
      <c r="JZI37" s="180"/>
      <c r="JZJ37" s="180"/>
      <c r="JZK37" s="180"/>
      <c r="JZL37" s="180"/>
      <c r="JZM37" s="180"/>
      <c r="JZN37" s="180"/>
      <c r="JZO37" s="180"/>
      <c r="JZP37" s="180"/>
      <c r="JZQ37" s="180"/>
      <c r="JZR37" s="180"/>
      <c r="JZS37" s="180"/>
      <c r="JZT37" s="180"/>
      <c r="JZU37" s="180"/>
      <c r="JZV37" s="180"/>
      <c r="JZW37" s="180"/>
      <c r="JZX37" s="180"/>
      <c r="JZY37" s="180"/>
      <c r="JZZ37" s="180"/>
      <c r="KAA37" s="180"/>
      <c r="KAB37" s="180"/>
      <c r="KAC37" s="180"/>
      <c r="KAD37" s="180"/>
      <c r="KAE37" s="180"/>
      <c r="KAF37" s="180"/>
      <c r="KAG37" s="180"/>
      <c r="KAH37" s="180"/>
      <c r="KAI37" s="180"/>
      <c r="KAJ37" s="180"/>
      <c r="KAK37" s="180"/>
      <c r="KAL37" s="180"/>
      <c r="KAM37" s="180"/>
      <c r="KAN37" s="180"/>
      <c r="KAO37" s="180"/>
      <c r="KAP37" s="180"/>
      <c r="KAQ37" s="180"/>
      <c r="KAR37" s="180"/>
      <c r="KAS37" s="180"/>
      <c r="KAT37" s="180"/>
      <c r="KAU37" s="180"/>
      <c r="KAV37" s="180"/>
      <c r="KAW37" s="180"/>
      <c r="KAX37" s="180"/>
      <c r="KAY37" s="180"/>
      <c r="KAZ37" s="180"/>
      <c r="KBA37" s="180"/>
      <c r="KBB37" s="180"/>
      <c r="KBC37" s="180"/>
      <c r="KBD37" s="180"/>
      <c r="KBE37" s="180"/>
      <c r="KBF37" s="180"/>
      <c r="KBG37" s="180"/>
      <c r="KBH37" s="180"/>
      <c r="KBI37" s="180"/>
      <c r="KBJ37" s="180"/>
      <c r="KBK37" s="180"/>
      <c r="KBL37" s="180"/>
      <c r="KBM37" s="180"/>
      <c r="KBN37" s="180"/>
      <c r="KBO37" s="180"/>
      <c r="KBP37" s="180"/>
      <c r="KBQ37" s="180"/>
      <c r="KBR37" s="180"/>
      <c r="KBS37" s="180"/>
      <c r="KBT37" s="180"/>
      <c r="KBU37" s="180"/>
      <c r="KBV37" s="180"/>
      <c r="KBW37" s="180"/>
      <c r="KBX37" s="180"/>
      <c r="KBY37" s="180"/>
      <c r="KBZ37" s="180"/>
      <c r="KCA37" s="180"/>
      <c r="KCB37" s="180"/>
      <c r="KCC37" s="180"/>
      <c r="KCD37" s="180"/>
      <c r="KCE37" s="180"/>
      <c r="KCF37" s="180"/>
      <c r="KCG37" s="180"/>
      <c r="KCH37" s="180"/>
      <c r="KCI37" s="180"/>
      <c r="KCJ37" s="180"/>
      <c r="KCK37" s="180"/>
      <c r="KCL37" s="180"/>
      <c r="KCM37" s="180"/>
      <c r="KCN37" s="180"/>
      <c r="KCO37" s="180"/>
      <c r="KCP37" s="180"/>
      <c r="KCQ37" s="180"/>
      <c r="KCR37" s="180"/>
      <c r="KCS37" s="180"/>
      <c r="KCT37" s="180"/>
      <c r="KCU37" s="180"/>
      <c r="KCV37" s="180"/>
      <c r="KCW37" s="180"/>
      <c r="KCX37" s="180"/>
      <c r="KCY37" s="180"/>
      <c r="KCZ37" s="180"/>
      <c r="KDA37" s="180"/>
      <c r="KDB37" s="180"/>
      <c r="KDC37" s="180"/>
      <c r="KDD37" s="180"/>
      <c r="KDE37" s="180"/>
      <c r="KDF37" s="180"/>
      <c r="KDG37" s="180"/>
      <c r="KDH37" s="180"/>
      <c r="KDI37" s="180"/>
      <c r="KDJ37" s="180"/>
      <c r="KDK37" s="180"/>
      <c r="KDL37" s="180"/>
      <c r="KDM37" s="180"/>
      <c r="KDN37" s="180"/>
      <c r="KDO37" s="180"/>
      <c r="KDP37" s="180"/>
      <c r="KDQ37" s="180"/>
      <c r="KDR37" s="180"/>
      <c r="KDS37" s="180"/>
      <c r="KDT37" s="180"/>
      <c r="KDU37" s="180"/>
      <c r="KDV37" s="180"/>
      <c r="KDW37" s="180"/>
      <c r="KDX37" s="180"/>
      <c r="KDY37" s="180"/>
      <c r="KDZ37" s="180"/>
      <c r="KEA37" s="180"/>
      <c r="KEB37" s="180"/>
      <c r="KEC37" s="180"/>
      <c r="KED37" s="180"/>
      <c r="KEE37" s="180"/>
      <c r="KEF37" s="180"/>
      <c r="KEG37" s="180"/>
      <c r="KEH37" s="180"/>
      <c r="KEI37" s="180"/>
      <c r="KEJ37" s="180"/>
      <c r="KEK37" s="180"/>
      <c r="KEL37" s="180"/>
      <c r="KEM37" s="180"/>
      <c r="KEN37" s="180"/>
      <c r="KEO37" s="180"/>
      <c r="KEP37" s="180"/>
      <c r="KEQ37" s="180"/>
      <c r="KER37" s="180"/>
      <c r="KES37" s="180"/>
      <c r="KET37" s="180"/>
      <c r="KEU37" s="180"/>
      <c r="KEV37" s="180"/>
      <c r="KEW37" s="180"/>
      <c r="KEX37" s="180"/>
      <c r="KEY37" s="180"/>
      <c r="KEZ37" s="180"/>
      <c r="KFA37" s="180"/>
      <c r="KFB37" s="180"/>
      <c r="KFC37" s="180"/>
      <c r="KFD37" s="180"/>
      <c r="KFE37" s="180"/>
      <c r="KFF37" s="180"/>
      <c r="KFG37" s="180"/>
      <c r="KFH37" s="180"/>
      <c r="KFI37" s="180"/>
      <c r="KFJ37" s="180"/>
      <c r="KFK37" s="180"/>
      <c r="KFL37" s="180"/>
      <c r="KFM37" s="180"/>
      <c r="KFN37" s="180"/>
      <c r="KFO37" s="180"/>
      <c r="KFP37" s="180"/>
      <c r="KFQ37" s="180"/>
      <c r="KFR37" s="180"/>
      <c r="KFS37" s="180"/>
      <c r="KFT37" s="180"/>
      <c r="KFU37" s="180"/>
      <c r="KFV37" s="180"/>
      <c r="KFW37" s="180"/>
      <c r="KFX37" s="180"/>
      <c r="KFY37" s="180"/>
      <c r="KFZ37" s="180"/>
      <c r="KGA37" s="180"/>
      <c r="KGB37" s="180"/>
      <c r="KGC37" s="180"/>
      <c r="KGD37" s="180"/>
      <c r="KGE37" s="180"/>
      <c r="KGF37" s="180"/>
      <c r="KGG37" s="180"/>
      <c r="KGH37" s="180"/>
      <c r="KGI37" s="180"/>
      <c r="KGJ37" s="180"/>
      <c r="KGK37" s="180"/>
      <c r="KGL37" s="180"/>
      <c r="KGM37" s="180"/>
      <c r="KGN37" s="180"/>
      <c r="KGO37" s="180"/>
      <c r="KGP37" s="180"/>
      <c r="KGQ37" s="180"/>
      <c r="KGR37" s="180"/>
      <c r="KGS37" s="180"/>
      <c r="KGT37" s="180"/>
      <c r="KGU37" s="180"/>
      <c r="KGV37" s="180"/>
      <c r="KGW37" s="180"/>
      <c r="KGX37" s="180"/>
      <c r="KGY37" s="180"/>
      <c r="KGZ37" s="180"/>
      <c r="KHA37" s="180"/>
      <c r="KHB37" s="180"/>
      <c r="KHC37" s="180"/>
      <c r="KHD37" s="180"/>
      <c r="KHE37" s="180"/>
      <c r="KHF37" s="180"/>
      <c r="KHG37" s="180"/>
      <c r="KHH37" s="180"/>
      <c r="KHI37" s="180"/>
      <c r="KHJ37" s="180"/>
      <c r="KHK37" s="180"/>
      <c r="KHL37" s="180"/>
      <c r="KHM37" s="180"/>
      <c r="KHN37" s="180"/>
      <c r="KHO37" s="180"/>
      <c r="KHP37" s="180"/>
      <c r="KHQ37" s="180"/>
      <c r="KHR37" s="180"/>
      <c r="KHS37" s="180"/>
      <c r="KHT37" s="180"/>
      <c r="KHU37" s="180"/>
      <c r="KHV37" s="180"/>
      <c r="KHW37" s="180"/>
      <c r="KHX37" s="180"/>
      <c r="KHY37" s="180"/>
      <c r="KHZ37" s="180"/>
      <c r="KIA37" s="180"/>
      <c r="KIB37" s="180"/>
      <c r="KIC37" s="180"/>
      <c r="KID37" s="180"/>
      <c r="KIE37" s="180"/>
      <c r="KIF37" s="180"/>
      <c r="KIG37" s="180"/>
      <c r="KIH37" s="180"/>
      <c r="KII37" s="180"/>
      <c r="KIJ37" s="180"/>
      <c r="KIK37" s="180"/>
      <c r="KIL37" s="180"/>
      <c r="KIM37" s="180"/>
      <c r="KIN37" s="180"/>
      <c r="KIO37" s="180"/>
      <c r="KIP37" s="180"/>
      <c r="KIQ37" s="180"/>
      <c r="KIR37" s="180"/>
      <c r="KIS37" s="180"/>
      <c r="KIT37" s="180"/>
      <c r="KIU37" s="180"/>
      <c r="KIV37" s="180"/>
      <c r="KIW37" s="180"/>
      <c r="KIX37" s="180"/>
      <c r="KIY37" s="180"/>
      <c r="KIZ37" s="180"/>
      <c r="KJA37" s="180"/>
      <c r="KJB37" s="180"/>
      <c r="KJC37" s="180"/>
      <c r="KJD37" s="180"/>
      <c r="KJE37" s="180"/>
      <c r="KJF37" s="180"/>
      <c r="KJG37" s="180"/>
      <c r="KJH37" s="180"/>
      <c r="KJI37" s="180"/>
      <c r="KJJ37" s="180"/>
      <c r="KJK37" s="180"/>
      <c r="KJL37" s="180"/>
      <c r="KJM37" s="180"/>
      <c r="KJN37" s="180"/>
      <c r="KJO37" s="180"/>
      <c r="KJP37" s="180"/>
      <c r="KJQ37" s="180"/>
      <c r="KJR37" s="180"/>
      <c r="KJS37" s="180"/>
      <c r="KJT37" s="180"/>
      <c r="KJU37" s="180"/>
      <c r="KJV37" s="180"/>
      <c r="KJW37" s="180"/>
      <c r="KJX37" s="180"/>
      <c r="KJY37" s="180"/>
      <c r="KJZ37" s="180"/>
      <c r="KKA37" s="180"/>
      <c r="KKB37" s="180"/>
      <c r="KKC37" s="180"/>
      <c r="KKD37" s="180"/>
      <c r="KKE37" s="180"/>
      <c r="KKF37" s="180"/>
      <c r="KKG37" s="180"/>
      <c r="KKH37" s="180"/>
      <c r="KKI37" s="180"/>
      <c r="KKJ37" s="180"/>
      <c r="KKK37" s="180"/>
      <c r="KKL37" s="180"/>
      <c r="KKM37" s="180"/>
      <c r="KKN37" s="180"/>
      <c r="KKO37" s="180"/>
      <c r="KKP37" s="180"/>
      <c r="KKQ37" s="180"/>
      <c r="KKR37" s="180"/>
      <c r="KKS37" s="180"/>
      <c r="KKT37" s="180"/>
      <c r="KKU37" s="180"/>
      <c r="KKV37" s="180"/>
      <c r="KKW37" s="180"/>
      <c r="KKX37" s="180"/>
      <c r="KKY37" s="180"/>
      <c r="KKZ37" s="180"/>
      <c r="KLA37" s="180"/>
      <c r="KLB37" s="180"/>
      <c r="KLC37" s="180"/>
      <c r="KLD37" s="180"/>
      <c r="KLE37" s="180"/>
      <c r="KLF37" s="180"/>
      <c r="KLG37" s="180"/>
      <c r="KLH37" s="180"/>
      <c r="KLI37" s="180"/>
      <c r="KLJ37" s="180"/>
      <c r="KLK37" s="180"/>
      <c r="KLL37" s="180"/>
      <c r="KLM37" s="180"/>
      <c r="KLN37" s="180"/>
      <c r="KLO37" s="180"/>
      <c r="KLP37" s="180"/>
      <c r="KLQ37" s="180"/>
      <c r="KLR37" s="180"/>
      <c r="KLS37" s="180"/>
      <c r="KLT37" s="180"/>
      <c r="KLU37" s="180"/>
      <c r="KLV37" s="180"/>
      <c r="KLW37" s="180"/>
      <c r="KLX37" s="180"/>
      <c r="KLY37" s="180"/>
      <c r="KLZ37" s="180"/>
      <c r="KMA37" s="180"/>
      <c r="KMB37" s="180"/>
      <c r="KMC37" s="180"/>
      <c r="KMD37" s="180"/>
      <c r="KME37" s="180"/>
      <c r="KMF37" s="180"/>
      <c r="KMG37" s="180"/>
      <c r="KMH37" s="180"/>
      <c r="KMI37" s="180"/>
      <c r="KMJ37" s="180"/>
      <c r="KMK37" s="180"/>
      <c r="KML37" s="180"/>
      <c r="KMM37" s="180"/>
      <c r="KMN37" s="180"/>
      <c r="KMO37" s="180"/>
      <c r="KMP37" s="180"/>
      <c r="KMQ37" s="180"/>
      <c r="KMR37" s="180"/>
      <c r="KMS37" s="180"/>
      <c r="KMT37" s="180"/>
      <c r="KMU37" s="180"/>
      <c r="KMV37" s="180"/>
      <c r="KMW37" s="180"/>
      <c r="KMX37" s="180"/>
      <c r="KMY37" s="180"/>
      <c r="KMZ37" s="180"/>
      <c r="KNA37" s="180"/>
      <c r="KNB37" s="180"/>
      <c r="KNC37" s="180"/>
      <c r="KND37" s="180"/>
      <c r="KNE37" s="180"/>
      <c r="KNF37" s="180"/>
      <c r="KNG37" s="180"/>
      <c r="KNH37" s="180"/>
      <c r="KNI37" s="180"/>
      <c r="KNJ37" s="180"/>
      <c r="KNK37" s="180"/>
      <c r="KNL37" s="180"/>
      <c r="KNM37" s="180"/>
      <c r="KNN37" s="180"/>
      <c r="KNO37" s="180"/>
      <c r="KNP37" s="180"/>
      <c r="KNQ37" s="180"/>
      <c r="KNR37" s="180"/>
      <c r="KNS37" s="180"/>
      <c r="KNT37" s="180"/>
      <c r="KNU37" s="180"/>
      <c r="KNV37" s="180"/>
      <c r="KNW37" s="180"/>
      <c r="KNX37" s="180"/>
      <c r="KNY37" s="180"/>
      <c r="KNZ37" s="180"/>
      <c r="KOA37" s="180"/>
      <c r="KOB37" s="180"/>
      <c r="KOC37" s="180"/>
      <c r="KOD37" s="180"/>
      <c r="KOE37" s="180"/>
      <c r="KOF37" s="180"/>
      <c r="KOG37" s="180"/>
      <c r="KOH37" s="180"/>
      <c r="KOI37" s="180"/>
      <c r="KOJ37" s="180"/>
      <c r="KOK37" s="180"/>
      <c r="KOL37" s="180"/>
      <c r="KOM37" s="180"/>
      <c r="KON37" s="180"/>
      <c r="KOO37" s="180"/>
      <c r="KOP37" s="180"/>
      <c r="KOQ37" s="180"/>
      <c r="KOR37" s="180"/>
      <c r="KOS37" s="180"/>
      <c r="KOT37" s="180"/>
      <c r="KOU37" s="180"/>
      <c r="KOV37" s="180"/>
      <c r="KOW37" s="180"/>
      <c r="KOX37" s="180"/>
      <c r="KOY37" s="180"/>
      <c r="KOZ37" s="180"/>
      <c r="KPA37" s="180"/>
      <c r="KPB37" s="180"/>
      <c r="KPC37" s="180"/>
      <c r="KPD37" s="180"/>
      <c r="KPE37" s="180"/>
      <c r="KPF37" s="180"/>
      <c r="KPG37" s="180"/>
      <c r="KPH37" s="180"/>
      <c r="KPI37" s="180"/>
      <c r="KPJ37" s="180"/>
      <c r="KPK37" s="180"/>
      <c r="KPL37" s="180"/>
      <c r="KPM37" s="180"/>
      <c r="KPN37" s="180"/>
      <c r="KPO37" s="180"/>
      <c r="KPP37" s="180"/>
      <c r="KPQ37" s="180"/>
      <c r="KPR37" s="180"/>
      <c r="KPS37" s="180"/>
      <c r="KPT37" s="180"/>
      <c r="KPU37" s="180"/>
      <c r="KPV37" s="180"/>
      <c r="KPW37" s="180"/>
      <c r="KPX37" s="180"/>
      <c r="KPY37" s="180"/>
      <c r="KPZ37" s="180"/>
      <c r="KQA37" s="180"/>
      <c r="KQB37" s="180"/>
      <c r="KQC37" s="180"/>
      <c r="KQD37" s="180"/>
      <c r="KQE37" s="180"/>
      <c r="KQF37" s="180"/>
      <c r="KQG37" s="180"/>
      <c r="KQH37" s="180"/>
      <c r="KQI37" s="180"/>
      <c r="KQJ37" s="180"/>
      <c r="KQK37" s="180"/>
      <c r="KQL37" s="180"/>
      <c r="KQM37" s="180"/>
      <c r="KQN37" s="180"/>
      <c r="KQO37" s="180"/>
      <c r="KQP37" s="180"/>
      <c r="KQQ37" s="180"/>
      <c r="KQR37" s="180"/>
      <c r="KQS37" s="180"/>
      <c r="KQT37" s="180"/>
      <c r="KQU37" s="180"/>
      <c r="KQV37" s="180"/>
      <c r="KQW37" s="180"/>
      <c r="KQX37" s="180"/>
      <c r="KQY37" s="180"/>
      <c r="KQZ37" s="180"/>
      <c r="KRA37" s="180"/>
      <c r="KRB37" s="180"/>
      <c r="KRC37" s="180"/>
      <c r="KRD37" s="180"/>
      <c r="KRE37" s="180"/>
      <c r="KRF37" s="180"/>
      <c r="KRG37" s="180"/>
      <c r="KRH37" s="180"/>
      <c r="KRI37" s="180"/>
      <c r="KRJ37" s="180"/>
      <c r="KRK37" s="180"/>
      <c r="KRL37" s="180"/>
      <c r="KRM37" s="180"/>
      <c r="KRN37" s="180"/>
      <c r="KRO37" s="180"/>
      <c r="KRP37" s="180"/>
      <c r="KRQ37" s="180"/>
      <c r="KRR37" s="180"/>
      <c r="KRS37" s="180"/>
      <c r="KRT37" s="180"/>
      <c r="KRU37" s="180"/>
      <c r="KRV37" s="180"/>
      <c r="KRW37" s="180"/>
      <c r="KRX37" s="180"/>
      <c r="KRY37" s="180"/>
      <c r="KRZ37" s="180"/>
      <c r="KSA37" s="180"/>
      <c r="KSB37" s="180"/>
      <c r="KSC37" s="180"/>
      <c r="KSD37" s="180"/>
      <c r="KSE37" s="180"/>
      <c r="KSF37" s="180"/>
      <c r="KSG37" s="180"/>
      <c r="KSH37" s="180"/>
      <c r="KSI37" s="180"/>
      <c r="KSJ37" s="180"/>
      <c r="KSK37" s="180"/>
      <c r="KSL37" s="180"/>
      <c r="KSM37" s="180"/>
      <c r="KSN37" s="180"/>
      <c r="KSO37" s="180"/>
      <c r="KSP37" s="180"/>
      <c r="KSQ37" s="180"/>
      <c r="KSR37" s="180"/>
      <c r="KSS37" s="180"/>
      <c r="KST37" s="180"/>
      <c r="KSU37" s="180"/>
      <c r="KSV37" s="180"/>
      <c r="KSW37" s="180"/>
      <c r="KSX37" s="180"/>
      <c r="KSY37" s="180"/>
      <c r="KSZ37" s="180"/>
      <c r="KTA37" s="180"/>
      <c r="KTB37" s="180"/>
      <c r="KTC37" s="180"/>
      <c r="KTD37" s="180"/>
      <c r="KTE37" s="180"/>
      <c r="KTF37" s="180"/>
      <c r="KTG37" s="180"/>
      <c r="KTH37" s="180"/>
      <c r="KTI37" s="180"/>
      <c r="KTJ37" s="180"/>
      <c r="KTK37" s="180"/>
      <c r="KTL37" s="180"/>
      <c r="KTM37" s="180"/>
      <c r="KTN37" s="180"/>
      <c r="KTO37" s="180"/>
      <c r="KTP37" s="180"/>
      <c r="KTQ37" s="180"/>
      <c r="KTR37" s="180"/>
      <c r="KTS37" s="180"/>
      <c r="KTT37" s="180"/>
      <c r="KTU37" s="180"/>
      <c r="KTV37" s="180"/>
      <c r="KTW37" s="180"/>
      <c r="KTX37" s="180"/>
      <c r="KTY37" s="180"/>
      <c r="KTZ37" s="180"/>
      <c r="KUA37" s="180"/>
      <c r="KUB37" s="180"/>
      <c r="KUC37" s="180"/>
      <c r="KUD37" s="180"/>
      <c r="KUE37" s="180"/>
      <c r="KUF37" s="180"/>
      <c r="KUG37" s="180"/>
      <c r="KUH37" s="180"/>
      <c r="KUI37" s="180"/>
      <c r="KUJ37" s="180"/>
      <c r="KUK37" s="180"/>
      <c r="KUL37" s="180"/>
      <c r="KUM37" s="180"/>
      <c r="KUN37" s="180"/>
      <c r="KUO37" s="180"/>
      <c r="KUP37" s="180"/>
      <c r="KUQ37" s="180"/>
      <c r="KUR37" s="180"/>
      <c r="KUS37" s="180"/>
      <c r="KUT37" s="180"/>
      <c r="KUU37" s="180"/>
      <c r="KUV37" s="180"/>
      <c r="KUW37" s="180"/>
      <c r="KUX37" s="180"/>
      <c r="KUY37" s="180"/>
      <c r="KUZ37" s="180"/>
      <c r="KVA37" s="180"/>
      <c r="KVB37" s="180"/>
      <c r="KVC37" s="180"/>
      <c r="KVD37" s="180"/>
      <c r="KVE37" s="180"/>
      <c r="KVF37" s="180"/>
      <c r="KVG37" s="180"/>
      <c r="KVH37" s="180"/>
      <c r="KVI37" s="180"/>
      <c r="KVJ37" s="180"/>
      <c r="KVK37" s="180"/>
      <c r="KVL37" s="180"/>
      <c r="KVM37" s="180"/>
      <c r="KVN37" s="180"/>
      <c r="KVO37" s="180"/>
      <c r="KVP37" s="180"/>
      <c r="KVQ37" s="180"/>
      <c r="KVR37" s="180"/>
      <c r="KVS37" s="180"/>
      <c r="KVT37" s="180"/>
      <c r="KVU37" s="180"/>
      <c r="KVV37" s="180"/>
      <c r="KVW37" s="180"/>
      <c r="KVX37" s="180"/>
      <c r="KVY37" s="180"/>
      <c r="KVZ37" s="180"/>
      <c r="KWA37" s="180"/>
      <c r="KWB37" s="180"/>
      <c r="KWC37" s="180"/>
      <c r="KWD37" s="180"/>
      <c r="KWE37" s="180"/>
      <c r="KWF37" s="180"/>
      <c r="KWG37" s="180"/>
      <c r="KWH37" s="180"/>
      <c r="KWI37" s="180"/>
      <c r="KWJ37" s="180"/>
      <c r="KWK37" s="180"/>
      <c r="KWL37" s="180"/>
      <c r="KWM37" s="180"/>
      <c r="KWN37" s="180"/>
      <c r="KWO37" s="180"/>
      <c r="KWP37" s="180"/>
      <c r="KWQ37" s="180"/>
      <c r="KWR37" s="180"/>
      <c r="KWS37" s="180"/>
      <c r="KWT37" s="180"/>
      <c r="KWU37" s="180"/>
      <c r="KWV37" s="180"/>
      <c r="KWW37" s="180"/>
      <c r="KWX37" s="180"/>
      <c r="KWY37" s="180"/>
      <c r="KWZ37" s="180"/>
      <c r="KXA37" s="180"/>
      <c r="KXB37" s="180"/>
      <c r="KXC37" s="180"/>
      <c r="KXD37" s="180"/>
      <c r="KXE37" s="180"/>
      <c r="KXF37" s="180"/>
      <c r="KXG37" s="180"/>
      <c r="KXH37" s="180"/>
      <c r="KXI37" s="180"/>
      <c r="KXJ37" s="180"/>
      <c r="KXK37" s="180"/>
      <c r="KXL37" s="180"/>
      <c r="KXM37" s="180"/>
      <c r="KXN37" s="180"/>
      <c r="KXO37" s="180"/>
      <c r="KXP37" s="180"/>
      <c r="KXQ37" s="180"/>
      <c r="KXR37" s="180"/>
      <c r="KXS37" s="180"/>
      <c r="KXT37" s="180"/>
      <c r="KXU37" s="180"/>
      <c r="KXV37" s="180"/>
      <c r="KXW37" s="180"/>
      <c r="KXX37" s="180"/>
      <c r="KXY37" s="180"/>
      <c r="KXZ37" s="180"/>
      <c r="KYA37" s="180"/>
      <c r="KYB37" s="180"/>
      <c r="KYC37" s="180"/>
      <c r="KYD37" s="180"/>
      <c r="KYE37" s="180"/>
      <c r="KYF37" s="180"/>
      <c r="KYG37" s="180"/>
      <c r="KYH37" s="180"/>
      <c r="KYI37" s="180"/>
      <c r="KYJ37" s="180"/>
      <c r="KYK37" s="180"/>
      <c r="KYL37" s="180"/>
      <c r="KYM37" s="180"/>
      <c r="KYN37" s="180"/>
      <c r="KYO37" s="180"/>
      <c r="KYP37" s="180"/>
      <c r="KYQ37" s="180"/>
      <c r="KYR37" s="180"/>
      <c r="KYS37" s="180"/>
      <c r="KYT37" s="180"/>
      <c r="KYU37" s="180"/>
      <c r="KYV37" s="180"/>
      <c r="KYW37" s="180"/>
      <c r="KYX37" s="180"/>
      <c r="KYY37" s="180"/>
      <c r="KYZ37" s="180"/>
      <c r="KZA37" s="180"/>
      <c r="KZB37" s="180"/>
      <c r="KZC37" s="180"/>
      <c r="KZD37" s="180"/>
      <c r="KZE37" s="180"/>
      <c r="KZF37" s="180"/>
      <c r="KZG37" s="180"/>
      <c r="KZH37" s="180"/>
      <c r="KZI37" s="180"/>
      <c r="KZJ37" s="180"/>
      <c r="KZK37" s="180"/>
      <c r="KZL37" s="180"/>
      <c r="KZM37" s="180"/>
      <c r="KZN37" s="180"/>
      <c r="KZO37" s="180"/>
      <c r="KZP37" s="180"/>
      <c r="KZQ37" s="180"/>
      <c r="KZR37" s="180"/>
      <c r="KZS37" s="180"/>
      <c r="KZT37" s="180"/>
      <c r="KZU37" s="180"/>
      <c r="KZV37" s="180"/>
      <c r="KZW37" s="180"/>
      <c r="KZX37" s="180"/>
      <c r="KZY37" s="180"/>
      <c r="KZZ37" s="180"/>
      <c r="LAA37" s="180"/>
      <c r="LAB37" s="180"/>
      <c r="LAC37" s="180"/>
      <c r="LAD37" s="180"/>
      <c r="LAE37" s="180"/>
      <c r="LAF37" s="180"/>
      <c r="LAG37" s="180"/>
      <c r="LAH37" s="180"/>
      <c r="LAI37" s="180"/>
      <c r="LAJ37" s="180"/>
      <c r="LAK37" s="180"/>
      <c r="LAL37" s="180"/>
      <c r="LAM37" s="180"/>
      <c r="LAN37" s="180"/>
      <c r="LAO37" s="180"/>
      <c r="LAP37" s="180"/>
      <c r="LAQ37" s="180"/>
      <c r="LAR37" s="180"/>
      <c r="LAS37" s="180"/>
      <c r="LAT37" s="180"/>
      <c r="LAU37" s="180"/>
      <c r="LAV37" s="180"/>
      <c r="LAW37" s="180"/>
      <c r="LAX37" s="180"/>
      <c r="LAY37" s="180"/>
      <c r="LAZ37" s="180"/>
      <c r="LBA37" s="180"/>
      <c r="LBB37" s="180"/>
      <c r="LBC37" s="180"/>
      <c r="LBD37" s="180"/>
      <c r="LBE37" s="180"/>
      <c r="LBF37" s="180"/>
      <c r="LBG37" s="180"/>
      <c r="LBH37" s="180"/>
      <c r="LBI37" s="180"/>
      <c r="LBJ37" s="180"/>
      <c r="LBK37" s="180"/>
      <c r="LBL37" s="180"/>
      <c r="LBM37" s="180"/>
      <c r="LBN37" s="180"/>
      <c r="LBO37" s="180"/>
      <c r="LBP37" s="180"/>
      <c r="LBQ37" s="180"/>
      <c r="LBR37" s="180"/>
      <c r="LBS37" s="180"/>
      <c r="LBT37" s="180"/>
      <c r="LBU37" s="180"/>
      <c r="LBV37" s="180"/>
      <c r="LBW37" s="180"/>
      <c r="LBX37" s="180"/>
      <c r="LBY37" s="180"/>
      <c r="LBZ37" s="180"/>
      <c r="LCA37" s="180"/>
      <c r="LCB37" s="180"/>
      <c r="LCC37" s="180"/>
      <c r="LCD37" s="180"/>
      <c r="LCE37" s="180"/>
      <c r="LCF37" s="180"/>
      <c r="LCG37" s="180"/>
      <c r="LCH37" s="180"/>
      <c r="LCI37" s="180"/>
      <c r="LCJ37" s="180"/>
      <c r="LCK37" s="180"/>
      <c r="LCL37" s="180"/>
      <c r="LCM37" s="180"/>
      <c r="LCN37" s="180"/>
      <c r="LCO37" s="180"/>
      <c r="LCP37" s="180"/>
      <c r="LCQ37" s="180"/>
      <c r="LCR37" s="180"/>
      <c r="LCS37" s="180"/>
      <c r="LCT37" s="180"/>
      <c r="LCU37" s="180"/>
      <c r="LCV37" s="180"/>
      <c r="LCW37" s="180"/>
      <c r="LCX37" s="180"/>
      <c r="LCY37" s="180"/>
      <c r="LCZ37" s="180"/>
      <c r="LDA37" s="180"/>
      <c r="LDB37" s="180"/>
      <c r="LDC37" s="180"/>
      <c r="LDD37" s="180"/>
      <c r="LDE37" s="180"/>
      <c r="LDF37" s="180"/>
      <c r="LDG37" s="180"/>
      <c r="LDH37" s="180"/>
      <c r="LDI37" s="180"/>
      <c r="LDJ37" s="180"/>
      <c r="LDK37" s="180"/>
      <c r="LDL37" s="180"/>
      <c r="LDM37" s="180"/>
      <c r="LDN37" s="180"/>
      <c r="LDO37" s="180"/>
      <c r="LDP37" s="180"/>
      <c r="LDQ37" s="180"/>
      <c r="LDR37" s="180"/>
      <c r="LDS37" s="180"/>
      <c r="LDT37" s="180"/>
      <c r="LDU37" s="180"/>
      <c r="LDV37" s="180"/>
      <c r="LDW37" s="180"/>
      <c r="LDX37" s="180"/>
      <c r="LDY37" s="180"/>
      <c r="LDZ37" s="180"/>
      <c r="LEA37" s="180"/>
      <c r="LEB37" s="180"/>
      <c r="LEC37" s="180"/>
      <c r="LED37" s="180"/>
      <c r="LEE37" s="180"/>
      <c r="LEF37" s="180"/>
      <c r="LEG37" s="180"/>
      <c r="LEH37" s="180"/>
      <c r="LEI37" s="180"/>
      <c r="LEJ37" s="180"/>
      <c r="LEK37" s="180"/>
      <c r="LEL37" s="180"/>
      <c r="LEM37" s="180"/>
      <c r="LEN37" s="180"/>
      <c r="LEO37" s="180"/>
      <c r="LEP37" s="180"/>
      <c r="LEQ37" s="180"/>
      <c r="LER37" s="180"/>
      <c r="LES37" s="180"/>
      <c r="LET37" s="180"/>
      <c r="LEU37" s="180"/>
      <c r="LEV37" s="180"/>
      <c r="LEW37" s="180"/>
      <c r="LEX37" s="180"/>
      <c r="LEY37" s="180"/>
      <c r="LEZ37" s="180"/>
      <c r="LFA37" s="180"/>
      <c r="LFB37" s="180"/>
      <c r="LFC37" s="180"/>
      <c r="LFD37" s="180"/>
      <c r="LFE37" s="180"/>
      <c r="LFF37" s="180"/>
      <c r="LFG37" s="180"/>
      <c r="LFH37" s="180"/>
      <c r="LFI37" s="180"/>
      <c r="LFJ37" s="180"/>
      <c r="LFK37" s="180"/>
      <c r="LFL37" s="180"/>
      <c r="LFM37" s="180"/>
      <c r="LFN37" s="180"/>
      <c r="LFO37" s="180"/>
      <c r="LFP37" s="180"/>
      <c r="LFQ37" s="180"/>
      <c r="LFR37" s="180"/>
      <c r="LFS37" s="180"/>
      <c r="LFT37" s="180"/>
      <c r="LFU37" s="180"/>
      <c r="LFV37" s="180"/>
      <c r="LFW37" s="180"/>
      <c r="LFX37" s="180"/>
      <c r="LFY37" s="180"/>
      <c r="LFZ37" s="180"/>
      <c r="LGA37" s="180"/>
      <c r="LGB37" s="180"/>
      <c r="LGC37" s="180"/>
      <c r="LGD37" s="180"/>
      <c r="LGE37" s="180"/>
      <c r="LGF37" s="180"/>
      <c r="LGG37" s="180"/>
      <c r="LGH37" s="180"/>
      <c r="LGI37" s="180"/>
      <c r="LGJ37" s="180"/>
      <c r="LGK37" s="180"/>
      <c r="LGL37" s="180"/>
      <c r="LGM37" s="180"/>
      <c r="LGN37" s="180"/>
      <c r="LGO37" s="180"/>
      <c r="LGP37" s="180"/>
      <c r="LGQ37" s="180"/>
      <c r="LGR37" s="180"/>
      <c r="LGS37" s="180"/>
      <c r="LGT37" s="180"/>
      <c r="LGU37" s="180"/>
      <c r="LGV37" s="180"/>
      <c r="LGW37" s="180"/>
      <c r="LGX37" s="180"/>
      <c r="LGY37" s="180"/>
      <c r="LGZ37" s="180"/>
      <c r="LHA37" s="180"/>
      <c r="LHB37" s="180"/>
      <c r="LHC37" s="180"/>
      <c r="LHD37" s="180"/>
      <c r="LHE37" s="180"/>
      <c r="LHF37" s="180"/>
      <c r="LHG37" s="180"/>
      <c r="LHH37" s="180"/>
      <c r="LHI37" s="180"/>
      <c r="LHJ37" s="180"/>
      <c r="LHK37" s="180"/>
      <c r="LHL37" s="180"/>
      <c r="LHM37" s="180"/>
      <c r="LHN37" s="180"/>
      <c r="LHO37" s="180"/>
      <c r="LHP37" s="180"/>
      <c r="LHQ37" s="180"/>
      <c r="LHR37" s="180"/>
      <c r="LHS37" s="180"/>
      <c r="LHT37" s="180"/>
      <c r="LHU37" s="180"/>
      <c r="LHV37" s="180"/>
      <c r="LHW37" s="180"/>
      <c r="LHX37" s="180"/>
      <c r="LHY37" s="180"/>
      <c r="LHZ37" s="180"/>
      <c r="LIA37" s="180"/>
      <c r="LIB37" s="180"/>
      <c r="LIC37" s="180"/>
      <c r="LID37" s="180"/>
      <c r="LIE37" s="180"/>
      <c r="LIF37" s="180"/>
      <c r="LIG37" s="180"/>
      <c r="LIH37" s="180"/>
      <c r="LII37" s="180"/>
      <c r="LIJ37" s="180"/>
      <c r="LIK37" s="180"/>
      <c r="LIL37" s="180"/>
      <c r="LIM37" s="180"/>
      <c r="LIN37" s="180"/>
      <c r="LIO37" s="180"/>
      <c r="LIP37" s="180"/>
      <c r="LIQ37" s="180"/>
      <c r="LIR37" s="180"/>
      <c r="LIS37" s="180"/>
      <c r="LIT37" s="180"/>
      <c r="LIU37" s="180"/>
      <c r="LIV37" s="180"/>
      <c r="LIW37" s="180"/>
      <c r="LIX37" s="180"/>
      <c r="LIY37" s="180"/>
      <c r="LIZ37" s="180"/>
      <c r="LJA37" s="180"/>
      <c r="LJB37" s="180"/>
      <c r="LJC37" s="180"/>
      <c r="LJD37" s="180"/>
      <c r="LJE37" s="180"/>
      <c r="LJF37" s="180"/>
      <c r="LJG37" s="180"/>
      <c r="LJH37" s="180"/>
      <c r="LJI37" s="180"/>
      <c r="LJJ37" s="180"/>
      <c r="LJK37" s="180"/>
      <c r="LJL37" s="180"/>
      <c r="LJM37" s="180"/>
      <c r="LJN37" s="180"/>
      <c r="LJO37" s="180"/>
      <c r="LJP37" s="180"/>
      <c r="LJQ37" s="180"/>
      <c r="LJR37" s="180"/>
      <c r="LJS37" s="180"/>
      <c r="LJT37" s="180"/>
      <c r="LJU37" s="180"/>
      <c r="LJV37" s="180"/>
      <c r="LJW37" s="180"/>
      <c r="LJX37" s="180"/>
      <c r="LJY37" s="180"/>
      <c r="LJZ37" s="180"/>
      <c r="LKA37" s="180"/>
      <c r="LKB37" s="180"/>
      <c r="LKC37" s="180"/>
      <c r="LKD37" s="180"/>
      <c r="LKE37" s="180"/>
      <c r="LKF37" s="180"/>
      <c r="LKG37" s="180"/>
      <c r="LKH37" s="180"/>
      <c r="LKI37" s="180"/>
      <c r="LKJ37" s="180"/>
      <c r="LKK37" s="180"/>
      <c r="LKL37" s="180"/>
      <c r="LKM37" s="180"/>
      <c r="LKN37" s="180"/>
      <c r="LKO37" s="180"/>
      <c r="LKP37" s="180"/>
      <c r="LKQ37" s="180"/>
      <c r="LKR37" s="180"/>
      <c r="LKS37" s="180"/>
      <c r="LKT37" s="180"/>
      <c r="LKU37" s="180"/>
      <c r="LKV37" s="180"/>
      <c r="LKW37" s="180"/>
      <c r="LKX37" s="180"/>
      <c r="LKY37" s="180"/>
      <c r="LKZ37" s="180"/>
      <c r="LLA37" s="180"/>
      <c r="LLB37" s="180"/>
      <c r="LLC37" s="180"/>
      <c r="LLD37" s="180"/>
      <c r="LLE37" s="180"/>
      <c r="LLF37" s="180"/>
      <c r="LLG37" s="180"/>
      <c r="LLH37" s="180"/>
      <c r="LLI37" s="180"/>
      <c r="LLJ37" s="180"/>
      <c r="LLK37" s="180"/>
      <c r="LLL37" s="180"/>
      <c r="LLM37" s="180"/>
      <c r="LLN37" s="180"/>
      <c r="LLO37" s="180"/>
      <c r="LLP37" s="180"/>
      <c r="LLQ37" s="180"/>
      <c r="LLR37" s="180"/>
      <c r="LLS37" s="180"/>
      <c r="LLT37" s="180"/>
      <c r="LLU37" s="180"/>
      <c r="LLV37" s="180"/>
      <c r="LLW37" s="180"/>
      <c r="LLX37" s="180"/>
      <c r="LLY37" s="180"/>
      <c r="LLZ37" s="180"/>
      <c r="LMA37" s="180"/>
      <c r="LMB37" s="180"/>
      <c r="LMC37" s="180"/>
      <c r="LMD37" s="180"/>
      <c r="LME37" s="180"/>
      <c r="LMF37" s="180"/>
      <c r="LMG37" s="180"/>
      <c r="LMH37" s="180"/>
      <c r="LMI37" s="180"/>
      <c r="LMJ37" s="180"/>
      <c r="LMK37" s="180"/>
      <c r="LML37" s="180"/>
      <c r="LMM37" s="180"/>
      <c r="LMN37" s="180"/>
      <c r="LMO37" s="180"/>
      <c r="LMP37" s="180"/>
      <c r="LMQ37" s="180"/>
      <c r="LMR37" s="180"/>
      <c r="LMS37" s="180"/>
      <c r="LMT37" s="180"/>
      <c r="LMU37" s="180"/>
      <c r="LMV37" s="180"/>
      <c r="LMW37" s="180"/>
      <c r="LMX37" s="180"/>
      <c r="LMY37" s="180"/>
      <c r="LMZ37" s="180"/>
      <c r="LNA37" s="180"/>
      <c r="LNB37" s="180"/>
      <c r="LNC37" s="180"/>
      <c r="LND37" s="180"/>
      <c r="LNE37" s="180"/>
      <c r="LNF37" s="180"/>
      <c r="LNG37" s="180"/>
      <c r="LNH37" s="180"/>
      <c r="LNI37" s="180"/>
      <c r="LNJ37" s="180"/>
      <c r="LNK37" s="180"/>
      <c r="LNL37" s="180"/>
      <c r="LNM37" s="180"/>
      <c r="LNN37" s="180"/>
      <c r="LNO37" s="180"/>
      <c r="LNP37" s="180"/>
      <c r="LNQ37" s="180"/>
      <c r="LNR37" s="180"/>
      <c r="LNS37" s="180"/>
      <c r="LNT37" s="180"/>
      <c r="LNU37" s="180"/>
      <c r="LNV37" s="180"/>
      <c r="LNW37" s="180"/>
      <c r="LNX37" s="180"/>
      <c r="LNY37" s="180"/>
      <c r="LNZ37" s="180"/>
      <c r="LOA37" s="180"/>
      <c r="LOB37" s="180"/>
      <c r="LOC37" s="180"/>
      <c r="LOD37" s="180"/>
      <c r="LOE37" s="180"/>
      <c r="LOF37" s="180"/>
      <c r="LOG37" s="180"/>
      <c r="LOH37" s="180"/>
      <c r="LOI37" s="180"/>
      <c r="LOJ37" s="180"/>
      <c r="LOK37" s="180"/>
      <c r="LOL37" s="180"/>
      <c r="LOM37" s="180"/>
      <c r="LON37" s="180"/>
      <c r="LOO37" s="180"/>
      <c r="LOP37" s="180"/>
      <c r="LOQ37" s="180"/>
      <c r="LOR37" s="180"/>
      <c r="LOS37" s="180"/>
      <c r="LOT37" s="180"/>
      <c r="LOU37" s="180"/>
      <c r="LOV37" s="180"/>
      <c r="LOW37" s="180"/>
      <c r="LOX37" s="180"/>
      <c r="LOY37" s="180"/>
      <c r="LOZ37" s="180"/>
      <c r="LPA37" s="180"/>
      <c r="LPB37" s="180"/>
      <c r="LPC37" s="180"/>
      <c r="LPD37" s="180"/>
      <c r="LPE37" s="180"/>
      <c r="LPF37" s="180"/>
      <c r="LPG37" s="180"/>
      <c r="LPH37" s="180"/>
      <c r="LPI37" s="180"/>
      <c r="LPJ37" s="180"/>
      <c r="LPK37" s="180"/>
      <c r="LPL37" s="180"/>
      <c r="LPM37" s="180"/>
      <c r="LPN37" s="180"/>
      <c r="LPO37" s="180"/>
      <c r="LPP37" s="180"/>
      <c r="LPQ37" s="180"/>
      <c r="LPR37" s="180"/>
      <c r="LPS37" s="180"/>
      <c r="LPT37" s="180"/>
      <c r="LPU37" s="180"/>
      <c r="LPV37" s="180"/>
      <c r="LPW37" s="180"/>
      <c r="LPX37" s="180"/>
      <c r="LPY37" s="180"/>
      <c r="LPZ37" s="180"/>
      <c r="LQA37" s="180"/>
      <c r="LQB37" s="180"/>
      <c r="LQC37" s="180"/>
      <c r="LQD37" s="180"/>
      <c r="LQE37" s="180"/>
      <c r="LQF37" s="180"/>
      <c r="LQG37" s="180"/>
      <c r="LQH37" s="180"/>
      <c r="LQI37" s="180"/>
      <c r="LQJ37" s="180"/>
      <c r="LQK37" s="180"/>
      <c r="LQL37" s="180"/>
      <c r="LQM37" s="180"/>
      <c r="LQN37" s="180"/>
      <c r="LQO37" s="180"/>
      <c r="LQP37" s="180"/>
      <c r="LQQ37" s="180"/>
      <c r="LQR37" s="180"/>
      <c r="LQS37" s="180"/>
      <c r="LQT37" s="180"/>
      <c r="LQU37" s="180"/>
      <c r="LQV37" s="180"/>
      <c r="LQW37" s="180"/>
      <c r="LQX37" s="180"/>
      <c r="LQY37" s="180"/>
      <c r="LQZ37" s="180"/>
      <c r="LRA37" s="180"/>
      <c r="LRB37" s="180"/>
      <c r="LRC37" s="180"/>
      <c r="LRD37" s="180"/>
      <c r="LRE37" s="180"/>
      <c r="LRF37" s="180"/>
      <c r="LRG37" s="180"/>
      <c r="LRH37" s="180"/>
      <c r="LRI37" s="180"/>
      <c r="LRJ37" s="180"/>
      <c r="LRK37" s="180"/>
      <c r="LRL37" s="180"/>
      <c r="LRM37" s="180"/>
      <c r="LRN37" s="180"/>
      <c r="LRO37" s="180"/>
      <c r="LRP37" s="180"/>
      <c r="LRQ37" s="180"/>
      <c r="LRR37" s="180"/>
      <c r="LRS37" s="180"/>
      <c r="LRT37" s="180"/>
      <c r="LRU37" s="180"/>
      <c r="LRV37" s="180"/>
      <c r="LRW37" s="180"/>
      <c r="LRX37" s="180"/>
      <c r="LRY37" s="180"/>
      <c r="LRZ37" s="180"/>
      <c r="LSA37" s="180"/>
      <c r="LSB37" s="180"/>
      <c r="LSC37" s="180"/>
      <c r="LSD37" s="180"/>
      <c r="LSE37" s="180"/>
      <c r="LSF37" s="180"/>
      <c r="LSG37" s="180"/>
      <c r="LSH37" s="180"/>
      <c r="LSI37" s="180"/>
      <c r="LSJ37" s="180"/>
      <c r="LSK37" s="180"/>
      <c r="LSL37" s="180"/>
      <c r="LSM37" s="180"/>
      <c r="LSN37" s="180"/>
      <c r="LSO37" s="180"/>
      <c r="LSP37" s="180"/>
      <c r="LSQ37" s="180"/>
      <c r="LSR37" s="180"/>
      <c r="LSS37" s="180"/>
      <c r="LST37" s="180"/>
      <c r="LSU37" s="180"/>
      <c r="LSV37" s="180"/>
      <c r="LSW37" s="180"/>
      <c r="LSX37" s="180"/>
      <c r="LSY37" s="180"/>
      <c r="LSZ37" s="180"/>
      <c r="LTA37" s="180"/>
      <c r="LTB37" s="180"/>
      <c r="LTC37" s="180"/>
      <c r="LTD37" s="180"/>
      <c r="LTE37" s="180"/>
      <c r="LTF37" s="180"/>
      <c r="LTG37" s="180"/>
      <c r="LTH37" s="180"/>
      <c r="LTI37" s="180"/>
      <c r="LTJ37" s="180"/>
      <c r="LTK37" s="180"/>
      <c r="LTL37" s="180"/>
      <c r="LTM37" s="180"/>
      <c r="LTN37" s="180"/>
      <c r="LTO37" s="180"/>
      <c r="LTP37" s="180"/>
      <c r="LTQ37" s="180"/>
      <c r="LTR37" s="180"/>
      <c r="LTS37" s="180"/>
      <c r="LTT37" s="180"/>
      <c r="LTU37" s="180"/>
      <c r="LTV37" s="180"/>
      <c r="LTW37" s="180"/>
      <c r="LTX37" s="180"/>
      <c r="LTY37" s="180"/>
      <c r="LTZ37" s="180"/>
      <c r="LUA37" s="180"/>
      <c r="LUB37" s="180"/>
      <c r="LUC37" s="180"/>
      <c r="LUD37" s="180"/>
      <c r="LUE37" s="180"/>
      <c r="LUF37" s="180"/>
      <c r="LUG37" s="180"/>
      <c r="LUH37" s="180"/>
      <c r="LUI37" s="180"/>
      <c r="LUJ37" s="180"/>
      <c r="LUK37" s="180"/>
      <c r="LUL37" s="180"/>
      <c r="LUM37" s="180"/>
      <c r="LUN37" s="180"/>
      <c r="LUO37" s="180"/>
      <c r="LUP37" s="180"/>
      <c r="LUQ37" s="180"/>
      <c r="LUR37" s="180"/>
      <c r="LUS37" s="180"/>
      <c r="LUT37" s="180"/>
      <c r="LUU37" s="180"/>
      <c r="LUV37" s="180"/>
      <c r="LUW37" s="180"/>
      <c r="LUX37" s="180"/>
      <c r="LUY37" s="180"/>
      <c r="LUZ37" s="180"/>
      <c r="LVA37" s="180"/>
      <c r="LVB37" s="180"/>
      <c r="LVC37" s="180"/>
      <c r="LVD37" s="180"/>
      <c r="LVE37" s="180"/>
      <c r="LVF37" s="180"/>
      <c r="LVG37" s="180"/>
      <c r="LVH37" s="180"/>
      <c r="LVI37" s="180"/>
      <c r="LVJ37" s="180"/>
      <c r="LVK37" s="180"/>
      <c r="LVL37" s="180"/>
      <c r="LVM37" s="180"/>
      <c r="LVN37" s="180"/>
      <c r="LVO37" s="180"/>
      <c r="LVP37" s="180"/>
      <c r="LVQ37" s="180"/>
      <c r="LVR37" s="180"/>
      <c r="LVS37" s="180"/>
      <c r="LVT37" s="180"/>
      <c r="LVU37" s="180"/>
      <c r="LVV37" s="180"/>
      <c r="LVW37" s="180"/>
      <c r="LVX37" s="180"/>
      <c r="LVY37" s="180"/>
      <c r="LVZ37" s="180"/>
      <c r="LWA37" s="180"/>
      <c r="LWB37" s="180"/>
      <c r="LWC37" s="180"/>
      <c r="LWD37" s="180"/>
      <c r="LWE37" s="180"/>
      <c r="LWF37" s="180"/>
      <c r="LWG37" s="180"/>
      <c r="LWH37" s="180"/>
      <c r="LWI37" s="180"/>
      <c r="LWJ37" s="180"/>
      <c r="LWK37" s="180"/>
      <c r="LWL37" s="180"/>
      <c r="LWM37" s="180"/>
      <c r="LWN37" s="180"/>
      <c r="LWO37" s="180"/>
      <c r="LWP37" s="180"/>
      <c r="LWQ37" s="180"/>
      <c r="LWR37" s="180"/>
      <c r="LWS37" s="180"/>
      <c r="LWT37" s="180"/>
      <c r="LWU37" s="180"/>
      <c r="LWV37" s="180"/>
      <c r="LWW37" s="180"/>
      <c r="LWX37" s="180"/>
      <c r="LWY37" s="180"/>
      <c r="LWZ37" s="180"/>
      <c r="LXA37" s="180"/>
      <c r="LXB37" s="180"/>
      <c r="LXC37" s="180"/>
      <c r="LXD37" s="180"/>
      <c r="LXE37" s="180"/>
      <c r="LXF37" s="180"/>
      <c r="LXG37" s="180"/>
      <c r="LXH37" s="180"/>
      <c r="LXI37" s="180"/>
      <c r="LXJ37" s="180"/>
      <c r="LXK37" s="180"/>
      <c r="LXL37" s="180"/>
      <c r="LXM37" s="180"/>
      <c r="LXN37" s="180"/>
      <c r="LXO37" s="180"/>
      <c r="LXP37" s="180"/>
      <c r="LXQ37" s="180"/>
      <c r="LXR37" s="180"/>
      <c r="LXS37" s="180"/>
      <c r="LXT37" s="180"/>
      <c r="LXU37" s="180"/>
      <c r="LXV37" s="180"/>
      <c r="LXW37" s="180"/>
      <c r="LXX37" s="180"/>
      <c r="LXY37" s="180"/>
      <c r="LXZ37" s="180"/>
      <c r="LYA37" s="180"/>
      <c r="LYB37" s="180"/>
      <c r="LYC37" s="180"/>
      <c r="LYD37" s="180"/>
      <c r="LYE37" s="180"/>
      <c r="LYF37" s="180"/>
      <c r="LYG37" s="180"/>
      <c r="LYH37" s="180"/>
      <c r="LYI37" s="180"/>
      <c r="LYJ37" s="180"/>
      <c r="LYK37" s="180"/>
      <c r="LYL37" s="180"/>
      <c r="LYM37" s="180"/>
      <c r="LYN37" s="180"/>
      <c r="LYO37" s="180"/>
      <c r="LYP37" s="180"/>
      <c r="LYQ37" s="180"/>
      <c r="LYR37" s="180"/>
      <c r="LYS37" s="180"/>
      <c r="LYT37" s="180"/>
      <c r="LYU37" s="180"/>
      <c r="LYV37" s="180"/>
      <c r="LYW37" s="180"/>
      <c r="LYX37" s="180"/>
      <c r="LYY37" s="180"/>
      <c r="LYZ37" s="180"/>
      <c r="LZA37" s="180"/>
      <c r="LZB37" s="180"/>
      <c r="LZC37" s="180"/>
      <c r="LZD37" s="180"/>
      <c r="LZE37" s="180"/>
      <c r="LZF37" s="180"/>
      <c r="LZG37" s="180"/>
      <c r="LZH37" s="180"/>
      <c r="LZI37" s="180"/>
      <c r="LZJ37" s="180"/>
      <c r="LZK37" s="180"/>
      <c r="LZL37" s="180"/>
      <c r="LZM37" s="180"/>
      <c r="LZN37" s="180"/>
      <c r="LZO37" s="180"/>
      <c r="LZP37" s="180"/>
      <c r="LZQ37" s="180"/>
      <c r="LZR37" s="180"/>
      <c r="LZS37" s="180"/>
      <c r="LZT37" s="180"/>
      <c r="LZU37" s="180"/>
      <c r="LZV37" s="180"/>
      <c r="LZW37" s="180"/>
      <c r="LZX37" s="180"/>
      <c r="LZY37" s="180"/>
      <c r="LZZ37" s="180"/>
      <c r="MAA37" s="180"/>
      <c r="MAB37" s="180"/>
      <c r="MAC37" s="180"/>
      <c r="MAD37" s="180"/>
      <c r="MAE37" s="180"/>
      <c r="MAF37" s="180"/>
      <c r="MAG37" s="180"/>
      <c r="MAH37" s="180"/>
      <c r="MAI37" s="180"/>
      <c r="MAJ37" s="180"/>
      <c r="MAK37" s="180"/>
      <c r="MAL37" s="180"/>
      <c r="MAM37" s="180"/>
      <c r="MAN37" s="180"/>
      <c r="MAO37" s="180"/>
      <c r="MAP37" s="180"/>
      <c r="MAQ37" s="180"/>
      <c r="MAR37" s="180"/>
      <c r="MAS37" s="180"/>
      <c r="MAT37" s="180"/>
      <c r="MAU37" s="180"/>
      <c r="MAV37" s="180"/>
      <c r="MAW37" s="180"/>
      <c r="MAX37" s="180"/>
      <c r="MAY37" s="180"/>
      <c r="MAZ37" s="180"/>
      <c r="MBA37" s="180"/>
      <c r="MBB37" s="180"/>
      <c r="MBC37" s="180"/>
      <c r="MBD37" s="180"/>
      <c r="MBE37" s="180"/>
      <c r="MBF37" s="180"/>
      <c r="MBG37" s="180"/>
      <c r="MBH37" s="180"/>
      <c r="MBI37" s="180"/>
      <c r="MBJ37" s="180"/>
      <c r="MBK37" s="180"/>
      <c r="MBL37" s="180"/>
      <c r="MBM37" s="180"/>
      <c r="MBN37" s="180"/>
      <c r="MBO37" s="180"/>
      <c r="MBP37" s="180"/>
      <c r="MBQ37" s="180"/>
      <c r="MBR37" s="180"/>
      <c r="MBS37" s="180"/>
      <c r="MBT37" s="180"/>
      <c r="MBU37" s="180"/>
      <c r="MBV37" s="180"/>
      <c r="MBW37" s="180"/>
      <c r="MBX37" s="180"/>
      <c r="MBY37" s="180"/>
      <c r="MBZ37" s="180"/>
      <c r="MCA37" s="180"/>
      <c r="MCB37" s="180"/>
      <c r="MCC37" s="180"/>
      <c r="MCD37" s="180"/>
      <c r="MCE37" s="180"/>
      <c r="MCF37" s="180"/>
      <c r="MCG37" s="180"/>
      <c r="MCH37" s="180"/>
      <c r="MCI37" s="180"/>
      <c r="MCJ37" s="180"/>
      <c r="MCK37" s="180"/>
      <c r="MCL37" s="180"/>
      <c r="MCM37" s="180"/>
      <c r="MCN37" s="180"/>
      <c r="MCO37" s="180"/>
      <c r="MCP37" s="180"/>
      <c r="MCQ37" s="180"/>
      <c r="MCR37" s="180"/>
      <c r="MCS37" s="180"/>
      <c r="MCT37" s="180"/>
      <c r="MCU37" s="180"/>
      <c r="MCV37" s="180"/>
      <c r="MCW37" s="180"/>
      <c r="MCX37" s="180"/>
      <c r="MCY37" s="180"/>
      <c r="MCZ37" s="180"/>
      <c r="MDA37" s="180"/>
      <c r="MDB37" s="180"/>
      <c r="MDC37" s="180"/>
      <c r="MDD37" s="180"/>
      <c r="MDE37" s="180"/>
      <c r="MDF37" s="180"/>
      <c r="MDG37" s="180"/>
      <c r="MDH37" s="180"/>
      <c r="MDI37" s="180"/>
      <c r="MDJ37" s="180"/>
      <c r="MDK37" s="180"/>
      <c r="MDL37" s="180"/>
      <c r="MDM37" s="180"/>
      <c r="MDN37" s="180"/>
      <c r="MDO37" s="180"/>
      <c r="MDP37" s="180"/>
      <c r="MDQ37" s="180"/>
      <c r="MDR37" s="180"/>
      <c r="MDS37" s="180"/>
      <c r="MDT37" s="180"/>
      <c r="MDU37" s="180"/>
      <c r="MDV37" s="180"/>
      <c r="MDW37" s="180"/>
      <c r="MDX37" s="180"/>
      <c r="MDY37" s="180"/>
      <c r="MDZ37" s="180"/>
      <c r="MEA37" s="180"/>
      <c r="MEB37" s="180"/>
      <c r="MEC37" s="180"/>
      <c r="MED37" s="180"/>
      <c r="MEE37" s="180"/>
      <c r="MEF37" s="180"/>
      <c r="MEG37" s="180"/>
      <c r="MEH37" s="180"/>
      <c r="MEI37" s="180"/>
      <c r="MEJ37" s="180"/>
      <c r="MEK37" s="180"/>
      <c r="MEL37" s="180"/>
      <c r="MEM37" s="180"/>
      <c r="MEN37" s="180"/>
      <c r="MEO37" s="180"/>
      <c r="MEP37" s="180"/>
      <c r="MEQ37" s="180"/>
      <c r="MER37" s="180"/>
      <c r="MES37" s="180"/>
      <c r="MET37" s="180"/>
      <c r="MEU37" s="180"/>
      <c r="MEV37" s="180"/>
      <c r="MEW37" s="180"/>
      <c r="MEX37" s="180"/>
      <c r="MEY37" s="180"/>
      <c r="MEZ37" s="180"/>
      <c r="MFA37" s="180"/>
      <c r="MFB37" s="180"/>
      <c r="MFC37" s="180"/>
      <c r="MFD37" s="180"/>
      <c r="MFE37" s="180"/>
      <c r="MFF37" s="180"/>
      <c r="MFG37" s="180"/>
      <c r="MFH37" s="180"/>
      <c r="MFI37" s="180"/>
      <c r="MFJ37" s="180"/>
      <c r="MFK37" s="180"/>
      <c r="MFL37" s="180"/>
      <c r="MFM37" s="180"/>
      <c r="MFN37" s="180"/>
      <c r="MFO37" s="180"/>
      <c r="MFP37" s="180"/>
      <c r="MFQ37" s="180"/>
      <c r="MFR37" s="180"/>
      <c r="MFS37" s="180"/>
      <c r="MFT37" s="180"/>
      <c r="MFU37" s="180"/>
      <c r="MFV37" s="180"/>
      <c r="MFW37" s="180"/>
      <c r="MFX37" s="180"/>
      <c r="MFY37" s="180"/>
      <c r="MFZ37" s="180"/>
      <c r="MGA37" s="180"/>
      <c r="MGB37" s="180"/>
      <c r="MGC37" s="180"/>
      <c r="MGD37" s="180"/>
      <c r="MGE37" s="180"/>
      <c r="MGF37" s="180"/>
      <c r="MGG37" s="180"/>
      <c r="MGH37" s="180"/>
      <c r="MGI37" s="180"/>
      <c r="MGJ37" s="180"/>
      <c r="MGK37" s="180"/>
      <c r="MGL37" s="180"/>
      <c r="MGM37" s="180"/>
      <c r="MGN37" s="180"/>
      <c r="MGO37" s="180"/>
      <c r="MGP37" s="180"/>
      <c r="MGQ37" s="180"/>
      <c r="MGR37" s="180"/>
      <c r="MGS37" s="180"/>
      <c r="MGT37" s="180"/>
      <c r="MGU37" s="180"/>
      <c r="MGV37" s="180"/>
      <c r="MGW37" s="180"/>
      <c r="MGX37" s="180"/>
      <c r="MGY37" s="180"/>
      <c r="MGZ37" s="180"/>
      <c r="MHA37" s="180"/>
      <c r="MHB37" s="180"/>
      <c r="MHC37" s="180"/>
      <c r="MHD37" s="180"/>
      <c r="MHE37" s="180"/>
      <c r="MHF37" s="180"/>
      <c r="MHG37" s="180"/>
      <c r="MHH37" s="180"/>
      <c r="MHI37" s="180"/>
      <c r="MHJ37" s="180"/>
      <c r="MHK37" s="180"/>
      <c r="MHL37" s="180"/>
      <c r="MHM37" s="180"/>
      <c r="MHN37" s="180"/>
      <c r="MHO37" s="180"/>
      <c r="MHP37" s="180"/>
      <c r="MHQ37" s="180"/>
      <c r="MHR37" s="180"/>
      <c r="MHS37" s="180"/>
      <c r="MHT37" s="180"/>
      <c r="MHU37" s="180"/>
      <c r="MHV37" s="180"/>
      <c r="MHW37" s="180"/>
      <c r="MHX37" s="180"/>
      <c r="MHY37" s="180"/>
      <c r="MHZ37" s="180"/>
      <c r="MIA37" s="180"/>
      <c r="MIB37" s="180"/>
      <c r="MIC37" s="180"/>
      <c r="MID37" s="180"/>
      <c r="MIE37" s="180"/>
      <c r="MIF37" s="180"/>
      <c r="MIG37" s="180"/>
      <c r="MIH37" s="180"/>
      <c r="MII37" s="180"/>
      <c r="MIJ37" s="180"/>
      <c r="MIK37" s="180"/>
      <c r="MIL37" s="180"/>
      <c r="MIM37" s="180"/>
      <c r="MIN37" s="180"/>
      <c r="MIO37" s="180"/>
      <c r="MIP37" s="180"/>
      <c r="MIQ37" s="180"/>
      <c r="MIR37" s="180"/>
      <c r="MIS37" s="180"/>
      <c r="MIT37" s="180"/>
      <c r="MIU37" s="180"/>
      <c r="MIV37" s="180"/>
      <c r="MIW37" s="180"/>
      <c r="MIX37" s="180"/>
      <c r="MIY37" s="180"/>
      <c r="MIZ37" s="180"/>
      <c r="MJA37" s="180"/>
      <c r="MJB37" s="180"/>
      <c r="MJC37" s="180"/>
      <c r="MJD37" s="180"/>
      <c r="MJE37" s="180"/>
      <c r="MJF37" s="180"/>
      <c r="MJG37" s="180"/>
      <c r="MJH37" s="180"/>
      <c r="MJI37" s="180"/>
      <c r="MJJ37" s="180"/>
      <c r="MJK37" s="180"/>
      <c r="MJL37" s="180"/>
      <c r="MJM37" s="180"/>
      <c r="MJN37" s="180"/>
      <c r="MJO37" s="180"/>
      <c r="MJP37" s="180"/>
      <c r="MJQ37" s="180"/>
      <c r="MJR37" s="180"/>
      <c r="MJS37" s="180"/>
      <c r="MJT37" s="180"/>
      <c r="MJU37" s="180"/>
      <c r="MJV37" s="180"/>
      <c r="MJW37" s="180"/>
      <c r="MJX37" s="180"/>
      <c r="MJY37" s="180"/>
      <c r="MJZ37" s="180"/>
      <c r="MKA37" s="180"/>
      <c r="MKB37" s="180"/>
      <c r="MKC37" s="180"/>
      <c r="MKD37" s="180"/>
      <c r="MKE37" s="180"/>
      <c r="MKF37" s="180"/>
      <c r="MKG37" s="180"/>
      <c r="MKH37" s="180"/>
      <c r="MKI37" s="180"/>
      <c r="MKJ37" s="180"/>
      <c r="MKK37" s="180"/>
      <c r="MKL37" s="180"/>
      <c r="MKM37" s="180"/>
      <c r="MKN37" s="180"/>
      <c r="MKO37" s="180"/>
      <c r="MKP37" s="180"/>
      <c r="MKQ37" s="180"/>
      <c r="MKR37" s="180"/>
      <c r="MKS37" s="180"/>
      <c r="MKT37" s="180"/>
      <c r="MKU37" s="180"/>
      <c r="MKV37" s="180"/>
      <c r="MKW37" s="180"/>
      <c r="MKX37" s="180"/>
      <c r="MKY37" s="180"/>
      <c r="MKZ37" s="180"/>
      <c r="MLA37" s="180"/>
      <c r="MLB37" s="180"/>
      <c r="MLC37" s="180"/>
      <c r="MLD37" s="180"/>
      <c r="MLE37" s="180"/>
      <c r="MLF37" s="180"/>
      <c r="MLG37" s="180"/>
      <c r="MLH37" s="180"/>
      <c r="MLI37" s="180"/>
      <c r="MLJ37" s="180"/>
      <c r="MLK37" s="180"/>
      <c r="MLL37" s="180"/>
      <c r="MLM37" s="180"/>
      <c r="MLN37" s="180"/>
      <c r="MLO37" s="180"/>
      <c r="MLP37" s="180"/>
      <c r="MLQ37" s="180"/>
      <c r="MLR37" s="180"/>
      <c r="MLS37" s="180"/>
      <c r="MLT37" s="180"/>
      <c r="MLU37" s="180"/>
      <c r="MLV37" s="180"/>
      <c r="MLW37" s="180"/>
      <c r="MLX37" s="180"/>
      <c r="MLY37" s="180"/>
      <c r="MLZ37" s="180"/>
      <c r="MMA37" s="180"/>
      <c r="MMB37" s="180"/>
      <c r="MMC37" s="180"/>
      <c r="MMD37" s="180"/>
      <c r="MME37" s="180"/>
      <c r="MMF37" s="180"/>
      <c r="MMG37" s="180"/>
      <c r="MMH37" s="180"/>
      <c r="MMI37" s="180"/>
      <c r="MMJ37" s="180"/>
      <c r="MMK37" s="180"/>
      <c r="MML37" s="180"/>
      <c r="MMM37" s="180"/>
      <c r="MMN37" s="180"/>
      <c r="MMO37" s="180"/>
      <c r="MMP37" s="180"/>
      <c r="MMQ37" s="180"/>
      <c r="MMR37" s="180"/>
      <c r="MMS37" s="180"/>
      <c r="MMT37" s="180"/>
      <c r="MMU37" s="180"/>
      <c r="MMV37" s="180"/>
      <c r="MMW37" s="180"/>
      <c r="MMX37" s="180"/>
      <c r="MMY37" s="180"/>
      <c r="MMZ37" s="180"/>
      <c r="MNA37" s="180"/>
      <c r="MNB37" s="180"/>
      <c r="MNC37" s="180"/>
      <c r="MND37" s="180"/>
      <c r="MNE37" s="180"/>
      <c r="MNF37" s="180"/>
      <c r="MNG37" s="180"/>
      <c r="MNH37" s="180"/>
      <c r="MNI37" s="180"/>
      <c r="MNJ37" s="180"/>
      <c r="MNK37" s="180"/>
      <c r="MNL37" s="180"/>
      <c r="MNM37" s="180"/>
      <c r="MNN37" s="180"/>
      <c r="MNO37" s="180"/>
      <c r="MNP37" s="180"/>
      <c r="MNQ37" s="180"/>
      <c r="MNR37" s="180"/>
      <c r="MNS37" s="180"/>
      <c r="MNT37" s="180"/>
      <c r="MNU37" s="180"/>
      <c r="MNV37" s="180"/>
      <c r="MNW37" s="180"/>
      <c r="MNX37" s="180"/>
      <c r="MNY37" s="180"/>
      <c r="MNZ37" s="180"/>
      <c r="MOA37" s="180"/>
      <c r="MOB37" s="180"/>
      <c r="MOC37" s="180"/>
      <c r="MOD37" s="180"/>
      <c r="MOE37" s="180"/>
      <c r="MOF37" s="180"/>
      <c r="MOG37" s="180"/>
      <c r="MOH37" s="180"/>
      <c r="MOI37" s="180"/>
      <c r="MOJ37" s="180"/>
      <c r="MOK37" s="180"/>
      <c r="MOL37" s="180"/>
      <c r="MOM37" s="180"/>
      <c r="MON37" s="180"/>
      <c r="MOO37" s="180"/>
      <c r="MOP37" s="180"/>
      <c r="MOQ37" s="180"/>
      <c r="MOR37" s="180"/>
      <c r="MOS37" s="180"/>
      <c r="MOT37" s="180"/>
      <c r="MOU37" s="180"/>
      <c r="MOV37" s="180"/>
      <c r="MOW37" s="180"/>
      <c r="MOX37" s="180"/>
      <c r="MOY37" s="180"/>
      <c r="MOZ37" s="180"/>
      <c r="MPA37" s="180"/>
      <c r="MPB37" s="180"/>
      <c r="MPC37" s="180"/>
      <c r="MPD37" s="180"/>
      <c r="MPE37" s="180"/>
      <c r="MPF37" s="180"/>
      <c r="MPG37" s="180"/>
      <c r="MPH37" s="180"/>
      <c r="MPI37" s="180"/>
      <c r="MPJ37" s="180"/>
      <c r="MPK37" s="180"/>
      <c r="MPL37" s="180"/>
      <c r="MPM37" s="180"/>
      <c r="MPN37" s="180"/>
      <c r="MPO37" s="180"/>
      <c r="MPP37" s="180"/>
      <c r="MPQ37" s="180"/>
      <c r="MPR37" s="180"/>
      <c r="MPS37" s="180"/>
      <c r="MPT37" s="180"/>
      <c r="MPU37" s="180"/>
      <c r="MPV37" s="180"/>
      <c r="MPW37" s="180"/>
      <c r="MPX37" s="180"/>
      <c r="MPY37" s="180"/>
      <c r="MPZ37" s="180"/>
      <c r="MQA37" s="180"/>
      <c r="MQB37" s="180"/>
      <c r="MQC37" s="180"/>
      <c r="MQD37" s="180"/>
      <c r="MQE37" s="180"/>
      <c r="MQF37" s="180"/>
      <c r="MQG37" s="180"/>
      <c r="MQH37" s="180"/>
      <c r="MQI37" s="180"/>
      <c r="MQJ37" s="180"/>
      <c r="MQK37" s="180"/>
      <c r="MQL37" s="180"/>
      <c r="MQM37" s="180"/>
      <c r="MQN37" s="180"/>
      <c r="MQO37" s="180"/>
      <c r="MQP37" s="180"/>
      <c r="MQQ37" s="180"/>
      <c r="MQR37" s="180"/>
      <c r="MQS37" s="180"/>
      <c r="MQT37" s="180"/>
      <c r="MQU37" s="180"/>
      <c r="MQV37" s="180"/>
      <c r="MQW37" s="180"/>
      <c r="MQX37" s="180"/>
      <c r="MQY37" s="180"/>
      <c r="MQZ37" s="180"/>
      <c r="MRA37" s="180"/>
      <c r="MRB37" s="180"/>
      <c r="MRC37" s="180"/>
      <c r="MRD37" s="180"/>
      <c r="MRE37" s="180"/>
      <c r="MRF37" s="180"/>
      <c r="MRG37" s="180"/>
      <c r="MRH37" s="180"/>
      <c r="MRI37" s="180"/>
      <c r="MRJ37" s="180"/>
      <c r="MRK37" s="180"/>
      <c r="MRL37" s="180"/>
      <c r="MRM37" s="180"/>
      <c r="MRN37" s="180"/>
      <c r="MRO37" s="180"/>
      <c r="MRP37" s="180"/>
      <c r="MRQ37" s="180"/>
      <c r="MRR37" s="180"/>
      <c r="MRS37" s="180"/>
      <c r="MRT37" s="180"/>
      <c r="MRU37" s="180"/>
      <c r="MRV37" s="180"/>
      <c r="MRW37" s="180"/>
      <c r="MRX37" s="180"/>
      <c r="MRY37" s="180"/>
      <c r="MRZ37" s="180"/>
      <c r="MSA37" s="180"/>
      <c r="MSB37" s="180"/>
      <c r="MSC37" s="180"/>
      <c r="MSD37" s="180"/>
      <c r="MSE37" s="180"/>
      <c r="MSF37" s="180"/>
      <c r="MSG37" s="180"/>
      <c r="MSH37" s="180"/>
      <c r="MSI37" s="180"/>
      <c r="MSJ37" s="180"/>
      <c r="MSK37" s="180"/>
      <c r="MSL37" s="180"/>
      <c r="MSM37" s="180"/>
      <c r="MSN37" s="180"/>
      <c r="MSO37" s="180"/>
      <c r="MSP37" s="180"/>
      <c r="MSQ37" s="180"/>
      <c r="MSR37" s="180"/>
      <c r="MSS37" s="180"/>
      <c r="MST37" s="180"/>
      <c r="MSU37" s="180"/>
      <c r="MSV37" s="180"/>
      <c r="MSW37" s="180"/>
      <c r="MSX37" s="180"/>
      <c r="MSY37" s="180"/>
      <c r="MSZ37" s="180"/>
      <c r="MTA37" s="180"/>
      <c r="MTB37" s="180"/>
      <c r="MTC37" s="180"/>
      <c r="MTD37" s="180"/>
      <c r="MTE37" s="180"/>
      <c r="MTF37" s="180"/>
      <c r="MTG37" s="180"/>
      <c r="MTH37" s="180"/>
      <c r="MTI37" s="180"/>
      <c r="MTJ37" s="180"/>
      <c r="MTK37" s="180"/>
      <c r="MTL37" s="180"/>
      <c r="MTM37" s="180"/>
      <c r="MTN37" s="180"/>
      <c r="MTO37" s="180"/>
      <c r="MTP37" s="180"/>
      <c r="MTQ37" s="180"/>
      <c r="MTR37" s="180"/>
      <c r="MTS37" s="180"/>
      <c r="MTT37" s="180"/>
      <c r="MTU37" s="180"/>
      <c r="MTV37" s="180"/>
      <c r="MTW37" s="180"/>
      <c r="MTX37" s="180"/>
      <c r="MTY37" s="180"/>
      <c r="MTZ37" s="180"/>
      <c r="MUA37" s="180"/>
      <c r="MUB37" s="180"/>
      <c r="MUC37" s="180"/>
      <c r="MUD37" s="180"/>
      <c r="MUE37" s="180"/>
      <c r="MUF37" s="180"/>
      <c r="MUG37" s="180"/>
      <c r="MUH37" s="180"/>
      <c r="MUI37" s="180"/>
      <c r="MUJ37" s="180"/>
      <c r="MUK37" s="180"/>
      <c r="MUL37" s="180"/>
      <c r="MUM37" s="180"/>
      <c r="MUN37" s="180"/>
      <c r="MUO37" s="180"/>
      <c r="MUP37" s="180"/>
      <c r="MUQ37" s="180"/>
      <c r="MUR37" s="180"/>
      <c r="MUS37" s="180"/>
      <c r="MUT37" s="180"/>
      <c r="MUU37" s="180"/>
      <c r="MUV37" s="180"/>
      <c r="MUW37" s="180"/>
      <c r="MUX37" s="180"/>
      <c r="MUY37" s="180"/>
      <c r="MUZ37" s="180"/>
      <c r="MVA37" s="180"/>
      <c r="MVB37" s="180"/>
      <c r="MVC37" s="180"/>
      <c r="MVD37" s="180"/>
      <c r="MVE37" s="180"/>
      <c r="MVF37" s="180"/>
      <c r="MVG37" s="180"/>
      <c r="MVH37" s="180"/>
      <c r="MVI37" s="180"/>
      <c r="MVJ37" s="180"/>
      <c r="MVK37" s="180"/>
      <c r="MVL37" s="180"/>
      <c r="MVM37" s="180"/>
      <c r="MVN37" s="180"/>
      <c r="MVO37" s="180"/>
      <c r="MVP37" s="180"/>
      <c r="MVQ37" s="180"/>
      <c r="MVR37" s="180"/>
      <c r="MVS37" s="180"/>
      <c r="MVT37" s="180"/>
      <c r="MVU37" s="180"/>
      <c r="MVV37" s="180"/>
      <c r="MVW37" s="180"/>
      <c r="MVX37" s="180"/>
      <c r="MVY37" s="180"/>
      <c r="MVZ37" s="180"/>
      <c r="MWA37" s="180"/>
      <c r="MWB37" s="180"/>
      <c r="MWC37" s="180"/>
      <c r="MWD37" s="180"/>
      <c r="MWE37" s="180"/>
      <c r="MWF37" s="180"/>
      <c r="MWG37" s="180"/>
      <c r="MWH37" s="180"/>
      <c r="MWI37" s="180"/>
      <c r="MWJ37" s="180"/>
      <c r="MWK37" s="180"/>
      <c r="MWL37" s="180"/>
      <c r="MWM37" s="180"/>
      <c r="MWN37" s="180"/>
      <c r="MWO37" s="180"/>
      <c r="MWP37" s="180"/>
      <c r="MWQ37" s="180"/>
      <c r="MWR37" s="180"/>
      <c r="MWS37" s="180"/>
      <c r="MWT37" s="180"/>
      <c r="MWU37" s="180"/>
      <c r="MWV37" s="180"/>
      <c r="MWW37" s="180"/>
      <c r="MWX37" s="180"/>
      <c r="MWY37" s="180"/>
      <c r="MWZ37" s="180"/>
      <c r="MXA37" s="180"/>
      <c r="MXB37" s="180"/>
      <c r="MXC37" s="180"/>
      <c r="MXD37" s="180"/>
      <c r="MXE37" s="180"/>
      <c r="MXF37" s="180"/>
      <c r="MXG37" s="180"/>
      <c r="MXH37" s="180"/>
      <c r="MXI37" s="180"/>
      <c r="MXJ37" s="180"/>
      <c r="MXK37" s="180"/>
      <c r="MXL37" s="180"/>
      <c r="MXM37" s="180"/>
      <c r="MXN37" s="180"/>
      <c r="MXO37" s="180"/>
      <c r="MXP37" s="180"/>
      <c r="MXQ37" s="180"/>
      <c r="MXR37" s="180"/>
      <c r="MXS37" s="180"/>
      <c r="MXT37" s="180"/>
      <c r="MXU37" s="180"/>
      <c r="MXV37" s="180"/>
      <c r="MXW37" s="180"/>
      <c r="MXX37" s="180"/>
      <c r="MXY37" s="180"/>
      <c r="MXZ37" s="180"/>
      <c r="MYA37" s="180"/>
      <c r="MYB37" s="180"/>
      <c r="MYC37" s="180"/>
      <c r="MYD37" s="180"/>
      <c r="MYE37" s="180"/>
      <c r="MYF37" s="180"/>
      <c r="MYG37" s="180"/>
      <c r="MYH37" s="180"/>
      <c r="MYI37" s="180"/>
      <c r="MYJ37" s="180"/>
      <c r="MYK37" s="180"/>
      <c r="MYL37" s="180"/>
      <c r="MYM37" s="180"/>
      <c r="MYN37" s="180"/>
      <c r="MYO37" s="180"/>
      <c r="MYP37" s="180"/>
      <c r="MYQ37" s="180"/>
      <c r="MYR37" s="180"/>
      <c r="MYS37" s="180"/>
      <c r="MYT37" s="180"/>
      <c r="MYU37" s="180"/>
      <c r="MYV37" s="180"/>
      <c r="MYW37" s="180"/>
      <c r="MYX37" s="180"/>
      <c r="MYY37" s="180"/>
      <c r="MYZ37" s="180"/>
      <c r="MZA37" s="180"/>
      <c r="MZB37" s="180"/>
      <c r="MZC37" s="180"/>
      <c r="MZD37" s="180"/>
      <c r="MZE37" s="180"/>
      <c r="MZF37" s="180"/>
      <c r="MZG37" s="180"/>
      <c r="MZH37" s="180"/>
      <c r="MZI37" s="180"/>
      <c r="MZJ37" s="180"/>
      <c r="MZK37" s="180"/>
      <c r="MZL37" s="180"/>
      <c r="MZM37" s="180"/>
      <c r="MZN37" s="180"/>
      <c r="MZO37" s="180"/>
      <c r="MZP37" s="180"/>
      <c r="MZQ37" s="180"/>
      <c r="MZR37" s="180"/>
      <c r="MZS37" s="180"/>
      <c r="MZT37" s="180"/>
      <c r="MZU37" s="180"/>
      <c r="MZV37" s="180"/>
      <c r="MZW37" s="180"/>
      <c r="MZX37" s="180"/>
      <c r="MZY37" s="180"/>
      <c r="MZZ37" s="180"/>
      <c r="NAA37" s="180"/>
      <c r="NAB37" s="180"/>
      <c r="NAC37" s="180"/>
      <c r="NAD37" s="180"/>
      <c r="NAE37" s="180"/>
      <c r="NAF37" s="180"/>
      <c r="NAG37" s="180"/>
      <c r="NAH37" s="180"/>
      <c r="NAI37" s="180"/>
      <c r="NAJ37" s="180"/>
      <c r="NAK37" s="180"/>
      <c r="NAL37" s="180"/>
      <c r="NAM37" s="180"/>
      <c r="NAN37" s="180"/>
      <c r="NAO37" s="180"/>
      <c r="NAP37" s="180"/>
      <c r="NAQ37" s="180"/>
      <c r="NAR37" s="180"/>
      <c r="NAS37" s="180"/>
      <c r="NAT37" s="180"/>
      <c r="NAU37" s="180"/>
      <c r="NAV37" s="180"/>
      <c r="NAW37" s="180"/>
      <c r="NAX37" s="180"/>
      <c r="NAY37" s="180"/>
      <c r="NAZ37" s="180"/>
      <c r="NBA37" s="180"/>
      <c r="NBB37" s="180"/>
      <c r="NBC37" s="180"/>
      <c r="NBD37" s="180"/>
      <c r="NBE37" s="180"/>
      <c r="NBF37" s="180"/>
      <c r="NBG37" s="180"/>
      <c r="NBH37" s="180"/>
      <c r="NBI37" s="180"/>
      <c r="NBJ37" s="180"/>
      <c r="NBK37" s="180"/>
      <c r="NBL37" s="180"/>
      <c r="NBM37" s="180"/>
      <c r="NBN37" s="180"/>
      <c r="NBO37" s="180"/>
      <c r="NBP37" s="180"/>
      <c r="NBQ37" s="180"/>
      <c r="NBR37" s="180"/>
      <c r="NBS37" s="180"/>
      <c r="NBT37" s="180"/>
      <c r="NBU37" s="180"/>
      <c r="NBV37" s="180"/>
      <c r="NBW37" s="180"/>
      <c r="NBX37" s="180"/>
      <c r="NBY37" s="180"/>
      <c r="NBZ37" s="180"/>
      <c r="NCA37" s="180"/>
      <c r="NCB37" s="180"/>
      <c r="NCC37" s="180"/>
      <c r="NCD37" s="180"/>
      <c r="NCE37" s="180"/>
      <c r="NCF37" s="180"/>
      <c r="NCG37" s="180"/>
      <c r="NCH37" s="180"/>
      <c r="NCI37" s="180"/>
      <c r="NCJ37" s="180"/>
      <c r="NCK37" s="180"/>
      <c r="NCL37" s="180"/>
      <c r="NCM37" s="180"/>
      <c r="NCN37" s="180"/>
      <c r="NCO37" s="180"/>
      <c r="NCP37" s="180"/>
      <c r="NCQ37" s="180"/>
      <c r="NCR37" s="180"/>
      <c r="NCS37" s="180"/>
      <c r="NCT37" s="180"/>
      <c r="NCU37" s="180"/>
      <c r="NCV37" s="180"/>
      <c r="NCW37" s="180"/>
      <c r="NCX37" s="180"/>
      <c r="NCY37" s="180"/>
      <c r="NCZ37" s="180"/>
      <c r="NDA37" s="180"/>
      <c r="NDB37" s="180"/>
      <c r="NDC37" s="180"/>
      <c r="NDD37" s="180"/>
      <c r="NDE37" s="180"/>
      <c r="NDF37" s="180"/>
      <c r="NDG37" s="180"/>
      <c r="NDH37" s="180"/>
      <c r="NDI37" s="180"/>
      <c r="NDJ37" s="180"/>
      <c r="NDK37" s="180"/>
      <c r="NDL37" s="180"/>
      <c r="NDM37" s="180"/>
      <c r="NDN37" s="180"/>
      <c r="NDO37" s="180"/>
      <c r="NDP37" s="180"/>
      <c r="NDQ37" s="180"/>
      <c r="NDR37" s="180"/>
      <c r="NDS37" s="180"/>
      <c r="NDT37" s="180"/>
      <c r="NDU37" s="180"/>
      <c r="NDV37" s="180"/>
      <c r="NDW37" s="180"/>
      <c r="NDX37" s="180"/>
      <c r="NDY37" s="180"/>
      <c r="NDZ37" s="180"/>
      <c r="NEA37" s="180"/>
      <c r="NEB37" s="180"/>
      <c r="NEC37" s="180"/>
      <c r="NED37" s="180"/>
      <c r="NEE37" s="180"/>
      <c r="NEF37" s="180"/>
      <c r="NEG37" s="180"/>
      <c r="NEH37" s="180"/>
      <c r="NEI37" s="180"/>
      <c r="NEJ37" s="180"/>
      <c r="NEK37" s="180"/>
      <c r="NEL37" s="180"/>
      <c r="NEM37" s="180"/>
      <c r="NEN37" s="180"/>
      <c r="NEO37" s="180"/>
      <c r="NEP37" s="180"/>
      <c r="NEQ37" s="180"/>
      <c r="NER37" s="180"/>
      <c r="NES37" s="180"/>
      <c r="NET37" s="180"/>
      <c r="NEU37" s="180"/>
      <c r="NEV37" s="180"/>
      <c r="NEW37" s="180"/>
      <c r="NEX37" s="180"/>
      <c r="NEY37" s="180"/>
      <c r="NEZ37" s="180"/>
      <c r="NFA37" s="180"/>
      <c r="NFB37" s="180"/>
      <c r="NFC37" s="180"/>
      <c r="NFD37" s="180"/>
      <c r="NFE37" s="180"/>
      <c r="NFF37" s="180"/>
      <c r="NFG37" s="180"/>
      <c r="NFH37" s="180"/>
      <c r="NFI37" s="180"/>
      <c r="NFJ37" s="180"/>
      <c r="NFK37" s="180"/>
      <c r="NFL37" s="180"/>
      <c r="NFM37" s="180"/>
      <c r="NFN37" s="180"/>
      <c r="NFO37" s="180"/>
      <c r="NFP37" s="180"/>
      <c r="NFQ37" s="180"/>
      <c r="NFR37" s="180"/>
      <c r="NFS37" s="180"/>
      <c r="NFT37" s="180"/>
      <c r="NFU37" s="180"/>
      <c r="NFV37" s="180"/>
      <c r="NFW37" s="180"/>
      <c r="NFX37" s="180"/>
      <c r="NFY37" s="180"/>
      <c r="NFZ37" s="180"/>
      <c r="NGA37" s="180"/>
      <c r="NGB37" s="180"/>
      <c r="NGC37" s="180"/>
      <c r="NGD37" s="180"/>
      <c r="NGE37" s="180"/>
      <c r="NGF37" s="180"/>
      <c r="NGG37" s="180"/>
      <c r="NGH37" s="180"/>
      <c r="NGI37" s="180"/>
      <c r="NGJ37" s="180"/>
      <c r="NGK37" s="180"/>
      <c r="NGL37" s="180"/>
      <c r="NGM37" s="180"/>
      <c r="NGN37" s="180"/>
      <c r="NGO37" s="180"/>
      <c r="NGP37" s="180"/>
      <c r="NGQ37" s="180"/>
      <c r="NGR37" s="180"/>
      <c r="NGS37" s="180"/>
      <c r="NGT37" s="180"/>
      <c r="NGU37" s="180"/>
      <c r="NGV37" s="180"/>
      <c r="NGW37" s="180"/>
      <c r="NGX37" s="180"/>
      <c r="NGY37" s="180"/>
      <c r="NGZ37" s="180"/>
      <c r="NHA37" s="180"/>
      <c r="NHB37" s="180"/>
      <c r="NHC37" s="180"/>
      <c r="NHD37" s="180"/>
      <c r="NHE37" s="180"/>
      <c r="NHF37" s="180"/>
      <c r="NHG37" s="180"/>
      <c r="NHH37" s="180"/>
      <c r="NHI37" s="180"/>
      <c r="NHJ37" s="180"/>
      <c r="NHK37" s="180"/>
      <c r="NHL37" s="180"/>
      <c r="NHM37" s="180"/>
      <c r="NHN37" s="180"/>
      <c r="NHO37" s="180"/>
      <c r="NHP37" s="180"/>
      <c r="NHQ37" s="180"/>
      <c r="NHR37" s="180"/>
      <c r="NHS37" s="180"/>
      <c r="NHT37" s="180"/>
      <c r="NHU37" s="180"/>
      <c r="NHV37" s="180"/>
      <c r="NHW37" s="180"/>
      <c r="NHX37" s="180"/>
      <c r="NHY37" s="180"/>
      <c r="NHZ37" s="180"/>
      <c r="NIA37" s="180"/>
      <c r="NIB37" s="180"/>
      <c r="NIC37" s="180"/>
      <c r="NID37" s="180"/>
      <c r="NIE37" s="180"/>
      <c r="NIF37" s="180"/>
      <c r="NIG37" s="180"/>
      <c r="NIH37" s="180"/>
      <c r="NII37" s="180"/>
      <c r="NIJ37" s="180"/>
      <c r="NIK37" s="180"/>
      <c r="NIL37" s="180"/>
      <c r="NIM37" s="180"/>
      <c r="NIN37" s="180"/>
      <c r="NIO37" s="180"/>
      <c r="NIP37" s="180"/>
      <c r="NIQ37" s="180"/>
      <c r="NIR37" s="180"/>
      <c r="NIS37" s="180"/>
      <c r="NIT37" s="180"/>
      <c r="NIU37" s="180"/>
      <c r="NIV37" s="180"/>
      <c r="NIW37" s="180"/>
      <c r="NIX37" s="180"/>
      <c r="NIY37" s="180"/>
      <c r="NIZ37" s="180"/>
      <c r="NJA37" s="180"/>
      <c r="NJB37" s="180"/>
      <c r="NJC37" s="180"/>
      <c r="NJD37" s="180"/>
      <c r="NJE37" s="180"/>
      <c r="NJF37" s="180"/>
      <c r="NJG37" s="180"/>
      <c r="NJH37" s="180"/>
      <c r="NJI37" s="180"/>
      <c r="NJJ37" s="180"/>
      <c r="NJK37" s="180"/>
      <c r="NJL37" s="180"/>
      <c r="NJM37" s="180"/>
      <c r="NJN37" s="180"/>
      <c r="NJO37" s="180"/>
      <c r="NJP37" s="180"/>
      <c r="NJQ37" s="180"/>
      <c r="NJR37" s="180"/>
      <c r="NJS37" s="180"/>
      <c r="NJT37" s="180"/>
      <c r="NJU37" s="180"/>
      <c r="NJV37" s="180"/>
      <c r="NJW37" s="180"/>
      <c r="NJX37" s="180"/>
      <c r="NJY37" s="180"/>
      <c r="NJZ37" s="180"/>
      <c r="NKA37" s="180"/>
      <c r="NKB37" s="180"/>
      <c r="NKC37" s="180"/>
      <c r="NKD37" s="180"/>
      <c r="NKE37" s="180"/>
      <c r="NKF37" s="180"/>
      <c r="NKG37" s="180"/>
      <c r="NKH37" s="180"/>
      <c r="NKI37" s="180"/>
      <c r="NKJ37" s="180"/>
      <c r="NKK37" s="180"/>
      <c r="NKL37" s="180"/>
      <c r="NKM37" s="180"/>
      <c r="NKN37" s="180"/>
      <c r="NKO37" s="180"/>
      <c r="NKP37" s="180"/>
      <c r="NKQ37" s="180"/>
      <c r="NKR37" s="180"/>
      <c r="NKS37" s="180"/>
      <c r="NKT37" s="180"/>
      <c r="NKU37" s="180"/>
      <c r="NKV37" s="180"/>
      <c r="NKW37" s="180"/>
      <c r="NKX37" s="180"/>
      <c r="NKY37" s="180"/>
      <c r="NKZ37" s="180"/>
      <c r="NLA37" s="180"/>
      <c r="NLB37" s="180"/>
      <c r="NLC37" s="180"/>
      <c r="NLD37" s="180"/>
      <c r="NLE37" s="180"/>
      <c r="NLF37" s="180"/>
      <c r="NLG37" s="180"/>
      <c r="NLH37" s="180"/>
      <c r="NLI37" s="180"/>
      <c r="NLJ37" s="180"/>
      <c r="NLK37" s="180"/>
      <c r="NLL37" s="180"/>
      <c r="NLM37" s="180"/>
      <c r="NLN37" s="180"/>
      <c r="NLO37" s="180"/>
      <c r="NLP37" s="180"/>
      <c r="NLQ37" s="180"/>
      <c r="NLR37" s="180"/>
      <c r="NLS37" s="180"/>
      <c r="NLT37" s="180"/>
      <c r="NLU37" s="180"/>
      <c r="NLV37" s="180"/>
      <c r="NLW37" s="180"/>
      <c r="NLX37" s="180"/>
      <c r="NLY37" s="180"/>
      <c r="NLZ37" s="180"/>
      <c r="NMA37" s="180"/>
      <c r="NMB37" s="180"/>
      <c r="NMC37" s="180"/>
      <c r="NMD37" s="180"/>
      <c r="NME37" s="180"/>
      <c r="NMF37" s="180"/>
      <c r="NMG37" s="180"/>
      <c r="NMH37" s="180"/>
      <c r="NMI37" s="180"/>
      <c r="NMJ37" s="180"/>
      <c r="NMK37" s="180"/>
      <c r="NML37" s="180"/>
      <c r="NMM37" s="180"/>
      <c r="NMN37" s="180"/>
      <c r="NMO37" s="180"/>
      <c r="NMP37" s="180"/>
      <c r="NMQ37" s="180"/>
      <c r="NMR37" s="180"/>
      <c r="NMS37" s="180"/>
      <c r="NMT37" s="180"/>
      <c r="NMU37" s="180"/>
      <c r="NMV37" s="180"/>
      <c r="NMW37" s="180"/>
      <c r="NMX37" s="180"/>
      <c r="NMY37" s="180"/>
      <c r="NMZ37" s="180"/>
      <c r="NNA37" s="180"/>
      <c r="NNB37" s="180"/>
      <c r="NNC37" s="180"/>
      <c r="NND37" s="180"/>
      <c r="NNE37" s="180"/>
      <c r="NNF37" s="180"/>
      <c r="NNG37" s="180"/>
      <c r="NNH37" s="180"/>
      <c r="NNI37" s="180"/>
      <c r="NNJ37" s="180"/>
      <c r="NNK37" s="180"/>
      <c r="NNL37" s="180"/>
      <c r="NNM37" s="180"/>
      <c r="NNN37" s="180"/>
      <c r="NNO37" s="180"/>
      <c r="NNP37" s="180"/>
      <c r="NNQ37" s="180"/>
      <c r="NNR37" s="180"/>
      <c r="NNS37" s="180"/>
      <c r="NNT37" s="180"/>
      <c r="NNU37" s="180"/>
      <c r="NNV37" s="180"/>
      <c r="NNW37" s="180"/>
      <c r="NNX37" s="180"/>
      <c r="NNY37" s="180"/>
      <c r="NNZ37" s="180"/>
      <c r="NOA37" s="180"/>
      <c r="NOB37" s="180"/>
      <c r="NOC37" s="180"/>
      <c r="NOD37" s="180"/>
      <c r="NOE37" s="180"/>
      <c r="NOF37" s="180"/>
      <c r="NOG37" s="180"/>
      <c r="NOH37" s="180"/>
      <c r="NOI37" s="180"/>
      <c r="NOJ37" s="180"/>
      <c r="NOK37" s="180"/>
      <c r="NOL37" s="180"/>
      <c r="NOM37" s="180"/>
      <c r="NON37" s="180"/>
      <c r="NOO37" s="180"/>
      <c r="NOP37" s="180"/>
      <c r="NOQ37" s="180"/>
      <c r="NOR37" s="180"/>
      <c r="NOS37" s="180"/>
      <c r="NOT37" s="180"/>
      <c r="NOU37" s="180"/>
      <c r="NOV37" s="180"/>
      <c r="NOW37" s="180"/>
      <c r="NOX37" s="180"/>
      <c r="NOY37" s="180"/>
      <c r="NOZ37" s="180"/>
      <c r="NPA37" s="180"/>
      <c r="NPB37" s="180"/>
      <c r="NPC37" s="180"/>
      <c r="NPD37" s="180"/>
      <c r="NPE37" s="180"/>
      <c r="NPF37" s="180"/>
      <c r="NPG37" s="180"/>
      <c r="NPH37" s="180"/>
      <c r="NPI37" s="180"/>
      <c r="NPJ37" s="180"/>
      <c r="NPK37" s="180"/>
      <c r="NPL37" s="180"/>
      <c r="NPM37" s="180"/>
      <c r="NPN37" s="180"/>
      <c r="NPO37" s="180"/>
      <c r="NPP37" s="180"/>
      <c r="NPQ37" s="180"/>
      <c r="NPR37" s="180"/>
      <c r="NPS37" s="180"/>
      <c r="NPT37" s="180"/>
      <c r="NPU37" s="180"/>
      <c r="NPV37" s="180"/>
      <c r="NPW37" s="180"/>
      <c r="NPX37" s="180"/>
      <c r="NPY37" s="180"/>
      <c r="NPZ37" s="180"/>
      <c r="NQA37" s="180"/>
      <c r="NQB37" s="180"/>
      <c r="NQC37" s="180"/>
      <c r="NQD37" s="180"/>
      <c r="NQE37" s="180"/>
      <c r="NQF37" s="180"/>
      <c r="NQG37" s="180"/>
      <c r="NQH37" s="180"/>
      <c r="NQI37" s="180"/>
      <c r="NQJ37" s="180"/>
      <c r="NQK37" s="180"/>
      <c r="NQL37" s="180"/>
      <c r="NQM37" s="180"/>
      <c r="NQN37" s="180"/>
      <c r="NQO37" s="180"/>
      <c r="NQP37" s="180"/>
      <c r="NQQ37" s="180"/>
      <c r="NQR37" s="180"/>
      <c r="NQS37" s="180"/>
      <c r="NQT37" s="180"/>
      <c r="NQU37" s="180"/>
      <c r="NQV37" s="180"/>
      <c r="NQW37" s="180"/>
      <c r="NQX37" s="180"/>
      <c r="NQY37" s="180"/>
      <c r="NQZ37" s="180"/>
      <c r="NRA37" s="180"/>
      <c r="NRB37" s="180"/>
      <c r="NRC37" s="180"/>
      <c r="NRD37" s="180"/>
      <c r="NRE37" s="180"/>
      <c r="NRF37" s="180"/>
      <c r="NRG37" s="180"/>
      <c r="NRH37" s="180"/>
      <c r="NRI37" s="180"/>
      <c r="NRJ37" s="180"/>
      <c r="NRK37" s="180"/>
      <c r="NRL37" s="180"/>
      <c r="NRM37" s="180"/>
      <c r="NRN37" s="180"/>
      <c r="NRO37" s="180"/>
      <c r="NRP37" s="180"/>
      <c r="NRQ37" s="180"/>
      <c r="NRR37" s="180"/>
      <c r="NRS37" s="180"/>
      <c r="NRT37" s="180"/>
      <c r="NRU37" s="180"/>
      <c r="NRV37" s="180"/>
      <c r="NRW37" s="180"/>
      <c r="NRX37" s="180"/>
      <c r="NRY37" s="180"/>
      <c r="NRZ37" s="180"/>
      <c r="NSA37" s="180"/>
      <c r="NSB37" s="180"/>
      <c r="NSC37" s="180"/>
      <c r="NSD37" s="180"/>
      <c r="NSE37" s="180"/>
      <c r="NSF37" s="180"/>
      <c r="NSG37" s="180"/>
      <c r="NSH37" s="180"/>
      <c r="NSI37" s="180"/>
      <c r="NSJ37" s="180"/>
      <c r="NSK37" s="180"/>
      <c r="NSL37" s="180"/>
      <c r="NSM37" s="180"/>
      <c r="NSN37" s="180"/>
      <c r="NSO37" s="180"/>
      <c r="NSP37" s="180"/>
      <c r="NSQ37" s="180"/>
      <c r="NSR37" s="180"/>
      <c r="NSS37" s="180"/>
      <c r="NST37" s="180"/>
      <c r="NSU37" s="180"/>
      <c r="NSV37" s="180"/>
      <c r="NSW37" s="180"/>
      <c r="NSX37" s="180"/>
      <c r="NSY37" s="180"/>
      <c r="NSZ37" s="180"/>
      <c r="NTA37" s="180"/>
      <c r="NTB37" s="180"/>
      <c r="NTC37" s="180"/>
      <c r="NTD37" s="180"/>
      <c r="NTE37" s="180"/>
      <c r="NTF37" s="180"/>
      <c r="NTG37" s="180"/>
      <c r="NTH37" s="180"/>
      <c r="NTI37" s="180"/>
      <c r="NTJ37" s="180"/>
      <c r="NTK37" s="180"/>
      <c r="NTL37" s="180"/>
      <c r="NTM37" s="180"/>
      <c r="NTN37" s="180"/>
      <c r="NTO37" s="180"/>
      <c r="NTP37" s="180"/>
      <c r="NTQ37" s="180"/>
      <c r="NTR37" s="180"/>
      <c r="NTS37" s="180"/>
      <c r="NTT37" s="180"/>
      <c r="NTU37" s="180"/>
      <c r="NTV37" s="180"/>
      <c r="NTW37" s="180"/>
      <c r="NTX37" s="180"/>
      <c r="NTY37" s="180"/>
      <c r="NTZ37" s="180"/>
      <c r="NUA37" s="180"/>
      <c r="NUB37" s="180"/>
      <c r="NUC37" s="180"/>
      <c r="NUD37" s="180"/>
      <c r="NUE37" s="180"/>
      <c r="NUF37" s="180"/>
      <c r="NUG37" s="180"/>
      <c r="NUH37" s="180"/>
      <c r="NUI37" s="180"/>
      <c r="NUJ37" s="180"/>
      <c r="NUK37" s="180"/>
      <c r="NUL37" s="180"/>
      <c r="NUM37" s="180"/>
      <c r="NUN37" s="180"/>
      <c r="NUO37" s="180"/>
      <c r="NUP37" s="180"/>
      <c r="NUQ37" s="180"/>
      <c r="NUR37" s="180"/>
      <c r="NUS37" s="180"/>
      <c r="NUT37" s="180"/>
      <c r="NUU37" s="180"/>
      <c r="NUV37" s="180"/>
      <c r="NUW37" s="180"/>
      <c r="NUX37" s="180"/>
      <c r="NUY37" s="180"/>
      <c r="NUZ37" s="180"/>
      <c r="NVA37" s="180"/>
      <c r="NVB37" s="180"/>
      <c r="NVC37" s="180"/>
      <c r="NVD37" s="180"/>
      <c r="NVE37" s="180"/>
      <c r="NVF37" s="180"/>
      <c r="NVG37" s="180"/>
      <c r="NVH37" s="180"/>
      <c r="NVI37" s="180"/>
      <c r="NVJ37" s="180"/>
      <c r="NVK37" s="180"/>
      <c r="NVL37" s="180"/>
      <c r="NVM37" s="180"/>
      <c r="NVN37" s="180"/>
      <c r="NVO37" s="180"/>
      <c r="NVP37" s="180"/>
      <c r="NVQ37" s="180"/>
      <c r="NVR37" s="180"/>
      <c r="NVS37" s="180"/>
      <c r="NVT37" s="180"/>
      <c r="NVU37" s="180"/>
      <c r="NVV37" s="180"/>
      <c r="NVW37" s="180"/>
      <c r="NVX37" s="180"/>
      <c r="NVY37" s="180"/>
      <c r="NVZ37" s="180"/>
      <c r="NWA37" s="180"/>
      <c r="NWB37" s="180"/>
      <c r="NWC37" s="180"/>
      <c r="NWD37" s="180"/>
      <c r="NWE37" s="180"/>
      <c r="NWF37" s="180"/>
      <c r="NWG37" s="180"/>
      <c r="NWH37" s="180"/>
      <c r="NWI37" s="180"/>
      <c r="NWJ37" s="180"/>
      <c r="NWK37" s="180"/>
      <c r="NWL37" s="180"/>
      <c r="NWM37" s="180"/>
      <c r="NWN37" s="180"/>
      <c r="NWO37" s="180"/>
      <c r="NWP37" s="180"/>
      <c r="NWQ37" s="180"/>
      <c r="NWR37" s="180"/>
      <c r="NWS37" s="180"/>
      <c r="NWT37" s="180"/>
      <c r="NWU37" s="180"/>
      <c r="NWV37" s="180"/>
      <c r="NWW37" s="180"/>
      <c r="NWX37" s="180"/>
      <c r="NWY37" s="180"/>
      <c r="NWZ37" s="180"/>
      <c r="NXA37" s="180"/>
      <c r="NXB37" s="180"/>
      <c r="NXC37" s="180"/>
      <c r="NXD37" s="180"/>
      <c r="NXE37" s="180"/>
      <c r="NXF37" s="180"/>
      <c r="NXG37" s="180"/>
      <c r="NXH37" s="180"/>
      <c r="NXI37" s="180"/>
      <c r="NXJ37" s="180"/>
      <c r="NXK37" s="180"/>
      <c r="NXL37" s="180"/>
      <c r="NXM37" s="180"/>
      <c r="NXN37" s="180"/>
      <c r="NXO37" s="180"/>
      <c r="NXP37" s="180"/>
      <c r="NXQ37" s="180"/>
      <c r="NXR37" s="180"/>
      <c r="NXS37" s="180"/>
      <c r="NXT37" s="180"/>
      <c r="NXU37" s="180"/>
      <c r="NXV37" s="180"/>
      <c r="NXW37" s="180"/>
      <c r="NXX37" s="180"/>
      <c r="NXY37" s="180"/>
      <c r="NXZ37" s="180"/>
      <c r="NYA37" s="180"/>
      <c r="NYB37" s="180"/>
      <c r="NYC37" s="180"/>
      <c r="NYD37" s="180"/>
      <c r="NYE37" s="180"/>
      <c r="NYF37" s="180"/>
      <c r="NYG37" s="180"/>
      <c r="NYH37" s="180"/>
      <c r="NYI37" s="180"/>
      <c r="NYJ37" s="180"/>
      <c r="NYK37" s="180"/>
      <c r="NYL37" s="180"/>
      <c r="NYM37" s="180"/>
      <c r="NYN37" s="180"/>
      <c r="NYO37" s="180"/>
      <c r="NYP37" s="180"/>
      <c r="NYQ37" s="180"/>
      <c r="NYR37" s="180"/>
      <c r="NYS37" s="180"/>
      <c r="NYT37" s="180"/>
      <c r="NYU37" s="180"/>
      <c r="NYV37" s="180"/>
      <c r="NYW37" s="180"/>
      <c r="NYX37" s="180"/>
      <c r="NYY37" s="180"/>
      <c r="NYZ37" s="180"/>
      <c r="NZA37" s="180"/>
      <c r="NZB37" s="180"/>
      <c r="NZC37" s="180"/>
      <c r="NZD37" s="180"/>
      <c r="NZE37" s="180"/>
      <c r="NZF37" s="180"/>
      <c r="NZG37" s="180"/>
      <c r="NZH37" s="180"/>
      <c r="NZI37" s="180"/>
      <c r="NZJ37" s="180"/>
      <c r="NZK37" s="180"/>
      <c r="NZL37" s="180"/>
      <c r="NZM37" s="180"/>
      <c r="NZN37" s="180"/>
      <c r="NZO37" s="180"/>
      <c r="NZP37" s="180"/>
      <c r="NZQ37" s="180"/>
      <c r="NZR37" s="180"/>
      <c r="NZS37" s="180"/>
      <c r="NZT37" s="180"/>
      <c r="NZU37" s="180"/>
      <c r="NZV37" s="180"/>
      <c r="NZW37" s="180"/>
      <c r="NZX37" s="180"/>
      <c r="NZY37" s="180"/>
      <c r="NZZ37" s="180"/>
      <c r="OAA37" s="180"/>
      <c r="OAB37" s="180"/>
      <c r="OAC37" s="180"/>
      <c r="OAD37" s="180"/>
      <c r="OAE37" s="180"/>
      <c r="OAF37" s="180"/>
      <c r="OAG37" s="180"/>
      <c r="OAH37" s="180"/>
      <c r="OAI37" s="180"/>
      <c r="OAJ37" s="180"/>
      <c r="OAK37" s="180"/>
      <c r="OAL37" s="180"/>
      <c r="OAM37" s="180"/>
      <c r="OAN37" s="180"/>
      <c r="OAO37" s="180"/>
      <c r="OAP37" s="180"/>
      <c r="OAQ37" s="180"/>
      <c r="OAR37" s="180"/>
      <c r="OAS37" s="180"/>
      <c r="OAT37" s="180"/>
      <c r="OAU37" s="180"/>
      <c r="OAV37" s="180"/>
      <c r="OAW37" s="180"/>
      <c r="OAX37" s="180"/>
      <c r="OAY37" s="180"/>
      <c r="OAZ37" s="180"/>
      <c r="OBA37" s="180"/>
      <c r="OBB37" s="180"/>
      <c r="OBC37" s="180"/>
      <c r="OBD37" s="180"/>
      <c r="OBE37" s="180"/>
      <c r="OBF37" s="180"/>
      <c r="OBG37" s="180"/>
      <c r="OBH37" s="180"/>
      <c r="OBI37" s="180"/>
      <c r="OBJ37" s="180"/>
      <c r="OBK37" s="180"/>
      <c r="OBL37" s="180"/>
      <c r="OBM37" s="180"/>
      <c r="OBN37" s="180"/>
      <c r="OBO37" s="180"/>
      <c r="OBP37" s="180"/>
      <c r="OBQ37" s="180"/>
      <c r="OBR37" s="180"/>
      <c r="OBS37" s="180"/>
      <c r="OBT37" s="180"/>
      <c r="OBU37" s="180"/>
      <c r="OBV37" s="180"/>
      <c r="OBW37" s="180"/>
      <c r="OBX37" s="180"/>
      <c r="OBY37" s="180"/>
      <c r="OBZ37" s="180"/>
      <c r="OCA37" s="180"/>
      <c r="OCB37" s="180"/>
      <c r="OCC37" s="180"/>
      <c r="OCD37" s="180"/>
      <c r="OCE37" s="180"/>
      <c r="OCF37" s="180"/>
      <c r="OCG37" s="180"/>
      <c r="OCH37" s="180"/>
      <c r="OCI37" s="180"/>
      <c r="OCJ37" s="180"/>
      <c r="OCK37" s="180"/>
      <c r="OCL37" s="180"/>
      <c r="OCM37" s="180"/>
      <c r="OCN37" s="180"/>
      <c r="OCO37" s="180"/>
      <c r="OCP37" s="180"/>
      <c r="OCQ37" s="180"/>
      <c r="OCR37" s="180"/>
      <c r="OCS37" s="180"/>
      <c r="OCT37" s="180"/>
      <c r="OCU37" s="180"/>
      <c r="OCV37" s="180"/>
      <c r="OCW37" s="180"/>
      <c r="OCX37" s="180"/>
      <c r="OCY37" s="180"/>
      <c r="OCZ37" s="180"/>
      <c r="ODA37" s="180"/>
      <c r="ODB37" s="180"/>
      <c r="ODC37" s="180"/>
      <c r="ODD37" s="180"/>
      <c r="ODE37" s="180"/>
      <c r="ODF37" s="180"/>
      <c r="ODG37" s="180"/>
      <c r="ODH37" s="180"/>
      <c r="ODI37" s="180"/>
      <c r="ODJ37" s="180"/>
      <c r="ODK37" s="180"/>
      <c r="ODL37" s="180"/>
      <c r="ODM37" s="180"/>
      <c r="ODN37" s="180"/>
      <c r="ODO37" s="180"/>
      <c r="ODP37" s="180"/>
      <c r="ODQ37" s="180"/>
      <c r="ODR37" s="180"/>
      <c r="ODS37" s="180"/>
      <c r="ODT37" s="180"/>
      <c r="ODU37" s="180"/>
      <c r="ODV37" s="180"/>
      <c r="ODW37" s="180"/>
      <c r="ODX37" s="180"/>
      <c r="ODY37" s="180"/>
      <c r="ODZ37" s="180"/>
      <c r="OEA37" s="180"/>
      <c r="OEB37" s="180"/>
      <c r="OEC37" s="180"/>
      <c r="OED37" s="180"/>
      <c r="OEE37" s="180"/>
      <c r="OEF37" s="180"/>
      <c r="OEG37" s="180"/>
      <c r="OEH37" s="180"/>
      <c r="OEI37" s="180"/>
      <c r="OEJ37" s="180"/>
      <c r="OEK37" s="180"/>
      <c r="OEL37" s="180"/>
      <c r="OEM37" s="180"/>
      <c r="OEN37" s="180"/>
      <c r="OEO37" s="180"/>
      <c r="OEP37" s="180"/>
      <c r="OEQ37" s="180"/>
      <c r="OER37" s="180"/>
      <c r="OES37" s="180"/>
      <c r="OET37" s="180"/>
      <c r="OEU37" s="180"/>
      <c r="OEV37" s="180"/>
      <c r="OEW37" s="180"/>
      <c r="OEX37" s="180"/>
      <c r="OEY37" s="180"/>
      <c r="OEZ37" s="180"/>
      <c r="OFA37" s="180"/>
      <c r="OFB37" s="180"/>
      <c r="OFC37" s="180"/>
      <c r="OFD37" s="180"/>
      <c r="OFE37" s="180"/>
      <c r="OFF37" s="180"/>
      <c r="OFG37" s="180"/>
      <c r="OFH37" s="180"/>
      <c r="OFI37" s="180"/>
      <c r="OFJ37" s="180"/>
      <c r="OFK37" s="180"/>
      <c r="OFL37" s="180"/>
      <c r="OFM37" s="180"/>
      <c r="OFN37" s="180"/>
      <c r="OFO37" s="180"/>
      <c r="OFP37" s="180"/>
      <c r="OFQ37" s="180"/>
      <c r="OFR37" s="180"/>
      <c r="OFS37" s="180"/>
      <c r="OFT37" s="180"/>
      <c r="OFU37" s="180"/>
      <c r="OFV37" s="180"/>
      <c r="OFW37" s="180"/>
      <c r="OFX37" s="180"/>
      <c r="OFY37" s="180"/>
      <c r="OFZ37" s="180"/>
      <c r="OGA37" s="180"/>
      <c r="OGB37" s="180"/>
      <c r="OGC37" s="180"/>
      <c r="OGD37" s="180"/>
      <c r="OGE37" s="180"/>
      <c r="OGF37" s="180"/>
      <c r="OGG37" s="180"/>
      <c r="OGH37" s="180"/>
      <c r="OGI37" s="180"/>
      <c r="OGJ37" s="180"/>
      <c r="OGK37" s="180"/>
      <c r="OGL37" s="180"/>
      <c r="OGM37" s="180"/>
      <c r="OGN37" s="180"/>
      <c r="OGO37" s="180"/>
      <c r="OGP37" s="180"/>
      <c r="OGQ37" s="180"/>
      <c r="OGR37" s="180"/>
      <c r="OGS37" s="180"/>
      <c r="OGT37" s="180"/>
      <c r="OGU37" s="180"/>
      <c r="OGV37" s="180"/>
      <c r="OGW37" s="180"/>
      <c r="OGX37" s="180"/>
      <c r="OGY37" s="180"/>
      <c r="OGZ37" s="180"/>
      <c r="OHA37" s="180"/>
      <c r="OHB37" s="180"/>
      <c r="OHC37" s="180"/>
      <c r="OHD37" s="180"/>
      <c r="OHE37" s="180"/>
      <c r="OHF37" s="180"/>
      <c r="OHG37" s="180"/>
      <c r="OHH37" s="180"/>
      <c r="OHI37" s="180"/>
      <c r="OHJ37" s="180"/>
      <c r="OHK37" s="180"/>
      <c r="OHL37" s="180"/>
      <c r="OHM37" s="180"/>
      <c r="OHN37" s="180"/>
      <c r="OHO37" s="180"/>
      <c r="OHP37" s="180"/>
      <c r="OHQ37" s="180"/>
      <c r="OHR37" s="180"/>
      <c r="OHS37" s="180"/>
      <c r="OHT37" s="180"/>
      <c r="OHU37" s="180"/>
      <c r="OHV37" s="180"/>
      <c r="OHW37" s="180"/>
      <c r="OHX37" s="180"/>
      <c r="OHY37" s="180"/>
      <c r="OHZ37" s="180"/>
      <c r="OIA37" s="180"/>
      <c r="OIB37" s="180"/>
      <c r="OIC37" s="180"/>
      <c r="OID37" s="180"/>
      <c r="OIE37" s="180"/>
      <c r="OIF37" s="180"/>
      <c r="OIG37" s="180"/>
      <c r="OIH37" s="180"/>
      <c r="OII37" s="180"/>
      <c r="OIJ37" s="180"/>
      <c r="OIK37" s="180"/>
      <c r="OIL37" s="180"/>
      <c r="OIM37" s="180"/>
      <c r="OIN37" s="180"/>
      <c r="OIO37" s="180"/>
      <c r="OIP37" s="180"/>
      <c r="OIQ37" s="180"/>
      <c r="OIR37" s="180"/>
      <c r="OIS37" s="180"/>
      <c r="OIT37" s="180"/>
      <c r="OIU37" s="180"/>
      <c r="OIV37" s="180"/>
      <c r="OIW37" s="180"/>
      <c r="OIX37" s="180"/>
      <c r="OIY37" s="180"/>
      <c r="OIZ37" s="180"/>
      <c r="OJA37" s="180"/>
      <c r="OJB37" s="180"/>
      <c r="OJC37" s="180"/>
      <c r="OJD37" s="180"/>
      <c r="OJE37" s="180"/>
      <c r="OJF37" s="180"/>
      <c r="OJG37" s="180"/>
      <c r="OJH37" s="180"/>
      <c r="OJI37" s="180"/>
      <c r="OJJ37" s="180"/>
      <c r="OJK37" s="180"/>
      <c r="OJL37" s="180"/>
      <c r="OJM37" s="180"/>
      <c r="OJN37" s="180"/>
      <c r="OJO37" s="180"/>
      <c r="OJP37" s="180"/>
      <c r="OJQ37" s="180"/>
      <c r="OJR37" s="180"/>
      <c r="OJS37" s="180"/>
      <c r="OJT37" s="180"/>
      <c r="OJU37" s="180"/>
      <c r="OJV37" s="180"/>
      <c r="OJW37" s="180"/>
      <c r="OJX37" s="180"/>
      <c r="OJY37" s="180"/>
      <c r="OJZ37" s="180"/>
      <c r="OKA37" s="180"/>
      <c r="OKB37" s="180"/>
      <c r="OKC37" s="180"/>
      <c r="OKD37" s="180"/>
      <c r="OKE37" s="180"/>
      <c r="OKF37" s="180"/>
      <c r="OKG37" s="180"/>
      <c r="OKH37" s="180"/>
      <c r="OKI37" s="180"/>
      <c r="OKJ37" s="180"/>
      <c r="OKK37" s="180"/>
      <c r="OKL37" s="180"/>
      <c r="OKM37" s="180"/>
      <c r="OKN37" s="180"/>
      <c r="OKO37" s="180"/>
      <c r="OKP37" s="180"/>
      <c r="OKQ37" s="180"/>
      <c r="OKR37" s="180"/>
      <c r="OKS37" s="180"/>
      <c r="OKT37" s="180"/>
      <c r="OKU37" s="180"/>
      <c r="OKV37" s="180"/>
      <c r="OKW37" s="180"/>
      <c r="OKX37" s="180"/>
      <c r="OKY37" s="180"/>
      <c r="OKZ37" s="180"/>
      <c r="OLA37" s="180"/>
      <c r="OLB37" s="180"/>
      <c r="OLC37" s="180"/>
      <c r="OLD37" s="180"/>
      <c r="OLE37" s="180"/>
      <c r="OLF37" s="180"/>
      <c r="OLG37" s="180"/>
      <c r="OLH37" s="180"/>
      <c r="OLI37" s="180"/>
      <c r="OLJ37" s="180"/>
      <c r="OLK37" s="180"/>
      <c r="OLL37" s="180"/>
      <c r="OLM37" s="180"/>
      <c r="OLN37" s="180"/>
      <c r="OLO37" s="180"/>
      <c r="OLP37" s="180"/>
      <c r="OLQ37" s="180"/>
      <c r="OLR37" s="180"/>
      <c r="OLS37" s="180"/>
      <c r="OLT37" s="180"/>
      <c r="OLU37" s="180"/>
      <c r="OLV37" s="180"/>
      <c r="OLW37" s="180"/>
      <c r="OLX37" s="180"/>
      <c r="OLY37" s="180"/>
      <c r="OLZ37" s="180"/>
      <c r="OMA37" s="180"/>
      <c r="OMB37" s="180"/>
      <c r="OMC37" s="180"/>
      <c r="OMD37" s="180"/>
      <c r="OME37" s="180"/>
      <c r="OMF37" s="180"/>
      <c r="OMG37" s="180"/>
      <c r="OMH37" s="180"/>
      <c r="OMI37" s="180"/>
      <c r="OMJ37" s="180"/>
      <c r="OMK37" s="180"/>
      <c r="OML37" s="180"/>
      <c r="OMM37" s="180"/>
      <c r="OMN37" s="180"/>
      <c r="OMO37" s="180"/>
      <c r="OMP37" s="180"/>
      <c r="OMQ37" s="180"/>
      <c r="OMR37" s="180"/>
      <c r="OMS37" s="180"/>
      <c r="OMT37" s="180"/>
      <c r="OMU37" s="180"/>
      <c r="OMV37" s="180"/>
      <c r="OMW37" s="180"/>
      <c r="OMX37" s="180"/>
      <c r="OMY37" s="180"/>
      <c r="OMZ37" s="180"/>
      <c r="ONA37" s="180"/>
      <c r="ONB37" s="180"/>
      <c r="ONC37" s="180"/>
      <c r="OND37" s="180"/>
      <c r="ONE37" s="180"/>
      <c r="ONF37" s="180"/>
      <c r="ONG37" s="180"/>
      <c r="ONH37" s="180"/>
      <c r="ONI37" s="180"/>
      <c r="ONJ37" s="180"/>
      <c r="ONK37" s="180"/>
      <c r="ONL37" s="180"/>
      <c r="ONM37" s="180"/>
      <c r="ONN37" s="180"/>
      <c r="ONO37" s="180"/>
      <c r="ONP37" s="180"/>
      <c r="ONQ37" s="180"/>
      <c r="ONR37" s="180"/>
      <c r="ONS37" s="180"/>
      <c r="ONT37" s="180"/>
      <c r="ONU37" s="180"/>
      <c r="ONV37" s="180"/>
      <c r="ONW37" s="180"/>
      <c r="ONX37" s="180"/>
      <c r="ONY37" s="180"/>
      <c r="ONZ37" s="180"/>
      <c r="OOA37" s="180"/>
      <c r="OOB37" s="180"/>
      <c r="OOC37" s="180"/>
      <c r="OOD37" s="180"/>
      <c r="OOE37" s="180"/>
      <c r="OOF37" s="180"/>
      <c r="OOG37" s="180"/>
      <c r="OOH37" s="180"/>
      <c r="OOI37" s="180"/>
      <c r="OOJ37" s="180"/>
      <c r="OOK37" s="180"/>
      <c r="OOL37" s="180"/>
      <c r="OOM37" s="180"/>
      <c r="OON37" s="180"/>
      <c r="OOO37" s="180"/>
      <c r="OOP37" s="180"/>
      <c r="OOQ37" s="180"/>
      <c r="OOR37" s="180"/>
      <c r="OOS37" s="180"/>
      <c r="OOT37" s="180"/>
      <c r="OOU37" s="180"/>
      <c r="OOV37" s="180"/>
      <c r="OOW37" s="180"/>
      <c r="OOX37" s="180"/>
      <c r="OOY37" s="180"/>
      <c r="OOZ37" s="180"/>
      <c r="OPA37" s="180"/>
      <c r="OPB37" s="180"/>
      <c r="OPC37" s="180"/>
      <c r="OPD37" s="180"/>
      <c r="OPE37" s="180"/>
      <c r="OPF37" s="180"/>
      <c r="OPG37" s="180"/>
      <c r="OPH37" s="180"/>
      <c r="OPI37" s="180"/>
      <c r="OPJ37" s="180"/>
      <c r="OPK37" s="180"/>
      <c r="OPL37" s="180"/>
      <c r="OPM37" s="180"/>
      <c r="OPN37" s="180"/>
      <c r="OPO37" s="180"/>
      <c r="OPP37" s="180"/>
      <c r="OPQ37" s="180"/>
      <c r="OPR37" s="180"/>
      <c r="OPS37" s="180"/>
      <c r="OPT37" s="180"/>
      <c r="OPU37" s="180"/>
      <c r="OPV37" s="180"/>
      <c r="OPW37" s="180"/>
      <c r="OPX37" s="180"/>
      <c r="OPY37" s="180"/>
      <c r="OPZ37" s="180"/>
      <c r="OQA37" s="180"/>
      <c r="OQB37" s="180"/>
      <c r="OQC37" s="180"/>
      <c r="OQD37" s="180"/>
      <c r="OQE37" s="180"/>
      <c r="OQF37" s="180"/>
      <c r="OQG37" s="180"/>
      <c r="OQH37" s="180"/>
      <c r="OQI37" s="180"/>
      <c r="OQJ37" s="180"/>
      <c r="OQK37" s="180"/>
      <c r="OQL37" s="180"/>
      <c r="OQM37" s="180"/>
      <c r="OQN37" s="180"/>
      <c r="OQO37" s="180"/>
      <c r="OQP37" s="180"/>
      <c r="OQQ37" s="180"/>
      <c r="OQR37" s="180"/>
      <c r="OQS37" s="180"/>
      <c r="OQT37" s="180"/>
      <c r="OQU37" s="180"/>
      <c r="OQV37" s="180"/>
      <c r="OQW37" s="180"/>
      <c r="OQX37" s="180"/>
      <c r="OQY37" s="180"/>
      <c r="OQZ37" s="180"/>
      <c r="ORA37" s="180"/>
      <c r="ORB37" s="180"/>
      <c r="ORC37" s="180"/>
      <c r="ORD37" s="180"/>
      <c r="ORE37" s="180"/>
      <c r="ORF37" s="180"/>
      <c r="ORG37" s="180"/>
      <c r="ORH37" s="180"/>
      <c r="ORI37" s="180"/>
      <c r="ORJ37" s="180"/>
      <c r="ORK37" s="180"/>
      <c r="ORL37" s="180"/>
      <c r="ORM37" s="180"/>
      <c r="ORN37" s="180"/>
      <c r="ORO37" s="180"/>
      <c r="ORP37" s="180"/>
      <c r="ORQ37" s="180"/>
      <c r="ORR37" s="180"/>
      <c r="ORS37" s="180"/>
      <c r="ORT37" s="180"/>
      <c r="ORU37" s="180"/>
      <c r="ORV37" s="180"/>
      <c r="ORW37" s="180"/>
      <c r="ORX37" s="180"/>
      <c r="ORY37" s="180"/>
      <c r="ORZ37" s="180"/>
      <c r="OSA37" s="180"/>
      <c r="OSB37" s="180"/>
      <c r="OSC37" s="180"/>
      <c r="OSD37" s="180"/>
      <c r="OSE37" s="180"/>
      <c r="OSF37" s="180"/>
      <c r="OSG37" s="180"/>
      <c r="OSH37" s="180"/>
      <c r="OSI37" s="180"/>
      <c r="OSJ37" s="180"/>
      <c r="OSK37" s="180"/>
      <c r="OSL37" s="180"/>
      <c r="OSM37" s="180"/>
      <c r="OSN37" s="180"/>
      <c r="OSO37" s="180"/>
      <c r="OSP37" s="180"/>
      <c r="OSQ37" s="180"/>
      <c r="OSR37" s="180"/>
      <c r="OSS37" s="180"/>
      <c r="OST37" s="180"/>
      <c r="OSU37" s="180"/>
      <c r="OSV37" s="180"/>
      <c r="OSW37" s="180"/>
      <c r="OSX37" s="180"/>
      <c r="OSY37" s="180"/>
      <c r="OSZ37" s="180"/>
      <c r="OTA37" s="180"/>
      <c r="OTB37" s="180"/>
      <c r="OTC37" s="180"/>
      <c r="OTD37" s="180"/>
      <c r="OTE37" s="180"/>
      <c r="OTF37" s="180"/>
      <c r="OTG37" s="180"/>
      <c r="OTH37" s="180"/>
      <c r="OTI37" s="180"/>
      <c r="OTJ37" s="180"/>
      <c r="OTK37" s="180"/>
      <c r="OTL37" s="180"/>
      <c r="OTM37" s="180"/>
      <c r="OTN37" s="180"/>
      <c r="OTO37" s="180"/>
      <c r="OTP37" s="180"/>
      <c r="OTQ37" s="180"/>
      <c r="OTR37" s="180"/>
      <c r="OTS37" s="180"/>
      <c r="OTT37" s="180"/>
      <c r="OTU37" s="180"/>
      <c r="OTV37" s="180"/>
      <c r="OTW37" s="180"/>
      <c r="OTX37" s="180"/>
      <c r="OTY37" s="180"/>
      <c r="OTZ37" s="180"/>
      <c r="OUA37" s="180"/>
      <c r="OUB37" s="180"/>
      <c r="OUC37" s="180"/>
      <c r="OUD37" s="180"/>
      <c r="OUE37" s="180"/>
      <c r="OUF37" s="180"/>
      <c r="OUG37" s="180"/>
      <c r="OUH37" s="180"/>
      <c r="OUI37" s="180"/>
      <c r="OUJ37" s="180"/>
      <c r="OUK37" s="180"/>
      <c r="OUL37" s="180"/>
      <c r="OUM37" s="180"/>
      <c r="OUN37" s="180"/>
      <c r="OUO37" s="180"/>
      <c r="OUP37" s="180"/>
      <c r="OUQ37" s="180"/>
      <c r="OUR37" s="180"/>
      <c r="OUS37" s="180"/>
      <c r="OUT37" s="180"/>
      <c r="OUU37" s="180"/>
      <c r="OUV37" s="180"/>
      <c r="OUW37" s="180"/>
      <c r="OUX37" s="180"/>
      <c r="OUY37" s="180"/>
      <c r="OUZ37" s="180"/>
      <c r="OVA37" s="180"/>
      <c r="OVB37" s="180"/>
      <c r="OVC37" s="180"/>
      <c r="OVD37" s="180"/>
      <c r="OVE37" s="180"/>
      <c r="OVF37" s="180"/>
      <c r="OVG37" s="180"/>
      <c r="OVH37" s="180"/>
      <c r="OVI37" s="180"/>
      <c r="OVJ37" s="180"/>
      <c r="OVK37" s="180"/>
      <c r="OVL37" s="180"/>
      <c r="OVM37" s="180"/>
      <c r="OVN37" s="180"/>
      <c r="OVO37" s="180"/>
      <c r="OVP37" s="180"/>
      <c r="OVQ37" s="180"/>
      <c r="OVR37" s="180"/>
      <c r="OVS37" s="180"/>
      <c r="OVT37" s="180"/>
      <c r="OVU37" s="180"/>
      <c r="OVV37" s="180"/>
      <c r="OVW37" s="180"/>
      <c r="OVX37" s="180"/>
      <c r="OVY37" s="180"/>
      <c r="OVZ37" s="180"/>
      <c r="OWA37" s="180"/>
      <c r="OWB37" s="180"/>
      <c r="OWC37" s="180"/>
      <c r="OWD37" s="180"/>
      <c r="OWE37" s="180"/>
      <c r="OWF37" s="180"/>
      <c r="OWG37" s="180"/>
      <c r="OWH37" s="180"/>
      <c r="OWI37" s="180"/>
      <c r="OWJ37" s="180"/>
      <c r="OWK37" s="180"/>
      <c r="OWL37" s="180"/>
      <c r="OWM37" s="180"/>
      <c r="OWN37" s="180"/>
      <c r="OWO37" s="180"/>
      <c r="OWP37" s="180"/>
      <c r="OWQ37" s="180"/>
      <c r="OWR37" s="180"/>
      <c r="OWS37" s="180"/>
      <c r="OWT37" s="180"/>
      <c r="OWU37" s="180"/>
      <c r="OWV37" s="180"/>
      <c r="OWW37" s="180"/>
      <c r="OWX37" s="180"/>
      <c r="OWY37" s="180"/>
      <c r="OWZ37" s="180"/>
      <c r="OXA37" s="180"/>
      <c r="OXB37" s="180"/>
      <c r="OXC37" s="180"/>
      <c r="OXD37" s="180"/>
      <c r="OXE37" s="180"/>
      <c r="OXF37" s="180"/>
      <c r="OXG37" s="180"/>
      <c r="OXH37" s="180"/>
      <c r="OXI37" s="180"/>
      <c r="OXJ37" s="180"/>
      <c r="OXK37" s="180"/>
      <c r="OXL37" s="180"/>
      <c r="OXM37" s="180"/>
      <c r="OXN37" s="180"/>
      <c r="OXO37" s="180"/>
      <c r="OXP37" s="180"/>
      <c r="OXQ37" s="180"/>
      <c r="OXR37" s="180"/>
      <c r="OXS37" s="180"/>
      <c r="OXT37" s="180"/>
      <c r="OXU37" s="180"/>
      <c r="OXV37" s="180"/>
      <c r="OXW37" s="180"/>
      <c r="OXX37" s="180"/>
      <c r="OXY37" s="180"/>
      <c r="OXZ37" s="180"/>
      <c r="OYA37" s="180"/>
      <c r="OYB37" s="180"/>
      <c r="OYC37" s="180"/>
      <c r="OYD37" s="180"/>
      <c r="OYE37" s="180"/>
      <c r="OYF37" s="180"/>
      <c r="OYG37" s="180"/>
      <c r="OYH37" s="180"/>
      <c r="OYI37" s="180"/>
      <c r="OYJ37" s="180"/>
      <c r="OYK37" s="180"/>
      <c r="OYL37" s="180"/>
      <c r="OYM37" s="180"/>
      <c r="OYN37" s="180"/>
      <c r="OYO37" s="180"/>
      <c r="OYP37" s="180"/>
      <c r="OYQ37" s="180"/>
      <c r="OYR37" s="180"/>
      <c r="OYS37" s="180"/>
      <c r="OYT37" s="180"/>
      <c r="OYU37" s="180"/>
      <c r="OYV37" s="180"/>
      <c r="OYW37" s="180"/>
      <c r="OYX37" s="180"/>
      <c r="OYY37" s="180"/>
      <c r="OYZ37" s="180"/>
      <c r="OZA37" s="180"/>
      <c r="OZB37" s="180"/>
      <c r="OZC37" s="180"/>
      <c r="OZD37" s="180"/>
      <c r="OZE37" s="180"/>
      <c r="OZF37" s="180"/>
      <c r="OZG37" s="180"/>
      <c r="OZH37" s="180"/>
      <c r="OZI37" s="180"/>
      <c r="OZJ37" s="180"/>
      <c r="OZK37" s="180"/>
      <c r="OZL37" s="180"/>
      <c r="OZM37" s="180"/>
      <c r="OZN37" s="180"/>
      <c r="OZO37" s="180"/>
      <c r="OZP37" s="180"/>
      <c r="OZQ37" s="180"/>
      <c r="OZR37" s="180"/>
      <c r="OZS37" s="180"/>
      <c r="OZT37" s="180"/>
      <c r="OZU37" s="180"/>
      <c r="OZV37" s="180"/>
      <c r="OZW37" s="180"/>
      <c r="OZX37" s="180"/>
      <c r="OZY37" s="180"/>
      <c r="OZZ37" s="180"/>
      <c r="PAA37" s="180"/>
      <c r="PAB37" s="180"/>
      <c r="PAC37" s="180"/>
      <c r="PAD37" s="180"/>
      <c r="PAE37" s="180"/>
      <c r="PAF37" s="180"/>
      <c r="PAG37" s="180"/>
      <c r="PAH37" s="180"/>
      <c r="PAI37" s="180"/>
      <c r="PAJ37" s="180"/>
      <c r="PAK37" s="180"/>
      <c r="PAL37" s="180"/>
      <c r="PAM37" s="180"/>
      <c r="PAN37" s="180"/>
      <c r="PAO37" s="180"/>
      <c r="PAP37" s="180"/>
      <c r="PAQ37" s="180"/>
      <c r="PAR37" s="180"/>
      <c r="PAS37" s="180"/>
      <c r="PAT37" s="180"/>
      <c r="PAU37" s="180"/>
      <c r="PAV37" s="180"/>
      <c r="PAW37" s="180"/>
      <c r="PAX37" s="180"/>
      <c r="PAY37" s="180"/>
      <c r="PAZ37" s="180"/>
      <c r="PBA37" s="180"/>
      <c r="PBB37" s="180"/>
      <c r="PBC37" s="180"/>
      <c r="PBD37" s="180"/>
      <c r="PBE37" s="180"/>
      <c r="PBF37" s="180"/>
      <c r="PBG37" s="180"/>
      <c r="PBH37" s="180"/>
      <c r="PBI37" s="180"/>
      <c r="PBJ37" s="180"/>
      <c r="PBK37" s="180"/>
      <c r="PBL37" s="180"/>
      <c r="PBM37" s="180"/>
      <c r="PBN37" s="180"/>
      <c r="PBO37" s="180"/>
      <c r="PBP37" s="180"/>
      <c r="PBQ37" s="180"/>
      <c r="PBR37" s="180"/>
      <c r="PBS37" s="180"/>
      <c r="PBT37" s="180"/>
      <c r="PBU37" s="180"/>
      <c r="PBV37" s="180"/>
      <c r="PBW37" s="180"/>
      <c r="PBX37" s="180"/>
      <c r="PBY37" s="180"/>
      <c r="PBZ37" s="180"/>
      <c r="PCA37" s="180"/>
      <c r="PCB37" s="180"/>
      <c r="PCC37" s="180"/>
      <c r="PCD37" s="180"/>
      <c r="PCE37" s="180"/>
      <c r="PCF37" s="180"/>
      <c r="PCG37" s="180"/>
      <c r="PCH37" s="180"/>
      <c r="PCI37" s="180"/>
      <c r="PCJ37" s="180"/>
      <c r="PCK37" s="180"/>
      <c r="PCL37" s="180"/>
      <c r="PCM37" s="180"/>
      <c r="PCN37" s="180"/>
      <c r="PCO37" s="180"/>
      <c r="PCP37" s="180"/>
      <c r="PCQ37" s="180"/>
      <c r="PCR37" s="180"/>
      <c r="PCS37" s="180"/>
      <c r="PCT37" s="180"/>
      <c r="PCU37" s="180"/>
      <c r="PCV37" s="180"/>
      <c r="PCW37" s="180"/>
      <c r="PCX37" s="180"/>
      <c r="PCY37" s="180"/>
      <c r="PCZ37" s="180"/>
      <c r="PDA37" s="180"/>
      <c r="PDB37" s="180"/>
      <c r="PDC37" s="180"/>
      <c r="PDD37" s="180"/>
      <c r="PDE37" s="180"/>
      <c r="PDF37" s="180"/>
      <c r="PDG37" s="180"/>
      <c r="PDH37" s="180"/>
      <c r="PDI37" s="180"/>
      <c r="PDJ37" s="180"/>
      <c r="PDK37" s="180"/>
      <c r="PDL37" s="180"/>
      <c r="PDM37" s="180"/>
      <c r="PDN37" s="180"/>
      <c r="PDO37" s="180"/>
      <c r="PDP37" s="180"/>
      <c r="PDQ37" s="180"/>
      <c r="PDR37" s="180"/>
      <c r="PDS37" s="180"/>
      <c r="PDT37" s="180"/>
      <c r="PDU37" s="180"/>
      <c r="PDV37" s="180"/>
      <c r="PDW37" s="180"/>
      <c r="PDX37" s="180"/>
      <c r="PDY37" s="180"/>
      <c r="PDZ37" s="180"/>
      <c r="PEA37" s="180"/>
      <c r="PEB37" s="180"/>
      <c r="PEC37" s="180"/>
      <c r="PED37" s="180"/>
      <c r="PEE37" s="180"/>
      <c r="PEF37" s="180"/>
      <c r="PEG37" s="180"/>
      <c r="PEH37" s="180"/>
      <c r="PEI37" s="180"/>
      <c r="PEJ37" s="180"/>
      <c r="PEK37" s="180"/>
      <c r="PEL37" s="180"/>
      <c r="PEM37" s="180"/>
      <c r="PEN37" s="180"/>
      <c r="PEO37" s="180"/>
      <c r="PEP37" s="180"/>
      <c r="PEQ37" s="180"/>
      <c r="PER37" s="180"/>
      <c r="PES37" s="180"/>
      <c r="PET37" s="180"/>
      <c r="PEU37" s="180"/>
      <c r="PEV37" s="180"/>
      <c r="PEW37" s="180"/>
      <c r="PEX37" s="180"/>
      <c r="PEY37" s="180"/>
      <c r="PEZ37" s="180"/>
      <c r="PFA37" s="180"/>
      <c r="PFB37" s="180"/>
      <c r="PFC37" s="180"/>
      <c r="PFD37" s="180"/>
      <c r="PFE37" s="180"/>
      <c r="PFF37" s="180"/>
      <c r="PFG37" s="180"/>
      <c r="PFH37" s="180"/>
      <c r="PFI37" s="180"/>
      <c r="PFJ37" s="180"/>
      <c r="PFK37" s="180"/>
      <c r="PFL37" s="180"/>
      <c r="PFM37" s="180"/>
      <c r="PFN37" s="180"/>
      <c r="PFO37" s="180"/>
      <c r="PFP37" s="180"/>
      <c r="PFQ37" s="180"/>
      <c r="PFR37" s="180"/>
      <c r="PFS37" s="180"/>
      <c r="PFT37" s="180"/>
      <c r="PFU37" s="180"/>
      <c r="PFV37" s="180"/>
      <c r="PFW37" s="180"/>
      <c r="PFX37" s="180"/>
      <c r="PFY37" s="180"/>
      <c r="PFZ37" s="180"/>
      <c r="PGA37" s="180"/>
      <c r="PGB37" s="180"/>
      <c r="PGC37" s="180"/>
      <c r="PGD37" s="180"/>
      <c r="PGE37" s="180"/>
      <c r="PGF37" s="180"/>
      <c r="PGG37" s="180"/>
      <c r="PGH37" s="180"/>
      <c r="PGI37" s="180"/>
      <c r="PGJ37" s="180"/>
      <c r="PGK37" s="180"/>
      <c r="PGL37" s="180"/>
      <c r="PGM37" s="180"/>
      <c r="PGN37" s="180"/>
      <c r="PGO37" s="180"/>
      <c r="PGP37" s="180"/>
      <c r="PGQ37" s="180"/>
      <c r="PGR37" s="180"/>
      <c r="PGS37" s="180"/>
      <c r="PGT37" s="180"/>
      <c r="PGU37" s="180"/>
      <c r="PGV37" s="180"/>
      <c r="PGW37" s="180"/>
      <c r="PGX37" s="180"/>
      <c r="PGY37" s="180"/>
      <c r="PGZ37" s="180"/>
      <c r="PHA37" s="180"/>
      <c r="PHB37" s="180"/>
      <c r="PHC37" s="180"/>
      <c r="PHD37" s="180"/>
      <c r="PHE37" s="180"/>
      <c r="PHF37" s="180"/>
      <c r="PHG37" s="180"/>
      <c r="PHH37" s="180"/>
      <c r="PHI37" s="180"/>
      <c r="PHJ37" s="180"/>
      <c r="PHK37" s="180"/>
      <c r="PHL37" s="180"/>
      <c r="PHM37" s="180"/>
      <c r="PHN37" s="180"/>
      <c r="PHO37" s="180"/>
      <c r="PHP37" s="180"/>
      <c r="PHQ37" s="180"/>
      <c r="PHR37" s="180"/>
      <c r="PHS37" s="180"/>
      <c r="PHT37" s="180"/>
      <c r="PHU37" s="180"/>
      <c r="PHV37" s="180"/>
      <c r="PHW37" s="180"/>
      <c r="PHX37" s="180"/>
      <c r="PHY37" s="180"/>
      <c r="PHZ37" s="180"/>
      <c r="PIA37" s="180"/>
      <c r="PIB37" s="180"/>
      <c r="PIC37" s="180"/>
      <c r="PID37" s="180"/>
      <c r="PIE37" s="180"/>
      <c r="PIF37" s="180"/>
      <c r="PIG37" s="180"/>
      <c r="PIH37" s="180"/>
      <c r="PII37" s="180"/>
      <c r="PIJ37" s="180"/>
      <c r="PIK37" s="180"/>
      <c r="PIL37" s="180"/>
      <c r="PIM37" s="180"/>
      <c r="PIN37" s="180"/>
      <c r="PIO37" s="180"/>
      <c r="PIP37" s="180"/>
      <c r="PIQ37" s="180"/>
      <c r="PIR37" s="180"/>
      <c r="PIS37" s="180"/>
      <c r="PIT37" s="180"/>
      <c r="PIU37" s="180"/>
      <c r="PIV37" s="180"/>
      <c r="PIW37" s="180"/>
      <c r="PIX37" s="180"/>
      <c r="PIY37" s="180"/>
      <c r="PIZ37" s="180"/>
      <c r="PJA37" s="180"/>
      <c r="PJB37" s="180"/>
      <c r="PJC37" s="180"/>
      <c r="PJD37" s="180"/>
      <c r="PJE37" s="180"/>
      <c r="PJF37" s="180"/>
      <c r="PJG37" s="180"/>
      <c r="PJH37" s="180"/>
      <c r="PJI37" s="180"/>
      <c r="PJJ37" s="180"/>
      <c r="PJK37" s="180"/>
      <c r="PJL37" s="180"/>
      <c r="PJM37" s="180"/>
      <c r="PJN37" s="180"/>
      <c r="PJO37" s="180"/>
      <c r="PJP37" s="180"/>
      <c r="PJQ37" s="180"/>
      <c r="PJR37" s="180"/>
      <c r="PJS37" s="180"/>
      <c r="PJT37" s="180"/>
      <c r="PJU37" s="180"/>
      <c r="PJV37" s="180"/>
      <c r="PJW37" s="180"/>
      <c r="PJX37" s="180"/>
      <c r="PJY37" s="180"/>
      <c r="PJZ37" s="180"/>
      <c r="PKA37" s="180"/>
      <c r="PKB37" s="180"/>
      <c r="PKC37" s="180"/>
      <c r="PKD37" s="180"/>
      <c r="PKE37" s="180"/>
      <c r="PKF37" s="180"/>
      <c r="PKG37" s="180"/>
      <c r="PKH37" s="180"/>
      <c r="PKI37" s="180"/>
      <c r="PKJ37" s="180"/>
      <c r="PKK37" s="180"/>
      <c r="PKL37" s="180"/>
      <c r="PKM37" s="180"/>
      <c r="PKN37" s="180"/>
      <c r="PKO37" s="180"/>
      <c r="PKP37" s="180"/>
      <c r="PKQ37" s="180"/>
      <c r="PKR37" s="180"/>
      <c r="PKS37" s="180"/>
      <c r="PKT37" s="180"/>
      <c r="PKU37" s="180"/>
      <c r="PKV37" s="180"/>
      <c r="PKW37" s="180"/>
      <c r="PKX37" s="180"/>
      <c r="PKY37" s="180"/>
      <c r="PKZ37" s="180"/>
      <c r="PLA37" s="180"/>
      <c r="PLB37" s="180"/>
      <c r="PLC37" s="180"/>
      <c r="PLD37" s="180"/>
      <c r="PLE37" s="180"/>
      <c r="PLF37" s="180"/>
      <c r="PLG37" s="180"/>
      <c r="PLH37" s="180"/>
      <c r="PLI37" s="180"/>
      <c r="PLJ37" s="180"/>
      <c r="PLK37" s="180"/>
      <c r="PLL37" s="180"/>
      <c r="PLM37" s="180"/>
      <c r="PLN37" s="180"/>
      <c r="PLO37" s="180"/>
      <c r="PLP37" s="180"/>
      <c r="PLQ37" s="180"/>
      <c r="PLR37" s="180"/>
      <c r="PLS37" s="180"/>
      <c r="PLT37" s="180"/>
      <c r="PLU37" s="180"/>
      <c r="PLV37" s="180"/>
      <c r="PLW37" s="180"/>
      <c r="PLX37" s="180"/>
      <c r="PLY37" s="180"/>
      <c r="PLZ37" s="180"/>
      <c r="PMA37" s="180"/>
      <c r="PMB37" s="180"/>
      <c r="PMC37" s="180"/>
      <c r="PMD37" s="180"/>
      <c r="PME37" s="180"/>
      <c r="PMF37" s="180"/>
      <c r="PMG37" s="180"/>
      <c r="PMH37" s="180"/>
      <c r="PMI37" s="180"/>
      <c r="PMJ37" s="180"/>
      <c r="PMK37" s="180"/>
      <c r="PML37" s="180"/>
      <c r="PMM37" s="180"/>
      <c r="PMN37" s="180"/>
      <c r="PMO37" s="180"/>
      <c r="PMP37" s="180"/>
      <c r="PMQ37" s="180"/>
      <c r="PMR37" s="180"/>
      <c r="PMS37" s="180"/>
      <c r="PMT37" s="180"/>
      <c r="PMU37" s="180"/>
      <c r="PMV37" s="180"/>
      <c r="PMW37" s="180"/>
      <c r="PMX37" s="180"/>
      <c r="PMY37" s="180"/>
      <c r="PMZ37" s="180"/>
      <c r="PNA37" s="180"/>
      <c r="PNB37" s="180"/>
      <c r="PNC37" s="180"/>
      <c r="PND37" s="180"/>
      <c r="PNE37" s="180"/>
      <c r="PNF37" s="180"/>
      <c r="PNG37" s="180"/>
      <c r="PNH37" s="180"/>
      <c r="PNI37" s="180"/>
      <c r="PNJ37" s="180"/>
      <c r="PNK37" s="180"/>
      <c r="PNL37" s="180"/>
      <c r="PNM37" s="180"/>
      <c r="PNN37" s="180"/>
      <c r="PNO37" s="180"/>
      <c r="PNP37" s="180"/>
      <c r="PNQ37" s="180"/>
      <c r="PNR37" s="180"/>
      <c r="PNS37" s="180"/>
      <c r="PNT37" s="180"/>
      <c r="PNU37" s="180"/>
      <c r="PNV37" s="180"/>
      <c r="PNW37" s="180"/>
      <c r="PNX37" s="180"/>
      <c r="PNY37" s="180"/>
      <c r="PNZ37" s="180"/>
      <c r="POA37" s="180"/>
      <c r="POB37" s="180"/>
      <c r="POC37" s="180"/>
      <c r="POD37" s="180"/>
      <c r="POE37" s="180"/>
      <c r="POF37" s="180"/>
      <c r="POG37" s="180"/>
      <c r="POH37" s="180"/>
      <c r="POI37" s="180"/>
      <c r="POJ37" s="180"/>
      <c r="POK37" s="180"/>
      <c r="POL37" s="180"/>
      <c r="POM37" s="180"/>
      <c r="PON37" s="180"/>
      <c r="POO37" s="180"/>
      <c r="POP37" s="180"/>
      <c r="POQ37" s="180"/>
      <c r="POR37" s="180"/>
      <c r="POS37" s="180"/>
      <c r="POT37" s="180"/>
      <c r="POU37" s="180"/>
      <c r="POV37" s="180"/>
      <c r="POW37" s="180"/>
      <c r="POX37" s="180"/>
      <c r="POY37" s="180"/>
      <c r="POZ37" s="180"/>
      <c r="PPA37" s="180"/>
      <c r="PPB37" s="180"/>
      <c r="PPC37" s="180"/>
      <c r="PPD37" s="180"/>
      <c r="PPE37" s="180"/>
      <c r="PPF37" s="180"/>
      <c r="PPG37" s="180"/>
      <c r="PPH37" s="180"/>
      <c r="PPI37" s="180"/>
      <c r="PPJ37" s="180"/>
      <c r="PPK37" s="180"/>
      <c r="PPL37" s="180"/>
      <c r="PPM37" s="180"/>
      <c r="PPN37" s="180"/>
      <c r="PPO37" s="180"/>
      <c r="PPP37" s="180"/>
      <c r="PPQ37" s="180"/>
      <c r="PPR37" s="180"/>
      <c r="PPS37" s="180"/>
      <c r="PPT37" s="180"/>
      <c r="PPU37" s="180"/>
      <c r="PPV37" s="180"/>
      <c r="PPW37" s="180"/>
      <c r="PPX37" s="180"/>
      <c r="PPY37" s="180"/>
      <c r="PPZ37" s="180"/>
      <c r="PQA37" s="180"/>
      <c r="PQB37" s="180"/>
      <c r="PQC37" s="180"/>
      <c r="PQD37" s="180"/>
      <c r="PQE37" s="180"/>
      <c r="PQF37" s="180"/>
      <c r="PQG37" s="180"/>
      <c r="PQH37" s="180"/>
      <c r="PQI37" s="180"/>
      <c r="PQJ37" s="180"/>
      <c r="PQK37" s="180"/>
      <c r="PQL37" s="180"/>
      <c r="PQM37" s="180"/>
      <c r="PQN37" s="180"/>
      <c r="PQO37" s="180"/>
      <c r="PQP37" s="180"/>
      <c r="PQQ37" s="180"/>
      <c r="PQR37" s="180"/>
      <c r="PQS37" s="180"/>
      <c r="PQT37" s="180"/>
      <c r="PQU37" s="180"/>
      <c r="PQV37" s="180"/>
      <c r="PQW37" s="180"/>
      <c r="PQX37" s="180"/>
      <c r="PQY37" s="180"/>
      <c r="PQZ37" s="180"/>
      <c r="PRA37" s="180"/>
      <c r="PRB37" s="180"/>
      <c r="PRC37" s="180"/>
      <c r="PRD37" s="180"/>
      <c r="PRE37" s="180"/>
      <c r="PRF37" s="180"/>
      <c r="PRG37" s="180"/>
      <c r="PRH37" s="180"/>
      <c r="PRI37" s="180"/>
      <c r="PRJ37" s="180"/>
      <c r="PRK37" s="180"/>
      <c r="PRL37" s="180"/>
      <c r="PRM37" s="180"/>
      <c r="PRN37" s="180"/>
      <c r="PRO37" s="180"/>
      <c r="PRP37" s="180"/>
      <c r="PRQ37" s="180"/>
      <c r="PRR37" s="180"/>
      <c r="PRS37" s="180"/>
      <c r="PRT37" s="180"/>
      <c r="PRU37" s="180"/>
      <c r="PRV37" s="180"/>
      <c r="PRW37" s="180"/>
      <c r="PRX37" s="180"/>
      <c r="PRY37" s="180"/>
      <c r="PRZ37" s="180"/>
      <c r="PSA37" s="180"/>
      <c r="PSB37" s="180"/>
      <c r="PSC37" s="180"/>
      <c r="PSD37" s="180"/>
      <c r="PSE37" s="180"/>
      <c r="PSF37" s="180"/>
      <c r="PSG37" s="180"/>
      <c r="PSH37" s="180"/>
      <c r="PSI37" s="180"/>
      <c r="PSJ37" s="180"/>
      <c r="PSK37" s="180"/>
      <c r="PSL37" s="180"/>
      <c r="PSM37" s="180"/>
      <c r="PSN37" s="180"/>
      <c r="PSO37" s="180"/>
      <c r="PSP37" s="180"/>
      <c r="PSQ37" s="180"/>
      <c r="PSR37" s="180"/>
      <c r="PSS37" s="180"/>
      <c r="PST37" s="180"/>
      <c r="PSU37" s="180"/>
      <c r="PSV37" s="180"/>
      <c r="PSW37" s="180"/>
      <c r="PSX37" s="180"/>
      <c r="PSY37" s="180"/>
      <c r="PSZ37" s="180"/>
      <c r="PTA37" s="180"/>
      <c r="PTB37" s="180"/>
      <c r="PTC37" s="180"/>
      <c r="PTD37" s="180"/>
      <c r="PTE37" s="180"/>
      <c r="PTF37" s="180"/>
      <c r="PTG37" s="180"/>
      <c r="PTH37" s="180"/>
      <c r="PTI37" s="180"/>
      <c r="PTJ37" s="180"/>
      <c r="PTK37" s="180"/>
      <c r="PTL37" s="180"/>
      <c r="PTM37" s="180"/>
      <c r="PTN37" s="180"/>
      <c r="PTO37" s="180"/>
      <c r="PTP37" s="180"/>
      <c r="PTQ37" s="180"/>
      <c r="PTR37" s="180"/>
      <c r="PTS37" s="180"/>
      <c r="PTT37" s="180"/>
      <c r="PTU37" s="180"/>
      <c r="PTV37" s="180"/>
      <c r="PTW37" s="180"/>
      <c r="PTX37" s="180"/>
      <c r="PTY37" s="180"/>
      <c r="PTZ37" s="180"/>
      <c r="PUA37" s="180"/>
      <c r="PUB37" s="180"/>
      <c r="PUC37" s="180"/>
      <c r="PUD37" s="180"/>
      <c r="PUE37" s="180"/>
      <c r="PUF37" s="180"/>
      <c r="PUG37" s="180"/>
      <c r="PUH37" s="180"/>
      <c r="PUI37" s="180"/>
      <c r="PUJ37" s="180"/>
      <c r="PUK37" s="180"/>
      <c r="PUL37" s="180"/>
      <c r="PUM37" s="180"/>
      <c r="PUN37" s="180"/>
      <c r="PUO37" s="180"/>
      <c r="PUP37" s="180"/>
      <c r="PUQ37" s="180"/>
      <c r="PUR37" s="180"/>
      <c r="PUS37" s="180"/>
      <c r="PUT37" s="180"/>
      <c r="PUU37" s="180"/>
      <c r="PUV37" s="180"/>
      <c r="PUW37" s="180"/>
      <c r="PUX37" s="180"/>
      <c r="PUY37" s="180"/>
      <c r="PUZ37" s="180"/>
      <c r="PVA37" s="180"/>
      <c r="PVB37" s="180"/>
      <c r="PVC37" s="180"/>
      <c r="PVD37" s="180"/>
      <c r="PVE37" s="180"/>
      <c r="PVF37" s="180"/>
      <c r="PVG37" s="180"/>
      <c r="PVH37" s="180"/>
      <c r="PVI37" s="180"/>
      <c r="PVJ37" s="180"/>
      <c r="PVK37" s="180"/>
      <c r="PVL37" s="180"/>
      <c r="PVM37" s="180"/>
      <c r="PVN37" s="180"/>
      <c r="PVO37" s="180"/>
      <c r="PVP37" s="180"/>
      <c r="PVQ37" s="180"/>
      <c r="PVR37" s="180"/>
      <c r="PVS37" s="180"/>
      <c r="PVT37" s="180"/>
      <c r="PVU37" s="180"/>
      <c r="PVV37" s="180"/>
      <c r="PVW37" s="180"/>
      <c r="PVX37" s="180"/>
      <c r="PVY37" s="180"/>
      <c r="PVZ37" s="180"/>
      <c r="PWA37" s="180"/>
      <c r="PWB37" s="180"/>
      <c r="PWC37" s="180"/>
      <c r="PWD37" s="180"/>
      <c r="PWE37" s="180"/>
      <c r="PWF37" s="180"/>
      <c r="PWG37" s="180"/>
      <c r="PWH37" s="180"/>
      <c r="PWI37" s="180"/>
      <c r="PWJ37" s="180"/>
      <c r="PWK37" s="180"/>
      <c r="PWL37" s="180"/>
      <c r="PWM37" s="180"/>
      <c r="PWN37" s="180"/>
      <c r="PWO37" s="180"/>
      <c r="PWP37" s="180"/>
      <c r="PWQ37" s="180"/>
      <c r="PWR37" s="180"/>
      <c r="PWS37" s="180"/>
      <c r="PWT37" s="180"/>
      <c r="PWU37" s="180"/>
      <c r="PWV37" s="180"/>
      <c r="PWW37" s="180"/>
      <c r="PWX37" s="180"/>
      <c r="PWY37" s="180"/>
      <c r="PWZ37" s="180"/>
      <c r="PXA37" s="180"/>
      <c r="PXB37" s="180"/>
      <c r="PXC37" s="180"/>
      <c r="PXD37" s="180"/>
      <c r="PXE37" s="180"/>
      <c r="PXF37" s="180"/>
      <c r="PXG37" s="180"/>
      <c r="PXH37" s="180"/>
      <c r="PXI37" s="180"/>
      <c r="PXJ37" s="180"/>
      <c r="PXK37" s="180"/>
      <c r="PXL37" s="180"/>
      <c r="PXM37" s="180"/>
      <c r="PXN37" s="180"/>
      <c r="PXO37" s="180"/>
      <c r="PXP37" s="180"/>
      <c r="PXQ37" s="180"/>
      <c r="PXR37" s="180"/>
      <c r="PXS37" s="180"/>
      <c r="PXT37" s="180"/>
      <c r="PXU37" s="180"/>
      <c r="PXV37" s="180"/>
      <c r="PXW37" s="180"/>
      <c r="PXX37" s="180"/>
      <c r="PXY37" s="180"/>
      <c r="PXZ37" s="180"/>
      <c r="PYA37" s="180"/>
      <c r="PYB37" s="180"/>
      <c r="PYC37" s="180"/>
      <c r="PYD37" s="180"/>
      <c r="PYE37" s="180"/>
      <c r="PYF37" s="180"/>
      <c r="PYG37" s="180"/>
      <c r="PYH37" s="180"/>
      <c r="PYI37" s="180"/>
      <c r="PYJ37" s="180"/>
      <c r="PYK37" s="180"/>
      <c r="PYL37" s="180"/>
      <c r="PYM37" s="180"/>
      <c r="PYN37" s="180"/>
      <c r="PYO37" s="180"/>
      <c r="PYP37" s="180"/>
      <c r="PYQ37" s="180"/>
      <c r="PYR37" s="180"/>
      <c r="PYS37" s="180"/>
      <c r="PYT37" s="180"/>
      <c r="PYU37" s="180"/>
      <c r="PYV37" s="180"/>
      <c r="PYW37" s="180"/>
      <c r="PYX37" s="180"/>
      <c r="PYY37" s="180"/>
      <c r="PYZ37" s="180"/>
      <c r="PZA37" s="180"/>
      <c r="PZB37" s="180"/>
      <c r="PZC37" s="180"/>
      <c r="PZD37" s="180"/>
      <c r="PZE37" s="180"/>
      <c r="PZF37" s="180"/>
      <c r="PZG37" s="180"/>
      <c r="PZH37" s="180"/>
      <c r="PZI37" s="180"/>
      <c r="PZJ37" s="180"/>
      <c r="PZK37" s="180"/>
      <c r="PZL37" s="180"/>
      <c r="PZM37" s="180"/>
      <c r="PZN37" s="180"/>
      <c r="PZO37" s="180"/>
      <c r="PZP37" s="180"/>
      <c r="PZQ37" s="180"/>
      <c r="PZR37" s="180"/>
      <c r="PZS37" s="180"/>
      <c r="PZT37" s="180"/>
      <c r="PZU37" s="180"/>
      <c r="PZV37" s="180"/>
      <c r="PZW37" s="180"/>
      <c r="PZX37" s="180"/>
      <c r="PZY37" s="180"/>
      <c r="PZZ37" s="180"/>
      <c r="QAA37" s="180"/>
      <c r="QAB37" s="180"/>
      <c r="QAC37" s="180"/>
      <c r="QAD37" s="180"/>
      <c r="QAE37" s="180"/>
      <c r="QAF37" s="180"/>
      <c r="QAG37" s="180"/>
      <c r="QAH37" s="180"/>
      <c r="QAI37" s="180"/>
      <c r="QAJ37" s="180"/>
      <c r="QAK37" s="180"/>
      <c r="QAL37" s="180"/>
      <c r="QAM37" s="180"/>
      <c r="QAN37" s="180"/>
      <c r="QAO37" s="180"/>
      <c r="QAP37" s="180"/>
      <c r="QAQ37" s="180"/>
      <c r="QAR37" s="180"/>
      <c r="QAS37" s="180"/>
      <c r="QAT37" s="180"/>
      <c r="QAU37" s="180"/>
      <c r="QAV37" s="180"/>
      <c r="QAW37" s="180"/>
      <c r="QAX37" s="180"/>
      <c r="QAY37" s="180"/>
      <c r="QAZ37" s="180"/>
      <c r="QBA37" s="180"/>
      <c r="QBB37" s="180"/>
      <c r="QBC37" s="180"/>
      <c r="QBD37" s="180"/>
      <c r="QBE37" s="180"/>
      <c r="QBF37" s="180"/>
      <c r="QBG37" s="180"/>
      <c r="QBH37" s="180"/>
      <c r="QBI37" s="180"/>
      <c r="QBJ37" s="180"/>
      <c r="QBK37" s="180"/>
      <c r="QBL37" s="180"/>
      <c r="QBM37" s="180"/>
      <c r="QBN37" s="180"/>
      <c r="QBO37" s="180"/>
      <c r="QBP37" s="180"/>
      <c r="QBQ37" s="180"/>
      <c r="QBR37" s="180"/>
      <c r="QBS37" s="180"/>
      <c r="QBT37" s="180"/>
      <c r="QBU37" s="180"/>
      <c r="QBV37" s="180"/>
      <c r="QBW37" s="180"/>
      <c r="QBX37" s="180"/>
      <c r="QBY37" s="180"/>
      <c r="QBZ37" s="180"/>
      <c r="QCA37" s="180"/>
      <c r="QCB37" s="180"/>
      <c r="QCC37" s="180"/>
      <c r="QCD37" s="180"/>
      <c r="QCE37" s="180"/>
      <c r="QCF37" s="180"/>
      <c r="QCG37" s="180"/>
      <c r="QCH37" s="180"/>
      <c r="QCI37" s="180"/>
      <c r="QCJ37" s="180"/>
      <c r="QCK37" s="180"/>
      <c r="QCL37" s="180"/>
      <c r="QCM37" s="180"/>
      <c r="QCN37" s="180"/>
      <c r="QCO37" s="180"/>
      <c r="QCP37" s="180"/>
      <c r="QCQ37" s="180"/>
      <c r="QCR37" s="180"/>
      <c r="QCS37" s="180"/>
      <c r="QCT37" s="180"/>
      <c r="QCU37" s="180"/>
      <c r="QCV37" s="180"/>
      <c r="QCW37" s="180"/>
      <c r="QCX37" s="180"/>
      <c r="QCY37" s="180"/>
      <c r="QCZ37" s="180"/>
      <c r="QDA37" s="180"/>
      <c r="QDB37" s="180"/>
      <c r="QDC37" s="180"/>
      <c r="QDD37" s="180"/>
      <c r="QDE37" s="180"/>
      <c r="QDF37" s="180"/>
      <c r="QDG37" s="180"/>
      <c r="QDH37" s="180"/>
      <c r="QDI37" s="180"/>
      <c r="QDJ37" s="180"/>
      <c r="QDK37" s="180"/>
      <c r="QDL37" s="180"/>
      <c r="QDM37" s="180"/>
      <c r="QDN37" s="180"/>
      <c r="QDO37" s="180"/>
      <c r="QDP37" s="180"/>
      <c r="QDQ37" s="180"/>
      <c r="QDR37" s="180"/>
      <c r="QDS37" s="180"/>
      <c r="QDT37" s="180"/>
      <c r="QDU37" s="180"/>
      <c r="QDV37" s="180"/>
      <c r="QDW37" s="180"/>
      <c r="QDX37" s="180"/>
      <c r="QDY37" s="180"/>
      <c r="QDZ37" s="180"/>
      <c r="QEA37" s="180"/>
      <c r="QEB37" s="180"/>
      <c r="QEC37" s="180"/>
      <c r="QED37" s="180"/>
      <c r="QEE37" s="180"/>
      <c r="QEF37" s="180"/>
      <c r="QEG37" s="180"/>
      <c r="QEH37" s="180"/>
      <c r="QEI37" s="180"/>
      <c r="QEJ37" s="180"/>
      <c r="QEK37" s="180"/>
      <c r="QEL37" s="180"/>
      <c r="QEM37" s="180"/>
      <c r="QEN37" s="180"/>
      <c r="QEO37" s="180"/>
      <c r="QEP37" s="180"/>
      <c r="QEQ37" s="180"/>
      <c r="QER37" s="180"/>
      <c r="QES37" s="180"/>
      <c r="QET37" s="180"/>
      <c r="QEU37" s="180"/>
      <c r="QEV37" s="180"/>
      <c r="QEW37" s="180"/>
      <c r="QEX37" s="180"/>
      <c r="QEY37" s="180"/>
      <c r="QEZ37" s="180"/>
      <c r="QFA37" s="180"/>
      <c r="QFB37" s="180"/>
      <c r="QFC37" s="180"/>
      <c r="QFD37" s="180"/>
      <c r="QFE37" s="180"/>
      <c r="QFF37" s="180"/>
      <c r="QFG37" s="180"/>
      <c r="QFH37" s="180"/>
      <c r="QFI37" s="180"/>
      <c r="QFJ37" s="180"/>
      <c r="QFK37" s="180"/>
      <c r="QFL37" s="180"/>
      <c r="QFM37" s="180"/>
      <c r="QFN37" s="180"/>
      <c r="QFO37" s="180"/>
      <c r="QFP37" s="180"/>
      <c r="QFQ37" s="180"/>
      <c r="QFR37" s="180"/>
      <c r="QFS37" s="180"/>
      <c r="QFT37" s="180"/>
      <c r="QFU37" s="180"/>
      <c r="QFV37" s="180"/>
      <c r="QFW37" s="180"/>
      <c r="QFX37" s="180"/>
      <c r="QFY37" s="180"/>
      <c r="QFZ37" s="180"/>
      <c r="QGA37" s="180"/>
      <c r="QGB37" s="180"/>
      <c r="QGC37" s="180"/>
      <c r="QGD37" s="180"/>
      <c r="QGE37" s="180"/>
      <c r="QGF37" s="180"/>
      <c r="QGG37" s="180"/>
      <c r="QGH37" s="180"/>
      <c r="QGI37" s="180"/>
      <c r="QGJ37" s="180"/>
      <c r="QGK37" s="180"/>
      <c r="QGL37" s="180"/>
      <c r="QGM37" s="180"/>
      <c r="QGN37" s="180"/>
      <c r="QGO37" s="180"/>
      <c r="QGP37" s="180"/>
      <c r="QGQ37" s="180"/>
      <c r="QGR37" s="180"/>
      <c r="QGS37" s="180"/>
      <c r="QGT37" s="180"/>
      <c r="QGU37" s="180"/>
      <c r="QGV37" s="180"/>
      <c r="QGW37" s="180"/>
      <c r="QGX37" s="180"/>
      <c r="QGY37" s="180"/>
      <c r="QGZ37" s="180"/>
      <c r="QHA37" s="180"/>
      <c r="QHB37" s="180"/>
      <c r="QHC37" s="180"/>
      <c r="QHD37" s="180"/>
      <c r="QHE37" s="180"/>
      <c r="QHF37" s="180"/>
      <c r="QHG37" s="180"/>
      <c r="QHH37" s="180"/>
      <c r="QHI37" s="180"/>
      <c r="QHJ37" s="180"/>
      <c r="QHK37" s="180"/>
      <c r="QHL37" s="180"/>
      <c r="QHM37" s="180"/>
      <c r="QHN37" s="180"/>
      <c r="QHO37" s="180"/>
      <c r="QHP37" s="180"/>
      <c r="QHQ37" s="180"/>
      <c r="QHR37" s="180"/>
      <c r="QHS37" s="180"/>
      <c r="QHT37" s="180"/>
      <c r="QHU37" s="180"/>
      <c r="QHV37" s="180"/>
      <c r="QHW37" s="180"/>
      <c r="QHX37" s="180"/>
      <c r="QHY37" s="180"/>
      <c r="QHZ37" s="180"/>
      <c r="QIA37" s="180"/>
      <c r="QIB37" s="180"/>
      <c r="QIC37" s="180"/>
      <c r="QID37" s="180"/>
      <c r="QIE37" s="180"/>
      <c r="QIF37" s="180"/>
      <c r="QIG37" s="180"/>
      <c r="QIH37" s="180"/>
      <c r="QII37" s="180"/>
      <c r="QIJ37" s="180"/>
      <c r="QIK37" s="180"/>
      <c r="QIL37" s="180"/>
      <c r="QIM37" s="180"/>
      <c r="QIN37" s="180"/>
      <c r="QIO37" s="180"/>
      <c r="QIP37" s="180"/>
      <c r="QIQ37" s="180"/>
      <c r="QIR37" s="180"/>
      <c r="QIS37" s="180"/>
      <c r="QIT37" s="180"/>
      <c r="QIU37" s="180"/>
      <c r="QIV37" s="180"/>
      <c r="QIW37" s="180"/>
      <c r="QIX37" s="180"/>
      <c r="QIY37" s="180"/>
      <c r="QIZ37" s="180"/>
      <c r="QJA37" s="180"/>
      <c r="QJB37" s="180"/>
      <c r="QJC37" s="180"/>
      <c r="QJD37" s="180"/>
      <c r="QJE37" s="180"/>
      <c r="QJF37" s="180"/>
      <c r="QJG37" s="180"/>
      <c r="QJH37" s="180"/>
      <c r="QJI37" s="180"/>
      <c r="QJJ37" s="180"/>
      <c r="QJK37" s="180"/>
      <c r="QJL37" s="180"/>
      <c r="QJM37" s="180"/>
      <c r="QJN37" s="180"/>
      <c r="QJO37" s="180"/>
      <c r="QJP37" s="180"/>
      <c r="QJQ37" s="180"/>
      <c r="QJR37" s="180"/>
      <c r="QJS37" s="180"/>
      <c r="QJT37" s="180"/>
      <c r="QJU37" s="180"/>
      <c r="QJV37" s="180"/>
      <c r="QJW37" s="180"/>
      <c r="QJX37" s="180"/>
      <c r="QJY37" s="180"/>
      <c r="QJZ37" s="180"/>
      <c r="QKA37" s="180"/>
      <c r="QKB37" s="180"/>
      <c r="QKC37" s="180"/>
      <c r="QKD37" s="180"/>
      <c r="QKE37" s="180"/>
      <c r="QKF37" s="180"/>
      <c r="QKG37" s="180"/>
      <c r="QKH37" s="180"/>
      <c r="QKI37" s="180"/>
      <c r="QKJ37" s="180"/>
      <c r="QKK37" s="180"/>
      <c r="QKL37" s="180"/>
      <c r="QKM37" s="180"/>
      <c r="QKN37" s="180"/>
      <c r="QKO37" s="180"/>
      <c r="QKP37" s="180"/>
      <c r="QKQ37" s="180"/>
      <c r="QKR37" s="180"/>
      <c r="QKS37" s="180"/>
      <c r="QKT37" s="180"/>
      <c r="QKU37" s="180"/>
      <c r="QKV37" s="180"/>
      <c r="QKW37" s="180"/>
      <c r="QKX37" s="180"/>
      <c r="QKY37" s="180"/>
      <c r="QKZ37" s="180"/>
      <c r="QLA37" s="180"/>
      <c r="QLB37" s="180"/>
      <c r="QLC37" s="180"/>
      <c r="QLD37" s="180"/>
      <c r="QLE37" s="180"/>
      <c r="QLF37" s="180"/>
      <c r="QLG37" s="180"/>
      <c r="QLH37" s="180"/>
      <c r="QLI37" s="180"/>
      <c r="QLJ37" s="180"/>
      <c r="QLK37" s="180"/>
      <c r="QLL37" s="180"/>
      <c r="QLM37" s="180"/>
      <c r="QLN37" s="180"/>
      <c r="QLO37" s="180"/>
      <c r="QLP37" s="180"/>
      <c r="QLQ37" s="180"/>
      <c r="QLR37" s="180"/>
      <c r="QLS37" s="180"/>
      <c r="QLT37" s="180"/>
      <c r="QLU37" s="180"/>
      <c r="QLV37" s="180"/>
      <c r="QLW37" s="180"/>
      <c r="QLX37" s="180"/>
      <c r="QLY37" s="180"/>
      <c r="QLZ37" s="180"/>
      <c r="QMA37" s="180"/>
      <c r="QMB37" s="180"/>
      <c r="QMC37" s="180"/>
      <c r="QMD37" s="180"/>
      <c r="QME37" s="180"/>
      <c r="QMF37" s="180"/>
      <c r="QMG37" s="180"/>
      <c r="QMH37" s="180"/>
      <c r="QMI37" s="180"/>
      <c r="QMJ37" s="180"/>
      <c r="QMK37" s="180"/>
      <c r="QML37" s="180"/>
      <c r="QMM37" s="180"/>
      <c r="QMN37" s="180"/>
      <c r="QMO37" s="180"/>
      <c r="QMP37" s="180"/>
      <c r="QMQ37" s="180"/>
      <c r="QMR37" s="180"/>
      <c r="QMS37" s="180"/>
      <c r="QMT37" s="180"/>
      <c r="QMU37" s="180"/>
      <c r="QMV37" s="180"/>
      <c r="QMW37" s="180"/>
      <c r="QMX37" s="180"/>
      <c r="QMY37" s="180"/>
      <c r="QMZ37" s="180"/>
      <c r="QNA37" s="180"/>
      <c r="QNB37" s="180"/>
      <c r="QNC37" s="180"/>
      <c r="QND37" s="180"/>
      <c r="QNE37" s="180"/>
      <c r="QNF37" s="180"/>
      <c r="QNG37" s="180"/>
      <c r="QNH37" s="180"/>
      <c r="QNI37" s="180"/>
      <c r="QNJ37" s="180"/>
      <c r="QNK37" s="180"/>
      <c r="QNL37" s="180"/>
      <c r="QNM37" s="180"/>
      <c r="QNN37" s="180"/>
      <c r="QNO37" s="180"/>
      <c r="QNP37" s="180"/>
      <c r="QNQ37" s="180"/>
      <c r="QNR37" s="180"/>
      <c r="QNS37" s="180"/>
      <c r="QNT37" s="180"/>
      <c r="QNU37" s="180"/>
      <c r="QNV37" s="180"/>
      <c r="QNW37" s="180"/>
      <c r="QNX37" s="180"/>
      <c r="QNY37" s="180"/>
      <c r="QNZ37" s="180"/>
      <c r="QOA37" s="180"/>
      <c r="QOB37" s="180"/>
      <c r="QOC37" s="180"/>
      <c r="QOD37" s="180"/>
      <c r="QOE37" s="180"/>
      <c r="QOF37" s="180"/>
      <c r="QOG37" s="180"/>
      <c r="QOH37" s="180"/>
      <c r="QOI37" s="180"/>
      <c r="QOJ37" s="180"/>
      <c r="QOK37" s="180"/>
      <c r="QOL37" s="180"/>
      <c r="QOM37" s="180"/>
      <c r="QON37" s="180"/>
      <c r="QOO37" s="180"/>
      <c r="QOP37" s="180"/>
      <c r="QOQ37" s="180"/>
      <c r="QOR37" s="180"/>
      <c r="QOS37" s="180"/>
      <c r="QOT37" s="180"/>
      <c r="QOU37" s="180"/>
      <c r="QOV37" s="180"/>
      <c r="QOW37" s="180"/>
      <c r="QOX37" s="180"/>
      <c r="QOY37" s="180"/>
      <c r="QOZ37" s="180"/>
      <c r="QPA37" s="180"/>
      <c r="QPB37" s="180"/>
      <c r="QPC37" s="180"/>
      <c r="QPD37" s="180"/>
      <c r="QPE37" s="180"/>
      <c r="QPF37" s="180"/>
      <c r="QPG37" s="180"/>
      <c r="QPH37" s="180"/>
      <c r="QPI37" s="180"/>
      <c r="QPJ37" s="180"/>
      <c r="QPK37" s="180"/>
      <c r="QPL37" s="180"/>
      <c r="QPM37" s="180"/>
      <c r="QPN37" s="180"/>
      <c r="QPO37" s="180"/>
      <c r="QPP37" s="180"/>
      <c r="QPQ37" s="180"/>
      <c r="QPR37" s="180"/>
      <c r="QPS37" s="180"/>
      <c r="QPT37" s="180"/>
      <c r="QPU37" s="180"/>
      <c r="QPV37" s="180"/>
      <c r="QPW37" s="180"/>
      <c r="QPX37" s="180"/>
      <c r="QPY37" s="180"/>
      <c r="QPZ37" s="180"/>
      <c r="QQA37" s="180"/>
      <c r="QQB37" s="180"/>
      <c r="QQC37" s="180"/>
      <c r="QQD37" s="180"/>
      <c r="QQE37" s="180"/>
      <c r="QQF37" s="180"/>
      <c r="QQG37" s="180"/>
      <c r="QQH37" s="180"/>
      <c r="QQI37" s="180"/>
      <c r="QQJ37" s="180"/>
      <c r="QQK37" s="180"/>
      <c r="QQL37" s="180"/>
      <c r="QQM37" s="180"/>
      <c r="QQN37" s="180"/>
      <c r="QQO37" s="180"/>
      <c r="QQP37" s="180"/>
      <c r="QQQ37" s="180"/>
      <c r="QQR37" s="180"/>
      <c r="QQS37" s="180"/>
      <c r="QQT37" s="180"/>
      <c r="QQU37" s="180"/>
      <c r="QQV37" s="180"/>
      <c r="QQW37" s="180"/>
      <c r="QQX37" s="180"/>
      <c r="QQY37" s="180"/>
      <c r="QQZ37" s="180"/>
      <c r="QRA37" s="180"/>
      <c r="QRB37" s="180"/>
      <c r="QRC37" s="180"/>
      <c r="QRD37" s="180"/>
      <c r="QRE37" s="180"/>
      <c r="QRF37" s="180"/>
      <c r="QRG37" s="180"/>
      <c r="QRH37" s="180"/>
      <c r="QRI37" s="180"/>
      <c r="QRJ37" s="180"/>
      <c r="QRK37" s="180"/>
      <c r="QRL37" s="180"/>
      <c r="QRM37" s="180"/>
      <c r="QRN37" s="180"/>
      <c r="QRO37" s="180"/>
      <c r="QRP37" s="180"/>
      <c r="QRQ37" s="180"/>
      <c r="QRR37" s="180"/>
      <c r="QRS37" s="180"/>
      <c r="QRT37" s="180"/>
      <c r="QRU37" s="180"/>
      <c r="QRV37" s="180"/>
      <c r="QRW37" s="180"/>
      <c r="QRX37" s="180"/>
      <c r="QRY37" s="180"/>
      <c r="QRZ37" s="180"/>
      <c r="QSA37" s="180"/>
      <c r="QSB37" s="180"/>
      <c r="QSC37" s="180"/>
      <c r="QSD37" s="180"/>
      <c r="QSE37" s="180"/>
      <c r="QSF37" s="180"/>
      <c r="QSG37" s="180"/>
      <c r="QSH37" s="180"/>
      <c r="QSI37" s="180"/>
      <c r="QSJ37" s="180"/>
      <c r="QSK37" s="180"/>
      <c r="QSL37" s="180"/>
      <c r="QSM37" s="180"/>
      <c r="QSN37" s="180"/>
      <c r="QSO37" s="180"/>
      <c r="QSP37" s="180"/>
      <c r="QSQ37" s="180"/>
      <c r="QSR37" s="180"/>
      <c r="QSS37" s="180"/>
      <c r="QST37" s="180"/>
      <c r="QSU37" s="180"/>
      <c r="QSV37" s="180"/>
      <c r="QSW37" s="180"/>
      <c r="QSX37" s="180"/>
      <c r="QSY37" s="180"/>
      <c r="QSZ37" s="180"/>
      <c r="QTA37" s="180"/>
      <c r="QTB37" s="180"/>
      <c r="QTC37" s="180"/>
      <c r="QTD37" s="180"/>
      <c r="QTE37" s="180"/>
      <c r="QTF37" s="180"/>
      <c r="QTG37" s="180"/>
      <c r="QTH37" s="180"/>
      <c r="QTI37" s="180"/>
      <c r="QTJ37" s="180"/>
      <c r="QTK37" s="180"/>
      <c r="QTL37" s="180"/>
      <c r="QTM37" s="180"/>
      <c r="QTN37" s="180"/>
      <c r="QTO37" s="180"/>
      <c r="QTP37" s="180"/>
      <c r="QTQ37" s="180"/>
      <c r="QTR37" s="180"/>
      <c r="QTS37" s="180"/>
      <c r="QTT37" s="180"/>
      <c r="QTU37" s="180"/>
      <c r="QTV37" s="180"/>
      <c r="QTW37" s="180"/>
      <c r="QTX37" s="180"/>
      <c r="QTY37" s="180"/>
      <c r="QTZ37" s="180"/>
      <c r="QUA37" s="180"/>
      <c r="QUB37" s="180"/>
      <c r="QUC37" s="180"/>
      <c r="QUD37" s="180"/>
      <c r="QUE37" s="180"/>
      <c r="QUF37" s="180"/>
      <c r="QUG37" s="180"/>
      <c r="QUH37" s="180"/>
      <c r="QUI37" s="180"/>
      <c r="QUJ37" s="180"/>
      <c r="QUK37" s="180"/>
      <c r="QUL37" s="180"/>
      <c r="QUM37" s="180"/>
      <c r="QUN37" s="180"/>
      <c r="QUO37" s="180"/>
      <c r="QUP37" s="180"/>
      <c r="QUQ37" s="180"/>
      <c r="QUR37" s="180"/>
      <c r="QUS37" s="180"/>
      <c r="QUT37" s="180"/>
      <c r="QUU37" s="180"/>
      <c r="QUV37" s="180"/>
      <c r="QUW37" s="180"/>
      <c r="QUX37" s="180"/>
      <c r="QUY37" s="180"/>
      <c r="QUZ37" s="180"/>
      <c r="QVA37" s="180"/>
      <c r="QVB37" s="180"/>
      <c r="QVC37" s="180"/>
      <c r="QVD37" s="180"/>
      <c r="QVE37" s="180"/>
      <c r="QVF37" s="180"/>
      <c r="QVG37" s="180"/>
      <c r="QVH37" s="180"/>
      <c r="QVI37" s="180"/>
      <c r="QVJ37" s="180"/>
      <c r="QVK37" s="180"/>
      <c r="QVL37" s="180"/>
      <c r="QVM37" s="180"/>
      <c r="QVN37" s="180"/>
      <c r="QVO37" s="180"/>
      <c r="QVP37" s="180"/>
      <c r="QVQ37" s="180"/>
      <c r="QVR37" s="180"/>
      <c r="QVS37" s="180"/>
      <c r="QVT37" s="180"/>
      <c r="QVU37" s="180"/>
      <c r="QVV37" s="180"/>
      <c r="QVW37" s="180"/>
      <c r="QVX37" s="180"/>
      <c r="QVY37" s="180"/>
      <c r="QVZ37" s="180"/>
      <c r="QWA37" s="180"/>
      <c r="QWB37" s="180"/>
      <c r="QWC37" s="180"/>
      <c r="QWD37" s="180"/>
      <c r="QWE37" s="180"/>
      <c r="QWF37" s="180"/>
      <c r="QWG37" s="180"/>
      <c r="QWH37" s="180"/>
      <c r="QWI37" s="180"/>
      <c r="QWJ37" s="180"/>
      <c r="QWK37" s="180"/>
      <c r="QWL37" s="180"/>
      <c r="QWM37" s="180"/>
      <c r="QWN37" s="180"/>
      <c r="QWO37" s="180"/>
      <c r="QWP37" s="180"/>
      <c r="QWQ37" s="180"/>
      <c r="QWR37" s="180"/>
      <c r="QWS37" s="180"/>
      <c r="QWT37" s="180"/>
      <c r="QWU37" s="180"/>
      <c r="QWV37" s="180"/>
      <c r="QWW37" s="180"/>
      <c r="QWX37" s="180"/>
      <c r="QWY37" s="180"/>
      <c r="QWZ37" s="180"/>
      <c r="QXA37" s="180"/>
      <c r="QXB37" s="180"/>
      <c r="QXC37" s="180"/>
      <c r="QXD37" s="180"/>
      <c r="QXE37" s="180"/>
      <c r="QXF37" s="180"/>
      <c r="QXG37" s="180"/>
      <c r="QXH37" s="180"/>
      <c r="QXI37" s="180"/>
      <c r="QXJ37" s="180"/>
      <c r="QXK37" s="180"/>
      <c r="QXL37" s="180"/>
      <c r="QXM37" s="180"/>
      <c r="QXN37" s="180"/>
      <c r="QXO37" s="180"/>
      <c r="QXP37" s="180"/>
      <c r="QXQ37" s="180"/>
      <c r="QXR37" s="180"/>
      <c r="QXS37" s="180"/>
      <c r="QXT37" s="180"/>
      <c r="QXU37" s="180"/>
      <c r="QXV37" s="180"/>
      <c r="QXW37" s="180"/>
      <c r="QXX37" s="180"/>
      <c r="QXY37" s="180"/>
      <c r="QXZ37" s="180"/>
      <c r="QYA37" s="180"/>
      <c r="QYB37" s="180"/>
      <c r="QYC37" s="180"/>
      <c r="QYD37" s="180"/>
      <c r="QYE37" s="180"/>
      <c r="QYF37" s="180"/>
      <c r="QYG37" s="180"/>
      <c r="QYH37" s="180"/>
      <c r="QYI37" s="180"/>
      <c r="QYJ37" s="180"/>
      <c r="QYK37" s="180"/>
      <c r="QYL37" s="180"/>
      <c r="QYM37" s="180"/>
      <c r="QYN37" s="180"/>
      <c r="QYO37" s="180"/>
      <c r="QYP37" s="180"/>
      <c r="QYQ37" s="180"/>
      <c r="QYR37" s="180"/>
      <c r="QYS37" s="180"/>
      <c r="QYT37" s="180"/>
      <c r="QYU37" s="180"/>
      <c r="QYV37" s="180"/>
      <c r="QYW37" s="180"/>
      <c r="QYX37" s="180"/>
      <c r="QYY37" s="180"/>
      <c r="QYZ37" s="180"/>
      <c r="QZA37" s="180"/>
      <c r="QZB37" s="180"/>
      <c r="QZC37" s="180"/>
      <c r="QZD37" s="180"/>
      <c r="QZE37" s="180"/>
      <c r="QZF37" s="180"/>
      <c r="QZG37" s="180"/>
      <c r="QZH37" s="180"/>
      <c r="QZI37" s="180"/>
      <c r="QZJ37" s="180"/>
      <c r="QZK37" s="180"/>
      <c r="QZL37" s="180"/>
      <c r="QZM37" s="180"/>
      <c r="QZN37" s="180"/>
      <c r="QZO37" s="180"/>
      <c r="QZP37" s="180"/>
      <c r="QZQ37" s="180"/>
      <c r="QZR37" s="180"/>
      <c r="QZS37" s="180"/>
      <c r="QZT37" s="180"/>
      <c r="QZU37" s="180"/>
      <c r="QZV37" s="180"/>
      <c r="QZW37" s="180"/>
      <c r="QZX37" s="180"/>
      <c r="QZY37" s="180"/>
      <c r="QZZ37" s="180"/>
      <c r="RAA37" s="180"/>
      <c r="RAB37" s="180"/>
      <c r="RAC37" s="180"/>
      <c r="RAD37" s="180"/>
      <c r="RAE37" s="180"/>
      <c r="RAF37" s="180"/>
      <c r="RAG37" s="180"/>
      <c r="RAH37" s="180"/>
      <c r="RAI37" s="180"/>
      <c r="RAJ37" s="180"/>
      <c r="RAK37" s="180"/>
      <c r="RAL37" s="180"/>
      <c r="RAM37" s="180"/>
      <c r="RAN37" s="180"/>
      <c r="RAO37" s="180"/>
      <c r="RAP37" s="180"/>
      <c r="RAQ37" s="180"/>
      <c r="RAR37" s="180"/>
      <c r="RAS37" s="180"/>
      <c r="RAT37" s="180"/>
      <c r="RAU37" s="180"/>
      <c r="RAV37" s="180"/>
      <c r="RAW37" s="180"/>
      <c r="RAX37" s="180"/>
      <c r="RAY37" s="180"/>
      <c r="RAZ37" s="180"/>
      <c r="RBA37" s="180"/>
      <c r="RBB37" s="180"/>
      <c r="RBC37" s="180"/>
      <c r="RBD37" s="180"/>
      <c r="RBE37" s="180"/>
      <c r="RBF37" s="180"/>
      <c r="RBG37" s="180"/>
      <c r="RBH37" s="180"/>
      <c r="RBI37" s="180"/>
      <c r="RBJ37" s="180"/>
      <c r="RBK37" s="180"/>
      <c r="RBL37" s="180"/>
      <c r="RBM37" s="180"/>
      <c r="RBN37" s="180"/>
      <c r="RBO37" s="180"/>
      <c r="RBP37" s="180"/>
      <c r="RBQ37" s="180"/>
      <c r="RBR37" s="180"/>
      <c r="RBS37" s="180"/>
      <c r="RBT37" s="180"/>
      <c r="RBU37" s="180"/>
      <c r="RBV37" s="180"/>
      <c r="RBW37" s="180"/>
      <c r="RBX37" s="180"/>
      <c r="RBY37" s="180"/>
      <c r="RBZ37" s="180"/>
      <c r="RCA37" s="180"/>
      <c r="RCB37" s="180"/>
      <c r="RCC37" s="180"/>
      <c r="RCD37" s="180"/>
      <c r="RCE37" s="180"/>
      <c r="RCF37" s="180"/>
      <c r="RCG37" s="180"/>
      <c r="RCH37" s="180"/>
      <c r="RCI37" s="180"/>
      <c r="RCJ37" s="180"/>
      <c r="RCK37" s="180"/>
      <c r="RCL37" s="180"/>
      <c r="RCM37" s="180"/>
      <c r="RCN37" s="180"/>
      <c r="RCO37" s="180"/>
      <c r="RCP37" s="180"/>
      <c r="RCQ37" s="180"/>
      <c r="RCR37" s="180"/>
      <c r="RCS37" s="180"/>
      <c r="RCT37" s="180"/>
      <c r="RCU37" s="180"/>
      <c r="RCV37" s="180"/>
      <c r="RCW37" s="180"/>
      <c r="RCX37" s="180"/>
      <c r="RCY37" s="180"/>
      <c r="RCZ37" s="180"/>
      <c r="RDA37" s="180"/>
      <c r="RDB37" s="180"/>
      <c r="RDC37" s="180"/>
      <c r="RDD37" s="180"/>
      <c r="RDE37" s="180"/>
      <c r="RDF37" s="180"/>
      <c r="RDG37" s="180"/>
      <c r="RDH37" s="180"/>
      <c r="RDI37" s="180"/>
      <c r="RDJ37" s="180"/>
      <c r="RDK37" s="180"/>
      <c r="RDL37" s="180"/>
      <c r="RDM37" s="180"/>
      <c r="RDN37" s="180"/>
      <c r="RDO37" s="180"/>
      <c r="RDP37" s="180"/>
      <c r="RDQ37" s="180"/>
      <c r="RDR37" s="180"/>
      <c r="RDS37" s="180"/>
      <c r="RDT37" s="180"/>
      <c r="RDU37" s="180"/>
      <c r="RDV37" s="180"/>
      <c r="RDW37" s="180"/>
      <c r="RDX37" s="180"/>
      <c r="RDY37" s="180"/>
      <c r="RDZ37" s="180"/>
      <c r="REA37" s="180"/>
      <c r="REB37" s="180"/>
      <c r="REC37" s="180"/>
      <c r="RED37" s="180"/>
      <c r="REE37" s="180"/>
      <c r="REF37" s="180"/>
      <c r="REG37" s="180"/>
      <c r="REH37" s="180"/>
      <c r="REI37" s="180"/>
      <c r="REJ37" s="180"/>
      <c r="REK37" s="180"/>
      <c r="REL37" s="180"/>
      <c r="REM37" s="180"/>
      <c r="REN37" s="180"/>
      <c r="REO37" s="180"/>
      <c r="REP37" s="180"/>
      <c r="REQ37" s="180"/>
      <c r="RER37" s="180"/>
      <c r="RES37" s="180"/>
      <c r="RET37" s="180"/>
      <c r="REU37" s="180"/>
      <c r="REV37" s="180"/>
      <c r="REW37" s="180"/>
      <c r="REX37" s="180"/>
      <c r="REY37" s="180"/>
      <c r="REZ37" s="180"/>
      <c r="RFA37" s="180"/>
      <c r="RFB37" s="180"/>
      <c r="RFC37" s="180"/>
      <c r="RFD37" s="180"/>
      <c r="RFE37" s="180"/>
      <c r="RFF37" s="180"/>
      <c r="RFG37" s="180"/>
      <c r="RFH37" s="180"/>
      <c r="RFI37" s="180"/>
      <c r="RFJ37" s="180"/>
      <c r="RFK37" s="180"/>
      <c r="RFL37" s="180"/>
      <c r="RFM37" s="180"/>
      <c r="RFN37" s="180"/>
      <c r="RFO37" s="180"/>
      <c r="RFP37" s="180"/>
      <c r="RFQ37" s="180"/>
      <c r="RFR37" s="180"/>
      <c r="RFS37" s="180"/>
      <c r="RFT37" s="180"/>
      <c r="RFU37" s="180"/>
      <c r="RFV37" s="180"/>
      <c r="RFW37" s="180"/>
      <c r="RFX37" s="180"/>
      <c r="RFY37" s="180"/>
      <c r="RFZ37" s="180"/>
      <c r="RGA37" s="180"/>
      <c r="RGB37" s="180"/>
      <c r="RGC37" s="180"/>
      <c r="RGD37" s="180"/>
      <c r="RGE37" s="180"/>
      <c r="RGF37" s="180"/>
      <c r="RGG37" s="180"/>
      <c r="RGH37" s="180"/>
      <c r="RGI37" s="180"/>
      <c r="RGJ37" s="180"/>
      <c r="RGK37" s="180"/>
      <c r="RGL37" s="180"/>
      <c r="RGM37" s="180"/>
      <c r="RGN37" s="180"/>
      <c r="RGO37" s="180"/>
      <c r="RGP37" s="180"/>
      <c r="RGQ37" s="180"/>
      <c r="RGR37" s="180"/>
      <c r="RGS37" s="180"/>
      <c r="RGT37" s="180"/>
      <c r="RGU37" s="180"/>
      <c r="RGV37" s="180"/>
      <c r="RGW37" s="180"/>
      <c r="RGX37" s="180"/>
      <c r="RGY37" s="180"/>
      <c r="RGZ37" s="180"/>
      <c r="RHA37" s="180"/>
      <c r="RHB37" s="180"/>
      <c r="RHC37" s="180"/>
      <c r="RHD37" s="180"/>
      <c r="RHE37" s="180"/>
      <c r="RHF37" s="180"/>
      <c r="RHG37" s="180"/>
      <c r="RHH37" s="180"/>
      <c r="RHI37" s="180"/>
      <c r="RHJ37" s="180"/>
      <c r="RHK37" s="180"/>
      <c r="RHL37" s="180"/>
      <c r="RHM37" s="180"/>
      <c r="RHN37" s="180"/>
      <c r="RHO37" s="180"/>
      <c r="RHP37" s="180"/>
      <c r="RHQ37" s="180"/>
      <c r="RHR37" s="180"/>
      <c r="RHS37" s="180"/>
      <c r="RHT37" s="180"/>
      <c r="RHU37" s="180"/>
      <c r="RHV37" s="180"/>
      <c r="RHW37" s="180"/>
      <c r="RHX37" s="180"/>
      <c r="RHY37" s="180"/>
      <c r="RHZ37" s="180"/>
      <c r="RIA37" s="180"/>
      <c r="RIB37" s="180"/>
      <c r="RIC37" s="180"/>
      <c r="RID37" s="180"/>
      <c r="RIE37" s="180"/>
      <c r="RIF37" s="180"/>
      <c r="RIG37" s="180"/>
      <c r="RIH37" s="180"/>
      <c r="RII37" s="180"/>
      <c r="RIJ37" s="180"/>
      <c r="RIK37" s="180"/>
      <c r="RIL37" s="180"/>
      <c r="RIM37" s="180"/>
      <c r="RIN37" s="180"/>
      <c r="RIO37" s="180"/>
      <c r="RIP37" s="180"/>
      <c r="RIQ37" s="180"/>
      <c r="RIR37" s="180"/>
      <c r="RIS37" s="180"/>
      <c r="RIT37" s="180"/>
      <c r="RIU37" s="180"/>
      <c r="RIV37" s="180"/>
      <c r="RIW37" s="180"/>
      <c r="RIX37" s="180"/>
      <c r="RIY37" s="180"/>
      <c r="RIZ37" s="180"/>
      <c r="RJA37" s="180"/>
      <c r="RJB37" s="180"/>
      <c r="RJC37" s="180"/>
      <c r="RJD37" s="180"/>
      <c r="RJE37" s="180"/>
      <c r="RJF37" s="180"/>
      <c r="RJG37" s="180"/>
      <c r="RJH37" s="180"/>
      <c r="RJI37" s="180"/>
      <c r="RJJ37" s="180"/>
      <c r="RJK37" s="180"/>
      <c r="RJL37" s="180"/>
      <c r="RJM37" s="180"/>
      <c r="RJN37" s="180"/>
      <c r="RJO37" s="180"/>
      <c r="RJP37" s="180"/>
      <c r="RJQ37" s="180"/>
      <c r="RJR37" s="180"/>
      <c r="RJS37" s="180"/>
      <c r="RJT37" s="180"/>
      <c r="RJU37" s="180"/>
      <c r="RJV37" s="180"/>
      <c r="RJW37" s="180"/>
      <c r="RJX37" s="180"/>
      <c r="RJY37" s="180"/>
      <c r="RJZ37" s="180"/>
      <c r="RKA37" s="180"/>
      <c r="RKB37" s="180"/>
      <c r="RKC37" s="180"/>
      <c r="RKD37" s="180"/>
      <c r="RKE37" s="180"/>
      <c r="RKF37" s="180"/>
      <c r="RKG37" s="180"/>
      <c r="RKH37" s="180"/>
      <c r="RKI37" s="180"/>
      <c r="RKJ37" s="180"/>
      <c r="RKK37" s="180"/>
      <c r="RKL37" s="180"/>
      <c r="RKM37" s="180"/>
      <c r="RKN37" s="180"/>
      <c r="RKO37" s="180"/>
      <c r="RKP37" s="180"/>
      <c r="RKQ37" s="180"/>
      <c r="RKR37" s="180"/>
      <c r="RKS37" s="180"/>
      <c r="RKT37" s="180"/>
      <c r="RKU37" s="180"/>
      <c r="RKV37" s="180"/>
      <c r="RKW37" s="180"/>
      <c r="RKX37" s="180"/>
      <c r="RKY37" s="180"/>
      <c r="RKZ37" s="180"/>
      <c r="RLA37" s="180"/>
      <c r="RLB37" s="180"/>
      <c r="RLC37" s="180"/>
      <c r="RLD37" s="180"/>
      <c r="RLE37" s="180"/>
      <c r="RLF37" s="180"/>
      <c r="RLG37" s="180"/>
      <c r="RLH37" s="180"/>
      <c r="RLI37" s="180"/>
      <c r="RLJ37" s="180"/>
      <c r="RLK37" s="180"/>
      <c r="RLL37" s="180"/>
      <c r="RLM37" s="180"/>
      <c r="RLN37" s="180"/>
      <c r="RLO37" s="180"/>
      <c r="RLP37" s="180"/>
      <c r="RLQ37" s="180"/>
      <c r="RLR37" s="180"/>
      <c r="RLS37" s="180"/>
      <c r="RLT37" s="180"/>
      <c r="RLU37" s="180"/>
      <c r="RLV37" s="180"/>
      <c r="RLW37" s="180"/>
      <c r="RLX37" s="180"/>
      <c r="RLY37" s="180"/>
      <c r="RLZ37" s="180"/>
      <c r="RMA37" s="180"/>
      <c r="RMB37" s="180"/>
      <c r="RMC37" s="180"/>
      <c r="RMD37" s="180"/>
      <c r="RME37" s="180"/>
      <c r="RMF37" s="180"/>
      <c r="RMG37" s="180"/>
      <c r="RMH37" s="180"/>
      <c r="RMI37" s="180"/>
      <c r="RMJ37" s="180"/>
      <c r="RMK37" s="180"/>
      <c r="RML37" s="180"/>
      <c r="RMM37" s="180"/>
      <c r="RMN37" s="180"/>
      <c r="RMO37" s="180"/>
      <c r="RMP37" s="180"/>
      <c r="RMQ37" s="180"/>
      <c r="RMR37" s="180"/>
      <c r="RMS37" s="180"/>
      <c r="RMT37" s="180"/>
      <c r="RMU37" s="180"/>
      <c r="RMV37" s="180"/>
      <c r="RMW37" s="180"/>
      <c r="RMX37" s="180"/>
      <c r="RMY37" s="180"/>
      <c r="RMZ37" s="180"/>
      <c r="RNA37" s="180"/>
      <c r="RNB37" s="180"/>
      <c r="RNC37" s="180"/>
      <c r="RND37" s="180"/>
      <c r="RNE37" s="180"/>
      <c r="RNF37" s="180"/>
      <c r="RNG37" s="180"/>
      <c r="RNH37" s="180"/>
      <c r="RNI37" s="180"/>
      <c r="RNJ37" s="180"/>
      <c r="RNK37" s="180"/>
      <c r="RNL37" s="180"/>
      <c r="RNM37" s="180"/>
      <c r="RNN37" s="180"/>
      <c r="RNO37" s="180"/>
      <c r="RNP37" s="180"/>
      <c r="RNQ37" s="180"/>
      <c r="RNR37" s="180"/>
      <c r="RNS37" s="180"/>
      <c r="RNT37" s="180"/>
      <c r="RNU37" s="180"/>
      <c r="RNV37" s="180"/>
      <c r="RNW37" s="180"/>
      <c r="RNX37" s="180"/>
      <c r="RNY37" s="180"/>
      <c r="RNZ37" s="180"/>
      <c r="ROA37" s="180"/>
      <c r="ROB37" s="180"/>
      <c r="ROC37" s="180"/>
      <c r="ROD37" s="180"/>
      <c r="ROE37" s="180"/>
      <c r="ROF37" s="180"/>
      <c r="ROG37" s="180"/>
      <c r="ROH37" s="180"/>
      <c r="ROI37" s="180"/>
      <c r="ROJ37" s="180"/>
      <c r="ROK37" s="180"/>
      <c r="ROL37" s="180"/>
      <c r="ROM37" s="180"/>
      <c r="RON37" s="180"/>
      <c r="ROO37" s="180"/>
      <c r="ROP37" s="180"/>
      <c r="ROQ37" s="180"/>
      <c r="ROR37" s="180"/>
      <c r="ROS37" s="180"/>
      <c r="ROT37" s="180"/>
      <c r="ROU37" s="180"/>
      <c r="ROV37" s="180"/>
      <c r="ROW37" s="180"/>
      <c r="ROX37" s="180"/>
      <c r="ROY37" s="180"/>
      <c r="ROZ37" s="180"/>
      <c r="RPA37" s="180"/>
      <c r="RPB37" s="180"/>
      <c r="RPC37" s="180"/>
      <c r="RPD37" s="180"/>
      <c r="RPE37" s="180"/>
      <c r="RPF37" s="180"/>
      <c r="RPG37" s="180"/>
      <c r="RPH37" s="180"/>
      <c r="RPI37" s="180"/>
      <c r="RPJ37" s="180"/>
      <c r="RPK37" s="180"/>
      <c r="RPL37" s="180"/>
      <c r="RPM37" s="180"/>
      <c r="RPN37" s="180"/>
      <c r="RPO37" s="180"/>
      <c r="RPP37" s="180"/>
      <c r="RPQ37" s="180"/>
      <c r="RPR37" s="180"/>
      <c r="RPS37" s="180"/>
      <c r="RPT37" s="180"/>
      <c r="RPU37" s="180"/>
      <c r="RPV37" s="180"/>
      <c r="RPW37" s="180"/>
      <c r="RPX37" s="180"/>
      <c r="RPY37" s="180"/>
      <c r="RPZ37" s="180"/>
      <c r="RQA37" s="180"/>
      <c r="RQB37" s="180"/>
      <c r="RQC37" s="180"/>
      <c r="RQD37" s="180"/>
      <c r="RQE37" s="180"/>
      <c r="RQF37" s="180"/>
      <c r="RQG37" s="180"/>
      <c r="RQH37" s="180"/>
      <c r="RQI37" s="180"/>
      <c r="RQJ37" s="180"/>
      <c r="RQK37" s="180"/>
      <c r="RQL37" s="180"/>
      <c r="RQM37" s="180"/>
      <c r="RQN37" s="180"/>
      <c r="RQO37" s="180"/>
      <c r="RQP37" s="180"/>
      <c r="RQQ37" s="180"/>
      <c r="RQR37" s="180"/>
      <c r="RQS37" s="180"/>
      <c r="RQT37" s="180"/>
      <c r="RQU37" s="180"/>
      <c r="RQV37" s="180"/>
      <c r="RQW37" s="180"/>
      <c r="RQX37" s="180"/>
      <c r="RQY37" s="180"/>
      <c r="RQZ37" s="180"/>
      <c r="RRA37" s="180"/>
      <c r="RRB37" s="180"/>
      <c r="RRC37" s="180"/>
      <c r="RRD37" s="180"/>
      <c r="RRE37" s="180"/>
      <c r="RRF37" s="180"/>
      <c r="RRG37" s="180"/>
      <c r="RRH37" s="180"/>
      <c r="RRI37" s="180"/>
      <c r="RRJ37" s="180"/>
      <c r="RRK37" s="180"/>
      <c r="RRL37" s="180"/>
      <c r="RRM37" s="180"/>
      <c r="RRN37" s="180"/>
      <c r="RRO37" s="180"/>
      <c r="RRP37" s="180"/>
      <c r="RRQ37" s="180"/>
      <c r="RRR37" s="180"/>
      <c r="RRS37" s="180"/>
      <c r="RRT37" s="180"/>
      <c r="RRU37" s="180"/>
      <c r="RRV37" s="180"/>
      <c r="RRW37" s="180"/>
      <c r="RRX37" s="180"/>
      <c r="RRY37" s="180"/>
      <c r="RRZ37" s="180"/>
      <c r="RSA37" s="180"/>
      <c r="RSB37" s="180"/>
      <c r="RSC37" s="180"/>
      <c r="RSD37" s="180"/>
      <c r="RSE37" s="180"/>
      <c r="RSF37" s="180"/>
      <c r="RSG37" s="180"/>
      <c r="RSH37" s="180"/>
      <c r="RSI37" s="180"/>
      <c r="RSJ37" s="180"/>
      <c r="RSK37" s="180"/>
      <c r="RSL37" s="180"/>
      <c r="RSM37" s="180"/>
      <c r="RSN37" s="180"/>
      <c r="RSO37" s="180"/>
      <c r="RSP37" s="180"/>
      <c r="RSQ37" s="180"/>
      <c r="RSR37" s="180"/>
      <c r="RSS37" s="180"/>
      <c r="RST37" s="180"/>
      <c r="RSU37" s="180"/>
      <c r="RSV37" s="180"/>
      <c r="RSW37" s="180"/>
      <c r="RSX37" s="180"/>
      <c r="RSY37" s="180"/>
      <c r="RSZ37" s="180"/>
      <c r="RTA37" s="180"/>
      <c r="RTB37" s="180"/>
      <c r="RTC37" s="180"/>
      <c r="RTD37" s="180"/>
      <c r="RTE37" s="180"/>
      <c r="RTF37" s="180"/>
      <c r="RTG37" s="180"/>
      <c r="RTH37" s="180"/>
      <c r="RTI37" s="180"/>
      <c r="RTJ37" s="180"/>
      <c r="RTK37" s="180"/>
      <c r="RTL37" s="180"/>
      <c r="RTM37" s="180"/>
      <c r="RTN37" s="180"/>
      <c r="RTO37" s="180"/>
      <c r="RTP37" s="180"/>
      <c r="RTQ37" s="180"/>
      <c r="RTR37" s="180"/>
      <c r="RTS37" s="180"/>
      <c r="RTT37" s="180"/>
      <c r="RTU37" s="180"/>
      <c r="RTV37" s="180"/>
      <c r="RTW37" s="180"/>
      <c r="RTX37" s="180"/>
      <c r="RTY37" s="180"/>
      <c r="RTZ37" s="180"/>
      <c r="RUA37" s="180"/>
      <c r="RUB37" s="180"/>
      <c r="RUC37" s="180"/>
      <c r="RUD37" s="180"/>
      <c r="RUE37" s="180"/>
      <c r="RUF37" s="180"/>
      <c r="RUG37" s="180"/>
      <c r="RUH37" s="180"/>
      <c r="RUI37" s="180"/>
      <c r="RUJ37" s="180"/>
      <c r="RUK37" s="180"/>
      <c r="RUL37" s="180"/>
      <c r="RUM37" s="180"/>
      <c r="RUN37" s="180"/>
      <c r="RUO37" s="180"/>
      <c r="RUP37" s="180"/>
      <c r="RUQ37" s="180"/>
      <c r="RUR37" s="180"/>
      <c r="RUS37" s="180"/>
      <c r="RUT37" s="180"/>
      <c r="RUU37" s="180"/>
      <c r="RUV37" s="180"/>
      <c r="RUW37" s="180"/>
      <c r="RUX37" s="180"/>
      <c r="RUY37" s="180"/>
      <c r="RUZ37" s="180"/>
      <c r="RVA37" s="180"/>
      <c r="RVB37" s="180"/>
      <c r="RVC37" s="180"/>
      <c r="RVD37" s="180"/>
      <c r="RVE37" s="180"/>
      <c r="RVF37" s="180"/>
      <c r="RVG37" s="180"/>
      <c r="RVH37" s="180"/>
      <c r="RVI37" s="180"/>
      <c r="RVJ37" s="180"/>
      <c r="RVK37" s="180"/>
      <c r="RVL37" s="180"/>
      <c r="RVM37" s="180"/>
      <c r="RVN37" s="180"/>
      <c r="RVO37" s="180"/>
      <c r="RVP37" s="180"/>
      <c r="RVQ37" s="180"/>
      <c r="RVR37" s="180"/>
      <c r="RVS37" s="180"/>
      <c r="RVT37" s="180"/>
      <c r="RVU37" s="180"/>
      <c r="RVV37" s="180"/>
      <c r="RVW37" s="180"/>
      <c r="RVX37" s="180"/>
      <c r="RVY37" s="180"/>
      <c r="RVZ37" s="180"/>
      <c r="RWA37" s="180"/>
      <c r="RWB37" s="180"/>
      <c r="RWC37" s="180"/>
      <c r="RWD37" s="180"/>
      <c r="RWE37" s="180"/>
      <c r="RWF37" s="180"/>
      <c r="RWG37" s="180"/>
      <c r="RWH37" s="180"/>
      <c r="RWI37" s="180"/>
      <c r="RWJ37" s="180"/>
      <c r="RWK37" s="180"/>
      <c r="RWL37" s="180"/>
      <c r="RWM37" s="180"/>
      <c r="RWN37" s="180"/>
      <c r="RWO37" s="180"/>
      <c r="RWP37" s="180"/>
      <c r="RWQ37" s="180"/>
      <c r="RWR37" s="180"/>
      <c r="RWS37" s="180"/>
      <c r="RWT37" s="180"/>
      <c r="RWU37" s="180"/>
      <c r="RWV37" s="180"/>
      <c r="RWW37" s="180"/>
      <c r="RWX37" s="180"/>
      <c r="RWY37" s="180"/>
      <c r="RWZ37" s="180"/>
      <c r="RXA37" s="180"/>
      <c r="RXB37" s="180"/>
      <c r="RXC37" s="180"/>
      <c r="RXD37" s="180"/>
      <c r="RXE37" s="180"/>
      <c r="RXF37" s="180"/>
      <c r="RXG37" s="180"/>
      <c r="RXH37" s="180"/>
      <c r="RXI37" s="180"/>
      <c r="RXJ37" s="180"/>
      <c r="RXK37" s="180"/>
      <c r="RXL37" s="180"/>
      <c r="RXM37" s="180"/>
      <c r="RXN37" s="180"/>
      <c r="RXO37" s="180"/>
      <c r="RXP37" s="180"/>
      <c r="RXQ37" s="180"/>
      <c r="RXR37" s="180"/>
      <c r="RXS37" s="180"/>
      <c r="RXT37" s="180"/>
      <c r="RXU37" s="180"/>
      <c r="RXV37" s="180"/>
      <c r="RXW37" s="180"/>
      <c r="RXX37" s="180"/>
      <c r="RXY37" s="180"/>
      <c r="RXZ37" s="180"/>
      <c r="RYA37" s="180"/>
      <c r="RYB37" s="180"/>
      <c r="RYC37" s="180"/>
      <c r="RYD37" s="180"/>
      <c r="RYE37" s="180"/>
      <c r="RYF37" s="180"/>
      <c r="RYG37" s="180"/>
      <c r="RYH37" s="180"/>
      <c r="RYI37" s="180"/>
      <c r="RYJ37" s="180"/>
      <c r="RYK37" s="180"/>
      <c r="RYL37" s="180"/>
      <c r="RYM37" s="180"/>
      <c r="RYN37" s="180"/>
      <c r="RYO37" s="180"/>
      <c r="RYP37" s="180"/>
      <c r="RYQ37" s="180"/>
      <c r="RYR37" s="180"/>
      <c r="RYS37" s="180"/>
      <c r="RYT37" s="180"/>
      <c r="RYU37" s="180"/>
      <c r="RYV37" s="180"/>
      <c r="RYW37" s="180"/>
      <c r="RYX37" s="180"/>
      <c r="RYY37" s="180"/>
      <c r="RYZ37" s="180"/>
      <c r="RZA37" s="180"/>
      <c r="RZB37" s="180"/>
      <c r="RZC37" s="180"/>
      <c r="RZD37" s="180"/>
      <c r="RZE37" s="180"/>
      <c r="RZF37" s="180"/>
      <c r="RZG37" s="180"/>
      <c r="RZH37" s="180"/>
      <c r="RZI37" s="180"/>
      <c r="RZJ37" s="180"/>
      <c r="RZK37" s="180"/>
      <c r="RZL37" s="180"/>
      <c r="RZM37" s="180"/>
      <c r="RZN37" s="180"/>
      <c r="RZO37" s="180"/>
      <c r="RZP37" s="180"/>
      <c r="RZQ37" s="180"/>
      <c r="RZR37" s="180"/>
      <c r="RZS37" s="180"/>
      <c r="RZT37" s="180"/>
      <c r="RZU37" s="180"/>
      <c r="RZV37" s="180"/>
      <c r="RZW37" s="180"/>
      <c r="RZX37" s="180"/>
      <c r="RZY37" s="180"/>
      <c r="RZZ37" s="180"/>
      <c r="SAA37" s="180"/>
      <c r="SAB37" s="180"/>
      <c r="SAC37" s="180"/>
      <c r="SAD37" s="180"/>
      <c r="SAE37" s="180"/>
      <c r="SAF37" s="180"/>
      <c r="SAG37" s="180"/>
      <c r="SAH37" s="180"/>
      <c r="SAI37" s="180"/>
      <c r="SAJ37" s="180"/>
      <c r="SAK37" s="180"/>
      <c r="SAL37" s="180"/>
      <c r="SAM37" s="180"/>
      <c r="SAN37" s="180"/>
      <c r="SAO37" s="180"/>
      <c r="SAP37" s="180"/>
      <c r="SAQ37" s="180"/>
      <c r="SAR37" s="180"/>
      <c r="SAS37" s="180"/>
      <c r="SAT37" s="180"/>
      <c r="SAU37" s="180"/>
      <c r="SAV37" s="180"/>
      <c r="SAW37" s="180"/>
      <c r="SAX37" s="180"/>
      <c r="SAY37" s="180"/>
      <c r="SAZ37" s="180"/>
      <c r="SBA37" s="180"/>
      <c r="SBB37" s="180"/>
      <c r="SBC37" s="180"/>
      <c r="SBD37" s="180"/>
      <c r="SBE37" s="180"/>
      <c r="SBF37" s="180"/>
      <c r="SBG37" s="180"/>
      <c r="SBH37" s="180"/>
      <c r="SBI37" s="180"/>
      <c r="SBJ37" s="180"/>
      <c r="SBK37" s="180"/>
      <c r="SBL37" s="180"/>
      <c r="SBM37" s="180"/>
      <c r="SBN37" s="180"/>
      <c r="SBO37" s="180"/>
      <c r="SBP37" s="180"/>
      <c r="SBQ37" s="180"/>
      <c r="SBR37" s="180"/>
      <c r="SBS37" s="180"/>
      <c r="SBT37" s="180"/>
      <c r="SBU37" s="180"/>
      <c r="SBV37" s="180"/>
      <c r="SBW37" s="180"/>
      <c r="SBX37" s="180"/>
      <c r="SBY37" s="180"/>
      <c r="SBZ37" s="180"/>
      <c r="SCA37" s="180"/>
      <c r="SCB37" s="180"/>
      <c r="SCC37" s="180"/>
      <c r="SCD37" s="180"/>
      <c r="SCE37" s="180"/>
      <c r="SCF37" s="180"/>
      <c r="SCG37" s="180"/>
      <c r="SCH37" s="180"/>
      <c r="SCI37" s="180"/>
      <c r="SCJ37" s="180"/>
      <c r="SCK37" s="180"/>
      <c r="SCL37" s="180"/>
      <c r="SCM37" s="180"/>
      <c r="SCN37" s="180"/>
      <c r="SCO37" s="180"/>
      <c r="SCP37" s="180"/>
      <c r="SCQ37" s="180"/>
      <c r="SCR37" s="180"/>
      <c r="SCS37" s="180"/>
      <c r="SCT37" s="180"/>
      <c r="SCU37" s="180"/>
      <c r="SCV37" s="180"/>
      <c r="SCW37" s="180"/>
      <c r="SCX37" s="180"/>
      <c r="SCY37" s="180"/>
      <c r="SCZ37" s="180"/>
      <c r="SDA37" s="180"/>
      <c r="SDB37" s="180"/>
      <c r="SDC37" s="180"/>
      <c r="SDD37" s="180"/>
      <c r="SDE37" s="180"/>
      <c r="SDF37" s="180"/>
      <c r="SDG37" s="180"/>
      <c r="SDH37" s="180"/>
      <c r="SDI37" s="180"/>
      <c r="SDJ37" s="180"/>
      <c r="SDK37" s="180"/>
      <c r="SDL37" s="180"/>
      <c r="SDM37" s="180"/>
      <c r="SDN37" s="180"/>
      <c r="SDO37" s="180"/>
      <c r="SDP37" s="180"/>
      <c r="SDQ37" s="180"/>
      <c r="SDR37" s="180"/>
      <c r="SDS37" s="180"/>
      <c r="SDT37" s="180"/>
      <c r="SDU37" s="180"/>
      <c r="SDV37" s="180"/>
      <c r="SDW37" s="180"/>
      <c r="SDX37" s="180"/>
      <c r="SDY37" s="180"/>
      <c r="SDZ37" s="180"/>
      <c r="SEA37" s="180"/>
      <c r="SEB37" s="180"/>
      <c r="SEC37" s="180"/>
      <c r="SED37" s="180"/>
      <c r="SEE37" s="180"/>
      <c r="SEF37" s="180"/>
      <c r="SEG37" s="180"/>
      <c r="SEH37" s="180"/>
      <c r="SEI37" s="180"/>
      <c r="SEJ37" s="180"/>
      <c r="SEK37" s="180"/>
      <c r="SEL37" s="180"/>
      <c r="SEM37" s="180"/>
      <c r="SEN37" s="180"/>
      <c r="SEO37" s="180"/>
      <c r="SEP37" s="180"/>
      <c r="SEQ37" s="180"/>
      <c r="SER37" s="180"/>
      <c r="SES37" s="180"/>
      <c r="SET37" s="180"/>
      <c r="SEU37" s="180"/>
      <c r="SEV37" s="180"/>
      <c r="SEW37" s="180"/>
      <c r="SEX37" s="180"/>
      <c r="SEY37" s="180"/>
      <c r="SEZ37" s="180"/>
      <c r="SFA37" s="180"/>
      <c r="SFB37" s="180"/>
      <c r="SFC37" s="180"/>
      <c r="SFD37" s="180"/>
      <c r="SFE37" s="180"/>
      <c r="SFF37" s="180"/>
      <c r="SFG37" s="180"/>
      <c r="SFH37" s="180"/>
      <c r="SFI37" s="180"/>
      <c r="SFJ37" s="180"/>
      <c r="SFK37" s="180"/>
      <c r="SFL37" s="180"/>
      <c r="SFM37" s="180"/>
      <c r="SFN37" s="180"/>
      <c r="SFO37" s="180"/>
      <c r="SFP37" s="180"/>
      <c r="SFQ37" s="180"/>
      <c r="SFR37" s="180"/>
      <c r="SFS37" s="180"/>
      <c r="SFT37" s="180"/>
      <c r="SFU37" s="180"/>
      <c r="SFV37" s="180"/>
      <c r="SFW37" s="180"/>
      <c r="SFX37" s="180"/>
      <c r="SFY37" s="180"/>
      <c r="SFZ37" s="180"/>
      <c r="SGA37" s="180"/>
      <c r="SGB37" s="180"/>
      <c r="SGC37" s="180"/>
      <c r="SGD37" s="180"/>
      <c r="SGE37" s="180"/>
      <c r="SGF37" s="180"/>
      <c r="SGG37" s="180"/>
      <c r="SGH37" s="180"/>
      <c r="SGI37" s="180"/>
      <c r="SGJ37" s="180"/>
      <c r="SGK37" s="180"/>
      <c r="SGL37" s="180"/>
      <c r="SGM37" s="180"/>
      <c r="SGN37" s="180"/>
      <c r="SGO37" s="180"/>
      <c r="SGP37" s="180"/>
      <c r="SGQ37" s="180"/>
      <c r="SGR37" s="180"/>
      <c r="SGS37" s="180"/>
      <c r="SGT37" s="180"/>
      <c r="SGU37" s="180"/>
      <c r="SGV37" s="180"/>
      <c r="SGW37" s="180"/>
      <c r="SGX37" s="180"/>
      <c r="SGY37" s="180"/>
      <c r="SGZ37" s="180"/>
      <c r="SHA37" s="180"/>
      <c r="SHB37" s="180"/>
      <c r="SHC37" s="180"/>
      <c r="SHD37" s="180"/>
      <c r="SHE37" s="180"/>
      <c r="SHF37" s="180"/>
      <c r="SHG37" s="180"/>
      <c r="SHH37" s="180"/>
      <c r="SHI37" s="180"/>
      <c r="SHJ37" s="180"/>
      <c r="SHK37" s="180"/>
      <c r="SHL37" s="180"/>
      <c r="SHM37" s="180"/>
      <c r="SHN37" s="180"/>
      <c r="SHO37" s="180"/>
      <c r="SHP37" s="180"/>
      <c r="SHQ37" s="180"/>
      <c r="SHR37" s="180"/>
      <c r="SHS37" s="180"/>
      <c r="SHT37" s="180"/>
      <c r="SHU37" s="180"/>
      <c r="SHV37" s="180"/>
      <c r="SHW37" s="180"/>
      <c r="SHX37" s="180"/>
      <c r="SHY37" s="180"/>
      <c r="SHZ37" s="180"/>
      <c r="SIA37" s="180"/>
      <c r="SIB37" s="180"/>
      <c r="SIC37" s="180"/>
      <c r="SID37" s="180"/>
      <c r="SIE37" s="180"/>
      <c r="SIF37" s="180"/>
      <c r="SIG37" s="180"/>
      <c r="SIH37" s="180"/>
      <c r="SII37" s="180"/>
      <c r="SIJ37" s="180"/>
      <c r="SIK37" s="180"/>
      <c r="SIL37" s="180"/>
      <c r="SIM37" s="180"/>
      <c r="SIN37" s="180"/>
      <c r="SIO37" s="180"/>
      <c r="SIP37" s="180"/>
      <c r="SIQ37" s="180"/>
      <c r="SIR37" s="180"/>
      <c r="SIS37" s="180"/>
      <c r="SIT37" s="180"/>
      <c r="SIU37" s="180"/>
      <c r="SIV37" s="180"/>
      <c r="SIW37" s="180"/>
      <c r="SIX37" s="180"/>
      <c r="SIY37" s="180"/>
      <c r="SIZ37" s="180"/>
      <c r="SJA37" s="180"/>
      <c r="SJB37" s="180"/>
      <c r="SJC37" s="180"/>
      <c r="SJD37" s="180"/>
      <c r="SJE37" s="180"/>
      <c r="SJF37" s="180"/>
      <c r="SJG37" s="180"/>
      <c r="SJH37" s="180"/>
      <c r="SJI37" s="180"/>
      <c r="SJJ37" s="180"/>
      <c r="SJK37" s="180"/>
      <c r="SJL37" s="180"/>
      <c r="SJM37" s="180"/>
      <c r="SJN37" s="180"/>
      <c r="SJO37" s="180"/>
      <c r="SJP37" s="180"/>
      <c r="SJQ37" s="180"/>
      <c r="SJR37" s="180"/>
      <c r="SJS37" s="180"/>
      <c r="SJT37" s="180"/>
      <c r="SJU37" s="180"/>
      <c r="SJV37" s="180"/>
      <c r="SJW37" s="180"/>
      <c r="SJX37" s="180"/>
      <c r="SJY37" s="180"/>
      <c r="SJZ37" s="180"/>
      <c r="SKA37" s="180"/>
      <c r="SKB37" s="180"/>
      <c r="SKC37" s="180"/>
      <c r="SKD37" s="180"/>
      <c r="SKE37" s="180"/>
      <c r="SKF37" s="180"/>
      <c r="SKG37" s="180"/>
      <c r="SKH37" s="180"/>
      <c r="SKI37" s="180"/>
      <c r="SKJ37" s="180"/>
      <c r="SKK37" s="180"/>
      <c r="SKL37" s="180"/>
      <c r="SKM37" s="180"/>
      <c r="SKN37" s="180"/>
      <c r="SKO37" s="180"/>
      <c r="SKP37" s="180"/>
      <c r="SKQ37" s="180"/>
      <c r="SKR37" s="180"/>
      <c r="SKS37" s="180"/>
      <c r="SKT37" s="180"/>
      <c r="SKU37" s="180"/>
      <c r="SKV37" s="180"/>
      <c r="SKW37" s="180"/>
      <c r="SKX37" s="180"/>
      <c r="SKY37" s="180"/>
      <c r="SKZ37" s="180"/>
      <c r="SLA37" s="180"/>
      <c r="SLB37" s="180"/>
      <c r="SLC37" s="180"/>
      <c r="SLD37" s="180"/>
      <c r="SLE37" s="180"/>
      <c r="SLF37" s="180"/>
      <c r="SLG37" s="180"/>
      <c r="SLH37" s="180"/>
      <c r="SLI37" s="180"/>
      <c r="SLJ37" s="180"/>
      <c r="SLK37" s="180"/>
      <c r="SLL37" s="180"/>
      <c r="SLM37" s="180"/>
      <c r="SLN37" s="180"/>
      <c r="SLO37" s="180"/>
      <c r="SLP37" s="180"/>
      <c r="SLQ37" s="180"/>
      <c r="SLR37" s="180"/>
      <c r="SLS37" s="180"/>
      <c r="SLT37" s="180"/>
      <c r="SLU37" s="180"/>
      <c r="SLV37" s="180"/>
      <c r="SLW37" s="180"/>
      <c r="SLX37" s="180"/>
      <c r="SLY37" s="180"/>
      <c r="SLZ37" s="180"/>
      <c r="SMA37" s="180"/>
      <c r="SMB37" s="180"/>
      <c r="SMC37" s="180"/>
      <c r="SMD37" s="180"/>
      <c r="SME37" s="180"/>
      <c r="SMF37" s="180"/>
      <c r="SMG37" s="180"/>
      <c r="SMH37" s="180"/>
      <c r="SMI37" s="180"/>
      <c r="SMJ37" s="180"/>
      <c r="SMK37" s="180"/>
      <c r="SML37" s="180"/>
      <c r="SMM37" s="180"/>
      <c r="SMN37" s="180"/>
      <c r="SMO37" s="180"/>
      <c r="SMP37" s="180"/>
      <c r="SMQ37" s="180"/>
      <c r="SMR37" s="180"/>
      <c r="SMS37" s="180"/>
      <c r="SMT37" s="180"/>
      <c r="SMU37" s="180"/>
      <c r="SMV37" s="180"/>
      <c r="SMW37" s="180"/>
      <c r="SMX37" s="180"/>
      <c r="SMY37" s="180"/>
      <c r="SMZ37" s="180"/>
      <c r="SNA37" s="180"/>
      <c r="SNB37" s="180"/>
      <c r="SNC37" s="180"/>
      <c r="SND37" s="180"/>
      <c r="SNE37" s="180"/>
      <c r="SNF37" s="180"/>
      <c r="SNG37" s="180"/>
      <c r="SNH37" s="180"/>
      <c r="SNI37" s="180"/>
      <c r="SNJ37" s="180"/>
      <c r="SNK37" s="180"/>
      <c r="SNL37" s="180"/>
      <c r="SNM37" s="180"/>
      <c r="SNN37" s="180"/>
      <c r="SNO37" s="180"/>
      <c r="SNP37" s="180"/>
      <c r="SNQ37" s="180"/>
      <c r="SNR37" s="180"/>
      <c r="SNS37" s="180"/>
      <c r="SNT37" s="180"/>
      <c r="SNU37" s="180"/>
      <c r="SNV37" s="180"/>
      <c r="SNW37" s="180"/>
      <c r="SNX37" s="180"/>
      <c r="SNY37" s="180"/>
      <c r="SNZ37" s="180"/>
      <c r="SOA37" s="180"/>
      <c r="SOB37" s="180"/>
      <c r="SOC37" s="180"/>
      <c r="SOD37" s="180"/>
      <c r="SOE37" s="180"/>
      <c r="SOF37" s="180"/>
      <c r="SOG37" s="180"/>
      <c r="SOH37" s="180"/>
      <c r="SOI37" s="180"/>
      <c r="SOJ37" s="180"/>
      <c r="SOK37" s="180"/>
      <c r="SOL37" s="180"/>
      <c r="SOM37" s="180"/>
      <c r="SON37" s="180"/>
      <c r="SOO37" s="180"/>
      <c r="SOP37" s="180"/>
      <c r="SOQ37" s="180"/>
      <c r="SOR37" s="180"/>
      <c r="SOS37" s="180"/>
      <c r="SOT37" s="180"/>
      <c r="SOU37" s="180"/>
      <c r="SOV37" s="180"/>
      <c r="SOW37" s="180"/>
      <c r="SOX37" s="180"/>
      <c r="SOY37" s="180"/>
      <c r="SOZ37" s="180"/>
      <c r="SPA37" s="180"/>
      <c r="SPB37" s="180"/>
      <c r="SPC37" s="180"/>
      <c r="SPD37" s="180"/>
      <c r="SPE37" s="180"/>
      <c r="SPF37" s="180"/>
      <c r="SPG37" s="180"/>
      <c r="SPH37" s="180"/>
      <c r="SPI37" s="180"/>
      <c r="SPJ37" s="180"/>
      <c r="SPK37" s="180"/>
      <c r="SPL37" s="180"/>
      <c r="SPM37" s="180"/>
      <c r="SPN37" s="180"/>
      <c r="SPO37" s="180"/>
      <c r="SPP37" s="180"/>
      <c r="SPQ37" s="180"/>
      <c r="SPR37" s="180"/>
      <c r="SPS37" s="180"/>
      <c r="SPT37" s="180"/>
      <c r="SPU37" s="180"/>
      <c r="SPV37" s="180"/>
      <c r="SPW37" s="180"/>
      <c r="SPX37" s="180"/>
      <c r="SPY37" s="180"/>
      <c r="SPZ37" s="180"/>
      <c r="SQA37" s="180"/>
      <c r="SQB37" s="180"/>
      <c r="SQC37" s="180"/>
      <c r="SQD37" s="180"/>
      <c r="SQE37" s="180"/>
      <c r="SQF37" s="180"/>
      <c r="SQG37" s="180"/>
      <c r="SQH37" s="180"/>
      <c r="SQI37" s="180"/>
      <c r="SQJ37" s="180"/>
      <c r="SQK37" s="180"/>
      <c r="SQL37" s="180"/>
      <c r="SQM37" s="180"/>
      <c r="SQN37" s="180"/>
      <c r="SQO37" s="180"/>
      <c r="SQP37" s="180"/>
      <c r="SQQ37" s="180"/>
      <c r="SQR37" s="180"/>
      <c r="SQS37" s="180"/>
      <c r="SQT37" s="180"/>
      <c r="SQU37" s="180"/>
      <c r="SQV37" s="180"/>
      <c r="SQW37" s="180"/>
      <c r="SQX37" s="180"/>
      <c r="SQY37" s="180"/>
      <c r="SQZ37" s="180"/>
      <c r="SRA37" s="180"/>
      <c r="SRB37" s="180"/>
      <c r="SRC37" s="180"/>
      <c r="SRD37" s="180"/>
      <c r="SRE37" s="180"/>
      <c r="SRF37" s="180"/>
      <c r="SRG37" s="180"/>
      <c r="SRH37" s="180"/>
      <c r="SRI37" s="180"/>
      <c r="SRJ37" s="180"/>
      <c r="SRK37" s="180"/>
      <c r="SRL37" s="180"/>
      <c r="SRM37" s="180"/>
      <c r="SRN37" s="180"/>
      <c r="SRO37" s="180"/>
      <c r="SRP37" s="180"/>
      <c r="SRQ37" s="180"/>
      <c r="SRR37" s="180"/>
      <c r="SRS37" s="180"/>
      <c r="SRT37" s="180"/>
      <c r="SRU37" s="180"/>
      <c r="SRV37" s="180"/>
      <c r="SRW37" s="180"/>
      <c r="SRX37" s="180"/>
      <c r="SRY37" s="180"/>
      <c r="SRZ37" s="180"/>
      <c r="SSA37" s="180"/>
      <c r="SSB37" s="180"/>
      <c r="SSC37" s="180"/>
      <c r="SSD37" s="180"/>
      <c r="SSE37" s="180"/>
      <c r="SSF37" s="180"/>
      <c r="SSG37" s="180"/>
      <c r="SSH37" s="180"/>
      <c r="SSI37" s="180"/>
      <c r="SSJ37" s="180"/>
      <c r="SSK37" s="180"/>
      <c r="SSL37" s="180"/>
      <c r="SSM37" s="180"/>
      <c r="SSN37" s="180"/>
      <c r="SSO37" s="180"/>
      <c r="SSP37" s="180"/>
      <c r="SSQ37" s="180"/>
      <c r="SSR37" s="180"/>
      <c r="SSS37" s="180"/>
      <c r="SST37" s="180"/>
      <c r="SSU37" s="180"/>
      <c r="SSV37" s="180"/>
      <c r="SSW37" s="180"/>
      <c r="SSX37" s="180"/>
      <c r="SSY37" s="180"/>
      <c r="SSZ37" s="180"/>
      <c r="STA37" s="180"/>
      <c r="STB37" s="180"/>
      <c r="STC37" s="180"/>
      <c r="STD37" s="180"/>
      <c r="STE37" s="180"/>
      <c r="STF37" s="180"/>
      <c r="STG37" s="180"/>
      <c r="STH37" s="180"/>
      <c r="STI37" s="180"/>
      <c r="STJ37" s="180"/>
      <c r="STK37" s="180"/>
      <c r="STL37" s="180"/>
      <c r="STM37" s="180"/>
      <c r="STN37" s="180"/>
      <c r="STO37" s="180"/>
      <c r="STP37" s="180"/>
      <c r="STQ37" s="180"/>
      <c r="STR37" s="180"/>
      <c r="STS37" s="180"/>
      <c r="STT37" s="180"/>
      <c r="STU37" s="180"/>
      <c r="STV37" s="180"/>
      <c r="STW37" s="180"/>
      <c r="STX37" s="180"/>
      <c r="STY37" s="180"/>
      <c r="STZ37" s="180"/>
      <c r="SUA37" s="180"/>
      <c r="SUB37" s="180"/>
      <c r="SUC37" s="180"/>
      <c r="SUD37" s="180"/>
      <c r="SUE37" s="180"/>
      <c r="SUF37" s="180"/>
      <c r="SUG37" s="180"/>
      <c r="SUH37" s="180"/>
      <c r="SUI37" s="180"/>
      <c r="SUJ37" s="180"/>
      <c r="SUK37" s="180"/>
      <c r="SUL37" s="180"/>
      <c r="SUM37" s="180"/>
      <c r="SUN37" s="180"/>
      <c r="SUO37" s="180"/>
      <c r="SUP37" s="180"/>
      <c r="SUQ37" s="180"/>
      <c r="SUR37" s="180"/>
      <c r="SUS37" s="180"/>
      <c r="SUT37" s="180"/>
      <c r="SUU37" s="180"/>
      <c r="SUV37" s="180"/>
      <c r="SUW37" s="180"/>
      <c r="SUX37" s="180"/>
      <c r="SUY37" s="180"/>
      <c r="SUZ37" s="180"/>
      <c r="SVA37" s="180"/>
      <c r="SVB37" s="180"/>
      <c r="SVC37" s="180"/>
      <c r="SVD37" s="180"/>
      <c r="SVE37" s="180"/>
      <c r="SVF37" s="180"/>
      <c r="SVG37" s="180"/>
      <c r="SVH37" s="180"/>
      <c r="SVI37" s="180"/>
      <c r="SVJ37" s="180"/>
      <c r="SVK37" s="180"/>
      <c r="SVL37" s="180"/>
      <c r="SVM37" s="180"/>
      <c r="SVN37" s="180"/>
      <c r="SVO37" s="180"/>
      <c r="SVP37" s="180"/>
      <c r="SVQ37" s="180"/>
      <c r="SVR37" s="180"/>
      <c r="SVS37" s="180"/>
      <c r="SVT37" s="180"/>
      <c r="SVU37" s="180"/>
      <c r="SVV37" s="180"/>
      <c r="SVW37" s="180"/>
      <c r="SVX37" s="180"/>
      <c r="SVY37" s="180"/>
      <c r="SVZ37" s="180"/>
      <c r="SWA37" s="180"/>
      <c r="SWB37" s="180"/>
      <c r="SWC37" s="180"/>
      <c r="SWD37" s="180"/>
      <c r="SWE37" s="180"/>
      <c r="SWF37" s="180"/>
      <c r="SWG37" s="180"/>
      <c r="SWH37" s="180"/>
      <c r="SWI37" s="180"/>
      <c r="SWJ37" s="180"/>
      <c r="SWK37" s="180"/>
      <c r="SWL37" s="180"/>
      <c r="SWM37" s="180"/>
      <c r="SWN37" s="180"/>
      <c r="SWO37" s="180"/>
      <c r="SWP37" s="180"/>
      <c r="SWQ37" s="180"/>
      <c r="SWR37" s="180"/>
      <c r="SWS37" s="180"/>
      <c r="SWT37" s="180"/>
      <c r="SWU37" s="180"/>
      <c r="SWV37" s="180"/>
      <c r="SWW37" s="180"/>
      <c r="SWX37" s="180"/>
      <c r="SWY37" s="180"/>
      <c r="SWZ37" s="180"/>
      <c r="SXA37" s="180"/>
      <c r="SXB37" s="180"/>
      <c r="SXC37" s="180"/>
      <c r="SXD37" s="180"/>
      <c r="SXE37" s="180"/>
      <c r="SXF37" s="180"/>
      <c r="SXG37" s="180"/>
      <c r="SXH37" s="180"/>
      <c r="SXI37" s="180"/>
      <c r="SXJ37" s="180"/>
      <c r="SXK37" s="180"/>
      <c r="SXL37" s="180"/>
      <c r="SXM37" s="180"/>
      <c r="SXN37" s="180"/>
      <c r="SXO37" s="180"/>
      <c r="SXP37" s="180"/>
      <c r="SXQ37" s="180"/>
      <c r="SXR37" s="180"/>
      <c r="SXS37" s="180"/>
      <c r="SXT37" s="180"/>
      <c r="SXU37" s="180"/>
      <c r="SXV37" s="180"/>
      <c r="SXW37" s="180"/>
      <c r="SXX37" s="180"/>
      <c r="SXY37" s="180"/>
      <c r="SXZ37" s="180"/>
      <c r="SYA37" s="180"/>
      <c r="SYB37" s="180"/>
      <c r="SYC37" s="180"/>
      <c r="SYD37" s="180"/>
      <c r="SYE37" s="180"/>
      <c r="SYF37" s="180"/>
      <c r="SYG37" s="180"/>
      <c r="SYH37" s="180"/>
      <c r="SYI37" s="180"/>
      <c r="SYJ37" s="180"/>
      <c r="SYK37" s="180"/>
      <c r="SYL37" s="180"/>
      <c r="SYM37" s="180"/>
      <c r="SYN37" s="180"/>
      <c r="SYO37" s="180"/>
      <c r="SYP37" s="180"/>
      <c r="SYQ37" s="180"/>
      <c r="SYR37" s="180"/>
      <c r="SYS37" s="180"/>
      <c r="SYT37" s="180"/>
      <c r="SYU37" s="180"/>
      <c r="SYV37" s="180"/>
      <c r="SYW37" s="180"/>
      <c r="SYX37" s="180"/>
      <c r="SYY37" s="180"/>
      <c r="SYZ37" s="180"/>
      <c r="SZA37" s="180"/>
      <c r="SZB37" s="180"/>
      <c r="SZC37" s="180"/>
      <c r="SZD37" s="180"/>
      <c r="SZE37" s="180"/>
      <c r="SZF37" s="180"/>
      <c r="SZG37" s="180"/>
      <c r="SZH37" s="180"/>
      <c r="SZI37" s="180"/>
      <c r="SZJ37" s="180"/>
      <c r="SZK37" s="180"/>
      <c r="SZL37" s="180"/>
      <c r="SZM37" s="180"/>
      <c r="SZN37" s="180"/>
      <c r="SZO37" s="180"/>
      <c r="SZP37" s="180"/>
      <c r="SZQ37" s="180"/>
      <c r="SZR37" s="180"/>
      <c r="SZS37" s="180"/>
      <c r="SZT37" s="180"/>
      <c r="SZU37" s="180"/>
      <c r="SZV37" s="180"/>
      <c r="SZW37" s="180"/>
      <c r="SZX37" s="180"/>
      <c r="SZY37" s="180"/>
      <c r="SZZ37" s="180"/>
      <c r="TAA37" s="180"/>
      <c r="TAB37" s="180"/>
      <c r="TAC37" s="180"/>
      <c r="TAD37" s="180"/>
      <c r="TAE37" s="180"/>
      <c r="TAF37" s="180"/>
      <c r="TAG37" s="180"/>
      <c r="TAH37" s="180"/>
      <c r="TAI37" s="180"/>
      <c r="TAJ37" s="180"/>
      <c r="TAK37" s="180"/>
      <c r="TAL37" s="180"/>
      <c r="TAM37" s="180"/>
      <c r="TAN37" s="180"/>
      <c r="TAO37" s="180"/>
      <c r="TAP37" s="180"/>
      <c r="TAQ37" s="180"/>
      <c r="TAR37" s="180"/>
      <c r="TAS37" s="180"/>
      <c r="TAT37" s="180"/>
      <c r="TAU37" s="180"/>
      <c r="TAV37" s="180"/>
      <c r="TAW37" s="180"/>
      <c r="TAX37" s="180"/>
      <c r="TAY37" s="180"/>
      <c r="TAZ37" s="180"/>
      <c r="TBA37" s="180"/>
      <c r="TBB37" s="180"/>
      <c r="TBC37" s="180"/>
      <c r="TBD37" s="180"/>
      <c r="TBE37" s="180"/>
      <c r="TBF37" s="180"/>
      <c r="TBG37" s="180"/>
      <c r="TBH37" s="180"/>
      <c r="TBI37" s="180"/>
      <c r="TBJ37" s="180"/>
      <c r="TBK37" s="180"/>
      <c r="TBL37" s="180"/>
      <c r="TBM37" s="180"/>
      <c r="TBN37" s="180"/>
      <c r="TBO37" s="180"/>
      <c r="TBP37" s="180"/>
      <c r="TBQ37" s="180"/>
      <c r="TBR37" s="180"/>
      <c r="TBS37" s="180"/>
      <c r="TBT37" s="180"/>
      <c r="TBU37" s="180"/>
      <c r="TBV37" s="180"/>
      <c r="TBW37" s="180"/>
      <c r="TBX37" s="180"/>
      <c r="TBY37" s="180"/>
      <c r="TBZ37" s="180"/>
      <c r="TCA37" s="180"/>
      <c r="TCB37" s="180"/>
      <c r="TCC37" s="180"/>
      <c r="TCD37" s="180"/>
      <c r="TCE37" s="180"/>
      <c r="TCF37" s="180"/>
      <c r="TCG37" s="180"/>
      <c r="TCH37" s="180"/>
      <c r="TCI37" s="180"/>
      <c r="TCJ37" s="180"/>
      <c r="TCK37" s="180"/>
      <c r="TCL37" s="180"/>
      <c r="TCM37" s="180"/>
      <c r="TCN37" s="180"/>
      <c r="TCO37" s="180"/>
      <c r="TCP37" s="180"/>
      <c r="TCQ37" s="180"/>
      <c r="TCR37" s="180"/>
      <c r="TCS37" s="180"/>
      <c r="TCT37" s="180"/>
      <c r="TCU37" s="180"/>
      <c r="TCV37" s="180"/>
      <c r="TCW37" s="180"/>
      <c r="TCX37" s="180"/>
      <c r="TCY37" s="180"/>
      <c r="TCZ37" s="180"/>
      <c r="TDA37" s="180"/>
      <c r="TDB37" s="180"/>
      <c r="TDC37" s="180"/>
      <c r="TDD37" s="180"/>
      <c r="TDE37" s="180"/>
      <c r="TDF37" s="180"/>
      <c r="TDG37" s="180"/>
      <c r="TDH37" s="180"/>
      <c r="TDI37" s="180"/>
      <c r="TDJ37" s="180"/>
      <c r="TDK37" s="180"/>
      <c r="TDL37" s="180"/>
      <c r="TDM37" s="180"/>
      <c r="TDN37" s="180"/>
      <c r="TDO37" s="180"/>
      <c r="TDP37" s="180"/>
      <c r="TDQ37" s="180"/>
      <c r="TDR37" s="180"/>
      <c r="TDS37" s="180"/>
      <c r="TDT37" s="180"/>
      <c r="TDU37" s="180"/>
      <c r="TDV37" s="180"/>
      <c r="TDW37" s="180"/>
      <c r="TDX37" s="180"/>
      <c r="TDY37" s="180"/>
      <c r="TDZ37" s="180"/>
      <c r="TEA37" s="180"/>
      <c r="TEB37" s="180"/>
      <c r="TEC37" s="180"/>
      <c r="TED37" s="180"/>
      <c r="TEE37" s="180"/>
      <c r="TEF37" s="180"/>
      <c r="TEG37" s="180"/>
      <c r="TEH37" s="180"/>
      <c r="TEI37" s="180"/>
      <c r="TEJ37" s="180"/>
      <c r="TEK37" s="180"/>
      <c r="TEL37" s="180"/>
      <c r="TEM37" s="180"/>
      <c r="TEN37" s="180"/>
      <c r="TEO37" s="180"/>
      <c r="TEP37" s="180"/>
      <c r="TEQ37" s="180"/>
      <c r="TER37" s="180"/>
      <c r="TES37" s="180"/>
      <c r="TET37" s="180"/>
      <c r="TEU37" s="180"/>
      <c r="TEV37" s="180"/>
      <c r="TEW37" s="180"/>
      <c r="TEX37" s="180"/>
      <c r="TEY37" s="180"/>
      <c r="TEZ37" s="180"/>
      <c r="TFA37" s="180"/>
      <c r="TFB37" s="180"/>
      <c r="TFC37" s="180"/>
      <c r="TFD37" s="180"/>
      <c r="TFE37" s="180"/>
      <c r="TFF37" s="180"/>
      <c r="TFG37" s="180"/>
      <c r="TFH37" s="180"/>
      <c r="TFI37" s="180"/>
      <c r="TFJ37" s="180"/>
      <c r="TFK37" s="180"/>
      <c r="TFL37" s="180"/>
      <c r="TFM37" s="180"/>
      <c r="TFN37" s="180"/>
      <c r="TFO37" s="180"/>
      <c r="TFP37" s="180"/>
      <c r="TFQ37" s="180"/>
      <c r="TFR37" s="180"/>
      <c r="TFS37" s="180"/>
      <c r="TFT37" s="180"/>
      <c r="TFU37" s="180"/>
      <c r="TFV37" s="180"/>
      <c r="TFW37" s="180"/>
      <c r="TFX37" s="180"/>
      <c r="TFY37" s="180"/>
      <c r="TFZ37" s="180"/>
      <c r="TGA37" s="180"/>
      <c r="TGB37" s="180"/>
      <c r="TGC37" s="180"/>
      <c r="TGD37" s="180"/>
      <c r="TGE37" s="180"/>
      <c r="TGF37" s="180"/>
      <c r="TGG37" s="180"/>
      <c r="TGH37" s="180"/>
      <c r="TGI37" s="180"/>
      <c r="TGJ37" s="180"/>
      <c r="TGK37" s="180"/>
      <c r="TGL37" s="180"/>
      <c r="TGM37" s="180"/>
      <c r="TGN37" s="180"/>
      <c r="TGO37" s="180"/>
      <c r="TGP37" s="180"/>
      <c r="TGQ37" s="180"/>
      <c r="TGR37" s="180"/>
      <c r="TGS37" s="180"/>
      <c r="TGT37" s="180"/>
      <c r="TGU37" s="180"/>
      <c r="TGV37" s="180"/>
      <c r="TGW37" s="180"/>
      <c r="TGX37" s="180"/>
      <c r="TGY37" s="180"/>
      <c r="TGZ37" s="180"/>
      <c r="THA37" s="180"/>
      <c r="THB37" s="180"/>
      <c r="THC37" s="180"/>
      <c r="THD37" s="180"/>
      <c r="THE37" s="180"/>
      <c r="THF37" s="180"/>
      <c r="THG37" s="180"/>
      <c r="THH37" s="180"/>
      <c r="THI37" s="180"/>
      <c r="THJ37" s="180"/>
      <c r="THK37" s="180"/>
      <c r="THL37" s="180"/>
      <c r="THM37" s="180"/>
      <c r="THN37" s="180"/>
      <c r="THO37" s="180"/>
      <c r="THP37" s="180"/>
      <c r="THQ37" s="180"/>
      <c r="THR37" s="180"/>
      <c r="THS37" s="180"/>
      <c r="THT37" s="180"/>
      <c r="THU37" s="180"/>
      <c r="THV37" s="180"/>
      <c r="THW37" s="180"/>
      <c r="THX37" s="180"/>
      <c r="THY37" s="180"/>
      <c r="THZ37" s="180"/>
      <c r="TIA37" s="180"/>
      <c r="TIB37" s="180"/>
      <c r="TIC37" s="180"/>
      <c r="TID37" s="180"/>
      <c r="TIE37" s="180"/>
      <c r="TIF37" s="180"/>
      <c r="TIG37" s="180"/>
      <c r="TIH37" s="180"/>
      <c r="TII37" s="180"/>
      <c r="TIJ37" s="180"/>
      <c r="TIK37" s="180"/>
      <c r="TIL37" s="180"/>
      <c r="TIM37" s="180"/>
      <c r="TIN37" s="180"/>
      <c r="TIO37" s="180"/>
      <c r="TIP37" s="180"/>
      <c r="TIQ37" s="180"/>
      <c r="TIR37" s="180"/>
      <c r="TIS37" s="180"/>
      <c r="TIT37" s="180"/>
      <c r="TIU37" s="180"/>
      <c r="TIV37" s="180"/>
      <c r="TIW37" s="180"/>
      <c r="TIX37" s="180"/>
      <c r="TIY37" s="180"/>
      <c r="TIZ37" s="180"/>
      <c r="TJA37" s="180"/>
      <c r="TJB37" s="180"/>
      <c r="TJC37" s="180"/>
      <c r="TJD37" s="180"/>
      <c r="TJE37" s="180"/>
      <c r="TJF37" s="180"/>
      <c r="TJG37" s="180"/>
      <c r="TJH37" s="180"/>
      <c r="TJI37" s="180"/>
      <c r="TJJ37" s="180"/>
      <c r="TJK37" s="180"/>
      <c r="TJL37" s="180"/>
      <c r="TJM37" s="180"/>
      <c r="TJN37" s="180"/>
      <c r="TJO37" s="180"/>
      <c r="TJP37" s="180"/>
      <c r="TJQ37" s="180"/>
      <c r="TJR37" s="180"/>
      <c r="TJS37" s="180"/>
      <c r="TJT37" s="180"/>
      <c r="TJU37" s="180"/>
      <c r="TJV37" s="180"/>
      <c r="TJW37" s="180"/>
      <c r="TJX37" s="180"/>
      <c r="TJY37" s="180"/>
      <c r="TJZ37" s="180"/>
      <c r="TKA37" s="180"/>
      <c r="TKB37" s="180"/>
      <c r="TKC37" s="180"/>
      <c r="TKD37" s="180"/>
      <c r="TKE37" s="180"/>
      <c r="TKF37" s="180"/>
      <c r="TKG37" s="180"/>
      <c r="TKH37" s="180"/>
      <c r="TKI37" s="180"/>
      <c r="TKJ37" s="180"/>
      <c r="TKK37" s="180"/>
      <c r="TKL37" s="180"/>
      <c r="TKM37" s="180"/>
      <c r="TKN37" s="180"/>
      <c r="TKO37" s="180"/>
      <c r="TKP37" s="180"/>
      <c r="TKQ37" s="180"/>
      <c r="TKR37" s="180"/>
      <c r="TKS37" s="180"/>
      <c r="TKT37" s="180"/>
      <c r="TKU37" s="180"/>
      <c r="TKV37" s="180"/>
      <c r="TKW37" s="180"/>
      <c r="TKX37" s="180"/>
      <c r="TKY37" s="180"/>
      <c r="TKZ37" s="180"/>
      <c r="TLA37" s="180"/>
      <c r="TLB37" s="180"/>
      <c r="TLC37" s="180"/>
      <c r="TLD37" s="180"/>
      <c r="TLE37" s="180"/>
      <c r="TLF37" s="180"/>
      <c r="TLG37" s="180"/>
      <c r="TLH37" s="180"/>
      <c r="TLI37" s="180"/>
      <c r="TLJ37" s="180"/>
      <c r="TLK37" s="180"/>
      <c r="TLL37" s="180"/>
      <c r="TLM37" s="180"/>
      <c r="TLN37" s="180"/>
      <c r="TLO37" s="180"/>
      <c r="TLP37" s="180"/>
      <c r="TLQ37" s="180"/>
      <c r="TLR37" s="180"/>
      <c r="TLS37" s="180"/>
      <c r="TLT37" s="180"/>
      <c r="TLU37" s="180"/>
      <c r="TLV37" s="180"/>
      <c r="TLW37" s="180"/>
      <c r="TLX37" s="180"/>
      <c r="TLY37" s="180"/>
      <c r="TLZ37" s="180"/>
      <c r="TMA37" s="180"/>
      <c r="TMB37" s="180"/>
      <c r="TMC37" s="180"/>
      <c r="TMD37" s="180"/>
      <c r="TME37" s="180"/>
      <c r="TMF37" s="180"/>
      <c r="TMG37" s="180"/>
      <c r="TMH37" s="180"/>
      <c r="TMI37" s="180"/>
      <c r="TMJ37" s="180"/>
      <c r="TMK37" s="180"/>
      <c r="TML37" s="180"/>
      <c r="TMM37" s="180"/>
      <c r="TMN37" s="180"/>
      <c r="TMO37" s="180"/>
      <c r="TMP37" s="180"/>
      <c r="TMQ37" s="180"/>
      <c r="TMR37" s="180"/>
      <c r="TMS37" s="180"/>
      <c r="TMT37" s="180"/>
      <c r="TMU37" s="180"/>
      <c r="TMV37" s="180"/>
      <c r="TMW37" s="180"/>
      <c r="TMX37" s="180"/>
      <c r="TMY37" s="180"/>
      <c r="TMZ37" s="180"/>
      <c r="TNA37" s="180"/>
      <c r="TNB37" s="180"/>
      <c r="TNC37" s="180"/>
      <c r="TND37" s="180"/>
      <c r="TNE37" s="180"/>
      <c r="TNF37" s="180"/>
      <c r="TNG37" s="180"/>
      <c r="TNH37" s="180"/>
      <c r="TNI37" s="180"/>
      <c r="TNJ37" s="180"/>
      <c r="TNK37" s="180"/>
      <c r="TNL37" s="180"/>
      <c r="TNM37" s="180"/>
      <c r="TNN37" s="180"/>
      <c r="TNO37" s="180"/>
      <c r="TNP37" s="180"/>
      <c r="TNQ37" s="180"/>
      <c r="TNR37" s="180"/>
      <c r="TNS37" s="180"/>
      <c r="TNT37" s="180"/>
      <c r="TNU37" s="180"/>
      <c r="TNV37" s="180"/>
      <c r="TNW37" s="180"/>
      <c r="TNX37" s="180"/>
      <c r="TNY37" s="180"/>
      <c r="TNZ37" s="180"/>
      <c r="TOA37" s="180"/>
      <c r="TOB37" s="180"/>
      <c r="TOC37" s="180"/>
      <c r="TOD37" s="180"/>
      <c r="TOE37" s="180"/>
      <c r="TOF37" s="180"/>
      <c r="TOG37" s="180"/>
      <c r="TOH37" s="180"/>
      <c r="TOI37" s="180"/>
      <c r="TOJ37" s="180"/>
      <c r="TOK37" s="180"/>
      <c r="TOL37" s="180"/>
      <c r="TOM37" s="180"/>
      <c r="TON37" s="180"/>
      <c r="TOO37" s="180"/>
      <c r="TOP37" s="180"/>
      <c r="TOQ37" s="180"/>
      <c r="TOR37" s="180"/>
      <c r="TOS37" s="180"/>
      <c r="TOT37" s="180"/>
      <c r="TOU37" s="180"/>
      <c r="TOV37" s="180"/>
      <c r="TOW37" s="180"/>
      <c r="TOX37" s="180"/>
      <c r="TOY37" s="180"/>
      <c r="TOZ37" s="180"/>
      <c r="TPA37" s="180"/>
      <c r="TPB37" s="180"/>
      <c r="TPC37" s="180"/>
      <c r="TPD37" s="180"/>
      <c r="TPE37" s="180"/>
      <c r="TPF37" s="180"/>
      <c r="TPG37" s="180"/>
      <c r="TPH37" s="180"/>
      <c r="TPI37" s="180"/>
      <c r="TPJ37" s="180"/>
      <c r="TPK37" s="180"/>
      <c r="TPL37" s="180"/>
      <c r="TPM37" s="180"/>
      <c r="TPN37" s="180"/>
      <c r="TPO37" s="180"/>
      <c r="TPP37" s="180"/>
      <c r="TPQ37" s="180"/>
      <c r="TPR37" s="180"/>
      <c r="TPS37" s="180"/>
      <c r="TPT37" s="180"/>
      <c r="TPU37" s="180"/>
      <c r="TPV37" s="180"/>
      <c r="TPW37" s="180"/>
      <c r="TPX37" s="180"/>
      <c r="TPY37" s="180"/>
      <c r="TPZ37" s="180"/>
      <c r="TQA37" s="180"/>
      <c r="TQB37" s="180"/>
      <c r="TQC37" s="180"/>
      <c r="TQD37" s="180"/>
      <c r="TQE37" s="180"/>
      <c r="TQF37" s="180"/>
      <c r="TQG37" s="180"/>
      <c r="TQH37" s="180"/>
      <c r="TQI37" s="180"/>
      <c r="TQJ37" s="180"/>
      <c r="TQK37" s="180"/>
      <c r="TQL37" s="180"/>
      <c r="TQM37" s="180"/>
      <c r="TQN37" s="180"/>
      <c r="TQO37" s="180"/>
      <c r="TQP37" s="180"/>
      <c r="TQQ37" s="180"/>
      <c r="TQR37" s="180"/>
      <c r="TQS37" s="180"/>
      <c r="TQT37" s="180"/>
      <c r="TQU37" s="180"/>
      <c r="TQV37" s="180"/>
      <c r="TQW37" s="180"/>
      <c r="TQX37" s="180"/>
      <c r="TQY37" s="180"/>
      <c r="TQZ37" s="180"/>
      <c r="TRA37" s="180"/>
      <c r="TRB37" s="180"/>
      <c r="TRC37" s="180"/>
      <c r="TRD37" s="180"/>
      <c r="TRE37" s="180"/>
      <c r="TRF37" s="180"/>
      <c r="TRG37" s="180"/>
      <c r="TRH37" s="180"/>
      <c r="TRI37" s="180"/>
      <c r="TRJ37" s="180"/>
      <c r="TRK37" s="180"/>
      <c r="TRL37" s="180"/>
      <c r="TRM37" s="180"/>
      <c r="TRN37" s="180"/>
      <c r="TRO37" s="180"/>
      <c r="TRP37" s="180"/>
      <c r="TRQ37" s="180"/>
      <c r="TRR37" s="180"/>
      <c r="TRS37" s="180"/>
      <c r="TRT37" s="180"/>
      <c r="TRU37" s="180"/>
      <c r="TRV37" s="180"/>
      <c r="TRW37" s="180"/>
      <c r="TRX37" s="180"/>
      <c r="TRY37" s="180"/>
      <c r="TRZ37" s="180"/>
      <c r="TSA37" s="180"/>
      <c r="TSB37" s="180"/>
      <c r="TSC37" s="180"/>
      <c r="TSD37" s="180"/>
      <c r="TSE37" s="180"/>
      <c r="TSF37" s="180"/>
      <c r="TSG37" s="180"/>
      <c r="TSH37" s="180"/>
      <c r="TSI37" s="180"/>
      <c r="TSJ37" s="180"/>
      <c r="TSK37" s="180"/>
      <c r="TSL37" s="180"/>
      <c r="TSM37" s="180"/>
      <c r="TSN37" s="180"/>
      <c r="TSO37" s="180"/>
      <c r="TSP37" s="180"/>
      <c r="TSQ37" s="180"/>
      <c r="TSR37" s="180"/>
      <c r="TSS37" s="180"/>
      <c r="TST37" s="180"/>
      <c r="TSU37" s="180"/>
      <c r="TSV37" s="180"/>
      <c r="TSW37" s="180"/>
      <c r="TSX37" s="180"/>
      <c r="TSY37" s="180"/>
      <c r="TSZ37" s="180"/>
      <c r="TTA37" s="180"/>
      <c r="TTB37" s="180"/>
      <c r="TTC37" s="180"/>
      <c r="TTD37" s="180"/>
      <c r="TTE37" s="180"/>
      <c r="TTF37" s="180"/>
      <c r="TTG37" s="180"/>
      <c r="TTH37" s="180"/>
      <c r="TTI37" s="180"/>
      <c r="TTJ37" s="180"/>
      <c r="TTK37" s="180"/>
      <c r="TTL37" s="180"/>
      <c r="TTM37" s="180"/>
      <c r="TTN37" s="180"/>
      <c r="TTO37" s="180"/>
      <c r="TTP37" s="180"/>
      <c r="TTQ37" s="180"/>
      <c r="TTR37" s="180"/>
      <c r="TTS37" s="180"/>
      <c r="TTT37" s="180"/>
      <c r="TTU37" s="180"/>
      <c r="TTV37" s="180"/>
      <c r="TTW37" s="180"/>
      <c r="TTX37" s="180"/>
      <c r="TTY37" s="180"/>
      <c r="TTZ37" s="180"/>
      <c r="TUA37" s="180"/>
      <c r="TUB37" s="180"/>
      <c r="TUC37" s="180"/>
      <c r="TUD37" s="180"/>
      <c r="TUE37" s="180"/>
      <c r="TUF37" s="180"/>
      <c r="TUG37" s="180"/>
      <c r="TUH37" s="180"/>
      <c r="TUI37" s="180"/>
      <c r="TUJ37" s="180"/>
      <c r="TUK37" s="180"/>
      <c r="TUL37" s="180"/>
      <c r="TUM37" s="180"/>
      <c r="TUN37" s="180"/>
      <c r="TUO37" s="180"/>
      <c r="TUP37" s="180"/>
      <c r="TUQ37" s="180"/>
      <c r="TUR37" s="180"/>
      <c r="TUS37" s="180"/>
      <c r="TUT37" s="180"/>
      <c r="TUU37" s="180"/>
      <c r="TUV37" s="180"/>
      <c r="TUW37" s="180"/>
      <c r="TUX37" s="180"/>
      <c r="TUY37" s="180"/>
      <c r="TUZ37" s="180"/>
      <c r="TVA37" s="180"/>
      <c r="TVB37" s="180"/>
      <c r="TVC37" s="180"/>
      <c r="TVD37" s="180"/>
      <c r="TVE37" s="180"/>
      <c r="TVF37" s="180"/>
      <c r="TVG37" s="180"/>
      <c r="TVH37" s="180"/>
      <c r="TVI37" s="180"/>
      <c r="TVJ37" s="180"/>
      <c r="TVK37" s="180"/>
      <c r="TVL37" s="180"/>
      <c r="TVM37" s="180"/>
      <c r="TVN37" s="180"/>
      <c r="TVO37" s="180"/>
      <c r="TVP37" s="180"/>
      <c r="TVQ37" s="180"/>
      <c r="TVR37" s="180"/>
      <c r="TVS37" s="180"/>
      <c r="TVT37" s="180"/>
      <c r="TVU37" s="180"/>
      <c r="TVV37" s="180"/>
      <c r="TVW37" s="180"/>
      <c r="TVX37" s="180"/>
      <c r="TVY37" s="180"/>
      <c r="TVZ37" s="180"/>
      <c r="TWA37" s="180"/>
      <c r="TWB37" s="180"/>
      <c r="TWC37" s="180"/>
      <c r="TWD37" s="180"/>
      <c r="TWE37" s="180"/>
      <c r="TWF37" s="180"/>
      <c r="TWG37" s="180"/>
      <c r="TWH37" s="180"/>
      <c r="TWI37" s="180"/>
      <c r="TWJ37" s="180"/>
      <c r="TWK37" s="180"/>
      <c r="TWL37" s="180"/>
      <c r="TWM37" s="180"/>
      <c r="TWN37" s="180"/>
      <c r="TWO37" s="180"/>
      <c r="TWP37" s="180"/>
      <c r="TWQ37" s="180"/>
      <c r="TWR37" s="180"/>
      <c r="TWS37" s="180"/>
      <c r="TWT37" s="180"/>
      <c r="TWU37" s="180"/>
      <c r="TWV37" s="180"/>
      <c r="TWW37" s="180"/>
      <c r="TWX37" s="180"/>
      <c r="TWY37" s="180"/>
      <c r="TWZ37" s="180"/>
      <c r="TXA37" s="180"/>
      <c r="TXB37" s="180"/>
      <c r="TXC37" s="180"/>
      <c r="TXD37" s="180"/>
      <c r="TXE37" s="180"/>
      <c r="TXF37" s="180"/>
      <c r="TXG37" s="180"/>
      <c r="TXH37" s="180"/>
      <c r="TXI37" s="180"/>
      <c r="TXJ37" s="180"/>
      <c r="TXK37" s="180"/>
      <c r="TXL37" s="180"/>
      <c r="TXM37" s="180"/>
      <c r="TXN37" s="180"/>
      <c r="TXO37" s="180"/>
      <c r="TXP37" s="180"/>
      <c r="TXQ37" s="180"/>
      <c r="TXR37" s="180"/>
      <c r="TXS37" s="180"/>
      <c r="TXT37" s="180"/>
      <c r="TXU37" s="180"/>
      <c r="TXV37" s="180"/>
      <c r="TXW37" s="180"/>
      <c r="TXX37" s="180"/>
      <c r="TXY37" s="180"/>
      <c r="TXZ37" s="180"/>
      <c r="TYA37" s="180"/>
      <c r="TYB37" s="180"/>
      <c r="TYC37" s="180"/>
      <c r="TYD37" s="180"/>
      <c r="TYE37" s="180"/>
      <c r="TYF37" s="180"/>
      <c r="TYG37" s="180"/>
      <c r="TYH37" s="180"/>
      <c r="TYI37" s="180"/>
      <c r="TYJ37" s="180"/>
      <c r="TYK37" s="180"/>
      <c r="TYL37" s="180"/>
      <c r="TYM37" s="180"/>
      <c r="TYN37" s="180"/>
      <c r="TYO37" s="180"/>
      <c r="TYP37" s="180"/>
      <c r="TYQ37" s="180"/>
      <c r="TYR37" s="180"/>
      <c r="TYS37" s="180"/>
      <c r="TYT37" s="180"/>
      <c r="TYU37" s="180"/>
      <c r="TYV37" s="180"/>
      <c r="TYW37" s="180"/>
      <c r="TYX37" s="180"/>
      <c r="TYY37" s="180"/>
      <c r="TYZ37" s="180"/>
      <c r="TZA37" s="180"/>
      <c r="TZB37" s="180"/>
      <c r="TZC37" s="180"/>
      <c r="TZD37" s="180"/>
      <c r="TZE37" s="180"/>
      <c r="TZF37" s="180"/>
      <c r="TZG37" s="180"/>
      <c r="TZH37" s="180"/>
      <c r="TZI37" s="180"/>
      <c r="TZJ37" s="180"/>
      <c r="TZK37" s="180"/>
      <c r="TZL37" s="180"/>
      <c r="TZM37" s="180"/>
      <c r="TZN37" s="180"/>
      <c r="TZO37" s="180"/>
      <c r="TZP37" s="180"/>
      <c r="TZQ37" s="180"/>
      <c r="TZR37" s="180"/>
      <c r="TZS37" s="180"/>
      <c r="TZT37" s="180"/>
      <c r="TZU37" s="180"/>
      <c r="TZV37" s="180"/>
      <c r="TZW37" s="180"/>
      <c r="TZX37" s="180"/>
      <c r="TZY37" s="180"/>
      <c r="TZZ37" s="180"/>
      <c r="UAA37" s="180"/>
      <c r="UAB37" s="180"/>
      <c r="UAC37" s="180"/>
      <c r="UAD37" s="180"/>
      <c r="UAE37" s="180"/>
      <c r="UAF37" s="180"/>
      <c r="UAG37" s="180"/>
      <c r="UAH37" s="180"/>
      <c r="UAI37" s="180"/>
      <c r="UAJ37" s="180"/>
      <c r="UAK37" s="180"/>
      <c r="UAL37" s="180"/>
      <c r="UAM37" s="180"/>
      <c r="UAN37" s="180"/>
      <c r="UAO37" s="180"/>
      <c r="UAP37" s="180"/>
      <c r="UAQ37" s="180"/>
      <c r="UAR37" s="180"/>
      <c r="UAS37" s="180"/>
      <c r="UAT37" s="180"/>
      <c r="UAU37" s="180"/>
      <c r="UAV37" s="180"/>
      <c r="UAW37" s="180"/>
      <c r="UAX37" s="180"/>
      <c r="UAY37" s="180"/>
      <c r="UAZ37" s="180"/>
      <c r="UBA37" s="180"/>
      <c r="UBB37" s="180"/>
      <c r="UBC37" s="180"/>
      <c r="UBD37" s="180"/>
      <c r="UBE37" s="180"/>
      <c r="UBF37" s="180"/>
      <c r="UBG37" s="180"/>
      <c r="UBH37" s="180"/>
      <c r="UBI37" s="180"/>
      <c r="UBJ37" s="180"/>
      <c r="UBK37" s="180"/>
      <c r="UBL37" s="180"/>
      <c r="UBM37" s="180"/>
      <c r="UBN37" s="180"/>
      <c r="UBO37" s="180"/>
      <c r="UBP37" s="180"/>
      <c r="UBQ37" s="180"/>
      <c r="UBR37" s="180"/>
      <c r="UBS37" s="180"/>
      <c r="UBT37" s="180"/>
      <c r="UBU37" s="180"/>
      <c r="UBV37" s="180"/>
      <c r="UBW37" s="180"/>
      <c r="UBX37" s="180"/>
      <c r="UBY37" s="180"/>
      <c r="UBZ37" s="180"/>
      <c r="UCA37" s="180"/>
      <c r="UCB37" s="180"/>
      <c r="UCC37" s="180"/>
      <c r="UCD37" s="180"/>
      <c r="UCE37" s="180"/>
      <c r="UCF37" s="180"/>
      <c r="UCG37" s="180"/>
      <c r="UCH37" s="180"/>
      <c r="UCI37" s="180"/>
      <c r="UCJ37" s="180"/>
      <c r="UCK37" s="180"/>
      <c r="UCL37" s="180"/>
      <c r="UCM37" s="180"/>
      <c r="UCN37" s="180"/>
      <c r="UCO37" s="180"/>
      <c r="UCP37" s="180"/>
      <c r="UCQ37" s="180"/>
      <c r="UCR37" s="180"/>
      <c r="UCS37" s="180"/>
      <c r="UCT37" s="180"/>
      <c r="UCU37" s="180"/>
      <c r="UCV37" s="180"/>
      <c r="UCW37" s="180"/>
      <c r="UCX37" s="180"/>
      <c r="UCY37" s="180"/>
      <c r="UCZ37" s="180"/>
      <c r="UDA37" s="180"/>
      <c r="UDB37" s="180"/>
      <c r="UDC37" s="180"/>
      <c r="UDD37" s="180"/>
      <c r="UDE37" s="180"/>
      <c r="UDF37" s="180"/>
      <c r="UDG37" s="180"/>
      <c r="UDH37" s="180"/>
      <c r="UDI37" s="180"/>
      <c r="UDJ37" s="180"/>
      <c r="UDK37" s="180"/>
      <c r="UDL37" s="180"/>
      <c r="UDM37" s="180"/>
      <c r="UDN37" s="180"/>
      <c r="UDO37" s="180"/>
      <c r="UDP37" s="180"/>
      <c r="UDQ37" s="180"/>
      <c r="UDR37" s="180"/>
      <c r="UDS37" s="180"/>
      <c r="UDT37" s="180"/>
      <c r="UDU37" s="180"/>
      <c r="UDV37" s="180"/>
      <c r="UDW37" s="180"/>
      <c r="UDX37" s="180"/>
      <c r="UDY37" s="180"/>
      <c r="UDZ37" s="180"/>
      <c r="UEA37" s="180"/>
      <c r="UEB37" s="180"/>
      <c r="UEC37" s="180"/>
      <c r="UED37" s="180"/>
      <c r="UEE37" s="180"/>
      <c r="UEF37" s="180"/>
      <c r="UEG37" s="180"/>
      <c r="UEH37" s="180"/>
      <c r="UEI37" s="180"/>
      <c r="UEJ37" s="180"/>
      <c r="UEK37" s="180"/>
      <c r="UEL37" s="180"/>
      <c r="UEM37" s="180"/>
      <c r="UEN37" s="180"/>
      <c r="UEO37" s="180"/>
      <c r="UEP37" s="180"/>
      <c r="UEQ37" s="180"/>
      <c r="UER37" s="180"/>
      <c r="UES37" s="180"/>
      <c r="UET37" s="180"/>
      <c r="UEU37" s="180"/>
      <c r="UEV37" s="180"/>
      <c r="UEW37" s="180"/>
      <c r="UEX37" s="180"/>
      <c r="UEY37" s="180"/>
      <c r="UEZ37" s="180"/>
      <c r="UFA37" s="180"/>
      <c r="UFB37" s="180"/>
      <c r="UFC37" s="180"/>
      <c r="UFD37" s="180"/>
      <c r="UFE37" s="180"/>
      <c r="UFF37" s="180"/>
      <c r="UFG37" s="180"/>
      <c r="UFH37" s="180"/>
      <c r="UFI37" s="180"/>
      <c r="UFJ37" s="180"/>
      <c r="UFK37" s="180"/>
      <c r="UFL37" s="180"/>
      <c r="UFM37" s="180"/>
      <c r="UFN37" s="180"/>
      <c r="UFO37" s="180"/>
      <c r="UFP37" s="180"/>
      <c r="UFQ37" s="180"/>
      <c r="UFR37" s="180"/>
      <c r="UFS37" s="180"/>
      <c r="UFT37" s="180"/>
      <c r="UFU37" s="180"/>
      <c r="UFV37" s="180"/>
      <c r="UFW37" s="180"/>
      <c r="UFX37" s="180"/>
      <c r="UFY37" s="180"/>
      <c r="UFZ37" s="180"/>
      <c r="UGA37" s="180"/>
      <c r="UGB37" s="180"/>
      <c r="UGC37" s="180"/>
      <c r="UGD37" s="180"/>
      <c r="UGE37" s="180"/>
      <c r="UGF37" s="180"/>
      <c r="UGG37" s="180"/>
      <c r="UGH37" s="180"/>
      <c r="UGI37" s="180"/>
      <c r="UGJ37" s="180"/>
      <c r="UGK37" s="180"/>
      <c r="UGL37" s="180"/>
      <c r="UGM37" s="180"/>
      <c r="UGN37" s="180"/>
      <c r="UGO37" s="180"/>
      <c r="UGP37" s="180"/>
      <c r="UGQ37" s="180"/>
      <c r="UGR37" s="180"/>
      <c r="UGS37" s="180"/>
      <c r="UGT37" s="180"/>
      <c r="UGU37" s="180"/>
      <c r="UGV37" s="180"/>
      <c r="UGW37" s="180"/>
      <c r="UGX37" s="180"/>
      <c r="UGY37" s="180"/>
      <c r="UGZ37" s="180"/>
      <c r="UHA37" s="180"/>
      <c r="UHB37" s="180"/>
      <c r="UHC37" s="180"/>
      <c r="UHD37" s="180"/>
      <c r="UHE37" s="180"/>
      <c r="UHF37" s="180"/>
      <c r="UHG37" s="180"/>
      <c r="UHH37" s="180"/>
      <c r="UHI37" s="180"/>
      <c r="UHJ37" s="180"/>
      <c r="UHK37" s="180"/>
      <c r="UHL37" s="180"/>
      <c r="UHM37" s="180"/>
      <c r="UHN37" s="180"/>
      <c r="UHO37" s="180"/>
      <c r="UHP37" s="180"/>
      <c r="UHQ37" s="180"/>
      <c r="UHR37" s="180"/>
      <c r="UHS37" s="180"/>
      <c r="UHT37" s="180"/>
      <c r="UHU37" s="180"/>
      <c r="UHV37" s="180"/>
      <c r="UHW37" s="180"/>
      <c r="UHX37" s="180"/>
      <c r="UHY37" s="180"/>
      <c r="UHZ37" s="180"/>
      <c r="UIA37" s="180"/>
      <c r="UIB37" s="180"/>
      <c r="UIC37" s="180"/>
      <c r="UID37" s="180"/>
      <c r="UIE37" s="180"/>
      <c r="UIF37" s="180"/>
      <c r="UIG37" s="180"/>
      <c r="UIH37" s="180"/>
      <c r="UII37" s="180"/>
      <c r="UIJ37" s="180"/>
      <c r="UIK37" s="180"/>
      <c r="UIL37" s="180"/>
      <c r="UIM37" s="180"/>
      <c r="UIN37" s="180"/>
      <c r="UIO37" s="180"/>
      <c r="UIP37" s="180"/>
      <c r="UIQ37" s="180"/>
      <c r="UIR37" s="180"/>
      <c r="UIS37" s="180"/>
      <c r="UIT37" s="180"/>
      <c r="UIU37" s="180"/>
      <c r="UIV37" s="180"/>
      <c r="UIW37" s="180"/>
      <c r="UIX37" s="180"/>
      <c r="UIY37" s="180"/>
      <c r="UIZ37" s="180"/>
      <c r="UJA37" s="180"/>
      <c r="UJB37" s="180"/>
      <c r="UJC37" s="180"/>
      <c r="UJD37" s="180"/>
      <c r="UJE37" s="180"/>
      <c r="UJF37" s="180"/>
      <c r="UJG37" s="180"/>
      <c r="UJH37" s="180"/>
      <c r="UJI37" s="180"/>
      <c r="UJJ37" s="180"/>
      <c r="UJK37" s="180"/>
      <c r="UJL37" s="180"/>
      <c r="UJM37" s="180"/>
      <c r="UJN37" s="180"/>
      <c r="UJO37" s="180"/>
      <c r="UJP37" s="180"/>
      <c r="UJQ37" s="180"/>
      <c r="UJR37" s="180"/>
      <c r="UJS37" s="180"/>
      <c r="UJT37" s="180"/>
      <c r="UJU37" s="180"/>
      <c r="UJV37" s="180"/>
      <c r="UJW37" s="180"/>
      <c r="UJX37" s="180"/>
      <c r="UJY37" s="180"/>
      <c r="UJZ37" s="180"/>
      <c r="UKA37" s="180"/>
      <c r="UKB37" s="180"/>
      <c r="UKC37" s="180"/>
      <c r="UKD37" s="180"/>
      <c r="UKE37" s="180"/>
      <c r="UKF37" s="180"/>
      <c r="UKG37" s="180"/>
      <c r="UKH37" s="180"/>
      <c r="UKI37" s="180"/>
      <c r="UKJ37" s="180"/>
      <c r="UKK37" s="180"/>
      <c r="UKL37" s="180"/>
      <c r="UKM37" s="180"/>
      <c r="UKN37" s="180"/>
      <c r="UKO37" s="180"/>
      <c r="UKP37" s="180"/>
      <c r="UKQ37" s="180"/>
      <c r="UKR37" s="180"/>
      <c r="UKS37" s="180"/>
      <c r="UKT37" s="180"/>
      <c r="UKU37" s="180"/>
      <c r="UKV37" s="180"/>
      <c r="UKW37" s="180"/>
      <c r="UKX37" s="180"/>
      <c r="UKY37" s="180"/>
      <c r="UKZ37" s="180"/>
      <c r="ULA37" s="180"/>
      <c r="ULB37" s="180"/>
      <c r="ULC37" s="180"/>
      <c r="ULD37" s="180"/>
      <c r="ULE37" s="180"/>
      <c r="ULF37" s="180"/>
      <c r="ULG37" s="180"/>
      <c r="ULH37" s="180"/>
      <c r="ULI37" s="180"/>
      <c r="ULJ37" s="180"/>
      <c r="ULK37" s="180"/>
      <c r="ULL37" s="180"/>
      <c r="ULM37" s="180"/>
      <c r="ULN37" s="180"/>
      <c r="ULO37" s="180"/>
      <c r="ULP37" s="180"/>
      <c r="ULQ37" s="180"/>
      <c r="ULR37" s="180"/>
      <c r="ULS37" s="180"/>
      <c r="ULT37" s="180"/>
      <c r="ULU37" s="180"/>
      <c r="ULV37" s="180"/>
      <c r="ULW37" s="180"/>
      <c r="ULX37" s="180"/>
      <c r="ULY37" s="180"/>
      <c r="ULZ37" s="180"/>
      <c r="UMA37" s="180"/>
      <c r="UMB37" s="180"/>
      <c r="UMC37" s="180"/>
      <c r="UMD37" s="180"/>
      <c r="UME37" s="180"/>
      <c r="UMF37" s="180"/>
      <c r="UMG37" s="180"/>
      <c r="UMH37" s="180"/>
      <c r="UMI37" s="180"/>
      <c r="UMJ37" s="180"/>
      <c r="UMK37" s="180"/>
      <c r="UML37" s="180"/>
      <c r="UMM37" s="180"/>
      <c r="UMN37" s="180"/>
      <c r="UMO37" s="180"/>
      <c r="UMP37" s="180"/>
      <c r="UMQ37" s="180"/>
      <c r="UMR37" s="180"/>
      <c r="UMS37" s="180"/>
      <c r="UMT37" s="180"/>
      <c r="UMU37" s="180"/>
      <c r="UMV37" s="180"/>
      <c r="UMW37" s="180"/>
      <c r="UMX37" s="180"/>
      <c r="UMY37" s="180"/>
      <c r="UMZ37" s="180"/>
      <c r="UNA37" s="180"/>
      <c r="UNB37" s="180"/>
      <c r="UNC37" s="180"/>
      <c r="UND37" s="180"/>
      <c r="UNE37" s="180"/>
      <c r="UNF37" s="180"/>
      <c r="UNG37" s="180"/>
      <c r="UNH37" s="180"/>
      <c r="UNI37" s="180"/>
      <c r="UNJ37" s="180"/>
      <c r="UNK37" s="180"/>
      <c r="UNL37" s="180"/>
      <c r="UNM37" s="180"/>
      <c r="UNN37" s="180"/>
      <c r="UNO37" s="180"/>
      <c r="UNP37" s="180"/>
      <c r="UNQ37" s="180"/>
      <c r="UNR37" s="180"/>
      <c r="UNS37" s="180"/>
      <c r="UNT37" s="180"/>
      <c r="UNU37" s="180"/>
      <c r="UNV37" s="180"/>
      <c r="UNW37" s="180"/>
      <c r="UNX37" s="180"/>
      <c r="UNY37" s="180"/>
      <c r="UNZ37" s="180"/>
      <c r="UOA37" s="180"/>
      <c r="UOB37" s="180"/>
      <c r="UOC37" s="180"/>
      <c r="UOD37" s="180"/>
      <c r="UOE37" s="180"/>
      <c r="UOF37" s="180"/>
      <c r="UOG37" s="180"/>
      <c r="UOH37" s="180"/>
      <c r="UOI37" s="180"/>
      <c r="UOJ37" s="180"/>
      <c r="UOK37" s="180"/>
      <c r="UOL37" s="180"/>
      <c r="UOM37" s="180"/>
      <c r="UON37" s="180"/>
      <c r="UOO37" s="180"/>
      <c r="UOP37" s="180"/>
      <c r="UOQ37" s="180"/>
      <c r="UOR37" s="180"/>
      <c r="UOS37" s="180"/>
      <c r="UOT37" s="180"/>
      <c r="UOU37" s="180"/>
      <c r="UOV37" s="180"/>
      <c r="UOW37" s="180"/>
      <c r="UOX37" s="180"/>
      <c r="UOY37" s="180"/>
      <c r="UOZ37" s="180"/>
      <c r="UPA37" s="180"/>
      <c r="UPB37" s="180"/>
      <c r="UPC37" s="180"/>
      <c r="UPD37" s="180"/>
      <c r="UPE37" s="180"/>
      <c r="UPF37" s="180"/>
      <c r="UPG37" s="180"/>
      <c r="UPH37" s="180"/>
      <c r="UPI37" s="180"/>
      <c r="UPJ37" s="180"/>
      <c r="UPK37" s="180"/>
      <c r="UPL37" s="180"/>
      <c r="UPM37" s="180"/>
      <c r="UPN37" s="180"/>
      <c r="UPO37" s="180"/>
      <c r="UPP37" s="180"/>
      <c r="UPQ37" s="180"/>
      <c r="UPR37" s="180"/>
      <c r="UPS37" s="180"/>
      <c r="UPT37" s="180"/>
      <c r="UPU37" s="180"/>
      <c r="UPV37" s="180"/>
      <c r="UPW37" s="180"/>
      <c r="UPX37" s="180"/>
      <c r="UPY37" s="180"/>
      <c r="UPZ37" s="180"/>
      <c r="UQA37" s="180"/>
      <c r="UQB37" s="180"/>
      <c r="UQC37" s="180"/>
      <c r="UQD37" s="180"/>
      <c r="UQE37" s="180"/>
      <c r="UQF37" s="180"/>
      <c r="UQG37" s="180"/>
      <c r="UQH37" s="180"/>
      <c r="UQI37" s="180"/>
      <c r="UQJ37" s="180"/>
      <c r="UQK37" s="180"/>
      <c r="UQL37" s="180"/>
      <c r="UQM37" s="180"/>
      <c r="UQN37" s="180"/>
      <c r="UQO37" s="180"/>
      <c r="UQP37" s="180"/>
      <c r="UQQ37" s="180"/>
      <c r="UQR37" s="180"/>
      <c r="UQS37" s="180"/>
      <c r="UQT37" s="180"/>
      <c r="UQU37" s="180"/>
      <c r="UQV37" s="180"/>
      <c r="UQW37" s="180"/>
      <c r="UQX37" s="180"/>
      <c r="UQY37" s="180"/>
      <c r="UQZ37" s="180"/>
      <c r="URA37" s="180"/>
      <c r="URB37" s="180"/>
      <c r="URC37" s="180"/>
      <c r="URD37" s="180"/>
      <c r="URE37" s="180"/>
      <c r="URF37" s="180"/>
      <c r="URG37" s="180"/>
      <c r="URH37" s="180"/>
      <c r="URI37" s="180"/>
      <c r="URJ37" s="180"/>
      <c r="URK37" s="180"/>
      <c r="URL37" s="180"/>
      <c r="URM37" s="180"/>
      <c r="URN37" s="180"/>
      <c r="URO37" s="180"/>
      <c r="URP37" s="180"/>
      <c r="URQ37" s="180"/>
      <c r="URR37" s="180"/>
      <c r="URS37" s="180"/>
      <c r="URT37" s="180"/>
      <c r="URU37" s="180"/>
      <c r="URV37" s="180"/>
      <c r="URW37" s="180"/>
      <c r="URX37" s="180"/>
      <c r="URY37" s="180"/>
      <c r="URZ37" s="180"/>
      <c r="USA37" s="180"/>
      <c r="USB37" s="180"/>
      <c r="USC37" s="180"/>
      <c r="USD37" s="180"/>
      <c r="USE37" s="180"/>
      <c r="USF37" s="180"/>
      <c r="USG37" s="180"/>
      <c r="USH37" s="180"/>
      <c r="USI37" s="180"/>
      <c r="USJ37" s="180"/>
      <c r="USK37" s="180"/>
      <c r="USL37" s="180"/>
      <c r="USM37" s="180"/>
      <c r="USN37" s="180"/>
      <c r="USO37" s="180"/>
      <c r="USP37" s="180"/>
      <c r="USQ37" s="180"/>
      <c r="USR37" s="180"/>
      <c r="USS37" s="180"/>
      <c r="UST37" s="180"/>
      <c r="USU37" s="180"/>
      <c r="USV37" s="180"/>
      <c r="USW37" s="180"/>
      <c r="USX37" s="180"/>
      <c r="USY37" s="180"/>
      <c r="USZ37" s="180"/>
      <c r="UTA37" s="180"/>
      <c r="UTB37" s="180"/>
      <c r="UTC37" s="180"/>
      <c r="UTD37" s="180"/>
      <c r="UTE37" s="180"/>
      <c r="UTF37" s="180"/>
      <c r="UTG37" s="180"/>
      <c r="UTH37" s="180"/>
      <c r="UTI37" s="180"/>
      <c r="UTJ37" s="180"/>
      <c r="UTK37" s="180"/>
      <c r="UTL37" s="180"/>
      <c r="UTM37" s="180"/>
      <c r="UTN37" s="180"/>
      <c r="UTO37" s="180"/>
      <c r="UTP37" s="180"/>
      <c r="UTQ37" s="180"/>
      <c r="UTR37" s="180"/>
      <c r="UTS37" s="180"/>
      <c r="UTT37" s="180"/>
      <c r="UTU37" s="180"/>
      <c r="UTV37" s="180"/>
      <c r="UTW37" s="180"/>
      <c r="UTX37" s="180"/>
      <c r="UTY37" s="180"/>
      <c r="UTZ37" s="180"/>
      <c r="UUA37" s="180"/>
      <c r="UUB37" s="180"/>
      <c r="UUC37" s="180"/>
      <c r="UUD37" s="180"/>
      <c r="UUE37" s="180"/>
      <c r="UUF37" s="180"/>
      <c r="UUG37" s="180"/>
      <c r="UUH37" s="180"/>
      <c r="UUI37" s="180"/>
      <c r="UUJ37" s="180"/>
      <c r="UUK37" s="180"/>
      <c r="UUL37" s="180"/>
      <c r="UUM37" s="180"/>
      <c r="UUN37" s="180"/>
      <c r="UUO37" s="180"/>
      <c r="UUP37" s="180"/>
      <c r="UUQ37" s="180"/>
      <c r="UUR37" s="180"/>
      <c r="UUS37" s="180"/>
      <c r="UUT37" s="180"/>
      <c r="UUU37" s="180"/>
      <c r="UUV37" s="180"/>
      <c r="UUW37" s="180"/>
      <c r="UUX37" s="180"/>
      <c r="UUY37" s="180"/>
      <c r="UUZ37" s="180"/>
      <c r="UVA37" s="180"/>
      <c r="UVB37" s="180"/>
      <c r="UVC37" s="180"/>
      <c r="UVD37" s="180"/>
      <c r="UVE37" s="180"/>
      <c r="UVF37" s="180"/>
      <c r="UVG37" s="180"/>
      <c r="UVH37" s="180"/>
      <c r="UVI37" s="180"/>
      <c r="UVJ37" s="180"/>
      <c r="UVK37" s="180"/>
      <c r="UVL37" s="180"/>
      <c r="UVM37" s="180"/>
      <c r="UVN37" s="180"/>
      <c r="UVO37" s="180"/>
      <c r="UVP37" s="180"/>
      <c r="UVQ37" s="180"/>
      <c r="UVR37" s="180"/>
      <c r="UVS37" s="180"/>
      <c r="UVT37" s="180"/>
      <c r="UVU37" s="180"/>
      <c r="UVV37" s="180"/>
      <c r="UVW37" s="180"/>
      <c r="UVX37" s="180"/>
      <c r="UVY37" s="180"/>
      <c r="UVZ37" s="180"/>
      <c r="UWA37" s="180"/>
      <c r="UWB37" s="180"/>
      <c r="UWC37" s="180"/>
      <c r="UWD37" s="180"/>
      <c r="UWE37" s="180"/>
      <c r="UWF37" s="180"/>
      <c r="UWG37" s="180"/>
      <c r="UWH37" s="180"/>
      <c r="UWI37" s="180"/>
      <c r="UWJ37" s="180"/>
      <c r="UWK37" s="180"/>
      <c r="UWL37" s="180"/>
      <c r="UWM37" s="180"/>
      <c r="UWN37" s="180"/>
      <c r="UWO37" s="180"/>
      <c r="UWP37" s="180"/>
      <c r="UWQ37" s="180"/>
      <c r="UWR37" s="180"/>
      <c r="UWS37" s="180"/>
      <c r="UWT37" s="180"/>
      <c r="UWU37" s="180"/>
      <c r="UWV37" s="180"/>
      <c r="UWW37" s="180"/>
      <c r="UWX37" s="180"/>
      <c r="UWY37" s="180"/>
      <c r="UWZ37" s="180"/>
      <c r="UXA37" s="180"/>
      <c r="UXB37" s="180"/>
      <c r="UXC37" s="180"/>
      <c r="UXD37" s="180"/>
      <c r="UXE37" s="180"/>
      <c r="UXF37" s="180"/>
      <c r="UXG37" s="180"/>
      <c r="UXH37" s="180"/>
      <c r="UXI37" s="180"/>
      <c r="UXJ37" s="180"/>
      <c r="UXK37" s="180"/>
      <c r="UXL37" s="180"/>
      <c r="UXM37" s="180"/>
      <c r="UXN37" s="180"/>
      <c r="UXO37" s="180"/>
      <c r="UXP37" s="180"/>
      <c r="UXQ37" s="180"/>
      <c r="UXR37" s="180"/>
      <c r="UXS37" s="180"/>
      <c r="UXT37" s="180"/>
      <c r="UXU37" s="180"/>
      <c r="UXV37" s="180"/>
      <c r="UXW37" s="180"/>
      <c r="UXX37" s="180"/>
      <c r="UXY37" s="180"/>
      <c r="UXZ37" s="180"/>
      <c r="UYA37" s="180"/>
      <c r="UYB37" s="180"/>
      <c r="UYC37" s="180"/>
      <c r="UYD37" s="180"/>
      <c r="UYE37" s="180"/>
      <c r="UYF37" s="180"/>
      <c r="UYG37" s="180"/>
      <c r="UYH37" s="180"/>
      <c r="UYI37" s="180"/>
      <c r="UYJ37" s="180"/>
      <c r="UYK37" s="180"/>
      <c r="UYL37" s="180"/>
      <c r="UYM37" s="180"/>
      <c r="UYN37" s="180"/>
      <c r="UYO37" s="180"/>
      <c r="UYP37" s="180"/>
      <c r="UYQ37" s="180"/>
      <c r="UYR37" s="180"/>
      <c r="UYS37" s="180"/>
      <c r="UYT37" s="180"/>
      <c r="UYU37" s="180"/>
      <c r="UYV37" s="180"/>
      <c r="UYW37" s="180"/>
      <c r="UYX37" s="180"/>
      <c r="UYY37" s="180"/>
      <c r="UYZ37" s="180"/>
      <c r="UZA37" s="180"/>
      <c r="UZB37" s="180"/>
      <c r="UZC37" s="180"/>
      <c r="UZD37" s="180"/>
      <c r="UZE37" s="180"/>
      <c r="UZF37" s="180"/>
      <c r="UZG37" s="180"/>
      <c r="UZH37" s="180"/>
      <c r="UZI37" s="180"/>
      <c r="UZJ37" s="180"/>
      <c r="UZK37" s="180"/>
      <c r="UZL37" s="180"/>
      <c r="UZM37" s="180"/>
      <c r="UZN37" s="180"/>
      <c r="UZO37" s="180"/>
      <c r="UZP37" s="180"/>
      <c r="UZQ37" s="180"/>
      <c r="UZR37" s="180"/>
      <c r="UZS37" s="180"/>
      <c r="UZT37" s="180"/>
      <c r="UZU37" s="180"/>
      <c r="UZV37" s="180"/>
      <c r="UZW37" s="180"/>
      <c r="UZX37" s="180"/>
      <c r="UZY37" s="180"/>
      <c r="UZZ37" s="180"/>
      <c r="VAA37" s="180"/>
      <c r="VAB37" s="180"/>
      <c r="VAC37" s="180"/>
      <c r="VAD37" s="180"/>
      <c r="VAE37" s="180"/>
      <c r="VAF37" s="180"/>
      <c r="VAG37" s="180"/>
      <c r="VAH37" s="180"/>
      <c r="VAI37" s="180"/>
      <c r="VAJ37" s="180"/>
      <c r="VAK37" s="180"/>
      <c r="VAL37" s="180"/>
      <c r="VAM37" s="180"/>
      <c r="VAN37" s="180"/>
      <c r="VAO37" s="180"/>
      <c r="VAP37" s="180"/>
      <c r="VAQ37" s="180"/>
      <c r="VAR37" s="180"/>
      <c r="VAS37" s="180"/>
      <c r="VAT37" s="180"/>
      <c r="VAU37" s="180"/>
      <c r="VAV37" s="180"/>
      <c r="VAW37" s="180"/>
      <c r="VAX37" s="180"/>
      <c r="VAY37" s="180"/>
      <c r="VAZ37" s="180"/>
      <c r="VBA37" s="180"/>
      <c r="VBB37" s="180"/>
      <c r="VBC37" s="180"/>
      <c r="VBD37" s="180"/>
      <c r="VBE37" s="180"/>
      <c r="VBF37" s="180"/>
      <c r="VBG37" s="180"/>
      <c r="VBH37" s="180"/>
      <c r="VBI37" s="180"/>
      <c r="VBJ37" s="180"/>
      <c r="VBK37" s="180"/>
      <c r="VBL37" s="180"/>
      <c r="VBM37" s="180"/>
      <c r="VBN37" s="180"/>
      <c r="VBO37" s="180"/>
      <c r="VBP37" s="180"/>
      <c r="VBQ37" s="180"/>
      <c r="VBR37" s="180"/>
      <c r="VBS37" s="180"/>
      <c r="VBT37" s="180"/>
      <c r="VBU37" s="180"/>
      <c r="VBV37" s="180"/>
      <c r="VBW37" s="180"/>
      <c r="VBX37" s="180"/>
      <c r="VBY37" s="180"/>
      <c r="VBZ37" s="180"/>
      <c r="VCA37" s="180"/>
      <c r="VCB37" s="180"/>
      <c r="VCC37" s="180"/>
      <c r="VCD37" s="180"/>
      <c r="VCE37" s="180"/>
      <c r="VCF37" s="180"/>
      <c r="VCG37" s="180"/>
      <c r="VCH37" s="180"/>
      <c r="VCI37" s="180"/>
      <c r="VCJ37" s="180"/>
      <c r="VCK37" s="180"/>
      <c r="VCL37" s="180"/>
      <c r="VCM37" s="180"/>
      <c r="VCN37" s="180"/>
      <c r="VCO37" s="180"/>
      <c r="VCP37" s="180"/>
      <c r="VCQ37" s="180"/>
      <c r="VCR37" s="180"/>
      <c r="VCS37" s="180"/>
      <c r="VCT37" s="180"/>
      <c r="VCU37" s="180"/>
      <c r="VCV37" s="180"/>
      <c r="VCW37" s="180"/>
      <c r="VCX37" s="180"/>
      <c r="VCY37" s="180"/>
      <c r="VCZ37" s="180"/>
      <c r="VDA37" s="180"/>
      <c r="VDB37" s="180"/>
      <c r="VDC37" s="180"/>
      <c r="VDD37" s="180"/>
      <c r="VDE37" s="180"/>
      <c r="VDF37" s="180"/>
      <c r="VDG37" s="180"/>
      <c r="VDH37" s="180"/>
      <c r="VDI37" s="180"/>
      <c r="VDJ37" s="180"/>
      <c r="VDK37" s="180"/>
      <c r="VDL37" s="180"/>
      <c r="VDM37" s="180"/>
      <c r="VDN37" s="180"/>
      <c r="VDO37" s="180"/>
      <c r="VDP37" s="180"/>
      <c r="VDQ37" s="180"/>
      <c r="VDR37" s="180"/>
      <c r="VDS37" s="180"/>
      <c r="VDT37" s="180"/>
      <c r="VDU37" s="180"/>
      <c r="VDV37" s="180"/>
      <c r="VDW37" s="180"/>
      <c r="VDX37" s="180"/>
      <c r="VDY37" s="180"/>
      <c r="VDZ37" s="180"/>
      <c r="VEA37" s="180"/>
      <c r="VEB37" s="180"/>
      <c r="VEC37" s="180"/>
      <c r="VED37" s="180"/>
      <c r="VEE37" s="180"/>
      <c r="VEF37" s="180"/>
      <c r="VEG37" s="180"/>
      <c r="VEH37" s="180"/>
      <c r="VEI37" s="180"/>
      <c r="VEJ37" s="180"/>
      <c r="VEK37" s="180"/>
      <c r="VEL37" s="180"/>
      <c r="VEM37" s="180"/>
      <c r="VEN37" s="180"/>
      <c r="VEO37" s="180"/>
      <c r="VEP37" s="180"/>
      <c r="VEQ37" s="180"/>
      <c r="VER37" s="180"/>
      <c r="VES37" s="180"/>
      <c r="VET37" s="180"/>
      <c r="VEU37" s="180"/>
      <c r="VEV37" s="180"/>
      <c r="VEW37" s="180"/>
      <c r="VEX37" s="180"/>
      <c r="VEY37" s="180"/>
      <c r="VEZ37" s="180"/>
      <c r="VFA37" s="180"/>
      <c r="VFB37" s="180"/>
      <c r="VFC37" s="180"/>
      <c r="VFD37" s="180"/>
      <c r="VFE37" s="180"/>
      <c r="VFF37" s="180"/>
      <c r="VFG37" s="180"/>
      <c r="VFH37" s="180"/>
      <c r="VFI37" s="180"/>
      <c r="VFJ37" s="180"/>
      <c r="VFK37" s="180"/>
      <c r="VFL37" s="180"/>
      <c r="VFM37" s="180"/>
      <c r="VFN37" s="180"/>
      <c r="VFO37" s="180"/>
      <c r="VFP37" s="180"/>
      <c r="VFQ37" s="180"/>
      <c r="VFR37" s="180"/>
      <c r="VFS37" s="180"/>
      <c r="VFT37" s="180"/>
      <c r="VFU37" s="180"/>
      <c r="VFV37" s="180"/>
      <c r="VFW37" s="180"/>
      <c r="VFX37" s="180"/>
      <c r="VFY37" s="180"/>
      <c r="VFZ37" s="180"/>
      <c r="VGA37" s="180"/>
      <c r="VGB37" s="180"/>
      <c r="VGC37" s="180"/>
      <c r="VGD37" s="180"/>
      <c r="VGE37" s="180"/>
      <c r="VGF37" s="180"/>
      <c r="VGG37" s="180"/>
      <c r="VGH37" s="180"/>
      <c r="VGI37" s="180"/>
      <c r="VGJ37" s="180"/>
      <c r="VGK37" s="180"/>
      <c r="VGL37" s="180"/>
      <c r="VGM37" s="180"/>
      <c r="VGN37" s="180"/>
      <c r="VGO37" s="180"/>
      <c r="VGP37" s="180"/>
      <c r="VGQ37" s="180"/>
      <c r="VGR37" s="180"/>
      <c r="VGS37" s="180"/>
      <c r="VGT37" s="180"/>
      <c r="VGU37" s="180"/>
      <c r="VGV37" s="180"/>
      <c r="VGW37" s="180"/>
      <c r="VGX37" s="180"/>
      <c r="VGY37" s="180"/>
      <c r="VGZ37" s="180"/>
      <c r="VHA37" s="180"/>
      <c r="VHB37" s="180"/>
      <c r="VHC37" s="180"/>
      <c r="VHD37" s="180"/>
      <c r="VHE37" s="180"/>
      <c r="VHF37" s="180"/>
      <c r="VHG37" s="180"/>
      <c r="VHH37" s="180"/>
      <c r="VHI37" s="180"/>
      <c r="VHJ37" s="180"/>
      <c r="VHK37" s="180"/>
      <c r="VHL37" s="180"/>
      <c r="VHM37" s="180"/>
      <c r="VHN37" s="180"/>
      <c r="VHO37" s="180"/>
      <c r="VHP37" s="180"/>
      <c r="VHQ37" s="180"/>
      <c r="VHR37" s="180"/>
      <c r="VHS37" s="180"/>
      <c r="VHT37" s="180"/>
      <c r="VHU37" s="180"/>
      <c r="VHV37" s="180"/>
      <c r="VHW37" s="180"/>
      <c r="VHX37" s="180"/>
      <c r="VHY37" s="180"/>
      <c r="VHZ37" s="180"/>
      <c r="VIA37" s="180"/>
      <c r="VIB37" s="180"/>
      <c r="VIC37" s="180"/>
      <c r="VID37" s="180"/>
      <c r="VIE37" s="180"/>
      <c r="VIF37" s="180"/>
      <c r="VIG37" s="180"/>
      <c r="VIH37" s="180"/>
      <c r="VII37" s="180"/>
      <c r="VIJ37" s="180"/>
      <c r="VIK37" s="180"/>
      <c r="VIL37" s="180"/>
      <c r="VIM37" s="180"/>
      <c r="VIN37" s="180"/>
      <c r="VIO37" s="180"/>
      <c r="VIP37" s="180"/>
      <c r="VIQ37" s="180"/>
      <c r="VIR37" s="180"/>
      <c r="VIS37" s="180"/>
      <c r="VIT37" s="180"/>
      <c r="VIU37" s="180"/>
      <c r="VIV37" s="180"/>
      <c r="VIW37" s="180"/>
      <c r="VIX37" s="180"/>
      <c r="VIY37" s="180"/>
      <c r="VIZ37" s="180"/>
      <c r="VJA37" s="180"/>
      <c r="VJB37" s="180"/>
      <c r="VJC37" s="180"/>
      <c r="VJD37" s="180"/>
      <c r="VJE37" s="180"/>
      <c r="VJF37" s="180"/>
      <c r="VJG37" s="180"/>
      <c r="VJH37" s="180"/>
      <c r="VJI37" s="180"/>
      <c r="VJJ37" s="180"/>
      <c r="VJK37" s="180"/>
      <c r="VJL37" s="180"/>
      <c r="VJM37" s="180"/>
      <c r="VJN37" s="180"/>
      <c r="VJO37" s="180"/>
      <c r="VJP37" s="180"/>
      <c r="VJQ37" s="180"/>
      <c r="VJR37" s="180"/>
      <c r="VJS37" s="180"/>
      <c r="VJT37" s="180"/>
      <c r="VJU37" s="180"/>
      <c r="VJV37" s="180"/>
      <c r="VJW37" s="180"/>
      <c r="VJX37" s="180"/>
      <c r="VJY37" s="180"/>
      <c r="VJZ37" s="180"/>
      <c r="VKA37" s="180"/>
      <c r="VKB37" s="180"/>
      <c r="VKC37" s="180"/>
      <c r="VKD37" s="180"/>
      <c r="VKE37" s="180"/>
      <c r="VKF37" s="180"/>
      <c r="VKG37" s="180"/>
      <c r="VKH37" s="180"/>
      <c r="VKI37" s="180"/>
      <c r="VKJ37" s="180"/>
      <c r="VKK37" s="180"/>
      <c r="VKL37" s="180"/>
      <c r="VKM37" s="180"/>
      <c r="VKN37" s="180"/>
      <c r="VKO37" s="180"/>
      <c r="VKP37" s="180"/>
      <c r="VKQ37" s="180"/>
      <c r="VKR37" s="180"/>
      <c r="VKS37" s="180"/>
      <c r="VKT37" s="180"/>
      <c r="VKU37" s="180"/>
      <c r="VKV37" s="180"/>
      <c r="VKW37" s="180"/>
      <c r="VKX37" s="180"/>
      <c r="VKY37" s="180"/>
      <c r="VKZ37" s="180"/>
      <c r="VLA37" s="180"/>
      <c r="VLB37" s="180"/>
      <c r="VLC37" s="180"/>
      <c r="VLD37" s="180"/>
      <c r="VLE37" s="180"/>
      <c r="VLF37" s="180"/>
      <c r="VLG37" s="180"/>
      <c r="VLH37" s="180"/>
      <c r="VLI37" s="180"/>
      <c r="VLJ37" s="180"/>
      <c r="VLK37" s="180"/>
      <c r="VLL37" s="180"/>
      <c r="VLM37" s="180"/>
      <c r="VLN37" s="180"/>
      <c r="VLO37" s="180"/>
      <c r="VLP37" s="180"/>
      <c r="VLQ37" s="180"/>
      <c r="VLR37" s="180"/>
      <c r="VLS37" s="180"/>
      <c r="VLT37" s="180"/>
      <c r="VLU37" s="180"/>
      <c r="VLV37" s="180"/>
      <c r="VLW37" s="180"/>
      <c r="VLX37" s="180"/>
      <c r="VLY37" s="180"/>
      <c r="VLZ37" s="180"/>
      <c r="VMA37" s="180"/>
      <c r="VMB37" s="180"/>
      <c r="VMC37" s="180"/>
      <c r="VMD37" s="180"/>
      <c r="VME37" s="180"/>
      <c r="VMF37" s="180"/>
      <c r="VMG37" s="180"/>
      <c r="VMH37" s="180"/>
      <c r="VMI37" s="180"/>
      <c r="VMJ37" s="180"/>
      <c r="VMK37" s="180"/>
      <c r="VML37" s="180"/>
      <c r="VMM37" s="180"/>
      <c r="VMN37" s="180"/>
      <c r="VMO37" s="180"/>
      <c r="VMP37" s="180"/>
      <c r="VMQ37" s="180"/>
      <c r="VMR37" s="180"/>
      <c r="VMS37" s="180"/>
      <c r="VMT37" s="180"/>
      <c r="VMU37" s="180"/>
      <c r="VMV37" s="180"/>
      <c r="VMW37" s="180"/>
      <c r="VMX37" s="180"/>
      <c r="VMY37" s="180"/>
      <c r="VMZ37" s="180"/>
      <c r="VNA37" s="180"/>
      <c r="VNB37" s="180"/>
      <c r="VNC37" s="180"/>
      <c r="VND37" s="180"/>
      <c r="VNE37" s="180"/>
      <c r="VNF37" s="180"/>
      <c r="VNG37" s="180"/>
      <c r="VNH37" s="180"/>
      <c r="VNI37" s="180"/>
      <c r="VNJ37" s="180"/>
      <c r="VNK37" s="180"/>
      <c r="VNL37" s="180"/>
      <c r="VNM37" s="180"/>
      <c r="VNN37" s="180"/>
      <c r="VNO37" s="180"/>
      <c r="VNP37" s="180"/>
      <c r="VNQ37" s="180"/>
      <c r="VNR37" s="180"/>
      <c r="VNS37" s="180"/>
      <c r="VNT37" s="180"/>
      <c r="VNU37" s="180"/>
      <c r="VNV37" s="180"/>
      <c r="VNW37" s="180"/>
      <c r="VNX37" s="180"/>
      <c r="VNY37" s="180"/>
      <c r="VNZ37" s="180"/>
      <c r="VOA37" s="180"/>
      <c r="VOB37" s="180"/>
      <c r="VOC37" s="180"/>
      <c r="VOD37" s="180"/>
      <c r="VOE37" s="180"/>
      <c r="VOF37" s="180"/>
      <c r="VOG37" s="180"/>
      <c r="VOH37" s="180"/>
      <c r="VOI37" s="180"/>
      <c r="VOJ37" s="180"/>
      <c r="VOK37" s="180"/>
      <c r="VOL37" s="180"/>
      <c r="VOM37" s="180"/>
      <c r="VON37" s="180"/>
      <c r="VOO37" s="180"/>
      <c r="VOP37" s="180"/>
      <c r="VOQ37" s="180"/>
      <c r="VOR37" s="180"/>
      <c r="VOS37" s="180"/>
      <c r="VOT37" s="180"/>
      <c r="VOU37" s="180"/>
      <c r="VOV37" s="180"/>
      <c r="VOW37" s="180"/>
      <c r="VOX37" s="180"/>
      <c r="VOY37" s="180"/>
      <c r="VOZ37" s="180"/>
      <c r="VPA37" s="180"/>
      <c r="VPB37" s="180"/>
      <c r="VPC37" s="180"/>
      <c r="VPD37" s="180"/>
      <c r="VPE37" s="180"/>
      <c r="VPF37" s="180"/>
      <c r="VPG37" s="180"/>
      <c r="VPH37" s="180"/>
      <c r="VPI37" s="180"/>
      <c r="VPJ37" s="180"/>
      <c r="VPK37" s="180"/>
      <c r="VPL37" s="180"/>
      <c r="VPM37" s="180"/>
      <c r="VPN37" s="180"/>
      <c r="VPO37" s="180"/>
      <c r="VPP37" s="180"/>
      <c r="VPQ37" s="180"/>
      <c r="VPR37" s="180"/>
      <c r="VPS37" s="180"/>
      <c r="VPT37" s="180"/>
      <c r="VPU37" s="180"/>
      <c r="VPV37" s="180"/>
      <c r="VPW37" s="180"/>
      <c r="VPX37" s="180"/>
      <c r="VPY37" s="180"/>
      <c r="VPZ37" s="180"/>
      <c r="VQA37" s="180"/>
      <c r="VQB37" s="180"/>
      <c r="VQC37" s="180"/>
      <c r="VQD37" s="180"/>
      <c r="VQE37" s="180"/>
      <c r="VQF37" s="180"/>
      <c r="VQG37" s="180"/>
      <c r="VQH37" s="180"/>
      <c r="VQI37" s="180"/>
      <c r="VQJ37" s="180"/>
      <c r="VQK37" s="180"/>
      <c r="VQL37" s="180"/>
      <c r="VQM37" s="180"/>
      <c r="VQN37" s="180"/>
      <c r="VQO37" s="180"/>
      <c r="VQP37" s="180"/>
      <c r="VQQ37" s="180"/>
      <c r="VQR37" s="180"/>
      <c r="VQS37" s="180"/>
      <c r="VQT37" s="180"/>
      <c r="VQU37" s="180"/>
      <c r="VQV37" s="180"/>
      <c r="VQW37" s="180"/>
      <c r="VQX37" s="180"/>
      <c r="VQY37" s="180"/>
      <c r="VQZ37" s="180"/>
      <c r="VRA37" s="180"/>
      <c r="VRB37" s="180"/>
      <c r="VRC37" s="180"/>
      <c r="VRD37" s="180"/>
      <c r="VRE37" s="180"/>
      <c r="VRF37" s="180"/>
      <c r="VRG37" s="180"/>
      <c r="VRH37" s="180"/>
      <c r="VRI37" s="180"/>
      <c r="VRJ37" s="180"/>
      <c r="VRK37" s="180"/>
      <c r="VRL37" s="180"/>
      <c r="VRM37" s="180"/>
      <c r="VRN37" s="180"/>
      <c r="VRO37" s="180"/>
      <c r="VRP37" s="180"/>
      <c r="VRQ37" s="180"/>
      <c r="VRR37" s="180"/>
      <c r="VRS37" s="180"/>
      <c r="VRT37" s="180"/>
      <c r="VRU37" s="180"/>
      <c r="VRV37" s="180"/>
      <c r="VRW37" s="180"/>
      <c r="VRX37" s="180"/>
      <c r="VRY37" s="180"/>
      <c r="VRZ37" s="180"/>
      <c r="VSA37" s="180"/>
      <c r="VSB37" s="180"/>
      <c r="VSC37" s="180"/>
      <c r="VSD37" s="180"/>
      <c r="VSE37" s="180"/>
      <c r="VSF37" s="180"/>
      <c r="VSG37" s="180"/>
      <c r="VSH37" s="180"/>
      <c r="VSI37" s="180"/>
      <c r="VSJ37" s="180"/>
      <c r="VSK37" s="180"/>
      <c r="VSL37" s="180"/>
      <c r="VSM37" s="180"/>
      <c r="VSN37" s="180"/>
      <c r="VSO37" s="180"/>
      <c r="VSP37" s="180"/>
      <c r="VSQ37" s="180"/>
      <c r="VSR37" s="180"/>
      <c r="VSS37" s="180"/>
      <c r="VST37" s="180"/>
      <c r="VSU37" s="180"/>
      <c r="VSV37" s="180"/>
      <c r="VSW37" s="180"/>
      <c r="VSX37" s="180"/>
      <c r="VSY37" s="180"/>
      <c r="VSZ37" s="180"/>
      <c r="VTA37" s="180"/>
      <c r="VTB37" s="180"/>
      <c r="VTC37" s="180"/>
      <c r="VTD37" s="180"/>
      <c r="VTE37" s="180"/>
      <c r="VTF37" s="180"/>
      <c r="VTG37" s="180"/>
      <c r="VTH37" s="180"/>
      <c r="VTI37" s="180"/>
      <c r="VTJ37" s="180"/>
      <c r="VTK37" s="180"/>
      <c r="VTL37" s="180"/>
      <c r="VTM37" s="180"/>
      <c r="VTN37" s="180"/>
      <c r="VTO37" s="180"/>
      <c r="VTP37" s="180"/>
      <c r="VTQ37" s="180"/>
      <c r="VTR37" s="180"/>
      <c r="VTS37" s="180"/>
      <c r="VTT37" s="180"/>
      <c r="VTU37" s="180"/>
      <c r="VTV37" s="180"/>
      <c r="VTW37" s="180"/>
      <c r="VTX37" s="180"/>
      <c r="VTY37" s="180"/>
      <c r="VTZ37" s="180"/>
      <c r="VUA37" s="180"/>
      <c r="VUB37" s="180"/>
      <c r="VUC37" s="180"/>
      <c r="VUD37" s="180"/>
      <c r="VUE37" s="180"/>
      <c r="VUF37" s="180"/>
      <c r="VUG37" s="180"/>
      <c r="VUH37" s="180"/>
      <c r="VUI37" s="180"/>
      <c r="VUJ37" s="180"/>
      <c r="VUK37" s="180"/>
      <c r="VUL37" s="180"/>
      <c r="VUM37" s="180"/>
      <c r="VUN37" s="180"/>
      <c r="VUO37" s="180"/>
      <c r="VUP37" s="180"/>
      <c r="VUQ37" s="180"/>
      <c r="VUR37" s="180"/>
      <c r="VUS37" s="180"/>
      <c r="VUT37" s="180"/>
      <c r="VUU37" s="180"/>
      <c r="VUV37" s="180"/>
      <c r="VUW37" s="180"/>
      <c r="VUX37" s="180"/>
      <c r="VUY37" s="180"/>
      <c r="VUZ37" s="180"/>
      <c r="VVA37" s="180"/>
      <c r="VVB37" s="180"/>
      <c r="VVC37" s="180"/>
      <c r="VVD37" s="180"/>
      <c r="VVE37" s="180"/>
      <c r="VVF37" s="180"/>
      <c r="VVG37" s="180"/>
      <c r="VVH37" s="180"/>
      <c r="VVI37" s="180"/>
      <c r="VVJ37" s="180"/>
      <c r="VVK37" s="180"/>
      <c r="VVL37" s="180"/>
      <c r="VVM37" s="180"/>
      <c r="VVN37" s="180"/>
      <c r="VVO37" s="180"/>
      <c r="VVP37" s="180"/>
      <c r="VVQ37" s="180"/>
      <c r="VVR37" s="180"/>
      <c r="VVS37" s="180"/>
      <c r="VVT37" s="180"/>
      <c r="VVU37" s="180"/>
      <c r="VVV37" s="180"/>
      <c r="VVW37" s="180"/>
      <c r="VVX37" s="180"/>
      <c r="VVY37" s="180"/>
      <c r="VVZ37" s="180"/>
      <c r="VWA37" s="180"/>
      <c r="VWB37" s="180"/>
      <c r="VWC37" s="180"/>
      <c r="VWD37" s="180"/>
      <c r="VWE37" s="180"/>
      <c r="VWF37" s="180"/>
      <c r="VWG37" s="180"/>
      <c r="VWH37" s="180"/>
      <c r="VWI37" s="180"/>
      <c r="VWJ37" s="180"/>
      <c r="VWK37" s="180"/>
      <c r="VWL37" s="180"/>
      <c r="VWM37" s="180"/>
      <c r="VWN37" s="180"/>
      <c r="VWO37" s="180"/>
      <c r="VWP37" s="180"/>
      <c r="VWQ37" s="180"/>
      <c r="VWR37" s="180"/>
      <c r="VWS37" s="180"/>
      <c r="VWT37" s="180"/>
      <c r="VWU37" s="180"/>
      <c r="VWV37" s="180"/>
      <c r="VWW37" s="180"/>
      <c r="VWX37" s="180"/>
      <c r="VWY37" s="180"/>
      <c r="VWZ37" s="180"/>
      <c r="VXA37" s="180"/>
      <c r="VXB37" s="180"/>
      <c r="VXC37" s="180"/>
      <c r="VXD37" s="180"/>
      <c r="VXE37" s="180"/>
      <c r="VXF37" s="180"/>
      <c r="VXG37" s="180"/>
      <c r="VXH37" s="180"/>
      <c r="VXI37" s="180"/>
      <c r="VXJ37" s="180"/>
      <c r="VXK37" s="180"/>
      <c r="VXL37" s="180"/>
      <c r="VXM37" s="180"/>
      <c r="VXN37" s="180"/>
      <c r="VXO37" s="180"/>
      <c r="VXP37" s="180"/>
      <c r="VXQ37" s="180"/>
      <c r="VXR37" s="180"/>
      <c r="VXS37" s="180"/>
      <c r="VXT37" s="180"/>
      <c r="VXU37" s="180"/>
      <c r="VXV37" s="180"/>
      <c r="VXW37" s="180"/>
      <c r="VXX37" s="180"/>
      <c r="VXY37" s="180"/>
      <c r="VXZ37" s="180"/>
      <c r="VYA37" s="180"/>
      <c r="VYB37" s="180"/>
      <c r="VYC37" s="180"/>
      <c r="VYD37" s="180"/>
      <c r="VYE37" s="180"/>
      <c r="VYF37" s="180"/>
      <c r="VYG37" s="180"/>
      <c r="VYH37" s="180"/>
      <c r="VYI37" s="180"/>
      <c r="VYJ37" s="180"/>
      <c r="VYK37" s="180"/>
      <c r="VYL37" s="180"/>
      <c r="VYM37" s="180"/>
      <c r="VYN37" s="180"/>
      <c r="VYO37" s="180"/>
      <c r="VYP37" s="180"/>
      <c r="VYQ37" s="180"/>
      <c r="VYR37" s="180"/>
      <c r="VYS37" s="180"/>
      <c r="VYT37" s="180"/>
      <c r="VYU37" s="180"/>
      <c r="VYV37" s="180"/>
      <c r="VYW37" s="180"/>
      <c r="VYX37" s="180"/>
      <c r="VYY37" s="180"/>
      <c r="VYZ37" s="180"/>
      <c r="VZA37" s="180"/>
      <c r="VZB37" s="180"/>
      <c r="VZC37" s="180"/>
      <c r="VZD37" s="180"/>
      <c r="VZE37" s="180"/>
      <c r="VZF37" s="180"/>
      <c r="VZG37" s="180"/>
      <c r="VZH37" s="180"/>
      <c r="VZI37" s="180"/>
      <c r="VZJ37" s="180"/>
      <c r="VZK37" s="180"/>
      <c r="VZL37" s="180"/>
      <c r="VZM37" s="180"/>
      <c r="VZN37" s="180"/>
      <c r="VZO37" s="180"/>
      <c r="VZP37" s="180"/>
      <c r="VZQ37" s="180"/>
      <c r="VZR37" s="180"/>
      <c r="VZS37" s="180"/>
      <c r="VZT37" s="180"/>
      <c r="VZU37" s="180"/>
      <c r="VZV37" s="180"/>
      <c r="VZW37" s="180"/>
      <c r="VZX37" s="180"/>
      <c r="VZY37" s="180"/>
      <c r="VZZ37" s="180"/>
      <c r="WAA37" s="180"/>
      <c r="WAB37" s="180"/>
      <c r="WAC37" s="180"/>
      <c r="WAD37" s="180"/>
      <c r="WAE37" s="180"/>
      <c r="WAF37" s="180"/>
      <c r="WAG37" s="180"/>
      <c r="WAH37" s="180"/>
      <c r="WAI37" s="180"/>
      <c r="WAJ37" s="180"/>
      <c r="WAK37" s="180"/>
      <c r="WAL37" s="180"/>
      <c r="WAM37" s="180"/>
      <c r="WAN37" s="180"/>
      <c r="WAO37" s="180"/>
      <c r="WAP37" s="180"/>
      <c r="WAQ37" s="180"/>
      <c r="WAR37" s="180"/>
      <c r="WAS37" s="180"/>
      <c r="WAT37" s="180"/>
      <c r="WAU37" s="180"/>
      <c r="WAV37" s="180"/>
      <c r="WAW37" s="180"/>
      <c r="WAX37" s="180"/>
      <c r="WAY37" s="180"/>
      <c r="WAZ37" s="180"/>
      <c r="WBA37" s="180"/>
      <c r="WBB37" s="180"/>
      <c r="WBC37" s="180"/>
      <c r="WBD37" s="180"/>
      <c r="WBE37" s="180"/>
      <c r="WBF37" s="180"/>
      <c r="WBG37" s="180"/>
      <c r="WBH37" s="180"/>
      <c r="WBI37" s="180"/>
      <c r="WBJ37" s="180"/>
      <c r="WBK37" s="180"/>
      <c r="WBL37" s="180"/>
      <c r="WBM37" s="180"/>
      <c r="WBN37" s="180"/>
      <c r="WBO37" s="180"/>
      <c r="WBP37" s="180"/>
      <c r="WBQ37" s="180"/>
      <c r="WBR37" s="180"/>
      <c r="WBS37" s="180"/>
      <c r="WBT37" s="180"/>
      <c r="WBU37" s="180"/>
      <c r="WBV37" s="180"/>
      <c r="WBW37" s="180"/>
      <c r="WBX37" s="180"/>
      <c r="WBY37" s="180"/>
      <c r="WBZ37" s="180"/>
      <c r="WCA37" s="180"/>
      <c r="WCB37" s="180"/>
      <c r="WCC37" s="180"/>
      <c r="WCD37" s="180"/>
      <c r="WCE37" s="180"/>
      <c r="WCF37" s="180"/>
      <c r="WCG37" s="180"/>
      <c r="WCH37" s="180"/>
      <c r="WCI37" s="180"/>
      <c r="WCJ37" s="180"/>
      <c r="WCK37" s="180"/>
      <c r="WCL37" s="180"/>
      <c r="WCM37" s="180"/>
      <c r="WCN37" s="180"/>
      <c r="WCO37" s="180"/>
      <c r="WCP37" s="180"/>
      <c r="WCQ37" s="180"/>
      <c r="WCR37" s="180"/>
      <c r="WCS37" s="180"/>
      <c r="WCT37" s="180"/>
      <c r="WCU37" s="180"/>
      <c r="WCV37" s="180"/>
      <c r="WCW37" s="180"/>
      <c r="WCX37" s="180"/>
      <c r="WCY37" s="180"/>
      <c r="WCZ37" s="180"/>
      <c r="WDA37" s="180"/>
      <c r="WDB37" s="180"/>
      <c r="WDC37" s="180"/>
      <c r="WDD37" s="180"/>
      <c r="WDE37" s="180"/>
      <c r="WDF37" s="180"/>
      <c r="WDG37" s="180"/>
      <c r="WDH37" s="180"/>
      <c r="WDI37" s="180"/>
      <c r="WDJ37" s="180"/>
      <c r="WDK37" s="180"/>
      <c r="WDL37" s="180"/>
      <c r="WDM37" s="180"/>
      <c r="WDN37" s="180"/>
      <c r="WDO37" s="180"/>
      <c r="WDP37" s="180"/>
      <c r="WDQ37" s="180"/>
      <c r="WDR37" s="180"/>
      <c r="WDS37" s="180"/>
      <c r="WDT37" s="180"/>
      <c r="WDU37" s="180"/>
      <c r="WDV37" s="180"/>
      <c r="WDW37" s="180"/>
      <c r="WDX37" s="180"/>
      <c r="WDY37" s="180"/>
      <c r="WDZ37" s="180"/>
      <c r="WEA37" s="180"/>
      <c r="WEB37" s="180"/>
      <c r="WEC37" s="180"/>
      <c r="WED37" s="180"/>
      <c r="WEE37" s="180"/>
      <c r="WEF37" s="180"/>
      <c r="WEG37" s="180"/>
      <c r="WEH37" s="180"/>
      <c r="WEI37" s="180"/>
      <c r="WEJ37" s="180"/>
      <c r="WEK37" s="180"/>
      <c r="WEL37" s="180"/>
      <c r="WEM37" s="180"/>
      <c r="WEN37" s="180"/>
      <c r="WEO37" s="180"/>
      <c r="WEP37" s="180"/>
      <c r="WEQ37" s="180"/>
      <c r="WER37" s="180"/>
      <c r="WES37" s="180"/>
      <c r="WET37" s="180"/>
      <c r="WEU37" s="180"/>
      <c r="WEV37" s="180"/>
      <c r="WEW37" s="180"/>
      <c r="WEX37" s="180"/>
      <c r="WEY37" s="180"/>
      <c r="WEZ37" s="180"/>
      <c r="WFA37" s="180"/>
      <c r="WFB37" s="180"/>
      <c r="WFC37" s="180"/>
      <c r="WFD37" s="180"/>
      <c r="WFE37" s="180"/>
      <c r="WFF37" s="180"/>
      <c r="WFG37" s="180"/>
      <c r="WFH37" s="180"/>
      <c r="WFI37" s="180"/>
      <c r="WFJ37" s="180"/>
      <c r="WFK37" s="180"/>
      <c r="WFL37" s="180"/>
      <c r="WFM37" s="180"/>
      <c r="WFN37" s="180"/>
      <c r="WFO37" s="180"/>
      <c r="WFP37" s="180"/>
      <c r="WFQ37" s="180"/>
      <c r="WFR37" s="180"/>
      <c r="WFS37" s="180"/>
      <c r="WFT37" s="180"/>
      <c r="WFU37" s="180"/>
      <c r="WFV37" s="180"/>
      <c r="WFW37" s="180"/>
      <c r="WFX37" s="180"/>
      <c r="WFY37" s="180"/>
      <c r="WFZ37" s="180"/>
      <c r="WGA37" s="180"/>
      <c r="WGB37" s="180"/>
      <c r="WGC37" s="180"/>
      <c r="WGD37" s="180"/>
      <c r="WGE37" s="180"/>
      <c r="WGF37" s="180"/>
      <c r="WGG37" s="180"/>
      <c r="WGH37" s="180"/>
      <c r="WGI37" s="180"/>
      <c r="WGJ37" s="180"/>
      <c r="WGK37" s="180"/>
      <c r="WGL37" s="180"/>
      <c r="WGM37" s="180"/>
      <c r="WGN37" s="180"/>
      <c r="WGO37" s="180"/>
      <c r="WGP37" s="180"/>
      <c r="WGQ37" s="180"/>
      <c r="WGR37" s="180"/>
      <c r="WGS37" s="180"/>
      <c r="WGT37" s="180"/>
      <c r="WGU37" s="180"/>
      <c r="WGV37" s="180"/>
      <c r="WGW37" s="180"/>
      <c r="WGX37" s="180"/>
      <c r="WGY37" s="180"/>
      <c r="WGZ37" s="180"/>
      <c r="WHA37" s="180"/>
      <c r="WHB37" s="180"/>
      <c r="WHC37" s="180"/>
      <c r="WHD37" s="180"/>
      <c r="WHE37" s="180"/>
      <c r="WHF37" s="180"/>
      <c r="WHG37" s="180"/>
      <c r="WHH37" s="180"/>
      <c r="WHI37" s="180"/>
      <c r="WHJ37" s="180"/>
      <c r="WHK37" s="180"/>
      <c r="WHL37" s="180"/>
      <c r="WHM37" s="180"/>
      <c r="WHN37" s="180"/>
      <c r="WHO37" s="180"/>
      <c r="WHP37" s="180"/>
      <c r="WHQ37" s="180"/>
      <c r="WHR37" s="180"/>
      <c r="WHS37" s="180"/>
      <c r="WHT37" s="180"/>
      <c r="WHU37" s="180"/>
      <c r="WHV37" s="180"/>
      <c r="WHW37" s="180"/>
      <c r="WHX37" s="180"/>
      <c r="WHY37" s="180"/>
      <c r="WHZ37" s="180"/>
      <c r="WIA37" s="180"/>
      <c r="WIB37" s="180"/>
      <c r="WIC37" s="180"/>
      <c r="WID37" s="180"/>
      <c r="WIE37" s="180"/>
      <c r="WIF37" s="180"/>
      <c r="WIG37" s="180"/>
      <c r="WIH37" s="180"/>
      <c r="WII37" s="180"/>
      <c r="WIJ37" s="180"/>
      <c r="WIK37" s="180"/>
      <c r="WIL37" s="180"/>
      <c r="WIM37" s="180"/>
      <c r="WIN37" s="180"/>
      <c r="WIO37" s="180"/>
      <c r="WIP37" s="180"/>
      <c r="WIQ37" s="180"/>
      <c r="WIR37" s="180"/>
      <c r="WIS37" s="180"/>
      <c r="WIT37" s="180"/>
      <c r="WIU37" s="180"/>
      <c r="WIV37" s="180"/>
      <c r="WIW37" s="180"/>
      <c r="WIX37" s="180"/>
      <c r="WIY37" s="180"/>
      <c r="WIZ37" s="180"/>
      <c r="WJA37" s="180"/>
      <c r="WJB37" s="180"/>
      <c r="WJC37" s="180"/>
      <c r="WJD37" s="180"/>
      <c r="WJE37" s="180"/>
      <c r="WJF37" s="180"/>
      <c r="WJG37" s="180"/>
      <c r="WJH37" s="180"/>
      <c r="WJI37" s="180"/>
      <c r="WJJ37" s="180"/>
      <c r="WJK37" s="180"/>
      <c r="WJL37" s="180"/>
      <c r="WJM37" s="180"/>
      <c r="WJN37" s="180"/>
      <c r="WJO37" s="180"/>
      <c r="WJP37" s="180"/>
      <c r="WJQ37" s="180"/>
      <c r="WJR37" s="180"/>
      <c r="WJS37" s="180"/>
      <c r="WJT37" s="180"/>
      <c r="WJU37" s="180"/>
      <c r="WJV37" s="180"/>
      <c r="WJW37" s="180"/>
      <c r="WJX37" s="180"/>
      <c r="WJY37" s="180"/>
      <c r="WJZ37" s="180"/>
      <c r="WKA37" s="180"/>
      <c r="WKB37" s="180"/>
      <c r="WKC37" s="180"/>
      <c r="WKD37" s="180"/>
      <c r="WKE37" s="180"/>
      <c r="WKF37" s="180"/>
      <c r="WKG37" s="180"/>
      <c r="WKH37" s="180"/>
      <c r="WKI37" s="180"/>
      <c r="WKJ37" s="180"/>
      <c r="WKK37" s="180"/>
      <c r="WKL37" s="180"/>
      <c r="WKM37" s="180"/>
      <c r="WKN37" s="180"/>
      <c r="WKO37" s="180"/>
      <c r="WKP37" s="180"/>
      <c r="WKQ37" s="180"/>
      <c r="WKR37" s="180"/>
      <c r="WKS37" s="180"/>
      <c r="WKT37" s="180"/>
      <c r="WKU37" s="180"/>
      <c r="WKV37" s="180"/>
      <c r="WKW37" s="180"/>
      <c r="WKX37" s="180"/>
      <c r="WKY37" s="180"/>
      <c r="WKZ37" s="180"/>
      <c r="WLA37" s="180"/>
      <c r="WLB37" s="180"/>
      <c r="WLC37" s="180"/>
      <c r="WLD37" s="180"/>
      <c r="WLE37" s="180"/>
      <c r="WLF37" s="180"/>
      <c r="WLG37" s="180"/>
      <c r="WLH37" s="180"/>
      <c r="WLI37" s="180"/>
      <c r="WLJ37" s="180"/>
      <c r="WLK37" s="180"/>
      <c r="WLL37" s="180"/>
      <c r="WLM37" s="180"/>
      <c r="WLN37" s="180"/>
      <c r="WLO37" s="180"/>
      <c r="WLP37" s="180"/>
      <c r="WLQ37" s="180"/>
      <c r="WLR37" s="180"/>
      <c r="WLS37" s="180"/>
      <c r="WLT37" s="180"/>
      <c r="WLU37" s="180"/>
      <c r="WLV37" s="180"/>
      <c r="WLW37" s="180"/>
      <c r="WLX37" s="180"/>
      <c r="WLY37" s="180"/>
      <c r="WLZ37" s="180"/>
      <c r="WMA37" s="180"/>
      <c r="WMB37" s="180"/>
      <c r="WMC37" s="180"/>
      <c r="WMD37" s="180"/>
      <c r="WME37" s="180"/>
      <c r="WMF37" s="180"/>
      <c r="WMG37" s="180"/>
      <c r="WMH37" s="180"/>
      <c r="WMI37" s="180"/>
      <c r="WMJ37" s="180"/>
      <c r="WMK37" s="180"/>
      <c r="WML37" s="180"/>
      <c r="WMM37" s="180"/>
      <c r="WMN37" s="180"/>
      <c r="WMO37" s="180"/>
      <c r="WMP37" s="180"/>
      <c r="WMQ37" s="180"/>
      <c r="WMR37" s="180"/>
      <c r="WMS37" s="180"/>
      <c r="WMT37" s="180"/>
      <c r="WMU37" s="180"/>
      <c r="WMV37" s="180"/>
      <c r="WMW37" s="180"/>
      <c r="WMX37" s="180"/>
      <c r="WMY37" s="180"/>
      <c r="WMZ37" s="180"/>
      <c r="WNA37" s="180"/>
      <c r="WNB37" s="180"/>
      <c r="WNC37" s="180"/>
      <c r="WND37" s="180"/>
      <c r="WNE37" s="180"/>
      <c r="WNF37" s="180"/>
      <c r="WNG37" s="180"/>
      <c r="WNH37" s="180"/>
      <c r="WNI37" s="180"/>
      <c r="WNJ37" s="180"/>
      <c r="WNK37" s="180"/>
      <c r="WNL37" s="180"/>
      <c r="WNM37" s="180"/>
      <c r="WNN37" s="180"/>
      <c r="WNO37" s="180"/>
      <c r="WNP37" s="180"/>
      <c r="WNQ37" s="180"/>
      <c r="WNR37" s="180"/>
      <c r="WNS37" s="180"/>
      <c r="WNT37" s="180"/>
      <c r="WNU37" s="180"/>
      <c r="WNV37" s="180"/>
      <c r="WNW37" s="180"/>
      <c r="WNX37" s="180"/>
      <c r="WNY37" s="180"/>
      <c r="WNZ37" s="180"/>
      <c r="WOA37" s="180"/>
      <c r="WOB37" s="180"/>
      <c r="WOC37" s="180"/>
      <c r="WOD37" s="180"/>
      <c r="WOE37" s="180"/>
      <c r="WOF37" s="180"/>
      <c r="WOG37" s="180"/>
      <c r="WOH37" s="180"/>
      <c r="WOI37" s="180"/>
      <c r="WOJ37" s="180"/>
      <c r="WOK37" s="180"/>
      <c r="WOL37" s="180"/>
      <c r="WOM37" s="180"/>
      <c r="WON37" s="180"/>
      <c r="WOO37" s="180"/>
      <c r="WOP37" s="180"/>
      <c r="WOQ37" s="180"/>
      <c r="WOR37" s="180"/>
      <c r="WOS37" s="180"/>
      <c r="WOT37" s="180"/>
      <c r="WOU37" s="180"/>
      <c r="WOV37" s="180"/>
      <c r="WOW37" s="180"/>
      <c r="WOX37" s="180"/>
      <c r="WOY37" s="180"/>
      <c r="WOZ37" s="180"/>
      <c r="WPA37" s="180"/>
      <c r="WPB37" s="180"/>
      <c r="WPC37" s="180"/>
      <c r="WPD37" s="180"/>
      <c r="WPE37" s="180"/>
      <c r="WPF37" s="180"/>
      <c r="WPG37" s="180"/>
      <c r="WPH37" s="180"/>
      <c r="WPI37" s="180"/>
      <c r="WPJ37" s="180"/>
      <c r="WPK37" s="180"/>
      <c r="WPL37" s="180"/>
      <c r="WPM37" s="180"/>
      <c r="WPN37" s="180"/>
      <c r="WPO37" s="180"/>
      <c r="WPP37" s="180"/>
      <c r="WPQ37" s="180"/>
      <c r="WPR37" s="180"/>
      <c r="WPS37" s="180"/>
      <c r="WPT37" s="180"/>
      <c r="WPU37" s="180"/>
      <c r="WPV37" s="180"/>
      <c r="WPW37" s="180"/>
      <c r="WPX37" s="180"/>
      <c r="WPY37" s="180"/>
      <c r="WPZ37" s="180"/>
      <c r="WQA37" s="180"/>
      <c r="WQB37" s="180"/>
      <c r="WQC37" s="180"/>
      <c r="WQD37" s="180"/>
      <c r="WQE37" s="180"/>
      <c r="WQF37" s="180"/>
      <c r="WQG37" s="180"/>
      <c r="WQH37" s="180"/>
      <c r="WQI37" s="180"/>
      <c r="WQJ37" s="180"/>
      <c r="WQK37" s="180"/>
      <c r="WQL37" s="180"/>
      <c r="WQM37" s="180"/>
      <c r="WQN37" s="180"/>
      <c r="WQO37" s="180"/>
      <c r="WQP37" s="180"/>
      <c r="WQQ37" s="180"/>
      <c r="WQR37" s="180"/>
      <c r="WQS37" s="180"/>
      <c r="WQT37" s="180"/>
      <c r="WQU37" s="180"/>
      <c r="WQV37" s="180"/>
      <c r="WQW37" s="180"/>
      <c r="WQX37" s="180"/>
      <c r="WQY37" s="180"/>
      <c r="WQZ37" s="180"/>
      <c r="WRA37" s="180"/>
      <c r="WRB37" s="180"/>
      <c r="WRC37" s="180"/>
      <c r="WRD37" s="180"/>
      <c r="WRE37" s="180"/>
      <c r="WRF37" s="180"/>
      <c r="WRG37" s="180"/>
      <c r="WRH37" s="180"/>
      <c r="WRI37" s="180"/>
      <c r="WRJ37" s="180"/>
      <c r="WRK37" s="180"/>
      <c r="WRL37" s="180"/>
      <c r="WRM37" s="180"/>
      <c r="WRN37" s="180"/>
      <c r="WRO37" s="180"/>
      <c r="WRP37" s="180"/>
      <c r="WRQ37" s="180"/>
      <c r="WRR37" s="180"/>
      <c r="WRS37" s="180"/>
      <c r="WRT37" s="180"/>
      <c r="WRU37" s="180"/>
      <c r="WRV37" s="180"/>
      <c r="WRW37" s="180"/>
      <c r="WRX37" s="180"/>
      <c r="WRY37" s="180"/>
      <c r="WRZ37" s="180"/>
      <c r="WSA37" s="180"/>
      <c r="WSB37" s="180"/>
      <c r="WSC37" s="180"/>
      <c r="WSD37" s="180"/>
      <c r="WSE37" s="180"/>
      <c r="WSF37" s="180"/>
      <c r="WSG37" s="180"/>
      <c r="WSH37" s="180"/>
      <c r="WSI37" s="180"/>
      <c r="WSJ37" s="180"/>
      <c r="WSK37" s="180"/>
      <c r="WSL37" s="180"/>
      <c r="WSM37" s="180"/>
      <c r="WSN37" s="180"/>
      <c r="WSO37" s="180"/>
      <c r="WSP37" s="180"/>
      <c r="WSQ37" s="180"/>
      <c r="WSR37" s="180"/>
      <c r="WSS37" s="180"/>
      <c r="WST37" s="180"/>
      <c r="WSU37" s="180"/>
      <c r="WSV37" s="180"/>
      <c r="WSW37" s="180"/>
      <c r="WSX37" s="180"/>
      <c r="WSY37" s="180"/>
      <c r="WSZ37" s="180"/>
      <c r="WTA37" s="180"/>
      <c r="WTB37" s="180"/>
      <c r="WTC37" s="180"/>
      <c r="WTD37" s="180"/>
      <c r="WTE37" s="180"/>
      <c r="WTF37" s="180"/>
      <c r="WTG37" s="180"/>
      <c r="WTH37" s="180"/>
      <c r="WTI37" s="180"/>
      <c r="WTJ37" s="180"/>
      <c r="WTK37" s="180"/>
      <c r="WTL37" s="180"/>
      <c r="WTM37" s="180"/>
      <c r="WTN37" s="180"/>
      <c r="WTO37" s="180"/>
      <c r="WTP37" s="180"/>
      <c r="WTQ37" s="180"/>
      <c r="WTR37" s="180"/>
      <c r="WTS37" s="180"/>
      <c r="WTT37" s="180"/>
      <c r="WTU37" s="180"/>
      <c r="WTV37" s="180"/>
      <c r="WTW37" s="180"/>
      <c r="WTX37" s="180"/>
      <c r="WTY37" s="180"/>
      <c r="WTZ37" s="180"/>
      <c r="WUA37" s="180"/>
      <c r="WUB37" s="180"/>
      <c r="WUC37" s="180"/>
      <c r="WUD37" s="180"/>
      <c r="WUE37" s="180"/>
      <c r="WUF37" s="180"/>
      <c r="WUG37" s="180"/>
      <c r="WUH37" s="180"/>
      <c r="WUI37" s="180"/>
      <c r="WUJ37" s="180"/>
      <c r="WUK37" s="180"/>
      <c r="WUL37" s="180"/>
      <c r="WUM37" s="180"/>
      <c r="WUN37" s="180"/>
      <c r="WUO37" s="180"/>
      <c r="WUP37" s="180"/>
      <c r="WUQ37" s="180"/>
      <c r="WUR37" s="180"/>
      <c r="WUS37" s="180"/>
      <c r="WUT37" s="180"/>
      <c r="WUU37" s="180"/>
      <c r="WUV37" s="180"/>
      <c r="WUW37" s="180"/>
      <c r="WUX37" s="180"/>
      <c r="WUY37" s="180"/>
      <c r="WUZ37" s="180"/>
      <c r="WVA37" s="180"/>
      <c r="WVB37" s="180"/>
      <c r="WVC37" s="180"/>
      <c r="WVD37" s="180"/>
      <c r="WVE37" s="180"/>
      <c r="WVF37" s="180"/>
      <c r="WVG37" s="180"/>
      <c r="WVH37" s="180"/>
      <c r="WVI37" s="180"/>
      <c r="WVJ37" s="180"/>
      <c r="WVK37" s="180"/>
      <c r="WVL37" s="180"/>
      <c r="WVM37" s="180"/>
      <c r="WVN37" s="180"/>
      <c r="WVO37" s="180"/>
      <c r="WVP37" s="180"/>
      <c r="WVQ37" s="180"/>
      <c r="WVR37" s="180"/>
      <c r="WVS37" s="180"/>
      <c r="WVT37" s="180"/>
      <c r="WVU37" s="180"/>
      <c r="WVV37" s="180"/>
      <c r="WVW37" s="180"/>
      <c r="WVX37" s="180"/>
      <c r="WVY37" s="180"/>
      <c r="WVZ37" s="180"/>
      <c r="WWA37" s="180"/>
      <c r="WWB37" s="180"/>
      <c r="WWC37" s="180"/>
      <c r="WWD37" s="180"/>
      <c r="WWE37" s="180"/>
      <c r="WWF37" s="180"/>
      <c r="WWG37" s="180"/>
      <c r="WWH37" s="180"/>
      <c r="WWI37" s="180"/>
      <c r="WWJ37" s="180"/>
      <c r="WWK37" s="180"/>
      <c r="WWL37" s="180"/>
      <c r="WWM37" s="180"/>
      <c r="WWN37" s="180"/>
      <c r="WWO37" s="180"/>
      <c r="WWP37" s="180"/>
      <c r="WWQ37" s="180"/>
      <c r="WWR37" s="180"/>
      <c r="WWS37" s="180"/>
      <c r="WWT37" s="180"/>
      <c r="WWU37" s="180"/>
      <c r="WWV37" s="180"/>
      <c r="WWW37" s="180"/>
      <c r="WWX37" s="180"/>
      <c r="WWY37" s="180"/>
      <c r="WWZ37" s="180"/>
      <c r="WXA37" s="180"/>
    </row>
    <row r="38" spans="1:16173" ht="3" customHeight="1">
      <c r="B38" s="2122"/>
      <c r="C38" s="2122"/>
      <c r="D38" s="2122"/>
      <c r="E38" s="2122"/>
      <c r="F38" s="2122"/>
      <c r="G38" s="2122"/>
      <c r="H38" s="2122"/>
      <c r="I38" s="2122"/>
      <c r="J38" s="2122"/>
      <c r="K38" s="2122"/>
      <c r="L38" s="2122"/>
      <c r="M38" s="2122"/>
      <c r="N38" s="2123"/>
      <c r="O38" s="820"/>
      <c r="P38" s="821"/>
      <c r="Q38" s="822"/>
      <c r="T38" s="821"/>
      <c r="U38" s="821"/>
      <c r="V38" s="821"/>
      <c r="W38" s="821"/>
      <c r="X38" s="821"/>
      <c r="Y38" s="189"/>
      <c r="Z38" s="189"/>
      <c r="AA38" s="189"/>
      <c r="AB38" s="276"/>
      <c r="AC38" s="275"/>
      <c r="AD38" s="275"/>
      <c r="AE38" s="275"/>
      <c r="AF38" s="275"/>
      <c r="AH38" s="276"/>
      <c r="AI38" s="823"/>
      <c r="AJ38" s="276"/>
      <c r="AK38" s="276"/>
      <c r="AL38" s="276"/>
      <c r="AM38" s="621"/>
      <c r="AN38" s="276"/>
      <c r="AO38" s="180"/>
      <c r="AP38" s="182"/>
      <c r="AQ38" s="582"/>
      <c r="AX38" s="272"/>
    </row>
    <row r="39" spans="1:16173" s="181" customFormat="1" ht="15" customHeight="1">
      <c r="A39" s="180"/>
      <c r="B39" s="2122"/>
      <c r="C39" s="2122"/>
      <c r="D39" s="2122"/>
      <c r="E39" s="2122"/>
      <c r="F39" s="2122"/>
      <c r="G39" s="2122"/>
      <c r="H39" s="2122"/>
      <c r="I39" s="2122"/>
      <c r="J39" s="2122"/>
      <c r="K39" s="2122"/>
      <c r="L39" s="2122"/>
      <c r="M39" s="2122"/>
      <c r="N39" s="2123"/>
      <c r="O39" s="820"/>
      <c r="P39" s="182" t="s">
        <v>2321</v>
      </c>
      <c r="Q39" s="822"/>
      <c r="R39" s="182"/>
      <c r="T39" s="182"/>
      <c r="U39" s="182"/>
      <c r="V39" s="182"/>
      <c r="W39" s="182"/>
      <c r="X39" s="182"/>
      <c r="Y39" s="182"/>
      <c r="Z39" s="182"/>
      <c r="AA39" s="182"/>
      <c r="AB39" s="1993">
        <f>Q198</f>
        <v>0</v>
      </c>
      <c r="AC39" s="1993"/>
      <c r="AD39" s="1993"/>
      <c r="AE39" s="1993"/>
      <c r="AF39" s="1993"/>
      <c r="AG39" s="1993"/>
      <c r="AH39" s="1993"/>
      <c r="AI39" s="1993"/>
      <c r="AJ39" s="1993"/>
      <c r="AK39" s="1993"/>
      <c r="AL39" s="1993"/>
      <c r="AM39" s="182" t="s">
        <v>2318</v>
      </c>
      <c r="AN39" s="474"/>
      <c r="AP39" s="274"/>
      <c r="AQ39" s="582"/>
      <c r="AT39" s="585"/>
      <c r="AU39" s="180"/>
      <c r="AW39" s="180"/>
      <c r="AX39" s="272"/>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c r="RG39" s="180"/>
      <c r="RH39" s="180"/>
      <c r="RI39" s="180"/>
      <c r="RJ39" s="180"/>
      <c r="RK39" s="180"/>
      <c r="RL39" s="180"/>
      <c r="RM39" s="180"/>
      <c r="RN39" s="180"/>
      <c r="RO39" s="180"/>
      <c r="RP39" s="180"/>
      <c r="RQ39" s="180"/>
      <c r="RR39" s="180"/>
      <c r="RS39" s="180"/>
      <c r="RT39" s="180"/>
      <c r="RU39" s="180"/>
      <c r="RV39" s="180"/>
      <c r="RW39" s="180"/>
      <c r="RX39" s="180"/>
      <c r="RY39" s="180"/>
      <c r="RZ39" s="180"/>
      <c r="SA39" s="180"/>
      <c r="SB39" s="180"/>
      <c r="SC39" s="180"/>
      <c r="SD39" s="180"/>
      <c r="SE39" s="180"/>
      <c r="SF39" s="180"/>
      <c r="SG39" s="180"/>
      <c r="SH39" s="180"/>
      <c r="SI39" s="180"/>
      <c r="SJ39" s="180"/>
      <c r="SK39" s="180"/>
      <c r="SL39" s="180"/>
      <c r="SM39" s="180"/>
      <c r="SN39" s="180"/>
      <c r="SO39" s="180"/>
      <c r="SP39" s="180"/>
      <c r="SQ39" s="180"/>
      <c r="SR39" s="180"/>
      <c r="SS39" s="180"/>
      <c r="ST39" s="180"/>
      <c r="SU39" s="180"/>
      <c r="SV39" s="180"/>
      <c r="SW39" s="180"/>
      <c r="SX39" s="180"/>
      <c r="SY39" s="180"/>
      <c r="SZ39" s="180"/>
      <c r="TA39" s="180"/>
      <c r="TB39" s="180"/>
      <c r="TC39" s="180"/>
      <c r="TD39" s="180"/>
      <c r="TE39" s="180"/>
      <c r="TF39" s="180"/>
      <c r="TG39" s="180"/>
      <c r="TH39" s="180"/>
      <c r="TI39" s="180"/>
      <c r="TJ39" s="180"/>
      <c r="TK39" s="180"/>
      <c r="TL39" s="180"/>
      <c r="TM39" s="180"/>
      <c r="TN39" s="180"/>
      <c r="TO39" s="180"/>
      <c r="TP39" s="180"/>
      <c r="TQ39" s="180"/>
      <c r="TR39" s="180"/>
      <c r="TS39" s="180"/>
      <c r="TT39" s="180"/>
      <c r="TU39" s="180"/>
      <c r="TV39" s="180"/>
      <c r="TW39" s="180"/>
      <c r="TX39" s="180"/>
      <c r="TY39" s="180"/>
      <c r="TZ39" s="180"/>
      <c r="UA39" s="180"/>
      <c r="UB39" s="180"/>
      <c r="UC39" s="180"/>
      <c r="UD39" s="180"/>
      <c r="UE39" s="180"/>
      <c r="UF39" s="180"/>
      <c r="UG39" s="180"/>
      <c r="UH39" s="180"/>
      <c r="UI39" s="180"/>
      <c r="UJ39" s="180"/>
      <c r="UK39" s="180"/>
      <c r="UL39" s="180"/>
      <c r="UM39" s="180"/>
      <c r="UN39" s="180"/>
      <c r="UO39" s="180"/>
      <c r="UP39" s="180"/>
      <c r="UQ39" s="180"/>
      <c r="UR39" s="180"/>
      <c r="US39" s="180"/>
      <c r="UT39" s="180"/>
      <c r="UU39" s="180"/>
      <c r="UV39" s="180"/>
      <c r="UW39" s="180"/>
      <c r="UX39" s="180"/>
      <c r="UY39" s="180"/>
      <c r="UZ39" s="180"/>
      <c r="VA39" s="180"/>
      <c r="VB39" s="180"/>
      <c r="VC39" s="180"/>
      <c r="VD39" s="180"/>
      <c r="VE39" s="180"/>
      <c r="VF39" s="180"/>
      <c r="VG39" s="180"/>
      <c r="VH39" s="180"/>
      <c r="VI39" s="180"/>
      <c r="VJ39" s="180"/>
      <c r="VK39" s="180"/>
      <c r="VL39" s="180"/>
      <c r="VM39" s="180"/>
      <c r="VN39" s="180"/>
      <c r="VO39" s="180"/>
      <c r="VP39" s="180"/>
      <c r="VQ39" s="180"/>
      <c r="VR39" s="180"/>
      <c r="VS39" s="180"/>
      <c r="VT39" s="180"/>
      <c r="VU39" s="180"/>
      <c r="VV39" s="180"/>
      <c r="VW39" s="180"/>
      <c r="VX39" s="180"/>
      <c r="VY39" s="180"/>
      <c r="VZ39" s="180"/>
      <c r="WA39" s="180"/>
      <c r="WB39" s="180"/>
      <c r="WC39" s="180"/>
      <c r="WD39" s="180"/>
      <c r="WE39" s="180"/>
      <c r="WF39" s="180"/>
      <c r="WG39" s="180"/>
      <c r="WH39" s="180"/>
      <c r="WI39" s="180"/>
      <c r="WJ39" s="180"/>
      <c r="WK39" s="180"/>
      <c r="WL39" s="180"/>
      <c r="WM39" s="180"/>
      <c r="WN39" s="180"/>
      <c r="WO39" s="180"/>
      <c r="WP39" s="180"/>
      <c r="WQ39" s="180"/>
      <c r="WR39" s="180"/>
      <c r="WS39" s="180"/>
      <c r="WT39" s="180"/>
      <c r="WU39" s="180"/>
      <c r="WV39" s="180"/>
      <c r="WW39" s="180"/>
      <c r="WX39" s="180"/>
      <c r="WY39" s="180"/>
      <c r="WZ39" s="180"/>
      <c r="XA39" s="180"/>
      <c r="XB39" s="180"/>
      <c r="XC39" s="180"/>
      <c r="XD39" s="180"/>
      <c r="XE39" s="180"/>
      <c r="XF39" s="180"/>
      <c r="XG39" s="180"/>
      <c r="XH39" s="180"/>
      <c r="XI39" s="180"/>
      <c r="XJ39" s="180"/>
      <c r="XK39" s="180"/>
      <c r="XL39" s="180"/>
      <c r="XM39" s="180"/>
      <c r="XN39" s="180"/>
      <c r="XO39" s="180"/>
      <c r="XP39" s="180"/>
      <c r="XQ39" s="180"/>
      <c r="XR39" s="180"/>
      <c r="XS39" s="180"/>
      <c r="XT39" s="180"/>
      <c r="XU39" s="180"/>
      <c r="XV39" s="180"/>
      <c r="XW39" s="180"/>
      <c r="XX39" s="180"/>
      <c r="XY39" s="180"/>
      <c r="XZ39" s="180"/>
      <c r="YA39" s="180"/>
      <c r="YB39" s="180"/>
      <c r="YC39" s="180"/>
      <c r="YD39" s="180"/>
      <c r="YE39" s="180"/>
      <c r="YF39" s="180"/>
      <c r="YG39" s="180"/>
      <c r="YH39" s="180"/>
      <c r="YI39" s="180"/>
      <c r="YJ39" s="180"/>
      <c r="YK39" s="180"/>
      <c r="YL39" s="180"/>
      <c r="YM39" s="180"/>
      <c r="YN39" s="180"/>
      <c r="YO39" s="180"/>
      <c r="YP39" s="180"/>
      <c r="YQ39" s="180"/>
      <c r="YR39" s="180"/>
      <c r="YS39" s="180"/>
      <c r="YT39" s="180"/>
      <c r="YU39" s="180"/>
      <c r="YV39" s="180"/>
      <c r="YW39" s="180"/>
      <c r="YX39" s="180"/>
      <c r="YY39" s="180"/>
      <c r="YZ39" s="180"/>
      <c r="ZA39" s="180"/>
      <c r="ZB39" s="180"/>
      <c r="ZC39" s="180"/>
      <c r="ZD39" s="180"/>
      <c r="ZE39" s="180"/>
      <c r="ZF39" s="180"/>
      <c r="ZG39" s="180"/>
      <c r="ZH39" s="180"/>
      <c r="ZI39" s="180"/>
      <c r="ZJ39" s="180"/>
      <c r="ZK39" s="180"/>
      <c r="ZL39" s="180"/>
      <c r="ZM39" s="180"/>
      <c r="ZN39" s="180"/>
      <c r="ZO39" s="180"/>
      <c r="ZP39" s="180"/>
      <c r="ZQ39" s="180"/>
      <c r="ZR39" s="180"/>
      <c r="ZS39" s="180"/>
      <c r="ZT39" s="180"/>
      <c r="ZU39" s="180"/>
      <c r="ZV39" s="180"/>
      <c r="ZW39" s="180"/>
      <c r="ZX39" s="180"/>
      <c r="ZY39" s="180"/>
      <c r="ZZ39" s="180"/>
      <c r="AAA39" s="180"/>
      <c r="AAB39" s="180"/>
      <c r="AAC39" s="180"/>
      <c r="AAD39" s="180"/>
      <c r="AAE39" s="180"/>
      <c r="AAF39" s="180"/>
      <c r="AAG39" s="180"/>
      <c r="AAH39" s="180"/>
      <c r="AAI39" s="180"/>
      <c r="AAJ39" s="180"/>
      <c r="AAK39" s="180"/>
      <c r="AAL39" s="180"/>
      <c r="AAM39" s="180"/>
      <c r="AAN39" s="180"/>
      <c r="AAO39" s="180"/>
      <c r="AAP39" s="180"/>
      <c r="AAQ39" s="180"/>
      <c r="AAR39" s="180"/>
      <c r="AAS39" s="180"/>
      <c r="AAT39" s="180"/>
      <c r="AAU39" s="180"/>
      <c r="AAV39" s="180"/>
      <c r="AAW39" s="180"/>
      <c r="AAX39" s="180"/>
      <c r="AAY39" s="180"/>
      <c r="AAZ39" s="180"/>
      <c r="ABA39" s="180"/>
      <c r="ABB39" s="180"/>
      <c r="ABC39" s="180"/>
      <c r="ABD39" s="180"/>
      <c r="ABE39" s="180"/>
      <c r="ABF39" s="180"/>
      <c r="ABG39" s="180"/>
      <c r="ABH39" s="180"/>
      <c r="ABI39" s="180"/>
      <c r="ABJ39" s="180"/>
      <c r="ABK39" s="180"/>
      <c r="ABL39" s="180"/>
      <c r="ABM39" s="180"/>
      <c r="ABN39" s="180"/>
      <c r="ABO39" s="180"/>
      <c r="ABP39" s="180"/>
      <c r="ABQ39" s="180"/>
      <c r="ABR39" s="180"/>
      <c r="ABS39" s="180"/>
      <c r="ABT39" s="180"/>
      <c r="ABU39" s="180"/>
      <c r="ABV39" s="180"/>
      <c r="ABW39" s="180"/>
      <c r="ABX39" s="180"/>
      <c r="ABY39" s="180"/>
      <c r="ABZ39" s="180"/>
      <c r="ACA39" s="180"/>
      <c r="ACB39" s="180"/>
      <c r="ACC39" s="180"/>
      <c r="ACD39" s="180"/>
      <c r="ACE39" s="180"/>
      <c r="ACF39" s="180"/>
      <c r="ACG39" s="180"/>
      <c r="ACH39" s="180"/>
      <c r="ACI39" s="180"/>
      <c r="ACJ39" s="180"/>
      <c r="ACK39" s="180"/>
      <c r="ACL39" s="180"/>
      <c r="ACM39" s="180"/>
      <c r="ACN39" s="180"/>
      <c r="ACO39" s="180"/>
      <c r="ACP39" s="180"/>
      <c r="ACQ39" s="180"/>
      <c r="ACR39" s="180"/>
      <c r="ACS39" s="180"/>
      <c r="ACT39" s="180"/>
      <c r="ACU39" s="180"/>
      <c r="ACV39" s="180"/>
      <c r="ACW39" s="180"/>
      <c r="ACX39" s="180"/>
      <c r="ACY39" s="180"/>
      <c r="ACZ39" s="180"/>
      <c r="ADA39" s="180"/>
      <c r="ADB39" s="180"/>
      <c r="ADC39" s="180"/>
      <c r="ADD39" s="180"/>
      <c r="ADE39" s="180"/>
      <c r="ADF39" s="180"/>
      <c r="ADG39" s="180"/>
      <c r="ADH39" s="180"/>
      <c r="ADI39" s="180"/>
      <c r="ADJ39" s="180"/>
      <c r="ADK39" s="180"/>
      <c r="ADL39" s="180"/>
      <c r="ADM39" s="180"/>
      <c r="ADN39" s="180"/>
      <c r="ADO39" s="180"/>
      <c r="ADP39" s="180"/>
      <c r="ADQ39" s="180"/>
      <c r="ADR39" s="180"/>
      <c r="ADS39" s="180"/>
      <c r="ADT39" s="180"/>
      <c r="ADU39" s="180"/>
      <c r="ADV39" s="180"/>
      <c r="ADW39" s="180"/>
      <c r="ADX39" s="180"/>
      <c r="ADY39" s="180"/>
      <c r="ADZ39" s="180"/>
      <c r="AEA39" s="180"/>
      <c r="AEB39" s="180"/>
      <c r="AEC39" s="180"/>
      <c r="AED39" s="180"/>
      <c r="AEE39" s="180"/>
      <c r="AEF39" s="180"/>
      <c r="AEG39" s="180"/>
      <c r="AEH39" s="180"/>
      <c r="AEI39" s="180"/>
      <c r="AEJ39" s="180"/>
      <c r="AEK39" s="180"/>
      <c r="AEL39" s="180"/>
      <c r="AEM39" s="180"/>
      <c r="AEN39" s="180"/>
      <c r="AEO39" s="180"/>
      <c r="AEP39" s="180"/>
      <c r="AEQ39" s="180"/>
      <c r="AER39" s="180"/>
      <c r="AES39" s="180"/>
      <c r="AET39" s="180"/>
      <c r="AEU39" s="180"/>
      <c r="AEV39" s="180"/>
      <c r="AEW39" s="180"/>
      <c r="AEX39" s="180"/>
      <c r="AEY39" s="180"/>
      <c r="AEZ39" s="180"/>
      <c r="AFA39" s="180"/>
      <c r="AFB39" s="180"/>
      <c r="AFC39" s="180"/>
      <c r="AFD39" s="180"/>
      <c r="AFE39" s="180"/>
      <c r="AFF39" s="180"/>
      <c r="AFG39" s="180"/>
      <c r="AFH39" s="180"/>
      <c r="AFI39" s="180"/>
      <c r="AFJ39" s="180"/>
      <c r="AFK39" s="180"/>
      <c r="AFL39" s="180"/>
      <c r="AFM39" s="180"/>
      <c r="AFN39" s="180"/>
      <c r="AFO39" s="180"/>
      <c r="AFP39" s="180"/>
      <c r="AFQ39" s="180"/>
      <c r="AFR39" s="180"/>
      <c r="AFS39" s="180"/>
      <c r="AFT39" s="180"/>
      <c r="AFU39" s="180"/>
      <c r="AFV39" s="180"/>
      <c r="AFW39" s="180"/>
      <c r="AFX39" s="180"/>
      <c r="AFY39" s="180"/>
      <c r="AFZ39" s="180"/>
      <c r="AGA39" s="180"/>
      <c r="AGB39" s="180"/>
      <c r="AGC39" s="180"/>
      <c r="AGD39" s="180"/>
      <c r="AGE39" s="180"/>
      <c r="AGF39" s="180"/>
      <c r="AGG39" s="180"/>
      <c r="AGH39" s="180"/>
      <c r="AGI39" s="180"/>
      <c r="AGJ39" s="180"/>
      <c r="AGK39" s="180"/>
      <c r="AGL39" s="180"/>
      <c r="AGM39" s="180"/>
      <c r="AGN39" s="180"/>
      <c r="AGO39" s="180"/>
      <c r="AGP39" s="180"/>
      <c r="AGQ39" s="180"/>
      <c r="AGR39" s="180"/>
      <c r="AGS39" s="180"/>
      <c r="AGT39" s="180"/>
      <c r="AGU39" s="180"/>
      <c r="AGV39" s="180"/>
      <c r="AGW39" s="180"/>
      <c r="AGX39" s="180"/>
      <c r="AGY39" s="180"/>
      <c r="AGZ39" s="180"/>
      <c r="AHA39" s="180"/>
      <c r="AHB39" s="180"/>
      <c r="AHC39" s="180"/>
      <c r="AHD39" s="180"/>
      <c r="AHE39" s="180"/>
      <c r="AHF39" s="180"/>
      <c r="AHG39" s="180"/>
      <c r="AHH39" s="180"/>
      <c r="AHI39" s="180"/>
      <c r="AHJ39" s="180"/>
      <c r="AHK39" s="180"/>
      <c r="AHL39" s="180"/>
      <c r="AHM39" s="180"/>
      <c r="AHN39" s="180"/>
      <c r="AHO39" s="180"/>
      <c r="AHP39" s="180"/>
      <c r="AHQ39" s="180"/>
      <c r="AHR39" s="180"/>
      <c r="AHS39" s="180"/>
      <c r="AHT39" s="180"/>
      <c r="AHU39" s="180"/>
      <c r="AHV39" s="180"/>
      <c r="AHW39" s="180"/>
      <c r="AHX39" s="180"/>
      <c r="AHY39" s="180"/>
      <c r="AHZ39" s="180"/>
      <c r="AIA39" s="180"/>
      <c r="AIB39" s="180"/>
      <c r="AIC39" s="180"/>
      <c r="AID39" s="180"/>
      <c r="AIE39" s="180"/>
      <c r="AIF39" s="180"/>
      <c r="AIG39" s="180"/>
      <c r="AIH39" s="180"/>
      <c r="AII39" s="180"/>
      <c r="AIJ39" s="180"/>
      <c r="AIK39" s="180"/>
      <c r="AIL39" s="180"/>
      <c r="AIM39" s="180"/>
      <c r="AIN39" s="180"/>
      <c r="AIO39" s="180"/>
      <c r="AIP39" s="180"/>
      <c r="AIQ39" s="180"/>
      <c r="AIR39" s="180"/>
      <c r="AIS39" s="180"/>
      <c r="AIT39" s="180"/>
      <c r="AIU39" s="180"/>
      <c r="AIV39" s="180"/>
      <c r="AIW39" s="180"/>
      <c r="AIX39" s="180"/>
      <c r="AIY39" s="180"/>
      <c r="AIZ39" s="180"/>
      <c r="AJA39" s="180"/>
      <c r="AJB39" s="180"/>
      <c r="AJC39" s="180"/>
      <c r="AJD39" s="180"/>
      <c r="AJE39" s="180"/>
      <c r="AJF39" s="180"/>
      <c r="AJG39" s="180"/>
      <c r="AJH39" s="180"/>
      <c r="AJI39" s="180"/>
      <c r="AJJ39" s="180"/>
      <c r="AJK39" s="180"/>
      <c r="AJL39" s="180"/>
      <c r="AJM39" s="180"/>
      <c r="AJN39" s="180"/>
      <c r="AJO39" s="180"/>
      <c r="AJP39" s="180"/>
      <c r="AJQ39" s="180"/>
      <c r="AJR39" s="180"/>
      <c r="AJS39" s="180"/>
      <c r="AJT39" s="180"/>
      <c r="AJU39" s="180"/>
      <c r="AJV39" s="180"/>
      <c r="AJW39" s="180"/>
      <c r="AJX39" s="180"/>
      <c r="AJY39" s="180"/>
      <c r="AJZ39" s="180"/>
      <c r="AKA39" s="180"/>
      <c r="AKB39" s="180"/>
      <c r="AKC39" s="180"/>
      <c r="AKD39" s="180"/>
      <c r="AKE39" s="180"/>
      <c r="AKF39" s="180"/>
      <c r="AKG39" s="180"/>
      <c r="AKH39" s="180"/>
      <c r="AKI39" s="180"/>
      <c r="AKJ39" s="180"/>
      <c r="AKK39" s="180"/>
      <c r="AKL39" s="180"/>
      <c r="AKM39" s="180"/>
      <c r="AKN39" s="180"/>
      <c r="AKO39" s="180"/>
      <c r="AKP39" s="180"/>
      <c r="AKQ39" s="180"/>
      <c r="AKR39" s="180"/>
      <c r="AKS39" s="180"/>
      <c r="AKT39" s="180"/>
      <c r="AKU39" s="180"/>
      <c r="AKV39" s="180"/>
      <c r="AKW39" s="180"/>
      <c r="AKX39" s="180"/>
      <c r="AKY39" s="180"/>
      <c r="AKZ39" s="180"/>
      <c r="ALA39" s="180"/>
      <c r="ALB39" s="180"/>
      <c r="ALC39" s="180"/>
      <c r="ALD39" s="180"/>
      <c r="ALE39" s="180"/>
      <c r="ALF39" s="180"/>
      <c r="ALG39" s="180"/>
      <c r="ALH39" s="180"/>
      <c r="ALI39" s="180"/>
      <c r="ALJ39" s="180"/>
      <c r="ALK39" s="180"/>
      <c r="ALL39" s="180"/>
      <c r="ALM39" s="180"/>
      <c r="ALN39" s="180"/>
      <c r="ALO39" s="180"/>
      <c r="ALP39" s="180"/>
      <c r="ALQ39" s="180"/>
      <c r="ALR39" s="180"/>
      <c r="ALS39" s="180"/>
      <c r="ALT39" s="180"/>
      <c r="ALU39" s="180"/>
      <c r="ALV39" s="180"/>
      <c r="ALW39" s="180"/>
      <c r="ALX39" s="180"/>
      <c r="ALY39" s="180"/>
      <c r="ALZ39" s="180"/>
      <c r="AMA39" s="180"/>
      <c r="AMB39" s="180"/>
      <c r="AMC39" s="180"/>
      <c r="AMD39" s="180"/>
      <c r="AME39" s="180"/>
      <c r="AMF39" s="180"/>
      <c r="AMG39" s="180"/>
      <c r="AMH39" s="180"/>
      <c r="AMI39" s="180"/>
      <c r="AMJ39" s="180"/>
      <c r="AMK39" s="180"/>
      <c r="AML39" s="180"/>
      <c r="AMM39" s="180"/>
      <c r="AMN39" s="180"/>
      <c r="AMO39" s="180"/>
      <c r="AMP39" s="180"/>
      <c r="AMQ39" s="180"/>
      <c r="AMR39" s="180"/>
      <c r="AMS39" s="180"/>
      <c r="AMT39" s="180"/>
      <c r="AMU39" s="180"/>
      <c r="AMV39" s="180"/>
      <c r="AMW39" s="180"/>
      <c r="AMX39" s="180"/>
      <c r="AMY39" s="180"/>
      <c r="AMZ39" s="180"/>
      <c r="ANA39" s="180"/>
      <c r="ANB39" s="180"/>
      <c r="ANC39" s="180"/>
      <c r="AND39" s="180"/>
      <c r="ANE39" s="180"/>
      <c r="ANF39" s="180"/>
      <c r="ANG39" s="180"/>
      <c r="ANH39" s="180"/>
      <c r="ANI39" s="180"/>
      <c r="ANJ39" s="180"/>
      <c r="ANK39" s="180"/>
      <c r="ANL39" s="180"/>
      <c r="ANM39" s="180"/>
      <c r="ANN39" s="180"/>
      <c r="ANO39" s="180"/>
      <c r="ANP39" s="180"/>
      <c r="ANQ39" s="180"/>
      <c r="ANR39" s="180"/>
      <c r="ANS39" s="180"/>
      <c r="ANT39" s="180"/>
      <c r="ANU39" s="180"/>
      <c r="ANV39" s="180"/>
      <c r="ANW39" s="180"/>
      <c r="ANX39" s="180"/>
      <c r="ANY39" s="180"/>
      <c r="ANZ39" s="180"/>
      <c r="AOA39" s="180"/>
      <c r="AOB39" s="180"/>
      <c r="AOC39" s="180"/>
      <c r="AOD39" s="180"/>
      <c r="AOE39" s="180"/>
      <c r="AOF39" s="180"/>
      <c r="AOG39" s="180"/>
      <c r="AOH39" s="180"/>
      <c r="AOI39" s="180"/>
      <c r="AOJ39" s="180"/>
      <c r="AOK39" s="180"/>
      <c r="AOL39" s="180"/>
      <c r="AOM39" s="180"/>
      <c r="AON39" s="180"/>
      <c r="AOO39" s="180"/>
      <c r="AOP39" s="180"/>
      <c r="AOQ39" s="180"/>
      <c r="AOR39" s="180"/>
      <c r="AOS39" s="180"/>
      <c r="AOT39" s="180"/>
      <c r="AOU39" s="180"/>
      <c r="AOV39" s="180"/>
      <c r="AOW39" s="180"/>
      <c r="AOX39" s="180"/>
      <c r="AOY39" s="180"/>
      <c r="AOZ39" s="180"/>
      <c r="APA39" s="180"/>
      <c r="APB39" s="180"/>
      <c r="APC39" s="180"/>
      <c r="APD39" s="180"/>
      <c r="APE39" s="180"/>
      <c r="APF39" s="180"/>
      <c r="APG39" s="180"/>
      <c r="APH39" s="180"/>
      <c r="API39" s="180"/>
      <c r="APJ39" s="180"/>
      <c r="APK39" s="180"/>
      <c r="APL39" s="180"/>
      <c r="APM39" s="180"/>
      <c r="APN39" s="180"/>
      <c r="APO39" s="180"/>
      <c r="APP39" s="180"/>
      <c r="APQ39" s="180"/>
      <c r="APR39" s="180"/>
      <c r="APS39" s="180"/>
      <c r="APT39" s="180"/>
      <c r="APU39" s="180"/>
      <c r="APV39" s="180"/>
      <c r="APW39" s="180"/>
      <c r="APX39" s="180"/>
      <c r="APY39" s="180"/>
      <c r="APZ39" s="180"/>
      <c r="AQA39" s="180"/>
      <c r="AQB39" s="180"/>
      <c r="AQC39" s="180"/>
      <c r="AQD39" s="180"/>
      <c r="AQE39" s="180"/>
      <c r="AQF39" s="180"/>
      <c r="AQG39" s="180"/>
      <c r="AQH39" s="180"/>
      <c r="AQI39" s="180"/>
      <c r="AQJ39" s="180"/>
      <c r="AQK39" s="180"/>
      <c r="AQL39" s="180"/>
      <c r="AQM39" s="180"/>
      <c r="AQN39" s="180"/>
      <c r="AQO39" s="180"/>
      <c r="AQP39" s="180"/>
      <c r="AQQ39" s="180"/>
      <c r="AQR39" s="180"/>
      <c r="AQS39" s="180"/>
      <c r="AQT39" s="180"/>
      <c r="AQU39" s="180"/>
      <c r="AQV39" s="180"/>
      <c r="AQW39" s="180"/>
      <c r="AQX39" s="180"/>
      <c r="AQY39" s="180"/>
      <c r="AQZ39" s="180"/>
      <c r="ARA39" s="180"/>
      <c r="ARB39" s="180"/>
      <c r="ARC39" s="180"/>
      <c r="ARD39" s="180"/>
      <c r="ARE39" s="180"/>
      <c r="ARF39" s="180"/>
      <c r="ARG39" s="180"/>
      <c r="ARH39" s="180"/>
      <c r="ARI39" s="180"/>
      <c r="ARJ39" s="180"/>
      <c r="ARK39" s="180"/>
      <c r="ARL39" s="180"/>
      <c r="ARM39" s="180"/>
      <c r="ARN39" s="180"/>
      <c r="ARO39" s="180"/>
      <c r="ARP39" s="180"/>
      <c r="ARQ39" s="180"/>
      <c r="ARR39" s="180"/>
      <c r="ARS39" s="180"/>
      <c r="ART39" s="180"/>
      <c r="ARU39" s="180"/>
      <c r="ARV39" s="180"/>
      <c r="ARW39" s="180"/>
      <c r="ARX39" s="180"/>
      <c r="ARY39" s="180"/>
      <c r="ARZ39" s="180"/>
      <c r="ASA39" s="180"/>
      <c r="ASB39" s="180"/>
      <c r="ASC39" s="180"/>
      <c r="ASD39" s="180"/>
      <c r="ASE39" s="180"/>
      <c r="ASF39" s="180"/>
      <c r="ASG39" s="180"/>
      <c r="ASH39" s="180"/>
      <c r="ASI39" s="180"/>
      <c r="ASJ39" s="180"/>
      <c r="ASK39" s="180"/>
      <c r="ASL39" s="180"/>
      <c r="ASM39" s="180"/>
      <c r="ASN39" s="180"/>
      <c r="ASO39" s="180"/>
      <c r="ASP39" s="180"/>
      <c r="ASQ39" s="180"/>
      <c r="ASR39" s="180"/>
      <c r="ASS39" s="180"/>
      <c r="AST39" s="180"/>
      <c r="ASU39" s="180"/>
      <c r="ASV39" s="180"/>
      <c r="ASW39" s="180"/>
      <c r="ASX39" s="180"/>
      <c r="ASY39" s="180"/>
      <c r="ASZ39" s="180"/>
      <c r="ATA39" s="180"/>
      <c r="ATB39" s="180"/>
      <c r="ATC39" s="180"/>
      <c r="ATD39" s="180"/>
      <c r="ATE39" s="180"/>
      <c r="ATF39" s="180"/>
      <c r="ATG39" s="180"/>
      <c r="ATH39" s="180"/>
      <c r="ATI39" s="180"/>
      <c r="ATJ39" s="180"/>
      <c r="ATK39" s="180"/>
      <c r="ATL39" s="180"/>
      <c r="ATM39" s="180"/>
      <c r="ATN39" s="180"/>
      <c r="ATO39" s="180"/>
      <c r="ATP39" s="180"/>
      <c r="ATQ39" s="180"/>
      <c r="ATR39" s="180"/>
      <c r="ATS39" s="180"/>
      <c r="ATT39" s="180"/>
      <c r="ATU39" s="180"/>
      <c r="ATV39" s="180"/>
      <c r="ATW39" s="180"/>
      <c r="ATX39" s="180"/>
      <c r="ATY39" s="180"/>
      <c r="ATZ39" s="180"/>
      <c r="AUA39" s="180"/>
      <c r="AUB39" s="180"/>
      <c r="AUC39" s="180"/>
      <c r="AUD39" s="180"/>
      <c r="AUE39" s="180"/>
      <c r="AUF39" s="180"/>
      <c r="AUG39" s="180"/>
      <c r="AUH39" s="180"/>
      <c r="AUI39" s="180"/>
      <c r="AUJ39" s="180"/>
      <c r="AUK39" s="180"/>
      <c r="AUL39" s="180"/>
      <c r="AUM39" s="180"/>
      <c r="AUN39" s="180"/>
      <c r="AUO39" s="180"/>
      <c r="AUP39" s="180"/>
      <c r="AUQ39" s="180"/>
      <c r="AUR39" s="180"/>
      <c r="AUS39" s="180"/>
      <c r="AUT39" s="180"/>
      <c r="AUU39" s="180"/>
      <c r="AUV39" s="180"/>
      <c r="AUW39" s="180"/>
      <c r="AUX39" s="180"/>
      <c r="AUY39" s="180"/>
      <c r="AUZ39" s="180"/>
      <c r="AVA39" s="180"/>
      <c r="AVB39" s="180"/>
      <c r="AVC39" s="180"/>
      <c r="AVD39" s="180"/>
      <c r="AVE39" s="180"/>
      <c r="AVF39" s="180"/>
      <c r="AVG39" s="180"/>
      <c r="AVH39" s="180"/>
      <c r="AVI39" s="180"/>
      <c r="AVJ39" s="180"/>
      <c r="AVK39" s="180"/>
      <c r="AVL39" s="180"/>
      <c r="AVM39" s="180"/>
      <c r="AVN39" s="180"/>
      <c r="AVO39" s="180"/>
      <c r="AVP39" s="180"/>
      <c r="AVQ39" s="180"/>
      <c r="AVR39" s="180"/>
      <c r="AVS39" s="180"/>
      <c r="AVT39" s="180"/>
      <c r="AVU39" s="180"/>
      <c r="AVV39" s="180"/>
      <c r="AVW39" s="180"/>
      <c r="AVX39" s="180"/>
      <c r="AVY39" s="180"/>
      <c r="AVZ39" s="180"/>
      <c r="AWA39" s="180"/>
      <c r="AWB39" s="180"/>
      <c r="AWC39" s="180"/>
      <c r="AWD39" s="180"/>
      <c r="AWE39" s="180"/>
      <c r="AWF39" s="180"/>
      <c r="AWG39" s="180"/>
      <c r="AWH39" s="180"/>
      <c r="AWI39" s="180"/>
      <c r="AWJ39" s="180"/>
      <c r="AWK39" s="180"/>
      <c r="AWL39" s="180"/>
      <c r="AWM39" s="180"/>
      <c r="AWN39" s="180"/>
      <c r="AWO39" s="180"/>
      <c r="AWP39" s="180"/>
      <c r="AWQ39" s="180"/>
      <c r="AWR39" s="180"/>
      <c r="AWS39" s="180"/>
      <c r="AWT39" s="180"/>
      <c r="AWU39" s="180"/>
      <c r="AWV39" s="180"/>
      <c r="AWW39" s="180"/>
      <c r="AWX39" s="180"/>
      <c r="AWY39" s="180"/>
      <c r="AWZ39" s="180"/>
      <c r="AXA39" s="180"/>
      <c r="AXB39" s="180"/>
      <c r="AXC39" s="180"/>
      <c r="AXD39" s="180"/>
      <c r="AXE39" s="180"/>
      <c r="AXF39" s="180"/>
      <c r="AXG39" s="180"/>
      <c r="AXH39" s="180"/>
      <c r="AXI39" s="180"/>
      <c r="AXJ39" s="180"/>
      <c r="AXK39" s="180"/>
      <c r="AXL39" s="180"/>
      <c r="AXM39" s="180"/>
      <c r="AXN39" s="180"/>
      <c r="AXO39" s="180"/>
      <c r="AXP39" s="180"/>
      <c r="AXQ39" s="180"/>
      <c r="AXR39" s="180"/>
      <c r="AXS39" s="180"/>
      <c r="AXT39" s="180"/>
      <c r="AXU39" s="180"/>
      <c r="AXV39" s="180"/>
      <c r="AXW39" s="180"/>
      <c r="AXX39" s="180"/>
      <c r="AXY39" s="180"/>
      <c r="AXZ39" s="180"/>
      <c r="AYA39" s="180"/>
      <c r="AYB39" s="180"/>
      <c r="AYC39" s="180"/>
      <c r="AYD39" s="180"/>
      <c r="AYE39" s="180"/>
      <c r="AYF39" s="180"/>
      <c r="AYG39" s="180"/>
      <c r="AYH39" s="180"/>
      <c r="AYI39" s="180"/>
      <c r="AYJ39" s="180"/>
      <c r="AYK39" s="180"/>
      <c r="AYL39" s="180"/>
      <c r="AYM39" s="180"/>
      <c r="AYN39" s="180"/>
      <c r="AYO39" s="180"/>
      <c r="AYP39" s="180"/>
      <c r="AYQ39" s="180"/>
      <c r="AYR39" s="180"/>
      <c r="AYS39" s="180"/>
      <c r="AYT39" s="180"/>
      <c r="AYU39" s="180"/>
      <c r="AYV39" s="180"/>
      <c r="AYW39" s="180"/>
      <c r="AYX39" s="180"/>
      <c r="AYY39" s="180"/>
      <c r="AYZ39" s="180"/>
      <c r="AZA39" s="180"/>
      <c r="AZB39" s="180"/>
      <c r="AZC39" s="180"/>
      <c r="AZD39" s="180"/>
      <c r="AZE39" s="180"/>
      <c r="AZF39" s="180"/>
      <c r="AZG39" s="180"/>
      <c r="AZH39" s="180"/>
      <c r="AZI39" s="180"/>
      <c r="AZJ39" s="180"/>
      <c r="AZK39" s="180"/>
      <c r="AZL39" s="180"/>
      <c r="AZM39" s="180"/>
      <c r="AZN39" s="180"/>
      <c r="AZO39" s="180"/>
      <c r="AZP39" s="180"/>
      <c r="AZQ39" s="180"/>
      <c r="AZR39" s="180"/>
      <c r="AZS39" s="180"/>
      <c r="AZT39" s="180"/>
      <c r="AZU39" s="180"/>
      <c r="AZV39" s="180"/>
      <c r="AZW39" s="180"/>
      <c r="AZX39" s="180"/>
      <c r="AZY39" s="180"/>
      <c r="AZZ39" s="180"/>
      <c r="BAA39" s="180"/>
      <c r="BAB39" s="180"/>
      <c r="BAC39" s="180"/>
      <c r="BAD39" s="180"/>
      <c r="BAE39" s="180"/>
      <c r="BAF39" s="180"/>
      <c r="BAG39" s="180"/>
      <c r="BAH39" s="180"/>
      <c r="BAI39" s="180"/>
      <c r="BAJ39" s="180"/>
      <c r="BAK39" s="180"/>
      <c r="BAL39" s="180"/>
      <c r="BAM39" s="180"/>
      <c r="BAN39" s="180"/>
      <c r="BAO39" s="180"/>
      <c r="BAP39" s="180"/>
      <c r="BAQ39" s="180"/>
      <c r="BAR39" s="180"/>
      <c r="BAS39" s="180"/>
      <c r="BAT39" s="180"/>
      <c r="BAU39" s="180"/>
      <c r="BAV39" s="180"/>
      <c r="BAW39" s="180"/>
      <c r="BAX39" s="180"/>
      <c r="BAY39" s="180"/>
      <c r="BAZ39" s="180"/>
      <c r="BBA39" s="180"/>
      <c r="BBB39" s="180"/>
      <c r="BBC39" s="180"/>
      <c r="BBD39" s="180"/>
      <c r="BBE39" s="180"/>
      <c r="BBF39" s="180"/>
      <c r="BBG39" s="180"/>
      <c r="BBH39" s="180"/>
      <c r="BBI39" s="180"/>
      <c r="BBJ39" s="180"/>
      <c r="BBK39" s="180"/>
      <c r="BBL39" s="180"/>
      <c r="BBM39" s="180"/>
      <c r="BBN39" s="180"/>
      <c r="BBO39" s="180"/>
      <c r="BBP39" s="180"/>
      <c r="BBQ39" s="180"/>
      <c r="BBR39" s="180"/>
      <c r="BBS39" s="180"/>
      <c r="BBT39" s="180"/>
      <c r="BBU39" s="180"/>
      <c r="BBV39" s="180"/>
      <c r="BBW39" s="180"/>
      <c r="BBX39" s="180"/>
      <c r="BBY39" s="180"/>
      <c r="BBZ39" s="180"/>
      <c r="BCA39" s="180"/>
      <c r="BCB39" s="180"/>
      <c r="BCC39" s="180"/>
      <c r="BCD39" s="180"/>
      <c r="BCE39" s="180"/>
      <c r="BCF39" s="180"/>
      <c r="BCG39" s="180"/>
      <c r="BCH39" s="180"/>
      <c r="BCI39" s="180"/>
      <c r="BCJ39" s="180"/>
      <c r="BCK39" s="180"/>
      <c r="BCL39" s="180"/>
      <c r="BCM39" s="180"/>
      <c r="BCN39" s="180"/>
      <c r="BCO39" s="180"/>
      <c r="BCP39" s="180"/>
      <c r="BCQ39" s="180"/>
      <c r="BCR39" s="180"/>
      <c r="BCS39" s="180"/>
      <c r="BCT39" s="180"/>
      <c r="BCU39" s="180"/>
      <c r="BCV39" s="180"/>
      <c r="BCW39" s="180"/>
      <c r="BCX39" s="180"/>
      <c r="BCY39" s="180"/>
      <c r="BCZ39" s="180"/>
      <c r="BDA39" s="180"/>
      <c r="BDB39" s="180"/>
      <c r="BDC39" s="180"/>
      <c r="BDD39" s="180"/>
      <c r="BDE39" s="180"/>
      <c r="BDF39" s="180"/>
      <c r="BDG39" s="180"/>
      <c r="BDH39" s="180"/>
      <c r="BDI39" s="180"/>
      <c r="BDJ39" s="180"/>
      <c r="BDK39" s="180"/>
      <c r="BDL39" s="180"/>
      <c r="BDM39" s="180"/>
      <c r="BDN39" s="180"/>
      <c r="BDO39" s="180"/>
      <c r="BDP39" s="180"/>
      <c r="BDQ39" s="180"/>
      <c r="BDR39" s="180"/>
      <c r="BDS39" s="180"/>
      <c r="BDT39" s="180"/>
      <c r="BDU39" s="180"/>
      <c r="BDV39" s="180"/>
      <c r="BDW39" s="180"/>
      <c r="BDX39" s="180"/>
      <c r="BDY39" s="180"/>
      <c r="BDZ39" s="180"/>
      <c r="BEA39" s="180"/>
      <c r="BEB39" s="180"/>
      <c r="BEC39" s="180"/>
      <c r="BED39" s="180"/>
      <c r="BEE39" s="180"/>
      <c r="BEF39" s="180"/>
      <c r="BEG39" s="180"/>
      <c r="BEH39" s="180"/>
      <c r="BEI39" s="180"/>
      <c r="BEJ39" s="180"/>
      <c r="BEK39" s="180"/>
      <c r="BEL39" s="180"/>
      <c r="BEM39" s="180"/>
      <c r="BEN39" s="180"/>
      <c r="BEO39" s="180"/>
      <c r="BEP39" s="180"/>
      <c r="BEQ39" s="180"/>
      <c r="BER39" s="180"/>
      <c r="BES39" s="180"/>
      <c r="BET39" s="180"/>
      <c r="BEU39" s="180"/>
      <c r="BEV39" s="180"/>
      <c r="BEW39" s="180"/>
      <c r="BEX39" s="180"/>
      <c r="BEY39" s="180"/>
      <c r="BEZ39" s="180"/>
      <c r="BFA39" s="180"/>
      <c r="BFB39" s="180"/>
      <c r="BFC39" s="180"/>
      <c r="BFD39" s="180"/>
      <c r="BFE39" s="180"/>
      <c r="BFF39" s="180"/>
      <c r="BFG39" s="180"/>
      <c r="BFH39" s="180"/>
      <c r="BFI39" s="180"/>
      <c r="BFJ39" s="180"/>
      <c r="BFK39" s="180"/>
      <c r="BFL39" s="180"/>
      <c r="BFM39" s="180"/>
      <c r="BFN39" s="180"/>
      <c r="BFO39" s="180"/>
      <c r="BFP39" s="180"/>
      <c r="BFQ39" s="180"/>
      <c r="BFR39" s="180"/>
      <c r="BFS39" s="180"/>
      <c r="BFT39" s="180"/>
      <c r="BFU39" s="180"/>
      <c r="BFV39" s="180"/>
      <c r="BFW39" s="180"/>
      <c r="BFX39" s="180"/>
      <c r="BFY39" s="180"/>
      <c r="BFZ39" s="180"/>
      <c r="BGA39" s="180"/>
      <c r="BGB39" s="180"/>
      <c r="BGC39" s="180"/>
      <c r="BGD39" s="180"/>
      <c r="BGE39" s="180"/>
      <c r="BGF39" s="180"/>
      <c r="BGG39" s="180"/>
      <c r="BGH39" s="180"/>
      <c r="BGI39" s="180"/>
      <c r="BGJ39" s="180"/>
      <c r="BGK39" s="180"/>
      <c r="BGL39" s="180"/>
      <c r="BGM39" s="180"/>
      <c r="BGN39" s="180"/>
      <c r="BGO39" s="180"/>
      <c r="BGP39" s="180"/>
      <c r="BGQ39" s="180"/>
      <c r="BGR39" s="180"/>
      <c r="BGS39" s="180"/>
      <c r="BGT39" s="180"/>
      <c r="BGU39" s="180"/>
      <c r="BGV39" s="180"/>
      <c r="BGW39" s="180"/>
      <c r="BGX39" s="180"/>
      <c r="BGY39" s="180"/>
      <c r="BGZ39" s="180"/>
      <c r="BHA39" s="180"/>
      <c r="BHB39" s="180"/>
      <c r="BHC39" s="180"/>
      <c r="BHD39" s="180"/>
      <c r="BHE39" s="180"/>
      <c r="BHF39" s="180"/>
      <c r="BHG39" s="180"/>
      <c r="BHH39" s="180"/>
      <c r="BHI39" s="180"/>
      <c r="BHJ39" s="180"/>
      <c r="BHK39" s="180"/>
      <c r="BHL39" s="180"/>
      <c r="BHM39" s="180"/>
      <c r="BHN39" s="180"/>
      <c r="BHO39" s="180"/>
      <c r="BHP39" s="180"/>
      <c r="BHQ39" s="180"/>
      <c r="BHR39" s="180"/>
      <c r="BHS39" s="180"/>
      <c r="BHT39" s="180"/>
      <c r="BHU39" s="180"/>
      <c r="BHV39" s="180"/>
      <c r="BHW39" s="180"/>
      <c r="BHX39" s="180"/>
      <c r="BHY39" s="180"/>
      <c r="BHZ39" s="180"/>
      <c r="BIA39" s="180"/>
      <c r="BIB39" s="180"/>
      <c r="BIC39" s="180"/>
      <c r="BID39" s="180"/>
      <c r="BIE39" s="180"/>
      <c r="BIF39" s="180"/>
      <c r="BIG39" s="180"/>
      <c r="BIH39" s="180"/>
      <c r="BII39" s="180"/>
      <c r="BIJ39" s="180"/>
      <c r="BIK39" s="180"/>
      <c r="BIL39" s="180"/>
      <c r="BIM39" s="180"/>
      <c r="BIN39" s="180"/>
      <c r="BIO39" s="180"/>
      <c r="BIP39" s="180"/>
      <c r="BIQ39" s="180"/>
      <c r="BIR39" s="180"/>
      <c r="BIS39" s="180"/>
      <c r="BIT39" s="180"/>
      <c r="BIU39" s="180"/>
      <c r="BIV39" s="180"/>
      <c r="BIW39" s="180"/>
      <c r="BIX39" s="180"/>
      <c r="BIY39" s="180"/>
      <c r="BIZ39" s="180"/>
      <c r="BJA39" s="180"/>
      <c r="BJB39" s="180"/>
      <c r="BJC39" s="180"/>
      <c r="BJD39" s="180"/>
      <c r="BJE39" s="180"/>
      <c r="BJF39" s="180"/>
      <c r="BJG39" s="180"/>
      <c r="BJH39" s="180"/>
      <c r="BJI39" s="180"/>
      <c r="BJJ39" s="180"/>
      <c r="BJK39" s="180"/>
      <c r="BJL39" s="180"/>
      <c r="BJM39" s="180"/>
      <c r="BJN39" s="180"/>
      <c r="BJO39" s="180"/>
      <c r="BJP39" s="180"/>
      <c r="BJQ39" s="180"/>
      <c r="BJR39" s="180"/>
      <c r="BJS39" s="180"/>
      <c r="BJT39" s="180"/>
      <c r="BJU39" s="180"/>
      <c r="BJV39" s="180"/>
      <c r="BJW39" s="180"/>
      <c r="BJX39" s="180"/>
      <c r="BJY39" s="180"/>
      <c r="BJZ39" s="180"/>
      <c r="BKA39" s="180"/>
      <c r="BKB39" s="180"/>
      <c r="BKC39" s="180"/>
      <c r="BKD39" s="180"/>
      <c r="BKE39" s="180"/>
      <c r="BKF39" s="180"/>
      <c r="BKG39" s="180"/>
      <c r="BKH39" s="180"/>
      <c r="BKI39" s="180"/>
      <c r="BKJ39" s="180"/>
      <c r="BKK39" s="180"/>
      <c r="BKL39" s="180"/>
      <c r="BKM39" s="180"/>
      <c r="BKN39" s="180"/>
      <c r="BKO39" s="180"/>
      <c r="BKP39" s="180"/>
      <c r="BKQ39" s="180"/>
      <c r="BKR39" s="180"/>
      <c r="BKS39" s="180"/>
      <c r="BKT39" s="180"/>
      <c r="BKU39" s="180"/>
      <c r="BKV39" s="180"/>
      <c r="BKW39" s="180"/>
      <c r="BKX39" s="180"/>
      <c r="BKY39" s="180"/>
      <c r="BKZ39" s="180"/>
      <c r="BLA39" s="180"/>
      <c r="BLB39" s="180"/>
      <c r="BLC39" s="180"/>
      <c r="BLD39" s="180"/>
      <c r="BLE39" s="180"/>
      <c r="BLF39" s="180"/>
      <c r="BLG39" s="180"/>
      <c r="BLH39" s="180"/>
      <c r="BLI39" s="180"/>
      <c r="BLJ39" s="180"/>
      <c r="BLK39" s="180"/>
      <c r="BLL39" s="180"/>
      <c r="BLM39" s="180"/>
      <c r="BLN39" s="180"/>
      <c r="BLO39" s="180"/>
      <c r="BLP39" s="180"/>
      <c r="BLQ39" s="180"/>
      <c r="BLR39" s="180"/>
      <c r="BLS39" s="180"/>
      <c r="BLT39" s="180"/>
      <c r="BLU39" s="180"/>
      <c r="BLV39" s="180"/>
      <c r="BLW39" s="180"/>
      <c r="BLX39" s="180"/>
      <c r="BLY39" s="180"/>
      <c r="BLZ39" s="180"/>
      <c r="BMA39" s="180"/>
      <c r="BMB39" s="180"/>
      <c r="BMC39" s="180"/>
      <c r="BMD39" s="180"/>
      <c r="BME39" s="180"/>
      <c r="BMF39" s="180"/>
      <c r="BMG39" s="180"/>
      <c r="BMH39" s="180"/>
      <c r="BMI39" s="180"/>
      <c r="BMJ39" s="180"/>
      <c r="BMK39" s="180"/>
      <c r="BML39" s="180"/>
      <c r="BMM39" s="180"/>
      <c r="BMN39" s="180"/>
      <c r="BMO39" s="180"/>
      <c r="BMP39" s="180"/>
      <c r="BMQ39" s="180"/>
      <c r="BMR39" s="180"/>
      <c r="BMS39" s="180"/>
      <c r="BMT39" s="180"/>
      <c r="BMU39" s="180"/>
      <c r="BMV39" s="180"/>
      <c r="BMW39" s="180"/>
      <c r="BMX39" s="180"/>
      <c r="BMY39" s="180"/>
      <c r="BMZ39" s="180"/>
      <c r="BNA39" s="180"/>
      <c r="BNB39" s="180"/>
      <c r="BNC39" s="180"/>
      <c r="BND39" s="180"/>
      <c r="BNE39" s="180"/>
      <c r="BNF39" s="180"/>
      <c r="BNG39" s="180"/>
      <c r="BNH39" s="180"/>
      <c r="BNI39" s="180"/>
      <c r="BNJ39" s="180"/>
      <c r="BNK39" s="180"/>
      <c r="BNL39" s="180"/>
      <c r="BNM39" s="180"/>
      <c r="BNN39" s="180"/>
      <c r="BNO39" s="180"/>
      <c r="BNP39" s="180"/>
      <c r="BNQ39" s="180"/>
      <c r="BNR39" s="180"/>
      <c r="BNS39" s="180"/>
      <c r="BNT39" s="180"/>
      <c r="BNU39" s="180"/>
      <c r="BNV39" s="180"/>
      <c r="BNW39" s="180"/>
      <c r="BNX39" s="180"/>
      <c r="BNY39" s="180"/>
      <c r="BNZ39" s="180"/>
      <c r="BOA39" s="180"/>
      <c r="BOB39" s="180"/>
      <c r="BOC39" s="180"/>
      <c r="BOD39" s="180"/>
      <c r="BOE39" s="180"/>
      <c r="BOF39" s="180"/>
      <c r="BOG39" s="180"/>
      <c r="BOH39" s="180"/>
      <c r="BOI39" s="180"/>
      <c r="BOJ39" s="180"/>
      <c r="BOK39" s="180"/>
      <c r="BOL39" s="180"/>
      <c r="BOM39" s="180"/>
      <c r="BON39" s="180"/>
      <c r="BOO39" s="180"/>
      <c r="BOP39" s="180"/>
      <c r="BOQ39" s="180"/>
      <c r="BOR39" s="180"/>
      <c r="BOS39" s="180"/>
      <c r="BOT39" s="180"/>
      <c r="BOU39" s="180"/>
      <c r="BOV39" s="180"/>
      <c r="BOW39" s="180"/>
      <c r="BOX39" s="180"/>
      <c r="BOY39" s="180"/>
      <c r="BOZ39" s="180"/>
      <c r="BPA39" s="180"/>
      <c r="BPB39" s="180"/>
      <c r="BPC39" s="180"/>
      <c r="BPD39" s="180"/>
      <c r="BPE39" s="180"/>
      <c r="BPF39" s="180"/>
      <c r="BPG39" s="180"/>
      <c r="BPH39" s="180"/>
      <c r="BPI39" s="180"/>
      <c r="BPJ39" s="180"/>
      <c r="BPK39" s="180"/>
      <c r="BPL39" s="180"/>
      <c r="BPM39" s="180"/>
      <c r="BPN39" s="180"/>
      <c r="BPO39" s="180"/>
      <c r="BPP39" s="180"/>
      <c r="BPQ39" s="180"/>
      <c r="BPR39" s="180"/>
      <c r="BPS39" s="180"/>
      <c r="BPT39" s="180"/>
      <c r="BPU39" s="180"/>
      <c r="BPV39" s="180"/>
      <c r="BPW39" s="180"/>
      <c r="BPX39" s="180"/>
      <c r="BPY39" s="180"/>
      <c r="BPZ39" s="180"/>
      <c r="BQA39" s="180"/>
      <c r="BQB39" s="180"/>
      <c r="BQC39" s="180"/>
      <c r="BQD39" s="180"/>
      <c r="BQE39" s="180"/>
      <c r="BQF39" s="180"/>
      <c r="BQG39" s="180"/>
      <c r="BQH39" s="180"/>
      <c r="BQI39" s="180"/>
      <c r="BQJ39" s="180"/>
      <c r="BQK39" s="180"/>
      <c r="BQL39" s="180"/>
      <c r="BQM39" s="180"/>
      <c r="BQN39" s="180"/>
      <c r="BQO39" s="180"/>
      <c r="BQP39" s="180"/>
      <c r="BQQ39" s="180"/>
      <c r="BQR39" s="180"/>
      <c r="BQS39" s="180"/>
      <c r="BQT39" s="180"/>
      <c r="BQU39" s="180"/>
      <c r="BQV39" s="180"/>
      <c r="BQW39" s="180"/>
      <c r="BQX39" s="180"/>
      <c r="BQY39" s="180"/>
      <c r="BQZ39" s="180"/>
      <c r="BRA39" s="180"/>
      <c r="BRB39" s="180"/>
      <c r="BRC39" s="180"/>
      <c r="BRD39" s="180"/>
      <c r="BRE39" s="180"/>
      <c r="BRF39" s="180"/>
      <c r="BRG39" s="180"/>
      <c r="BRH39" s="180"/>
      <c r="BRI39" s="180"/>
      <c r="BRJ39" s="180"/>
      <c r="BRK39" s="180"/>
      <c r="BRL39" s="180"/>
      <c r="BRM39" s="180"/>
      <c r="BRN39" s="180"/>
      <c r="BRO39" s="180"/>
      <c r="BRP39" s="180"/>
      <c r="BRQ39" s="180"/>
      <c r="BRR39" s="180"/>
      <c r="BRS39" s="180"/>
      <c r="BRT39" s="180"/>
      <c r="BRU39" s="180"/>
      <c r="BRV39" s="180"/>
      <c r="BRW39" s="180"/>
      <c r="BRX39" s="180"/>
      <c r="BRY39" s="180"/>
      <c r="BRZ39" s="180"/>
      <c r="BSA39" s="180"/>
      <c r="BSB39" s="180"/>
      <c r="BSC39" s="180"/>
      <c r="BSD39" s="180"/>
      <c r="BSE39" s="180"/>
      <c r="BSF39" s="180"/>
      <c r="BSG39" s="180"/>
      <c r="BSH39" s="180"/>
      <c r="BSI39" s="180"/>
      <c r="BSJ39" s="180"/>
      <c r="BSK39" s="180"/>
      <c r="BSL39" s="180"/>
      <c r="BSM39" s="180"/>
      <c r="BSN39" s="180"/>
      <c r="BSO39" s="180"/>
      <c r="BSP39" s="180"/>
      <c r="BSQ39" s="180"/>
      <c r="BSR39" s="180"/>
      <c r="BSS39" s="180"/>
      <c r="BST39" s="180"/>
      <c r="BSU39" s="180"/>
      <c r="BSV39" s="180"/>
      <c r="BSW39" s="180"/>
      <c r="BSX39" s="180"/>
      <c r="BSY39" s="180"/>
      <c r="BSZ39" s="180"/>
      <c r="BTA39" s="180"/>
      <c r="BTB39" s="180"/>
      <c r="BTC39" s="180"/>
      <c r="BTD39" s="180"/>
      <c r="BTE39" s="180"/>
      <c r="BTF39" s="180"/>
      <c r="BTG39" s="180"/>
      <c r="BTH39" s="180"/>
      <c r="BTI39" s="180"/>
      <c r="BTJ39" s="180"/>
      <c r="BTK39" s="180"/>
      <c r="BTL39" s="180"/>
      <c r="BTM39" s="180"/>
      <c r="BTN39" s="180"/>
      <c r="BTO39" s="180"/>
      <c r="BTP39" s="180"/>
      <c r="BTQ39" s="180"/>
      <c r="BTR39" s="180"/>
      <c r="BTS39" s="180"/>
      <c r="BTT39" s="180"/>
      <c r="BTU39" s="180"/>
      <c r="BTV39" s="180"/>
      <c r="BTW39" s="180"/>
      <c r="BTX39" s="180"/>
      <c r="BTY39" s="180"/>
      <c r="BTZ39" s="180"/>
      <c r="BUA39" s="180"/>
      <c r="BUB39" s="180"/>
      <c r="BUC39" s="180"/>
      <c r="BUD39" s="180"/>
      <c r="BUE39" s="180"/>
      <c r="BUF39" s="180"/>
      <c r="BUG39" s="180"/>
      <c r="BUH39" s="180"/>
      <c r="BUI39" s="180"/>
      <c r="BUJ39" s="180"/>
      <c r="BUK39" s="180"/>
      <c r="BUL39" s="180"/>
      <c r="BUM39" s="180"/>
      <c r="BUN39" s="180"/>
      <c r="BUO39" s="180"/>
      <c r="BUP39" s="180"/>
      <c r="BUQ39" s="180"/>
      <c r="BUR39" s="180"/>
      <c r="BUS39" s="180"/>
      <c r="BUT39" s="180"/>
      <c r="BUU39" s="180"/>
      <c r="BUV39" s="180"/>
      <c r="BUW39" s="180"/>
      <c r="BUX39" s="180"/>
      <c r="BUY39" s="180"/>
      <c r="BUZ39" s="180"/>
      <c r="BVA39" s="180"/>
      <c r="BVB39" s="180"/>
      <c r="BVC39" s="180"/>
      <c r="BVD39" s="180"/>
      <c r="BVE39" s="180"/>
      <c r="BVF39" s="180"/>
      <c r="BVG39" s="180"/>
      <c r="BVH39" s="180"/>
      <c r="BVI39" s="180"/>
      <c r="BVJ39" s="180"/>
      <c r="BVK39" s="180"/>
      <c r="BVL39" s="180"/>
      <c r="BVM39" s="180"/>
      <c r="BVN39" s="180"/>
      <c r="BVO39" s="180"/>
      <c r="BVP39" s="180"/>
      <c r="BVQ39" s="180"/>
      <c r="BVR39" s="180"/>
      <c r="BVS39" s="180"/>
      <c r="BVT39" s="180"/>
      <c r="BVU39" s="180"/>
      <c r="BVV39" s="180"/>
      <c r="BVW39" s="180"/>
      <c r="BVX39" s="180"/>
      <c r="BVY39" s="180"/>
      <c r="BVZ39" s="180"/>
      <c r="BWA39" s="180"/>
      <c r="BWB39" s="180"/>
      <c r="BWC39" s="180"/>
      <c r="BWD39" s="180"/>
      <c r="BWE39" s="180"/>
      <c r="BWF39" s="180"/>
      <c r="BWG39" s="180"/>
      <c r="BWH39" s="180"/>
      <c r="BWI39" s="180"/>
      <c r="BWJ39" s="180"/>
      <c r="BWK39" s="180"/>
      <c r="BWL39" s="180"/>
      <c r="BWM39" s="180"/>
      <c r="BWN39" s="180"/>
      <c r="BWO39" s="180"/>
      <c r="BWP39" s="180"/>
      <c r="BWQ39" s="180"/>
      <c r="BWR39" s="180"/>
      <c r="BWS39" s="180"/>
      <c r="BWT39" s="180"/>
      <c r="BWU39" s="180"/>
      <c r="BWV39" s="180"/>
      <c r="BWW39" s="180"/>
      <c r="BWX39" s="180"/>
      <c r="BWY39" s="180"/>
      <c r="BWZ39" s="180"/>
      <c r="BXA39" s="180"/>
      <c r="BXB39" s="180"/>
      <c r="BXC39" s="180"/>
      <c r="BXD39" s="180"/>
      <c r="BXE39" s="180"/>
      <c r="BXF39" s="180"/>
      <c r="BXG39" s="180"/>
      <c r="BXH39" s="180"/>
      <c r="BXI39" s="180"/>
      <c r="BXJ39" s="180"/>
      <c r="BXK39" s="180"/>
      <c r="BXL39" s="180"/>
      <c r="BXM39" s="180"/>
      <c r="BXN39" s="180"/>
      <c r="BXO39" s="180"/>
      <c r="BXP39" s="180"/>
      <c r="BXQ39" s="180"/>
      <c r="BXR39" s="180"/>
      <c r="BXS39" s="180"/>
      <c r="BXT39" s="180"/>
      <c r="BXU39" s="180"/>
      <c r="BXV39" s="180"/>
      <c r="BXW39" s="180"/>
      <c r="BXX39" s="180"/>
      <c r="BXY39" s="180"/>
      <c r="BXZ39" s="180"/>
      <c r="BYA39" s="180"/>
      <c r="BYB39" s="180"/>
      <c r="BYC39" s="180"/>
      <c r="BYD39" s="180"/>
      <c r="BYE39" s="180"/>
      <c r="BYF39" s="180"/>
      <c r="BYG39" s="180"/>
      <c r="BYH39" s="180"/>
      <c r="BYI39" s="180"/>
      <c r="BYJ39" s="180"/>
      <c r="BYK39" s="180"/>
      <c r="BYL39" s="180"/>
      <c r="BYM39" s="180"/>
      <c r="BYN39" s="180"/>
      <c r="BYO39" s="180"/>
      <c r="BYP39" s="180"/>
      <c r="BYQ39" s="180"/>
      <c r="BYR39" s="180"/>
      <c r="BYS39" s="180"/>
      <c r="BYT39" s="180"/>
      <c r="BYU39" s="180"/>
      <c r="BYV39" s="180"/>
      <c r="BYW39" s="180"/>
      <c r="BYX39" s="180"/>
      <c r="BYY39" s="180"/>
      <c r="BYZ39" s="180"/>
      <c r="BZA39" s="180"/>
      <c r="BZB39" s="180"/>
      <c r="BZC39" s="180"/>
      <c r="BZD39" s="180"/>
      <c r="BZE39" s="180"/>
      <c r="BZF39" s="180"/>
      <c r="BZG39" s="180"/>
      <c r="BZH39" s="180"/>
      <c r="BZI39" s="180"/>
      <c r="BZJ39" s="180"/>
      <c r="BZK39" s="180"/>
      <c r="BZL39" s="180"/>
      <c r="BZM39" s="180"/>
      <c r="BZN39" s="180"/>
      <c r="BZO39" s="180"/>
      <c r="BZP39" s="180"/>
      <c r="BZQ39" s="180"/>
      <c r="BZR39" s="180"/>
      <c r="BZS39" s="180"/>
      <c r="BZT39" s="180"/>
      <c r="BZU39" s="180"/>
      <c r="BZV39" s="180"/>
      <c r="BZW39" s="180"/>
      <c r="BZX39" s="180"/>
      <c r="BZY39" s="180"/>
      <c r="BZZ39" s="180"/>
      <c r="CAA39" s="180"/>
      <c r="CAB39" s="180"/>
      <c r="CAC39" s="180"/>
      <c r="CAD39" s="180"/>
      <c r="CAE39" s="180"/>
      <c r="CAF39" s="180"/>
      <c r="CAG39" s="180"/>
      <c r="CAH39" s="180"/>
      <c r="CAI39" s="180"/>
      <c r="CAJ39" s="180"/>
      <c r="CAK39" s="180"/>
      <c r="CAL39" s="180"/>
      <c r="CAM39" s="180"/>
      <c r="CAN39" s="180"/>
      <c r="CAO39" s="180"/>
      <c r="CAP39" s="180"/>
      <c r="CAQ39" s="180"/>
      <c r="CAR39" s="180"/>
      <c r="CAS39" s="180"/>
      <c r="CAT39" s="180"/>
      <c r="CAU39" s="180"/>
      <c r="CAV39" s="180"/>
      <c r="CAW39" s="180"/>
      <c r="CAX39" s="180"/>
      <c r="CAY39" s="180"/>
      <c r="CAZ39" s="180"/>
      <c r="CBA39" s="180"/>
      <c r="CBB39" s="180"/>
      <c r="CBC39" s="180"/>
      <c r="CBD39" s="180"/>
      <c r="CBE39" s="180"/>
      <c r="CBF39" s="180"/>
      <c r="CBG39" s="180"/>
      <c r="CBH39" s="180"/>
      <c r="CBI39" s="180"/>
      <c r="CBJ39" s="180"/>
      <c r="CBK39" s="180"/>
      <c r="CBL39" s="180"/>
      <c r="CBM39" s="180"/>
      <c r="CBN39" s="180"/>
      <c r="CBO39" s="180"/>
      <c r="CBP39" s="180"/>
      <c r="CBQ39" s="180"/>
      <c r="CBR39" s="180"/>
      <c r="CBS39" s="180"/>
      <c r="CBT39" s="180"/>
      <c r="CBU39" s="180"/>
      <c r="CBV39" s="180"/>
      <c r="CBW39" s="180"/>
      <c r="CBX39" s="180"/>
      <c r="CBY39" s="180"/>
      <c r="CBZ39" s="180"/>
      <c r="CCA39" s="180"/>
      <c r="CCB39" s="180"/>
      <c r="CCC39" s="180"/>
      <c r="CCD39" s="180"/>
      <c r="CCE39" s="180"/>
      <c r="CCF39" s="180"/>
      <c r="CCG39" s="180"/>
      <c r="CCH39" s="180"/>
      <c r="CCI39" s="180"/>
      <c r="CCJ39" s="180"/>
      <c r="CCK39" s="180"/>
      <c r="CCL39" s="180"/>
      <c r="CCM39" s="180"/>
      <c r="CCN39" s="180"/>
      <c r="CCO39" s="180"/>
      <c r="CCP39" s="180"/>
      <c r="CCQ39" s="180"/>
      <c r="CCR39" s="180"/>
      <c r="CCS39" s="180"/>
      <c r="CCT39" s="180"/>
      <c r="CCU39" s="180"/>
      <c r="CCV39" s="180"/>
      <c r="CCW39" s="180"/>
      <c r="CCX39" s="180"/>
      <c r="CCY39" s="180"/>
      <c r="CCZ39" s="180"/>
      <c r="CDA39" s="180"/>
      <c r="CDB39" s="180"/>
      <c r="CDC39" s="180"/>
      <c r="CDD39" s="180"/>
      <c r="CDE39" s="180"/>
      <c r="CDF39" s="180"/>
      <c r="CDG39" s="180"/>
      <c r="CDH39" s="180"/>
      <c r="CDI39" s="180"/>
      <c r="CDJ39" s="180"/>
      <c r="CDK39" s="180"/>
      <c r="CDL39" s="180"/>
      <c r="CDM39" s="180"/>
      <c r="CDN39" s="180"/>
      <c r="CDO39" s="180"/>
      <c r="CDP39" s="180"/>
      <c r="CDQ39" s="180"/>
      <c r="CDR39" s="180"/>
      <c r="CDS39" s="180"/>
      <c r="CDT39" s="180"/>
      <c r="CDU39" s="180"/>
      <c r="CDV39" s="180"/>
      <c r="CDW39" s="180"/>
      <c r="CDX39" s="180"/>
      <c r="CDY39" s="180"/>
      <c r="CDZ39" s="180"/>
      <c r="CEA39" s="180"/>
      <c r="CEB39" s="180"/>
      <c r="CEC39" s="180"/>
      <c r="CED39" s="180"/>
      <c r="CEE39" s="180"/>
      <c r="CEF39" s="180"/>
      <c r="CEG39" s="180"/>
      <c r="CEH39" s="180"/>
      <c r="CEI39" s="180"/>
      <c r="CEJ39" s="180"/>
      <c r="CEK39" s="180"/>
      <c r="CEL39" s="180"/>
      <c r="CEM39" s="180"/>
      <c r="CEN39" s="180"/>
      <c r="CEO39" s="180"/>
      <c r="CEP39" s="180"/>
      <c r="CEQ39" s="180"/>
      <c r="CER39" s="180"/>
      <c r="CES39" s="180"/>
      <c r="CET39" s="180"/>
      <c r="CEU39" s="180"/>
      <c r="CEV39" s="180"/>
      <c r="CEW39" s="180"/>
      <c r="CEX39" s="180"/>
      <c r="CEY39" s="180"/>
      <c r="CEZ39" s="180"/>
      <c r="CFA39" s="180"/>
      <c r="CFB39" s="180"/>
      <c r="CFC39" s="180"/>
      <c r="CFD39" s="180"/>
      <c r="CFE39" s="180"/>
      <c r="CFF39" s="180"/>
      <c r="CFG39" s="180"/>
      <c r="CFH39" s="180"/>
      <c r="CFI39" s="180"/>
      <c r="CFJ39" s="180"/>
      <c r="CFK39" s="180"/>
      <c r="CFL39" s="180"/>
      <c r="CFM39" s="180"/>
      <c r="CFN39" s="180"/>
      <c r="CFO39" s="180"/>
      <c r="CFP39" s="180"/>
      <c r="CFQ39" s="180"/>
      <c r="CFR39" s="180"/>
      <c r="CFS39" s="180"/>
      <c r="CFT39" s="180"/>
      <c r="CFU39" s="180"/>
      <c r="CFV39" s="180"/>
      <c r="CFW39" s="180"/>
      <c r="CFX39" s="180"/>
      <c r="CFY39" s="180"/>
      <c r="CFZ39" s="180"/>
      <c r="CGA39" s="180"/>
      <c r="CGB39" s="180"/>
      <c r="CGC39" s="180"/>
      <c r="CGD39" s="180"/>
      <c r="CGE39" s="180"/>
      <c r="CGF39" s="180"/>
      <c r="CGG39" s="180"/>
      <c r="CGH39" s="180"/>
      <c r="CGI39" s="180"/>
      <c r="CGJ39" s="180"/>
      <c r="CGK39" s="180"/>
      <c r="CGL39" s="180"/>
      <c r="CGM39" s="180"/>
      <c r="CGN39" s="180"/>
      <c r="CGO39" s="180"/>
      <c r="CGP39" s="180"/>
      <c r="CGQ39" s="180"/>
      <c r="CGR39" s="180"/>
      <c r="CGS39" s="180"/>
      <c r="CGT39" s="180"/>
      <c r="CGU39" s="180"/>
      <c r="CGV39" s="180"/>
      <c r="CGW39" s="180"/>
      <c r="CGX39" s="180"/>
      <c r="CGY39" s="180"/>
      <c r="CGZ39" s="180"/>
      <c r="CHA39" s="180"/>
      <c r="CHB39" s="180"/>
      <c r="CHC39" s="180"/>
      <c r="CHD39" s="180"/>
      <c r="CHE39" s="180"/>
      <c r="CHF39" s="180"/>
      <c r="CHG39" s="180"/>
      <c r="CHH39" s="180"/>
      <c r="CHI39" s="180"/>
      <c r="CHJ39" s="180"/>
      <c r="CHK39" s="180"/>
      <c r="CHL39" s="180"/>
      <c r="CHM39" s="180"/>
      <c r="CHN39" s="180"/>
      <c r="CHO39" s="180"/>
      <c r="CHP39" s="180"/>
      <c r="CHQ39" s="180"/>
      <c r="CHR39" s="180"/>
      <c r="CHS39" s="180"/>
      <c r="CHT39" s="180"/>
      <c r="CHU39" s="180"/>
      <c r="CHV39" s="180"/>
      <c r="CHW39" s="180"/>
      <c r="CHX39" s="180"/>
      <c r="CHY39" s="180"/>
      <c r="CHZ39" s="180"/>
      <c r="CIA39" s="180"/>
      <c r="CIB39" s="180"/>
      <c r="CIC39" s="180"/>
      <c r="CID39" s="180"/>
      <c r="CIE39" s="180"/>
      <c r="CIF39" s="180"/>
      <c r="CIG39" s="180"/>
      <c r="CIH39" s="180"/>
      <c r="CII39" s="180"/>
      <c r="CIJ39" s="180"/>
      <c r="CIK39" s="180"/>
      <c r="CIL39" s="180"/>
      <c r="CIM39" s="180"/>
      <c r="CIN39" s="180"/>
      <c r="CIO39" s="180"/>
      <c r="CIP39" s="180"/>
      <c r="CIQ39" s="180"/>
      <c r="CIR39" s="180"/>
      <c r="CIS39" s="180"/>
      <c r="CIT39" s="180"/>
      <c r="CIU39" s="180"/>
      <c r="CIV39" s="180"/>
      <c r="CIW39" s="180"/>
      <c r="CIX39" s="180"/>
      <c r="CIY39" s="180"/>
      <c r="CIZ39" s="180"/>
      <c r="CJA39" s="180"/>
      <c r="CJB39" s="180"/>
      <c r="CJC39" s="180"/>
      <c r="CJD39" s="180"/>
      <c r="CJE39" s="180"/>
      <c r="CJF39" s="180"/>
      <c r="CJG39" s="180"/>
      <c r="CJH39" s="180"/>
      <c r="CJI39" s="180"/>
      <c r="CJJ39" s="180"/>
      <c r="CJK39" s="180"/>
      <c r="CJL39" s="180"/>
      <c r="CJM39" s="180"/>
      <c r="CJN39" s="180"/>
      <c r="CJO39" s="180"/>
      <c r="CJP39" s="180"/>
      <c r="CJQ39" s="180"/>
      <c r="CJR39" s="180"/>
      <c r="CJS39" s="180"/>
      <c r="CJT39" s="180"/>
      <c r="CJU39" s="180"/>
      <c r="CJV39" s="180"/>
      <c r="CJW39" s="180"/>
      <c r="CJX39" s="180"/>
      <c r="CJY39" s="180"/>
      <c r="CJZ39" s="180"/>
      <c r="CKA39" s="180"/>
      <c r="CKB39" s="180"/>
      <c r="CKC39" s="180"/>
      <c r="CKD39" s="180"/>
      <c r="CKE39" s="180"/>
      <c r="CKF39" s="180"/>
      <c r="CKG39" s="180"/>
      <c r="CKH39" s="180"/>
      <c r="CKI39" s="180"/>
      <c r="CKJ39" s="180"/>
      <c r="CKK39" s="180"/>
      <c r="CKL39" s="180"/>
      <c r="CKM39" s="180"/>
      <c r="CKN39" s="180"/>
      <c r="CKO39" s="180"/>
      <c r="CKP39" s="180"/>
      <c r="CKQ39" s="180"/>
      <c r="CKR39" s="180"/>
      <c r="CKS39" s="180"/>
      <c r="CKT39" s="180"/>
      <c r="CKU39" s="180"/>
      <c r="CKV39" s="180"/>
      <c r="CKW39" s="180"/>
      <c r="CKX39" s="180"/>
      <c r="CKY39" s="180"/>
      <c r="CKZ39" s="180"/>
      <c r="CLA39" s="180"/>
      <c r="CLB39" s="180"/>
      <c r="CLC39" s="180"/>
      <c r="CLD39" s="180"/>
      <c r="CLE39" s="180"/>
      <c r="CLF39" s="180"/>
      <c r="CLG39" s="180"/>
      <c r="CLH39" s="180"/>
      <c r="CLI39" s="180"/>
      <c r="CLJ39" s="180"/>
      <c r="CLK39" s="180"/>
      <c r="CLL39" s="180"/>
      <c r="CLM39" s="180"/>
      <c r="CLN39" s="180"/>
      <c r="CLO39" s="180"/>
      <c r="CLP39" s="180"/>
      <c r="CLQ39" s="180"/>
      <c r="CLR39" s="180"/>
      <c r="CLS39" s="180"/>
      <c r="CLT39" s="180"/>
      <c r="CLU39" s="180"/>
      <c r="CLV39" s="180"/>
      <c r="CLW39" s="180"/>
      <c r="CLX39" s="180"/>
      <c r="CLY39" s="180"/>
      <c r="CLZ39" s="180"/>
      <c r="CMA39" s="180"/>
      <c r="CMB39" s="180"/>
      <c r="CMC39" s="180"/>
      <c r="CMD39" s="180"/>
      <c r="CME39" s="180"/>
      <c r="CMF39" s="180"/>
      <c r="CMG39" s="180"/>
      <c r="CMH39" s="180"/>
      <c r="CMI39" s="180"/>
      <c r="CMJ39" s="180"/>
      <c r="CMK39" s="180"/>
      <c r="CML39" s="180"/>
      <c r="CMM39" s="180"/>
      <c r="CMN39" s="180"/>
      <c r="CMO39" s="180"/>
      <c r="CMP39" s="180"/>
      <c r="CMQ39" s="180"/>
      <c r="CMR39" s="180"/>
      <c r="CMS39" s="180"/>
      <c r="CMT39" s="180"/>
      <c r="CMU39" s="180"/>
      <c r="CMV39" s="180"/>
      <c r="CMW39" s="180"/>
      <c r="CMX39" s="180"/>
      <c r="CMY39" s="180"/>
      <c r="CMZ39" s="180"/>
      <c r="CNA39" s="180"/>
      <c r="CNB39" s="180"/>
      <c r="CNC39" s="180"/>
      <c r="CND39" s="180"/>
      <c r="CNE39" s="180"/>
      <c r="CNF39" s="180"/>
      <c r="CNG39" s="180"/>
      <c r="CNH39" s="180"/>
      <c r="CNI39" s="180"/>
      <c r="CNJ39" s="180"/>
      <c r="CNK39" s="180"/>
      <c r="CNL39" s="180"/>
      <c r="CNM39" s="180"/>
      <c r="CNN39" s="180"/>
      <c r="CNO39" s="180"/>
      <c r="CNP39" s="180"/>
      <c r="CNQ39" s="180"/>
      <c r="CNR39" s="180"/>
      <c r="CNS39" s="180"/>
      <c r="CNT39" s="180"/>
      <c r="CNU39" s="180"/>
      <c r="CNV39" s="180"/>
      <c r="CNW39" s="180"/>
      <c r="CNX39" s="180"/>
      <c r="CNY39" s="180"/>
      <c r="CNZ39" s="180"/>
      <c r="COA39" s="180"/>
      <c r="COB39" s="180"/>
      <c r="COC39" s="180"/>
      <c r="COD39" s="180"/>
      <c r="COE39" s="180"/>
      <c r="COF39" s="180"/>
      <c r="COG39" s="180"/>
      <c r="COH39" s="180"/>
      <c r="COI39" s="180"/>
      <c r="COJ39" s="180"/>
      <c r="COK39" s="180"/>
      <c r="COL39" s="180"/>
      <c r="COM39" s="180"/>
      <c r="CON39" s="180"/>
      <c r="COO39" s="180"/>
      <c r="COP39" s="180"/>
      <c r="COQ39" s="180"/>
      <c r="COR39" s="180"/>
      <c r="COS39" s="180"/>
      <c r="COT39" s="180"/>
      <c r="COU39" s="180"/>
      <c r="COV39" s="180"/>
      <c r="COW39" s="180"/>
      <c r="COX39" s="180"/>
      <c r="COY39" s="180"/>
      <c r="COZ39" s="180"/>
      <c r="CPA39" s="180"/>
      <c r="CPB39" s="180"/>
      <c r="CPC39" s="180"/>
      <c r="CPD39" s="180"/>
      <c r="CPE39" s="180"/>
      <c r="CPF39" s="180"/>
      <c r="CPG39" s="180"/>
      <c r="CPH39" s="180"/>
      <c r="CPI39" s="180"/>
      <c r="CPJ39" s="180"/>
      <c r="CPK39" s="180"/>
      <c r="CPL39" s="180"/>
      <c r="CPM39" s="180"/>
      <c r="CPN39" s="180"/>
      <c r="CPO39" s="180"/>
      <c r="CPP39" s="180"/>
      <c r="CPQ39" s="180"/>
      <c r="CPR39" s="180"/>
      <c r="CPS39" s="180"/>
      <c r="CPT39" s="180"/>
      <c r="CPU39" s="180"/>
      <c r="CPV39" s="180"/>
      <c r="CPW39" s="180"/>
      <c r="CPX39" s="180"/>
      <c r="CPY39" s="180"/>
      <c r="CPZ39" s="180"/>
      <c r="CQA39" s="180"/>
      <c r="CQB39" s="180"/>
      <c r="CQC39" s="180"/>
      <c r="CQD39" s="180"/>
      <c r="CQE39" s="180"/>
      <c r="CQF39" s="180"/>
      <c r="CQG39" s="180"/>
      <c r="CQH39" s="180"/>
      <c r="CQI39" s="180"/>
      <c r="CQJ39" s="180"/>
      <c r="CQK39" s="180"/>
      <c r="CQL39" s="180"/>
      <c r="CQM39" s="180"/>
      <c r="CQN39" s="180"/>
      <c r="CQO39" s="180"/>
      <c r="CQP39" s="180"/>
      <c r="CQQ39" s="180"/>
      <c r="CQR39" s="180"/>
      <c r="CQS39" s="180"/>
      <c r="CQT39" s="180"/>
      <c r="CQU39" s="180"/>
      <c r="CQV39" s="180"/>
      <c r="CQW39" s="180"/>
      <c r="CQX39" s="180"/>
      <c r="CQY39" s="180"/>
      <c r="CQZ39" s="180"/>
      <c r="CRA39" s="180"/>
      <c r="CRB39" s="180"/>
      <c r="CRC39" s="180"/>
      <c r="CRD39" s="180"/>
      <c r="CRE39" s="180"/>
      <c r="CRF39" s="180"/>
      <c r="CRG39" s="180"/>
      <c r="CRH39" s="180"/>
      <c r="CRI39" s="180"/>
      <c r="CRJ39" s="180"/>
      <c r="CRK39" s="180"/>
      <c r="CRL39" s="180"/>
      <c r="CRM39" s="180"/>
      <c r="CRN39" s="180"/>
      <c r="CRO39" s="180"/>
      <c r="CRP39" s="180"/>
      <c r="CRQ39" s="180"/>
      <c r="CRR39" s="180"/>
      <c r="CRS39" s="180"/>
      <c r="CRT39" s="180"/>
      <c r="CRU39" s="180"/>
      <c r="CRV39" s="180"/>
      <c r="CRW39" s="180"/>
      <c r="CRX39" s="180"/>
      <c r="CRY39" s="180"/>
      <c r="CRZ39" s="180"/>
      <c r="CSA39" s="180"/>
      <c r="CSB39" s="180"/>
      <c r="CSC39" s="180"/>
      <c r="CSD39" s="180"/>
      <c r="CSE39" s="180"/>
      <c r="CSF39" s="180"/>
      <c r="CSG39" s="180"/>
      <c r="CSH39" s="180"/>
      <c r="CSI39" s="180"/>
      <c r="CSJ39" s="180"/>
      <c r="CSK39" s="180"/>
      <c r="CSL39" s="180"/>
      <c r="CSM39" s="180"/>
      <c r="CSN39" s="180"/>
      <c r="CSO39" s="180"/>
      <c r="CSP39" s="180"/>
      <c r="CSQ39" s="180"/>
      <c r="CSR39" s="180"/>
      <c r="CSS39" s="180"/>
      <c r="CST39" s="180"/>
      <c r="CSU39" s="180"/>
      <c r="CSV39" s="180"/>
      <c r="CSW39" s="180"/>
      <c r="CSX39" s="180"/>
      <c r="CSY39" s="180"/>
      <c r="CSZ39" s="180"/>
      <c r="CTA39" s="180"/>
      <c r="CTB39" s="180"/>
      <c r="CTC39" s="180"/>
      <c r="CTD39" s="180"/>
      <c r="CTE39" s="180"/>
      <c r="CTF39" s="180"/>
      <c r="CTG39" s="180"/>
      <c r="CTH39" s="180"/>
      <c r="CTI39" s="180"/>
      <c r="CTJ39" s="180"/>
      <c r="CTK39" s="180"/>
      <c r="CTL39" s="180"/>
      <c r="CTM39" s="180"/>
      <c r="CTN39" s="180"/>
      <c r="CTO39" s="180"/>
      <c r="CTP39" s="180"/>
      <c r="CTQ39" s="180"/>
      <c r="CTR39" s="180"/>
      <c r="CTS39" s="180"/>
      <c r="CTT39" s="180"/>
      <c r="CTU39" s="180"/>
      <c r="CTV39" s="180"/>
      <c r="CTW39" s="180"/>
      <c r="CTX39" s="180"/>
      <c r="CTY39" s="180"/>
      <c r="CTZ39" s="180"/>
      <c r="CUA39" s="180"/>
      <c r="CUB39" s="180"/>
      <c r="CUC39" s="180"/>
      <c r="CUD39" s="180"/>
      <c r="CUE39" s="180"/>
      <c r="CUF39" s="180"/>
      <c r="CUG39" s="180"/>
      <c r="CUH39" s="180"/>
      <c r="CUI39" s="180"/>
      <c r="CUJ39" s="180"/>
      <c r="CUK39" s="180"/>
      <c r="CUL39" s="180"/>
      <c r="CUM39" s="180"/>
      <c r="CUN39" s="180"/>
      <c r="CUO39" s="180"/>
      <c r="CUP39" s="180"/>
      <c r="CUQ39" s="180"/>
      <c r="CUR39" s="180"/>
      <c r="CUS39" s="180"/>
      <c r="CUT39" s="180"/>
      <c r="CUU39" s="180"/>
      <c r="CUV39" s="180"/>
      <c r="CUW39" s="180"/>
      <c r="CUX39" s="180"/>
      <c r="CUY39" s="180"/>
      <c r="CUZ39" s="180"/>
      <c r="CVA39" s="180"/>
      <c r="CVB39" s="180"/>
      <c r="CVC39" s="180"/>
      <c r="CVD39" s="180"/>
      <c r="CVE39" s="180"/>
      <c r="CVF39" s="180"/>
      <c r="CVG39" s="180"/>
      <c r="CVH39" s="180"/>
      <c r="CVI39" s="180"/>
      <c r="CVJ39" s="180"/>
      <c r="CVK39" s="180"/>
      <c r="CVL39" s="180"/>
      <c r="CVM39" s="180"/>
      <c r="CVN39" s="180"/>
      <c r="CVO39" s="180"/>
      <c r="CVP39" s="180"/>
      <c r="CVQ39" s="180"/>
      <c r="CVR39" s="180"/>
      <c r="CVS39" s="180"/>
      <c r="CVT39" s="180"/>
      <c r="CVU39" s="180"/>
      <c r="CVV39" s="180"/>
      <c r="CVW39" s="180"/>
      <c r="CVX39" s="180"/>
      <c r="CVY39" s="180"/>
      <c r="CVZ39" s="180"/>
      <c r="CWA39" s="180"/>
      <c r="CWB39" s="180"/>
      <c r="CWC39" s="180"/>
      <c r="CWD39" s="180"/>
      <c r="CWE39" s="180"/>
      <c r="CWF39" s="180"/>
      <c r="CWG39" s="180"/>
      <c r="CWH39" s="180"/>
      <c r="CWI39" s="180"/>
      <c r="CWJ39" s="180"/>
      <c r="CWK39" s="180"/>
      <c r="CWL39" s="180"/>
      <c r="CWM39" s="180"/>
      <c r="CWN39" s="180"/>
      <c r="CWO39" s="180"/>
      <c r="CWP39" s="180"/>
      <c r="CWQ39" s="180"/>
      <c r="CWR39" s="180"/>
      <c r="CWS39" s="180"/>
      <c r="CWT39" s="180"/>
      <c r="CWU39" s="180"/>
      <c r="CWV39" s="180"/>
      <c r="CWW39" s="180"/>
      <c r="CWX39" s="180"/>
      <c r="CWY39" s="180"/>
      <c r="CWZ39" s="180"/>
      <c r="CXA39" s="180"/>
      <c r="CXB39" s="180"/>
      <c r="CXC39" s="180"/>
      <c r="CXD39" s="180"/>
      <c r="CXE39" s="180"/>
      <c r="CXF39" s="180"/>
      <c r="CXG39" s="180"/>
      <c r="CXH39" s="180"/>
      <c r="CXI39" s="180"/>
      <c r="CXJ39" s="180"/>
      <c r="CXK39" s="180"/>
      <c r="CXL39" s="180"/>
      <c r="CXM39" s="180"/>
      <c r="CXN39" s="180"/>
      <c r="CXO39" s="180"/>
      <c r="CXP39" s="180"/>
      <c r="CXQ39" s="180"/>
      <c r="CXR39" s="180"/>
      <c r="CXS39" s="180"/>
      <c r="CXT39" s="180"/>
      <c r="CXU39" s="180"/>
      <c r="CXV39" s="180"/>
      <c r="CXW39" s="180"/>
      <c r="CXX39" s="180"/>
      <c r="CXY39" s="180"/>
      <c r="CXZ39" s="180"/>
      <c r="CYA39" s="180"/>
      <c r="CYB39" s="180"/>
      <c r="CYC39" s="180"/>
      <c r="CYD39" s="180"/>
      <c r="CYE39" s="180"/>
      <c r="CYF39" s="180"/>
      <c r="CYG39" s="180"/>
      <c r="CYH39" s="180"/>
      <c r="CYI39" s="180"/>
      <c r="CYJ39" s="180"/>
      <c r="CYK39" s="180"/>
      <c r="CYL39" s="180"/>
      <c r="CYM39" s="180"/>
      <c r="CYN39" s="180"/>
      <c r="CYO39" s="180"/>
      <c r="CYP39" s="180"/>
      <c r="CYQ39" s="180"/>
      <c r="CYR39" s="180"/>
      <c r="CYS39" s="180"/>
      <c r="CYT39" s="180"/>
      <c r="CYU39" s="180"/>
      <c r="CYV39" s="180"/>
      <c r="CYW39" s="180"/>
      <c r="CYX39" s="180"/>
      <c r="CYY39" s="180"/>
      <c r="CYZ39" s="180"/>
      <c r="CZA39" s="180"/>
      <c r="CZB39" s="180"/>
      <c r="CZC39" s="180"/>
      <c r="CZD39" s="180"/>
      <c r="CZE39" s="180"/>
      <c r="CZF39" s="180"/>
      <c r="CZG39" s="180"/>
      <c r="CZH39" s="180"/>
      <c r="CZI39" s="180"/>
      <c r="CZJ39" s="180"/>
      <c r="CZK39" s="180"/>
      <c r="CZL39" s="180"/>
      <c r="CZM39" s="180"/>
      <c r="CZN39" s="180"/>
      <c r="CZO39" s="180"/>
      <c r="CZP39" s="180"/>
      <c r="CZQ39" s="180"/>
      <c r="CZR39" s="180"/>
      <c r="CZS39" s="180"/>
      <c r="CZT39" s="180"/>
      <c r="CZU39" s="180"/>
      <c r="CZV39" s="180"/>
      <c r="CZW39" s="180"/>
      <c r="CZX39" s="180"/>
      <c r="CZY39" s="180"/>
      <c r="CZZ39" s="180"/>
      <c r="DAA39" s="180"/>
      <c r="DAB39" s="180"/>
      <c r="DAC39" s="180"/>
      <c r="DAD39" s="180"/>
      <c r="DAE39" s="180"/>
      <c r="DAF39" s="180"/>
      <c r="DAG39" s="180"/>
      <c r="DAH39" s="180"/>
      <c r="DAI39" s="180"/>
      <c r="DAJ39" s="180"/>
      <c r="DAK39" s="180"/>
      <c r="DAL39" s="180"/>
      <c r="DAM39" s="180"/>
      <c r="DAN39" s="180"/>
      <c r="DAO39" s="180"/>
      <c r="DAP39" s="180"/>
      <c r="DAQ39" s="180"/>
      <c r="DAR39" s="180"/>
      <c r="DAS39" s="180"/>
      <c r="DAT39" s="180"/>
      <c r="DAU39" s="180"/>
      <c r="DAV39" s="180"/>
      <c r="DAW39" s="180"/>
      <c r="DAX39" s="180"/>
      <c r="DAY39" s="180"/>
      <c r="DAZ39" s="180"/>
      <c r="DBA39" s="180"/>
      <c r="DBB39" s="180"/>
      <c r="DBC39" s="180"/>
      <c r="DBD39" s="180"/>
      <c r="DBE39" s="180"/>
      <c r="DBF39" s="180"/>
      <c r="DBG39" s="180"/>
      <c r="DBH39" s="180"/>
      <c r="DBI39" s="180"/>
      <c r="DBJ39" s="180"/>
      <c r="DBK39" s="180"/>
      <c r="DBL39" s="180"/>
      <c r="DBM39" s="180"/>
      <c r="DBN39" s="180"/>
      <c r="DBO39" s="180"/>
      <c r="DBP39" s="180"/>
      <c r="DBQ39" s="180"/>
      <c r="DBR39" s="180"/>
      <c r="DBS39" s="180"/>
      <c r="DBT39" s="180"/>
      <c r="DBU39" s="180"/>
      <c r="DBV39" s="180"/>
      <c r="DBW39" s="180"/>
      <c r="DBX39" s="180"/>
      <c r="DBY39" s="180"/>
      <c r="DBZ39" s="180"/>
      <c r="DCA39" s="180"/>
      <c r="DCB39" s="180"/>
      <c r="DCC39" s="180"/>
      <c r="DCD39" s="180"/>
      <c r="DCE39" s="180"/>
      <c r="DCF39" s="180"/>
      <c r="DCG39" s="180"/>
      <c r="DCH39" s="180"/>
      <c r="DCI39" s="180"/>
      <c r="DCJ39" s="180"/>
      <c r="DCK39" s="180"/>
      <c r="DCL39" s="180"/>
      <c r="DCM39" s="180"/>
      <c r="DCN39" s="180"/>
      <c r="DCO39" s="180"/>
      <c r="DCP39" s="180"/>
      <c r="DCQ39" s="180"/>
      <c r="DCR39" s="180"/>
      <c r="DCS39" s="180"/>
      <c r="DCT39" s="180"/>
      <c r="DCU39" s="180"/>
      <c r="DCV39" s="180"/>
      <c r="DCW39" s="180"/>
      <c r="DCX39" s="180"/>
      <c r="DCY39" s="180"/>
      <c r="DCZ39" s="180"/>
      <c r="DDA39" s="180"/>
      <c r="DDB39" s="180"/>
      <c r="DDC39" s="180"/>
      <c r="DDD39" s="180"/>
      <c r="DDE39" s="180"/>
      <c r="DDF39" s="180"/>
      <c r="DDG39" s="180"/>
      <c r="DDH39" s="180"/>
      <c r="DDI39" s="180"/>
      <c r="DDJ39" s="180"/>
      <c r="DDK39" s="180"/>
      <c r="DDL39" s="180"/>
      <c r="DDM39" s="180"/>
      <c r="DDN39" s="180"/>
      <c r="DDO39" s="180"/>
      <c r="DDP39" s="180"/>
      <c r="DDQ39" s="180"/>
      <c r="DDR39" s="180"/>
      <c r="DDS39" s="180"/>
      <c r="DDT39" s="180"/>
      <c r="DDU39" s="180"/>
      <c r="DDV39" s="180"/>
      <c r="DDW39" s="180"/>
      <c r="DDX39" s="180"/>
      <c r="DDY39" s="180"/>
      <c r="DDZ39" s="180"/>
      <c r="DEA39" s="180"/>
      <c r="DEB39" s="180"/>
      <c r="DEC39" s="180"/>
      <c r="DED39" s="180"/>
      <c r="DEE39" s="180"/>
      <c r="DEF39" s="180"/>
      <c r="DEG39" s="180"/>
      <c r="DEH39" s="180"/>
      <c r="DEI39" s="180"/>
      <c r="DEJ39" s="180"/>
      <c r="DEK39" s="180"/>
      <c r="DEL39" s="180"/>
      <c r="DEM39" s="180"/>
      <c r="DEN39" s="180"/>
      <c r="DEO39" s="180"/>
      <c r="DEP39" s="180"/>
      <c r="DEQ39" s="180"/>
      <c r="DER39" s="180"/>
      <c r="DES39" s="180"/>
      <c r="DET39" s="180"/>
      <c r="DEU39" s="180"/>
      <c r="DEV39" s="180"/>
      <c r="DEW39" s="180"/>
      <c r="DEX39" s="180"/>
      <c r="DEY39" s="180"/>
      <c r="DEZ39" s="180"/>
      <c r="DFA39" s="180"/>
      <c r="DFB39" s="180"/>
      <c r="DFC39" s="180"/>
      <c r="DFD39" s="180"/>
      <c r="DFE39" s="180"/>
      <c r="DFF39" s="180"/>
      <c r="DFG39" s="180"/>
      <c r="DFH39" s="180"/>
      <c r="DFI39" s="180"/>
      <c r="DFJ39" s="180"/>
      <c r="DFK39" s="180"/>
      <c r="DFL39" s="180"/>
      <c r="DFM39" s="180"/>
      <c r="DFN39" s="180"/>
      <c r="DFO39" s="180"/>
      <c r="DFP39" s="180"/>
      <c r="DFQ39" s="180"/>
      <c r="DFR39" s="180"/>
      <c r="DFS39" s="180"/>
      <c r="DFT39" s="180"/>
      <c r="DFU39" s="180"/>
      <c r="DFV39" s="180"/>
      <c r="DFW39" s="180"/>
      <c r="DFX39" s="180"/>
      <c r="DFY39" s="180"/>
      <c r="DFZ39" s="180"/>
      <c r="DGA39" s="180"/>
      <c r="DGB39" s="180"/>
      <c r="DGC39" s="180"/>
      <c r="DGD39" s="180"/>
      <c r="DGE39" s="180"/>
      <c r="DGF39" s="180"/>
      <c r="DGG39" s="180"/>
      <c r="DGH39" s="180"/>
      <c r="DGI39" s="180"/>
      <c r="DGJ39" s="180"/>
      <c r="DGK39" s="180"/>
      <c r="DGL39" s="180"/>
      <c r="DGM39" s="180"/>
      <c r="DGN39" s="180"/>
      <c r="DGO39" s="180"/>
      <c r="DGP39" s="180"/>
      <c r="DGQ39" s="180"/>
      <c r="DGR39" s="180"/>
      <c r="DGS39" s="180"/>
      <c r="DGT39" s="180"/>
      <c r="DGU39" s="180"/>
      <c r="DGV39" s="180"/>
      <c r="DGW39" s="180"/>
      <c r="DGX39" s="180"/>
      <c r="DGY39" s="180"/>
      <c r="DGZ39" s="180"/>
      <c r="DHA39" s="180"/>
      <c r="DHB39" s="180"/>
      <c r="DHC39" s="180"/>
      <c r="DHD39" s="180"/>
      <c r="DHE39" s="180"/>
      <c r="DHF39" s="180"/>
      <c r="DHG39" s="180"/>
      <c r="DHH39" s="180"/>
      <c r="DHI39" s="180"/>
      <c r="DHJ39" s="180"/>
      <c r="DHK39" s="180"/>
      <c r="DHL39" s="180"/>
      <c r="DHM39" s="180"/>
      <c r="DHN39" s="180"/>
      <c r="DHO39" s="180"/>
      <c r="DHP39" s="180"/>
      <c r="DHQ39" s="180"/>
      <c r="DHR39" s="180"/>
      <c r="DHS39" s="180"/>
      <c r="DHT39" s="180"/>
      <c r="DHU39" s="180"/>
      <c r="DHV39" s="180"/>
      <c r="DHW39" s="180"/>
      <c r="DHX39" s="180"/>
      <c r="DHY39" s="180"/>
      <c r="DHZ39" s="180"/>
      <c r="DIA39" s="180"/>
      <c r="DIB39" s="180"/>
      <c r="DIC39" s="180"/>
      <c r="DID39" s="180"/>
      <c r="DIE39" s="180"/>
      <c r="DIF39" s="180"/>
      <c r="DIG39" s="180"/>
      <c r="DIH39" s="180"/>
      <c r="DII39" s="180"/>
      <c r="DIJ39" s="180"/>
      <c r="DIK39" s="180"/>
      <c r="DIL39" s="180"/>
      <c r="DIM39" s="180"/>
      <c r="DIN39" s="180"/>
      <c r="DIO39" s="180"/>
      <c r="DIP39" s="180"/>
      <c r="DIQ39" s="180"/>
      <c r="DIR39" s="180"/>
      <c r="DIS39" s="180"/>
      <c r="DIT39" s="180"/>
      <c r="DIU39" s="180"/>
      <c r="DIV39" s="180"/>
      <c r="DIW39" s="180"/>
      <c r="DIX39" s="180"/>
      <c r="DIY39" s="180"/>
      <c r="DIZ39" s="180"/>
      <c r="DJA39" s="180"/>
      <c r="DJB39" s="180"/>
      <c r="DJC39" s="180"/>
      <c r="DJD39" s="180"/>
      <c r="DJE39" s="180"/>
      <c r="DJF39" s="180"/>
      <c r="DJG39" s="180"/>
      <c r="DJH39" s="180"/>
      <c r="DJI39" s="180"/>
      <c r="DJJ39" s="180"/>
      <c r="DJK39" s="180"/>
      <c r="DJL39" s="180"/>
      <c r="DJM39" s="180"/>
      <c r="DJN39" s="180"/>
      <c r="DJO39" s="180"/>
      <c r="DJP39" s="180"/>
      <c r="DJQ39" s="180"/>
      <c r="DJR39" s="180"/>
      <c r="DJS39" s="180"/>
      <c r="DJT39" s="180"/>
      <c r="DJU39" s="180"/>
      <c r="DJV39" s="180"/>
      <c r="DJW39" s="180"/>
      <c r="DJX39" s="180"/>
      <c r="DJY39" s="180"/>
      <c r="DJZ39" s="180"/>
      <c r="DKA39" s="180"/>
      <c r="DKB39" s="180"/>
      <c r="DKC39" s="180"/>
      <c r="DKD39" s="180"/>
      <c r="DKE39" s="180"/>
      <c r="DKF39" s="180"/>
      <c r="DKG39" s="180"/>
      <c r="DKH39" s="180"/>
      <c r="DKI39" s="180"/>
      <c r="DKJ39" s="180"/>
      <c r="DKK39" s="180"/>
      <c r="DKL39" s="180"/>
      <c r="DKM39" s="180"/>
      <c r="DKN39" s="180"/>
      <c r="DKO39" s="180"/>
      <c r="DKP39" s="180"/>
      <c r="DKQ39" s="180"/>
      <c r="DKR39" s="180"/>
      <c r="DKS39" s="180"/>
      <c r="DKT39" s="180"/>
      <c r="DKU39" s="180"/>
      <c r="DKV39" s="180"/>
      <c r="DKW39" s="180"/>
      <c r="DKX39" s="180"/>
      <c r="DKY39" s="180"/>
      <c r="DKZ39" s="180"/>
      <c r="DLA39" s="180"/>
      <c r="DLB39" s="180"/>
      <c r="DLC39" s="180"/>
      <c r="DLD39" s="180"/>
      <c r="DLE39" s="180"/>
      <c r="DLF39" s="180"/>
      <c r="DLG39" s="180"/>
      <c r="DLH39" s="180"/>
      <c r="DLI39" s="180"/>
      <c r="DLJ39" s="180"/>
      <c r="DLK39" s="180"/>
      <c r="DLL39" s="180"/>
      <c r="DLM39" s="180"/>
      <c r="DLN39" s="180"/>
      <c r="DLO39" s="180"/>
      <c r="DLP39" s="180"/>
      <c r="DLQ39" s="180"/>
      <c r="DLR39" s="180"/>
      <c r="DLS39" s="180"/>
      <c r="DLT39" s="180"/>
      <c r="DLU39" s="180"/>
      <c r="DLV39" s="180"/>
      <c r="DLW39" s="180"/>
      <c r="DLX39" s="180"/>
      <c r="DLY39" s="180"/>
      <c r="DLZ39" s="180"/>
      <c r="DMA39" s="180"/>
      <c r="DMB39" s="180"/>
      <c r="DMC39" s="180"/>
      <c r="DMD39" s="180"/>
      <c r="DME39" s="180"/>
      <c r="DMF39" s="180"/>
      <c r="DMG39" s="180"/>
      <c r="DMH39" s="180"/>
      <c r="DMI39" s="180"/>
      <c r="DMJ39" s="180"/>
      <c r="DMK39" s="180"/>
      <c r="DML39" s="180"/>
      <c r="DMM39" s="180"/>
      <c r="DMN39" s="180"/>
      <c r="DMO39" s="180"/>
      <c r="DMP39" s="180"/>
      <c r="DMQ39" s="180"/>
      <c r="DMR39" s="180"/>
      <c r="DMS39" s="180"/>
      <c r="DMT39" s="180"/>
      <c r="DMU39" s="180"/>
      <c r="DMV39" s="180"/>
      <c r="DMW39" s="180"/>
      <c r="DMX39" s="180"/>
      <c r="DMY39" s="180"/>
      <c r="DMZ39" s="180"/>
      <c r="DNA39" s="180"/>
      <c r="DNB39" s="180"/>
      <c r="DNC39" s="180"/>
      <c r="DND39" s="180"/>
      <c r="DNE39" s="180"/>
      <c r="DNF39" s="180"/>
      <c r="DNG39" s="180"/>
      <c r="DNH39" s="180"/>
      <c r="DNI39" s="180"/>
      <c r="DNJ39" s="180"/>
      <c r="DNK39" s="180"/>
      <c r="DNL39" s="180"/>
      <c r="DNM39" s="180"/>
      <c r="DNN39" s="180"/>
      <c r="DNO39" s="180"/>
      <c r="DNP39" s="180"/>
      <c r="DNQ39" s="180"/>
      <c r="DNR39" s="180"/>
      <c r="DNS39" s="180"/>
      <c r="DNT39" s="180"/>
      <c r="DNU39" s="180"/>
      <c r="DNV39" s="180"/>
      <c r="DNW39" s="180"/>
      <c r="DNX39" s="180"/>
      <c r="DNY39" s="180"/>
      <c r="DNZ39" s="180"/>
      <c r="DOA39" s="180"/>
      <c r="DOB39" s="180"/>
      <c r="DOC39" s="180"/>
      <c r="DOD39" s="180"/>
      <c r="DOE39" s="180"/>
      <c r="DOF39" s="180"/>
      <c r="DOG39" s="180"/>
      <c r="DOH39" s="180"/>
      <c r="DOI39" s="180"/>
      <c r="DOJ39" s="180"/>
      <c r="DOK39" s="180"/>
      <c r="DOL39" s="180"/>
      <c r="DOM39" s="180"/>
      <c r="DON39" s="180"/>
      <c r="DOO39" s="180"/>
      <c r="DOP39" s="180"/>
      <c r="DOQ39" s="180"/>
      <c r="DOR39" s="180"/>
      <c r="DOS39" s="180"/>
      <c r="DOT39" s="180"/>
      <c r="DOU39" s="180"/>
      <c r="DOV39" s="180"/>
      <c r="DOW39" s="180"/>
      <c r="DOX39" s="180"/>
      <c r="DOY39" s="180"/>
      <c r="DOZ39" s="180"/>
      <c r="DPA39" s="180"/>
      <c r="DPB39" s="180"/>
      <c r="DPC39" s="180"/>
      <c r="DPD39" s="180"/>
      <c r="DPE39" s="180"/>
      <c r="DPF39" s="180"/>
      <c r="DPG39" s="180"/>
      <c r="DPH39" s="180"/>
      <c r="DPI39" s="180"/>
      <c r="DPJ39" s="180"/>
      <c r="DPK39" s="180"/>
      <c r="DPL39" s="180"/>
      <c r="DPM39" s="180"/>
      <c r="DPN39" s="180"/>
      <c r="DPO39" s="180"/>
      <c r="DPP39" s="180"/>
      <c r="DPQ39" s="180"/>
      <c r="DPR39" s="180"/>
      <c r="DPS39" s="180"/>
      <c r="DPT39" s="180"/>
      <c r="DPU39" s="180"/>
      <c r="DPV39" s="180"/>
      <c r="DPW39" s="180"/>
      <c r="DPX39" s="180"/>
      <c r="DPY39" s="180"/>
      <c r="DPZ39" s="180"/>
      <c r="DQA39" s="180"/>
      <c r="DQB39" s="180"/>
      <c r="DQC39" s="180"/>
      <c r="DQD39" s="180"/>
      <c r="DQE39" s="180"/>
      <c r="DQF39" s="180"/>
      <c r="DQG39" s="180"/>
      <c r="DQH39" s="180"/>
      <c r="DQI39" s="180"/>
      <c r="DQJ39" s="180"/>
      <c r="DQK39" s="180"/>
      <c r="DQL39" s="180"/>
      <c r="DQM39" s="180"/>
      <c r="DQN39" s="180"/>
      <c r="DQO39" s="180"/>
      <c r="DQP39" s="180"/>
      <c r="DQQ39" s="180"/>
      <c r="DQR39" s="180"/>
      <c r="DQS39" s="180"/>
      <c r="DQT39" s="180"/>
      <c r="DQU39" s="180"/>
      <c r="DQV39" s="180"/>
      <c r="DQW39" s="180"/>
      <c r="DQX39" s="180"/>
      <c r="DQY39" s="180"/>
      <c r="DQZ39" s="180"/>
      <c r="DRA39" s="180"/>
      <c r="DRB39" s="180"/>
      <c r="DRC39" s="180"/>
      <c r="DRD39" s="180"/>
      <c r="DRE39" s="180"/>
      <c r="DRF39" s="180"/>
      <c r="DRG39" s="180"/>
      <c r="DRH39" s="180"/>
      <c r="DRI39" s="180"/>
      <c r="DRJ39" s="180"/>
      <c r="DRK39" s="180"/>
      <c r="DRL39" s="180"/>
      <c r="DRM39" s="180"/>
      <c r="DRN39" s="180"/>
      <c r="DRO39" s="180"/>
      <c r="DRP39" s="180"/>
      <c r="DRQ39" s="180"/>
      <c r="DRR39" s="180"/>
      <c r="DRS39" s="180"/>
      <c r="DRT39" s="180"/>
      <c r="DRU39" s="180"/>
      <c r="DRV39" s="180"/>
      <c r="DRW39" s="180"/>
      <c r="DRX39" s="180"/>
      <c r="DRY39" s="180"/>
      <c r="DRZ39" s="180"/>
      <c r="DSA39" s="180"/>
      <c r="DSB39" s="180"/>
      <c r="DSC39" s="180"/>
      <c r="DSD39" s="180"/>
      <c r="DSE39" s="180"/>
      <c r="DSF39" s="180"/>
      <c r="DSG39" s="180"/>
      <c r="DSH39" s="180"/>
      <c r="DSI39" s="180"/>
      <c r="DSJ39" s="180"/>
      <c r="DSK39" s="180"/>
      <c r="DSL39" s="180"/>
      <c r="DSM39" s="180"/>
      <c r="DSN39" s="180"/>
      <c r="DSO39" s="180"/>
      <c r="DSP39" s="180"/>
      <c r="DSQ39" s="180"/>
      <c r="DSR39" s="180"/>
      <c r="DSS39" s="180"/>
      <c r="DST39" s="180"/>
      <c r="DSU39" s="180"/>
      <c r="DSV39" s="180"/>
      <c r="DSW39" s="180"/>
      <c r="DSX39" s="180"/>
      <c r="DSY39" s="180"/>
      <c r="DSZ39" s="180"/>
      <c r="DTA39" s="180"/>
      <c r="DTB39" s="180"/>
      <c r="DTC39" s="180"/>
      <c r="DTD39" s="180"/>
      <c r="DTE39" s="180"/>
      <c r="DTF39" s="180"/>
      <c r="DTG39" s="180"/>
      <c r="DTH39" s="180"/>
      <c r="DTI39" s="180"/>
      <c r="DTJ39" s="180"/>
      <c r="DTK39" s="180"/>
      <c r="DTL39" s="180"/>
      <c r="DTM39" s="180"/>
      <c r="DTN39" s="180"/>
      <c r="DTO39" s="180"/>
      <c r="DTP39" s="180"/>
      <c r="DTQ39" s="180"/>
      <c r="DTR39" s="180"/>
      <c r="DTS39" s="180"/>
      <c r="DTT39" s="180"/>
      <c r="DTU39" s="180"/>
      <c r="DTV39" s="180"/>
      <c r="DTW39" s="180"/>
      <c r="DTX39" s="180"/>
      <c r="DTY39" s="180"/>
      <c r="DTZ39" s="180"/>
      <c r="DUA39" s="180"/>
      <c r="DUB39" s="180"/>
      <c r="DUC39" s="180"/>
      <c r="DUD39" s="180"/>
      <c r="DUE39" s="180"/>
      <c r="DUF39" s="180"/>
      <c r="DUG39" s="180"/>
      <c r="DUH39" s="180"/>
      <c r="DUI39" s="180"/>
      <c r="DUJ39" s="180"/>
      <c r="DUK39" s="180"/>
      <c r="DUL39" s="180"/>
      <c r="DUM39" s="180"/>
      <c r="DUN39" s="180"/>
      <c r="DUO39" s="180"/>
      <c r="DUP39" s="180"/>
      <c r="DUQ39" s="180"/>
      <c r="DUR39" s="180"/>
      <c r="DUS39" s="180"/>
      <c r="DUT39" s="180"/>
      <c r="DUU39" s="180"/>
      <c r="DUV39" s="180"/>
      <c r="DUW39" s="180"/>
      <c r="DUX39" s="180"/>
      <c r="DUY39" s="180"/>
      <c r="DUZ39" s="180"/>
      <c r="DVA39" s="180"/>
      <c r="DVB39" s="180"/>
      <c r="DVC39" s="180"/>
      <c r="DVD39" s="180"/>
      <c r="DVE39" s="180"/>
      <c r="DVF39" s="180"/>
      <c r="DVG39" s="180"/>
      <c r="DVH39" s="180"/>
      <c r="DVI39" s="180"/>
      <c r="DVJ39" s="180"/>
      <c r="DVK39" s="180"/>
      <c r="DVL39" s="180"/>
      <c r="DVM39" s="180"/>
      <c r="DVN39" s="180"/>
      <c r="DVO39" s="180"/>
      <c r="DVP39" s="180"/>
      <c r="DVQ39" s="180"/>
      <c r="DVR39" s="180"/>
      <c r="DVS39" s="180"/>
      <c r="DVT39" s="180"/>
      <c r="DVU39" s="180"/>
      <c r="DVV39" s="180"/>
      <c r="DVW39" s="180"/>
      <c r="DVX39" s="180"/>
      <c r="DVY39" s="180"/>
      <c r="DVZ39" s="180"/>
      <c r="DWA39" s="180"/>
      <c r="DWB39" s="180"/>
      <c r="DWC39" s="180"/>
      <c r="DWD39" s="180"/>
      <c r="DWE39" s="180"/>
      <c r="DWF39" s="180"/>
      <c r="DWG39" s="180"/>
      <c r="DWH39" s="180"/>
      <c r="DWI39" s="180"/>
      <c r="DWJ39" s="180"/>
      <c r="DWK39" s="180"/>
      <c r="DWL39" s="180"/>
      <c r="DWM39" s="180"/>
      <c r="DWN39" s="180"/>
      <c r="DWO39" s="180"/>
      <c r="DWP39" s="180"/>
      <c r="DWQ39" s="180"/>
      <c r="DWR39" s="180"/>
      <c r="DWS39" s="180"/>
      <c r="DWT39" s="180"/>
      <c r="DWU39" s="180"/>
      <c r="DWV39" s="180"/>
      <c r="DWW39" s="180"/>
      <c r="DWX39" s="180"/>
      <c r="DWY39" s="180"/>
      <c r="DWZ39" s="180"/>
      <c r="DXA39" s="180"/>
      <c r="DXB39" s="180"/>
      <c r="DXC39" s="180"/>
      <c r="DXD39" s="180"/>
      <c r="DXE39" s="180"/>
      <c r="DXF39" s="180"/>
      <c r="DXG39" s="180"/>
      <c r="DXH39" s="180"/>
      <c r="DXI39" s="180"/>
      <c r="DXJ39" s="180"/>
      <c r="DXK39" s="180"/>
      <c r="DXL39" s="180"/>
      <c r="DXM39" s="180"/>
      <c r="DXN39" s="180"/>
      <c r="DXO39" s="180"/>
      <c r="DXP39" s="180"/>
      <c r="DXQ39" s="180"/>
      <c r="DXR39" s="180"/>
      <c r="DXS39" s="180"/>
      <c r="DXT39" s="180"/>
      <c r="DXU39" s="180"/>
      <c r="DXV39" s="180"/>
      <c r="DXW39" s="180"/>
      <c r="DXX39" s="180"/>
      <c r="DXY39" s="180"/>
      <c r="DXZ39" s="180"/>
      <c r="DYA39" s="180"/>
      <c r="DYB39" s="180"/>
      <c r="DYC39" s="180"/>
      <c r="DYD39" s="180"/>
      <c r="DYE39" s="180"/>
      <c r="DYF39" s="180"/>
      <c r="DYG39" s="180"/>
      <c r="DYH39" s="180"/>
      <c r="DYI39" s="180"/>
      <c r="DYJ39" s="180"/>
      <c r="DYK39" s="180"/>
      <c r="DYL39" s="180"/>
      <c r="DYM39" s="180"/>
      <c r="DYN39" s="180"/>
      <c r="DYO39" s="180"/>
      <c r="DYP39" s="180"/>
      <c r="DYQ39" s="180"/>
      <c r="DYR39" s="180"/>
      <c r="DYS39" s="180"/>
      <c r="DYT39" s="180"/>
      <c r="DYU39" s="180"/>
      <c r="DYV39" s="180"/>
      <c r="DYW39" s="180"/>
      <c r="DYX39" s="180"/>
      <c r="DYY39" s="180"/>
      <c r="DYZ39" s="180"/>
      <c r="DZA39" s="180"/>
      <c r="DZB39" s="180"/>
      <c r="DZC39" s="180"/>
      <c r="DZD39" s="180"/>
      <c r="DZE39" s="180"/>
      <c r="DZF39" s="180"/>
      <c r="DZG39" s="180"/>
      <c r="DZH39" s="180"/>
      <c r="DZI39" s="180"/>
      <c r="DZJ39" s="180"/>
      <c r="DZK39" s="180"/>
      <c r="DZL39" s="180"/>
      <c r="DZM39" s="180"/>
      <c r="DZN39" s="180"/>
      <c r="DZO39" s="180"/>
      <c r="DZP39" s="180"/>
      <c r="DZQ39" s="180"/>
      <c r="DZR39" s="180"/>
      <c r="DZS39" s="180"/>
      <c r="DZT39" s="180"/>
      <c r="DZU39" s="180"/>
      <c r="DZV39" s="180"/>
      <c r="DZW39" s="180"/>
      <c r="DZX39" s="180"/>
      <c r="DZY39" s="180"/>
      <c r="DZZ39" s="180"/>
      <c r="EAA39" s="180"/>
      <c r="EAB39" s="180"/>
      <c r="EAC39" s="180"/>
      <c r="EAD39" s="180"/>
      <c r="EAE39" s="180"/>
      <c r="EAF39" s="180"/>
      <c r="EAG39" s="180"/>
      <c r="EAH39" s="180"/>
      <c r="EAI39" s="180"/>
      <c r="EAJ39" s="180"/>
      <c r="EAK39" s="180"/>
      <c r="EAL39" s="180"/>
      <c r="EAM39" s="180"/>
      <c r="EAN39" s="180"/>
      <c r="EAO39" s="180"/>
      <c r="EAP39" s="180"/>
      <c r="EAQ39" s="180"/>
      <c r="EAR39" s="180"/>
      <c r="EAS39" s="180"/>
      <c r="EAT39" s="180"/>
      <c r="EAU39" s="180"/>
      <c r="EAV39" s="180"/>
      <c r="EAW39" s="180"/>
      <c r="EAX39" s="180"/>
      <c r="EAY39" s="180"/>
      <c r="EAZ39" s="180"/>
      <c r="EBA39" s="180"/>
      <c r="EBB39" s="180"/>
      <c r="EBC39" s="180"/>
      <c r="EBD39" s="180"/>
      <c r="EBE39" s="180"/>
      <c r="EBF39" s="180"/>
      <c r="EBG39" s="180"/>
      <c r="EBH39" s="180"/>
      <c r="EBI39" s="180"/>
      <c r="EBJ39" s="180"/>
      <c r="EBK39" s="180"/>
      <c r="EBL39" s="180"/>
      <c r="EBM39" s="180"/>
      <c r="EBN39" s="180"/>
      <c r="EBO39" s="180"/>
      <c r="EBP39" s="180"/>
      <c r="EBQ39" s="180"/>
      <c r="EBR39" s="180"/>
      <c r="EBS39" s="180"/>
      <c r="EBT39" s="180"/>
      <c r="EBU39" s="180"/>
      <c r="EBV39" s="180"/>
      <c r="EBW39" s="180"/>
      <c r="EBX39" s="180"/>
      <c r="EBY39" s="180"/>
      <c r="EBZ39" s="180"/>
      <c r="ECA39" s="180"/>
      <c r="ECB39" s="180"/>
      <c r="ECC39" s="180"/>
      <c r="ECD39" s="180"/>
      <c r="ECE39" s="180"/>
      <c r="ECF39" s="180"/>
      <c r="ECG39" s="180"/>
      <c r="ECH39" s="180"/>
      <c r="ECI39" s="180"/>
      <c r="ECJ39" s="180"/>
      <c r="ECK39" s="180"/>
      <c r="ECL39" s="180"/>
      <c r="ECM39" s="180"/>
      <c r="ECN39" s="180"/>
      <c r="ECO39" s="180"/>
      <c r="ECP39" s="180"/>
      <c r="ECQ39" s="180"/>
      <c r="ECR39" s="180"/>
      <c r="ECS39" s="180"/>
      <c r="ECT39" s="180"/>
      <c r="ECU39" s="180"/>
      <c r="ECV39" s="180"/>
      <c r="ECW39" s="180"/>
      <c r="ECX39" s="180"/>
      <c r="ECY39" s="180"/>
      <c r="ECZ39" s="180"/>
      <c r="EDA39" s="180"/>
      <c r="EDB39" s="180"/>
      <c r="EDC39" s="180"/>
      <c r="EDD39" s="180"/>
      <c r="EDE39" s="180"/>
      <c r="EDF39" s="180"/>
      <c r="EDG39" s="180"/>
      <c r="EDH39" s="180"/>
      <c r="EDI39" s="180"/>
      <c r="EDJ39" s="180"/>
      <c r="EDK39" s="180"/>
      <c r="EDL39" s="180"/>
      <c r="EDM39" s="180"/>
      <c r="EDN39" s="180"/>
      <c r="EDO39" s="180"/>
      <c r="EDP39" s="180"/>
      <c r="EDQ39" s="180"/>
      <c r="EDR39" s="180"/>
      <c r="EDS39" s="180"/>
      <c r="EDT39" s="180"/>
      <c r="EDU39" s="180"/>
      <c r="EDV39" s="180"/>
      <c r="EDW39" s="180"/>
      <c r="EDX39" s="180"/>
      <c r="EDY39" s="180"/>
      <c r="EDZ39" s="180"/>
      <c r="EEA39" s="180"/>
      <c r="EEB39" s="180"/>
      <c r="EEC39" s="180"/>
      <c r="EED39" s="180"/>
      <c r="EEE39" s="180"/>
      <c r="EEF39" s="180"/>
      <c r="EEG39" s="180"/>
      <c r="EEH39" s="180"/>
      <c r="EEI39" s="180"/>
      <c r="EEJ39" s="180"/>
      <c r="EEK39" s="180"/>
      <c r="EEL39" s="180"/>
      <c r="EEM39" s="180"/>
      <c r="EEN39" s="180"/>
      <c r="EEO39" s="180"/>
      <c r="EEP39" s="180"/>
      <c r="EEQ39" s="180"/>
      <c r="EER39" s="180"/>
      <c r="EES39" s="180"/>
      <c r="EET39" s="180"/>
      <c r="EEU39" s="180"/>
      <c r="EEV39" s="180"/>
      <c r="EEW39" s="180"/>
      <c r="EEX39" s="180"/>
      <c r="EEY39" s="180"/>
      <c r="EEZ39" s="180"/>
      <c r="EFA39" s="180"/>
      <c r="EFB39" s="180"/>
      <c r="EFC39" s="180"/>
      <c r="EFD39" s="180"/>
      <c r="EFE39" s="180"/>
      <c r="EFF39" s="180"/>
      <c r="EFG39" s="180"/>
      <c r="EFH39" s="180"/>
      <c r="EFI39" s="180"/>
      <c r="EFJ39" s="180"/>
      <c r="EFK39" s="180"/>
      <c r="EFL39" s="180"/>
      <c r="EFM39" s="180"/>
      <c r="EFN39" s="180"/>
      <c r="EFO39" s="180"/>
      <c r="EFP39" s="180"/>
      <c r="EFQ39" s="180"/>
      <c r="EFR39" s="180"/>
      <c r="EFS39" s="180"/>
      <c r="EFT39" s="180"/>
      <c r="EFU39" s="180"/>
      <c r="EFV39" s="180"/>
      <c r="EFW39" s="180"/>
      <c r="EFX39" s="180"/>
      <c r="EFY39" s="180"/>
      <c r="EFZ39" s="180"/>
      <c r="EGA39" s="180"/>
      <c r="EGB39" s="180"/>
      <c r="EGC39" s="180"/>
      <c r="EGD39" s="180"/>
      <c r="EGE39" s="180"/>
      <c r="EGF39" s="180"/>
      <c r="EGG39" s="180"/>
      <c r="EGH39" s="180"/>
      <c r="EGI39" s="180"/>
      <c r="EGJ39" s="180"/>
      <c r="EGK39" s="180"/>
      <c r="EGL39" s="180"/>
      <c r="EGM39" s="180"/>
      <c r="EGN39" s="180"/>
      <c r="EGO39" s="180"/>
      <c r="EGP39" s="180"/>
      <c r="EGQ39" s="180"/>
      <c r="EGR39" s="180"/>
      <c r="EGS39" s="180"/>
      <c r="EGT39" s="180"/>
      <c r="EGU39" s="180"/>
      <c r="EGV39" s="180"/>
      <c r="EGW39" s="180"/>
      <c r="EGX39" s="180"/>
      <c r="EGY39" s="180"/>
      <c r="EGZ39" s="180"/>
      <c r="EHA39" s="180"/>
      <c r="EHB39" s="180"/>
      <c r="EHC39" s="180"/>
      <c r="EHD39" s="180"/>
      <c r="EHE39" s="180"/>
      <c r="EHF39" s="180"/>
      <c r="EHG39" s="180"/>
      <c r="EHH39" s="180"/>
      <c r="EHI39" s="180"/>
      <c r="EHJ39" s="180"/>
      <c r="EHK39" s="180"/>
      <c r="EHL39" s="180"/>
      <c r="EHM39" s="180"/>
      <c r="EHN39" s="180"/>
      <c r="EHO39" s="180"/>
      <c r="EHP39" s="180"/>
      <c r="EHQ39" s="180"/>
      <c r="EHR39" s="180"/>
      <c r="EHS39" s="180"/>
      <c r="EHT39" s="180"/>
      <c r="EHU39" s="180"/>
      <c r="EHV39" s="180"/>
      <c r="EHW39" s="180"/>
      <c r="EHX39" s="180"/>
      <c r="EHY39" s="180"/>
      <c r="EHZ39" s="180"/>
      <c r="EIA39" s="180"/>
      <c r="EIB39" s="180"/>
      <c r="EIC39" s="180"/>
      <c r="EID39" s="180"/>
      <c r="EIE39" s="180"/>
      <c r="EIF39" s="180"/>
      <c r="EIG39" s="180"/>
      <c r="EIH39" s="180"/>
      <c r="EII39" s="180"/>
      <c r="EIJ39" s="180"/>
      <c r="EIK39" s="180"/>
      <c r="EIL39" s="180"/>
      <c r="EIM39" s="180"/>
      <c r="EIN39" s="180"/>
      <c r="EIO39" s="180"/>
      <c r="EIP39" s="180"/>
      <c r="EIQ39" s="180"/>
      <c r="EIR39" s="180"/>
      <c r="EIS39" s="180"/>
      <c r="EIT39" s="180"/>
      <c r="EIU39" s="180"/>
      <c r="EIV39" s="180"/>
      <c r="EIW39" s="180"/>
      <c r="EIX39" s="180"/>
      <c r="EIY39" s="180"/>
      <c r="EIZ39" s="180"/>
      <c r="EJA39" s="180"/>
      <c r="EJB39" s="180"/>
      <c r="EJC39" s="180"/>
      <c r="EJD39" s="180"/>
      <c r="EJE39" s="180"/>
      <c r="EJF39" s="180"/>
      <c r="EJG39" s="180"/>
      <c r="EJH39" s="180"/>
      <c r="EJI39" s="180"/>
      <c r="EJJ39" s="180"/>
      <c r="EJK39" s="180"/>
      <c r="EJL39" s="180"/>
      <c r="EJM39" s="180"/>
      <c r="EJN39" s="180"/>
      <c r="EJO39" s="180"/>
      <c r="EJP39" s="180"/>
      <c r="EJQ39" s="180"/>
      <c r="EJR39" s="180"/>
      <c r="EJS39" s="180"/>
      <c r="EJT39" s="180"/>
      <c r="EJU39" s="180"/>
      <c r="EJV39" s="180"/>
      <c r="EJW39" s="180"/>
      <c r="EJX39" s="180"/>
      <c r="EJY39" s="180"/>
      <c r="EJZ39" s="180"/>
      <c r="EKA39" s="180"/>
      <c r="EKB39" s="180"/>
      <c r="EKC39" s="180"/>
      <c r="EKD39" s="180"/>
      <c r="EKE39" s="180"/>
      <c r="EKF39" s="180"/>
      <c r="EKG39" s="180"/>
      <c r="EKH39" s="180"/>
      <c r="EKI39" s="180"/>
      <c r="EKJ39" s="180"/>
      <c r="EKK39" s="180"/>
      <c r="EKL39" s="180"/>
      <c r="EKM39" s="180"/>
      <c r="EKN39" s="180"/>
      <c r="EKO39" s="180"/>
      <c r="EKP39" s="180"/>
      <c r="EKQ39" s="180"/>
      <c r="EKR39" s="180"/>
      <c r="EKS39" s="180"/>
      <c r="EKT39" s="180"/>
      <c r="EKU39" s="180"/>
      <c r="EKV39" s="180"/>
      <c r="EKW39" s="180"/>
      <c r="EKX39" s="180"/>
      <c r="EKY39" s="180"/>
      <c r="EKZ39" s="180"/>
      <c r="ELA39" s="180"/>
      <c r="ELB39" s="180"/>
      <c r="ELC39" s="180"/>
      <c r="ELD39" s="180"/>
      <c r="ELE39" s="180"/>
      <c r="ELF39" s="180"/>
      <c r="ELG39" s="180"/>
      <c r="ELH39" s="180"/>
      <c r="ELI39" s="180"/>
      <c r="ELJ39" s="180"/>
      <c r="ELK39" s="180"/>
      <c r="ELL39" s="180"/>
      <c r="ELM39" s="180"/>
      <c r="ELN39" s="180"/>
      <c r="ELO39" s="180"/>
      <c r="ELP39" s="180"/>
      <c r="ELQ39" s="180"/>
      <c r="ELR39" s="180"/>
      <c r="ELS39" s="180"/>
      <c r="ELT39" s="180"/>
      <c r="ELU39" s="180"/>
      <c r="ELV39" s="180"/>
      <c r="ELW39" s="180"/>
      <c r="ELX39" s="180"/>
      <c r="ELY39" s="180"/>
      <c r="ELZ39" s="180"/>
      <c r="EMA39" s="180"/>
      <c r="EMB39" s="180"/>
      <c r="EMC39" s="180"/>
      <c r="EMD39" s="180"/>
      <c r="EME39" s="180"/>
      <c r="EMF39" s="180"/>
      <c r="EMG39" s="180"/>
      <c r="EMH39" s="180"/>
      <c r="EMI39" s="180"/>
      <c r="EMJ39" s="180"/>
      <c r="EMK39" s="180"/>
      <c r="EML39" s="180"/>
      <c r="EMM39" s="180"/>
      <c r="EMN39" s="180"/>
      <c r="EMO39" s="180"/>
      <c r="EMP39" s="180"/>
      <c r="EMQ39" s="180"/>
      <c r="EMR39" s="180"/>
      <c r="EMS39" s="180"/>
      <c r="EMT39" s="180"/>
      <c r="EMU39" s="180"/>
      <c r="EMV39" s="180"/>
      <c r="EMW39" s="180"/>
      <c r="EMX39" s="180"/>
      <c r="EMY39" s="180"/>
      <c r="EMZ39" s="180"/>
      <c r="ENA39" s="180"/>
      <c r="ENB39" s="180"/>
      <c r="ENC39" s="180"/>
      <c r="END39" s="180"/>
      <c r="ENE39" s="180"/>
      <c r="ENF39" s="180"/>
      <c r="ENG39" s="180"/>
      <c r="ENH39" s="180"/>
      <c r="ENI39" s="180"/>
      <c r="ENJ39" s="180"/>
      <c r="ENK39" s="180"/>
      <c r="ENL39" s="180"/>
      <c r="ENM39" s="180"/>
      <c r="ENN39" s="180"/>
      <c r="ENO39" s="180"/>
      <c r="ENP39" s="180"/>
      <c r="ENQ39" s="180"/>
      <c r="ENR39" s="180"/>
      <c r="ENS39" s="180"/>
      <c r="ENT39" s="180"/>
      <c r="ENU39" s="180"/>
      <c r="ENV39" s="180"/>
      <c r="ENW39" s="180"/>
      <c r="ENX39" s="180"/>
      <c r="ENY39" s="180"/>
      <c r="ENZ39" s="180"/>
      <c r="EOA39" s="180"/>
      <c r="EOB39" s="180"/>
      <c r="EOC39" s="180"/>
      <c r="EOD39" s="180"/>
      <c r="EOE39" s="180"/>
      <c r="EOF39" s="180"/>
      <c r="EOG39" s="180"/>
      <c r="EOH39" s="180"/>
      <c r="EOI39" s="180"/>
      <c r="EOJ39" s="180"/>
      <c r="EOK39" s="180"/>
      <c r="EOL39" s="180"/>
      <c r="EOM39" s="180"/>
      <c r="EON39" s="180"/>
      <c r="EOO39" s="180"/>
      <c r="EOP39" s="180"/>
      <c r="EOQ39" s="180"/>
      <c r="EOR39" s="180"/>
      <c r="EOS39" s="180"/>
      <c r="EOT39" s="180"/>
      <c r="EOU39" s="180"/>
      <c r="EOV39" s="180"/>
      <c r="EOW39" s="180"/>
      <c r="EOX39" s="180"/>
      <c r="EOY39" s="180"/>
      <c r="EOZ39" s="180"/>
      <c r="EPA39" s="180"/>
      <c r="EPB39" s="180"/>
      <c r="EPC39" s="180"/>
      <c r="EPD39" s="180"/>
      <c r="EPE39" s="180"/>
      <c r="EPF39" s="180"/>
      <c r="EPG39" s="180"/>
      <c r="EPH39" s="180"/>
      <c r="EPI39" s="180"/>
      <c r="EPJ39" s="180"/>
      <c r="EPK39" s="180"/>
      <c r="EPL39" s="180"/>
      <c r="EPM39" s="180"/>
      <c r="EPN39" s="180"/>
      <c r="EPO39" s="180"/>
      <c r="EPP39" s="180"/>
      <c r="EPQ39" s="180"/>
      <c r="EPR39" s="180"/>
      <c r="EPS39" s="180"/>
      <c r="EPT39" s="180"/>
      <c r="EPU39" s="180"/>
      <c r="EPV39" s="180"/>
      <c r="EPW39" s="180"/>
      <c r="EPX39" s="180"/>
      <c r="EPY39" s="180"/>
      <c r="EPZ39" s="180"/>
      <c r="EQA39" s="180"/>
      <c r="EQB39" s="180"/>
      <c r="EQC39" s="180"/>
      <c r="EQD39" s="180"/>
      <c r="EQE39" s="180"/>
      <c r="EQF39" s="180"/>
      <c r="EQG39" s="180"/>
      <c r="EQH39" s="180"/>
      <c r="EQI39" s="180"/>
      <c r="EQJ39" s="180"/>
      <c r="EQK39" s="180"/>
      <c r="EQL39" s="180"/>
      <c r="EQM39" s="180"/>
      <c r="EQN39" s="180"/>
      <c r="EQO39" s="180"/>
      <c r="EQP39" s="180"/>
      <c r="EQQ39" s="180"/>
      <c r="EQR39" s="180"/>
      <c r="EQS39" s="180"/>
      <c r="EQT39" s="180"/>
      <c r="EQU39" s="180"/>
      <c r="EQV39" s="180"/>
      <c r="EQW39" s="180"/>
      <c r="EQX39" s="180"/>
      <c r="EQY39" s="180"/>
      <c r="EQZ39" s="180"/>
      <c r="ERA39" s="180"/>
      <c r="ERB39" s="180"/>
      <c r="ERC39" s="180"/>
      <c r="ERD39" s="180"/>
      <c r="ERE39" s="180"/>
      <c r="ERF39" s="180"/>
      <c r="ERG39" s="180"/>
      <c r="ERH39" s="180"/>
      <c r="ERI39" s="180"/>
      <c r="ERJ39" s="180"/>
      <c r="ERK39" s="180"/>
      <c r="ERL39" s="180"/>
      <c r="ERM39" s="180"/>
      <c r="ERN39" s="180"/>
      <c r="ERO39" s="180"/>
      <c r="ERP39" s="180"/>
      <c r="ERQ39" s="180"/>
      <c r="ERR39" s="180"/>
      <c r="ERS39" s="180"/>
      <c r="ERT39" s="180"/>
      <c r="ERU39" s="180"/>
      <c r="ERV39" s="180"/>
      <c r="ERW39" s="180"/>
      <c r="ERX39" s="180"/>
      <c r="ERY39" s="180"/>
      <c r="ERZ39" s="180"/>
      <c r="ESA39" s="180"/>
      <c r="ESB39" s="180"/>
      <c r="ESC39" s="180"/>
      <c r="ESD39" s="180"/>
      <c r="ESE39" s="180"/>
      <c r="ESF39" s="180"/>
      <c r="ESG39" s="180"/>
      <c r="ESH39" s="180"/>
      <c r="ESI39" s="180"/>
      <c r="ESJ39" s="180"/>
      <c r="ESK39" s="180"/>
      <c r="ESL39" s="180"/>
      <c r="ESM39" s="180"/>
      <c r="ESN39" s="180"/>
      <c r="ESO39" s="180"/>
      <c r="ESP39" s="180"/>
      <c r="ESQ39" s="180"/>
      <c r="ESR39" s="180"/>
      <c r="ESS39" s="180"/>
      <c r="EST39" s="180"/>
      <c r="ESU39" s="180"/>
      <c r="ESV39" s="180"/>
      <c r="ESW39" s="180"/>
      <c r="ESX39" s="180"/>
      <c r="ESY39" s="180"/>
      <c r="ESZ39" s="180"/>
      <c r="ETA39" s="180"/>
      <c r="ETB39" s="180"/>
      <c r="ETC39" s="180"/>
      <c r="ETD39" s="180"/>
      <c r="ETE39" s="180"/>
      <c r="ETF39" s="180"/>
      <c r="ETG39" s="180"/>
      <c r="ETH39" s="180"/>
      <c r="ETI39" s="180"/>
      <c r="ETJ39" s="180"/>
      <c r="ETK39" s="180"/>
      <c r="ETL39" s="180"/>
      <c r="ETM39" s="180"/>
      <c r="ETN39" s="180"/>
      <c r="ETO39" s="180"/>
      <c r="ETP39" s="180"/>
      <c r="ETQ39" s="180"/>
      <c r="ETR39" s="180"/>
      <c r="ETS39" s="180"/>
      <c r="ETT39" s="180"/>
      <c r="ETU39" s="180"/>
      <c r="ETV39" s="180"/>
      <c r="ETW39" s="180"/>
      <c r="ETX39" s="180"/>
      <c r="ETY39" s="180"/>
      <c r="ETZ39" s="180"/>
      <c r="EUA39" s="180"/>
      <c r="EUB39" s="180"/>
      <c r="EUC39" s="180"/>
      <c r="EUD39" s="180"/>
      <c r="EUE39" s="180"/>
      <c r="EUF39" s="180"/>
      <c r="EUG39" s="180"/>
      <c r="EUH39" s="180"/>
      <c r="EUI39" s="180"/>
      <c r="EUJ39" s="180"/>
      <c r="EUK39" s="180"/>
      <c r="EUL39" s="180"/>
      <c r="EUM39" s="180"/>
      <c r="EUN39" s="180"/>
      <c r="EUO39" s="180"/>
      <c r="EUP39" s="180"/>
      <c r="EUQ39" s="180"/>
      <c r="EUR39" s="180"/>
      <c r="EUS39" s="180"/>
      <c r="EUT39" s="180"/>
      <c r="EUU39" s="180"/>
      <c r="EUV39" s="180"/>
      <c r="EUW39" s="180"/>
      <c r="EUX39" s="180"/>
      <c r="EUY39" s="180"/>
      <c r="EUZ39" s="180"/>
      <c r="EVA39" s="180"/>
      <c r="EVB39" s="180"/>
      <c r="EVC39" s="180"/>
      <c r="EVD39" s="180"/>
      <c r="EVE39" s="180"/>
      <c r="EVF39" s="180"/>
      <c r="EVG39" s="180"/>
      <c r="EVH39" s="180"/>
      <c r="EVI39" s="180"/>
      <c r="EVJ39" s="180"/>
      <c r="EVK39" s="180"/>
      <c r="EVL39" s="180"/>
      <c r="EVM39" s="180"/>
      <c r="EVN39" s="180"/>
      <c r="EVO39" s="180"/>
      <c r="EVP39" s="180"/>
      <c r="EVQ39" s="180"/>
      <c r="EVR39" s="180"/>
      <c r="EVS39" s="180"/>
      <c r="EVT39" s="180"/>
      <c r="EVU39" s="180"/>
      <c r="EVV39" s="180"/>
      <c r="EVW39" s="180"/>
      <c r="EVX39" s="180"/>
      <c r="EVY39" s="180"/>
      <c r="EVZ39" s="180"/>
      <c r="EWA39" s="180"/>
      <c r="EWB39" s="180"/>
      <c r="EWC39" s="180"/>
      <c r="EWD39" s="180"/>
      <c r="EWE39" s="180"/>
      <c r="EWF39" s="180"/>
      <c r="EWG39" s="180"/>
      <c r="EWH39" s="180"/>
      <c r="EWI39" s="180"/>
      <c r="EWJ39" s="180"/>
      <c r="EWK39" s="180"/>
      <c r="EWL39" s="180"/>
      <c r="EWM39" s="180"/>
      <c r="EWN39" s="180"/>
      <c r="EWO39" s="180"/>
      <c r="EWP39" s="180"/>
      <c r="EWQ39" s="180"/>
      <c r="EWR39" s="180"/>
      <c r="EWS39" s="180"/>
      <c r="EWT39" s="180"/>
      <c r="EWU39" s="180"/>
      <c r="EWV39" s="180"/>
      <c r="EWW39" s="180"/>
      <c r="EWX39" s="180"/>
      <c r="EWY39" s="180"/>
      <c r="EWZ39" s="180"/>
      <c r="EXA39" s="180"/>
      <c r="EXB39" s="180"/>
      <c r="EXC39" s="180"/>
      <c r="EXD39" s="180"/>
      <c r="EXE39" s="180"/>
      <c r="EXF39" s="180"/>
      <c r="EXG39" s="180"/>
      <c r="EXH39" s="180"/>
      <c r="EXI39" s="180"/>
      <c r="EXJ39" s="180"/>
      <c r="EXK39" s="180"/>
      <c r="EXL39" s="180"/>
      <c r="EXM39" s="180"/>
      <c r="EXN39" s="180"/>
      <c r="EXO39" s="180"/>
      <c r="EXP39" s="180"/>
      <c r="EXQ39" s="180"/>
      <c r="EXR39" s="180"/>
      <c r="EXS39" s="180"/>
      <c r="EXT39" s="180"/>
      <c r="EXU39" s="180"/>
      <c r="EXV39" s="180"/>
      <c r="EXW39" s="180"/>
      <c r="EXX39" s="180"/>
      <c r="EXY39" s="180"/>
      <c r="EXZ39" s="180"/>
      <c r="EYA39" s="180"/>
      <c r="EYB39" s="180"/>
      <c r="EYC39" s="180"/>
      <c r="EYD39" s="180"/>
      <c r="EYE39" s="180"/>
      <c r="EYF39" s="180"/>
      <c r="EYG39" s="180"/>
      <c r="EYH39" s="180"/>
      <c r="EYI39" s="180"/>
      <c r="EYJ39" s="180"/>
      <c r="EYK39" s="180"/>
      <c r="EYL39" s="180"/>
      <c r="EYM39" s="180"/>
      <c r="EYN39" s="180"/>
      <c r="EYO39" s="180"/>
      <c r="EYP39" s="180"/>
      <c r="EYQ39" s="180"/>
      <c r="EYR39" s="180"/>
      <c r="EYS39" s="180"/>
      <c r="EYT39" s="180"/>
      <c r="EYU39" s="180"/>
      <c r="EYV39" s="180"/>
      <c r="EYW39" s="180"/>
      <c r="EYX39" s="180"/>
      <c r="EYY39" s="180"/>
      <c r="EYZ39" s="180"/>
      <c r="EZA39" s="180"/>
      <c r="EZB39" s="180"/>
      <c r="EZC39" s="180"/>
      <c r="EZD39" s="180"/>
      <c r="EZE39" s="180"/>
      <c r="EZF39" s="180"/>
      <c r="EZG39" s="180"/>
      <c r="EZH39" s="180"/>
      <c r="EZI39" s="180"/>
      <c r="EZJ39" s="180"/>
      <c r="EZK39" s="180"/>
      <c r="EZL39" s="180"/>
      <c r="EZM39" s="180"/>
      <c r="EZN39" s="180"/>
      <c r="EZO39" s="180"/>
      <c r="EZP39" s="180"/>
      <c r="EZQ39" s="180"/>
      <c r="EZR39" s="180"/>
      <c r="EZS39" s="180"/>
      <c r="EZT39" s="180"/>
      <c r="EZU39" s="180"/>
      <c r="EZV39" s="180"/>
      <c r="EZW39" s="180"/>
      <c r="EZX39" s="180"/>
      <c r="EZY39" s="180"/>
      <c r="EZZ39" s="180"/>
      <c r="FAA39" s="180"/>
      <c r="FAB39" s="180"/>
      <c r="FAC39" s="180"/>
      <c r="FAD39" s="180"/>
      <c r="FAE39" s="180"/>
      <c r="FAF39" s="180"/>
      <c r="FAG39" s="180"/>
      <c r="FAH39" s="180"/>
      <c r="FAI39" s="180"/>
      <c r="FAJ39" s="180"/>
      <c r="FAK39" s="180"/>
      <c r="FAL39" s="180"/>
      <c r="FAM39" s="180"/>
      <c r="FAN39" s="180"/>
      <c r="FAO39" s="180"/>
      <c r="FAP39" s="180"/>
      <c r="FAQ39" s="180"/>
      <c r="FAR39" s="180"/>
      <c r="FAS39" s="180"/>
      <c r="FAT39" s="180"/>
      <c r="FAU39" s="180"/>
      <c r="FAV39" s="180"/>
      <c r="FAW39" s="180"/>
      <c r="FAX39" s="180"/>
      <c r="FAY39" s="180"/>
      <c r="FAZ39" s="180"/>
      <c r="FBA39" s="180"/>
      <c r="FBB39" s="180"/>
      <c r="FBC39" s="180"/>
      <c r="FBD39" s="180"/>
      <c r="FBE39" s="180"/>
      <c r="FBF39" s="180"/>
      <c r="FBG39" s="180"/>
      <c r="FBH39" s="180"/>
      <c r="FBI39" s="180"/>
      <c r="FBJ39" s="180"/>
      <c r="FBK39" s="180"/>
      <c r="FBL39" s="180"/>
      <c r="FBM39" s="180"/>
      <c r="FBN39" s="180"/>
      <c r="FBO39" s="180"/>
      <c r="FBP39" s="180"/>
      <c r="FBQ39" s="180"/>
      <c r="FBR39" s="180"/>
      <c r="FBS39" s="180"/>
      <c r="FBT39" s="180"/>
      <c r="FBU39" s="180"/>
      <c r="FBV39" s="180"/>
      <c r="FBW39" s="180"/>
      <c r="FBX39" s="180"/>
      <c r="FBY39" s="180"/>
      <c r="FBZ39" s="180"/>
      <c r="FCA39" s="180"/>
      <c r="FCB39" s="180"/>
      <c r="FCC39" s="180"/>
      <c r="FCD39" s="180"/>
      <c r="FCE39" s="180"/>
      <c r="FCF39" s="180"/>
      <c r="FCG39" s="180"/>
      <c r="FCH39" s="180"/>
      <c r="FCI39" s="180"/>
      <c r="FCJ39" s="180"/>
      <c r="FCK39" s="180"/>
      <c r="FCL39" s="180"/>
      <c r="FCM39" s="180"/>
      <c r="FCN39" s="180"/>
      <c r="FCO39" s="180"/>
      <c r="FCP39" s="180"/>
      <c r="FCQ39" s="180"/>
      <c r="FCR39" s="180"/>
      <c r="FCS39" s="180"/>
      <c r="FCT39" s="180"/>
      <c r="FCU39" s="180"/>
      <c r="FCV39" s="180"/>
      <c r="FCW39" s="180"/>
      <c r="FCX39" s="180"/>
      <c r="FCY39" s="180"/>
      <c r="FCZ39" s="180"/>
      <c r="FDA39" s="180"/>
      <c r="FDB39" s="180"/>
      <c r="FDC39" s="180"/>
      <c r="FDD39" s="180"/>
      <c r="FDE39" s="180"/>
      <c r="FDF39" s="180"/>
      <c r="FDG39" s="180"/>
      <c r="FDH39" s="180"/>
      <c r="FDI39" s="180"/>
      <c r="FDJ39" s="180"/>
      <c r="FDK39" s="180"/>
      <c r="FDL39" s="180"/>
      <c r="FDM39" s="180"/>
      <c r="FDN39" s="180"/>
      <c r="FDO39" s="180"/>
      <c r="FDP39" s="180"/>
      <c r="FDQ39" s="180"/>
      <c r="FDR39" s="180"/>
      <c r="FDS39" s="180"/>
      <c r="FDT39" s="180"/>
      <c r="FDU39" s="180"/>
      <c r="FDV39" s="180"/>
      <c r="FDW39" s="180"/>
      <c r="FDX39" s="180"/>
      <c r="FDY39" s="180"/>
      <c r="FDZ39" s="180"/>
      <c r="FEA39" s="180"/>
      <c r="FEB39" s="180"/>
      <c r="FEC39" s="180"/>
      <c r="FED39" s="180"/>
      <c r="FEE39" s="180"/>
      <c r="FEF39" s="180"/>
      <c r="FEG39" s="180"/>
      <c r="FEH39" s="180"/>
      <c r="FEI39" s="180"/>
      <c r="FEJ39" s="180"/>
      <c r="FEK39" s="180"/>
      <c r="FEL39" s="180"/>
      <c r="FEM39" s="180"/>
      <c r="FEN39" s="180"/>
      <c r="FEO39" s="180"/>
      <c r="FEP39" s="180"/>
      <c r="FEQ39" s="180"/>
      <c r="FER39" s="180"/>
      <c r="FES39" s="180"/>
      <c r="FET39" s="180"/>
      <c r="FEU39" s="180"/>
      <c r="FEV39" s="180"/>
      <c r="FEW39" s="180"/>
      <c r="FEX39" s="180"/>
      <c r="FEY39" s="180"/>
      <c r="FEZ39" s="180"/>
      <c r="FFA39" s="180"/>
      <c r="FFB39" s="180"/>
      <c r="FFC39" s="180"/>
      <c r="FFD39" s="180"/>
      <c r="FFE39" s="180"/>
      <c r="FFF39" s="180"/>
      <c r="FFG39" s="180"/>
      <c r="FFH39" s="180"/>
      <c r="FFI39" s="180"/>
      <c r="FFJ39" s="180"/>
      <c r="FFK39" s="180"/>
      <c r="FFL39" s="180"/>
      <c r="FFM39" s="180"/>
      <c r="FFN39" s="180"/>
      <c r="FFO39" s="180"/>
      <c r="FFP39" s="180"/>
      <c r="FFQ39" s="180"/>
      <c r="FFR39" s="180"/>
      <c r="FFS39" s="180"/>
      <c r="FFT39" s="180"/>
      <c r="FFU39" s="180"/>
      <c r="FFV39" s="180"/>
      <c r="FFW39" s="180"/>
      <c r="FFX39" s="180"/>
      <c r="FFY39" s="180"/>
      <c r="FFZ39" s="180"/>
      <c r="FGA39" s="180"/>
      <c r="FGB39" s="180"/>
      <c r="FGC39" s="180"/>
      <c r="FGD39" s="180"/>
      <c r="FGE39" s="180"/>
      <c r="FGF39" s="180"/>
      <c r="FGG39" s="180"/>
      <c r="FGH39" s="180"/>
      <c r="FGI39" s="180"/>
      <c r="FGJ39" s="180"/>
      <c r="FGK39" s="180"/>
      <c r="FGL39" s="180"/>
      <c r="FGM39" s="180"/>
      <c r="FGN39" s="180"/>
      <c r="FGO39" s="180"/>
      <c r="FGP39" s="180"/>
      <c r="FGQ39" s="180"/>
      <c r="FGR39" s="180"/>
      <c r="FGS39" s="180"/>
      <c r="FGT39" s="180"/>
      <c r="FGU39" s="180"/>
      <c r="FGV39" s="180"/>
      <c r="FGW39" s="180"/>
      <c r="FGX39" s="180"/>
      <c r="FGY39" s="180"/>
      <c r="FGZ39" s="180"/>
      <c r="FHA39" s="180"/>
      <c r="FHB39" s="180"/>
      <c r="FHC39" s="180"/>
      <c r="FHD39" s="180"/>
      <c r="FHE39" s="180"/>
      <c r="FHF39" s="180"/>
      <c r="FHG39" s="180"/>
      <c r="FHH39" s="180"/>
      <c r="FHI39" s="180"/>
      <c r="FHJ39" s="180"/>
      <c r="FHK39" s="180"/>
      <c r="FHL39" s="180"/>
      <c r="FHM39" s="180"/>
      <c r="FHN39" s="180"/>
      <c r="FHO39" s="180"/>
      <c r="FHP39" s="180"/>
      <c r="FHQ39" s="180"/>
      <c r="FHR39" s="180"/>
      <c r="FHS39" s="180"/>
      <c r="FHT39" s="180"/>
      <c r="FHU39" s="180"/>
      <c r="FHV39" s="180"/>
      <c r="FHW39" s="180"/>
      <c r="FHX39" s="180"/>
      <c r="FHY39" s="180"/>
      <c r="FHZ39" s="180"/>
      <c r="FIA39" s="180"/>
      <c r="FIB39" s="180"/>
      <c r="FIC39" s="180"/>
      <c r="FID39" s="180"/>
      <c r="FIE39" s="180"/>
      <c r="FIF39" s="180"/>
      <c r="FIG39" s="180"/>
      <c r="FIH39" s="180"/>
      <c r="FII39" s="180"/>
      <c r="FIJ39" s="180"/>
      <c r="FIK39" s="180"/>
      <c r="FIL39" s="180"/>
      <c r="FIM39" s="180"/>
      <c r="FIN39" s="180"/>
      <c r="FIO39" s="180"/>
      <c r="FIP39" s="180"/>
      <c r="FIQ39" s="180"/>
      <c r="FIR39" s="180"/>
      <c r="FIS39" s="180"/>
      <c r="FIT39" s="180"/>
      <c r="FIU39" s="180"/>
      <c r="FIV39" s="180"/>
      <c r="FIW39" s="180"/>
      <c r="FIX39" s="180"/>
      <c r="FIY39" s="180"/>
      <c r="FIZ39" s="180"/>
      <c r="FJA39" s="180"/>
      <c r="FJB39" s="180"/>
      <c r="FJC39" s="180"/>
      <c r="FJD39" s="180"/>
      <c r="FJE39" s="180"/>
      <c r="FJF39" s="180"/>
      <c r="FJG39" s="180"/>
      <c r="FJH39" s="180"/>
      <c r="FJI39" s="180"/>
      <c r="FJJ39" s="180"/>
      <c r="FJK39" s="180"/>
      <c r="FJL39" s="180"/>
      <c r="FJM39" s="180"/>
      <c r="FJN39" s="180"/>
      <c r="FJO39" s="180"/>
      <c r="FJP39" s="180"/>
      <c r="FJQ39" s="180"/>
      <c r="FJR39" s="180"/>
      <c r="FJS39" s="180"/>
      <c r="FJT39" s="180"/>
      <c r="FJU39" s="180"/>
      <c r="FJV39" s="180"/>
      <c r="FJW39" s="180"/>
      <c r="FJX39" s="180"/>
      <c r="FJY39" s="180"/>
      <c r="FJZ39" s="180"/>
      <c r="FKA39" s="180"/>
      <c r="FKB39" s="180"/>
      <c r="FKC39" s="180"/>
      <c r="FKD39" s="180"/>
      <c r="FKE39" s="180"/>
      <c r="FKF39" s="180"/>
      <c r="FKG39" s="180"/>
      <c r="FKH39" s="180"/>
      <c r="FKI39" s="180"/>
      <c r="FKJ39" s="180"/>
      <c r="FKK39" s="180"/>
      <c r="FKL39" s="180"/>
      <c r="FKM39" s="180"/>
      <c r="FKN39" s="180"/>
      <c r="FKO39" s="180"/>
      <c r="FKP39" s="180"/>
      <c r="FKQ39" s="180"/>
      <c r="FKR39" s="180"/>
      <c r="FKS39" s="180"/>
      <c r="FKT39" s="180"/>
      <c r="FKU39" s="180"/>
      <c r="FKV39" s="180"/>
      <c r="FKW39" s="180"/>
      <c r="FKX39" s="180"/>
      <c r="FKY39" s="180"/>
      <c r="FKZ39" s="180"/>
      <c r="FLA39" s="180"/>
      <c r="FLB39" s="180"/>
      <c r="FLC39" s="180"/>
      <c r="FLD39" s="180"/>
      <c r="FLE39" s="180"/>
      <c r="FLF39" s="180"/>
      <c r="FLG39" s="180"/>
      <c r="FLH39" s="180"/>
      <c r="FLI39" s="180"/>
      <c r="FLJ39" s="180"/>
      <c r="FLK39" s="180"/>
      <c r="FLL39" s="180"/>
      <c r="FLM39" s="180"/>
      <c r="FLN39" s="180"/>
      <c r="FLO39" s="180"/>
      <c r="FLP39" s="180"/>
      <c r="FLQ39" s="180"/>
      <c r="FLR39" s="180"/>
      <c r="FLS39" s="180"/>
      <c r="FLT39" s="180"/>
      <c r="FLU39" s="180"/>
      <c r="FLV39" s="180"/>
      <c r="FLW39" s="180"/>
      <c r="FLX39" s="180"/>
      <c r="FLY39" s="180"/>
      <c r="FLZ39" s="180"/>
      <c r="FMA39" s="180"/>
      <c r="FMB39" s="180"/>
      <c r="FMC39" s="180"/>
      <c r="FMD39" s="180"/>
      <c r="FME39" s="180"/>
      <c r="FMF39" s="180"/>
      <c r="FMG39" s="180"/>
      <c r="FMH39" s="180"/>
      <c r="FMI39" s="180"/>
      <c r="FMJ39" s="180"/>
      <c r="FMK39" s="180"/>
      <c r="FML39" s="180"/>
      <c r="FMM39" s="180"/>
      <c r="FMN39" s="180"/>
      <c r="FMO39" s="180"/>
      <c r="FMP39" s="180"/>
      <c r="FMQ39" s="180"/>
      <c r="FMR39" s="180"/>
      <c r="FMS39" s="180"/>
      <c r="FMT39" s="180"/>
      <c r="FMU39" s="180"/>
      <c r="FMV39" s="180"/>
      <c r="FMW39" s="180"/>
      <c r="FMX39" s="180"/>
      <c r="FMY39" s="180"/>
      <c r="FMZ39" s="180"/>
      <c r="FNA39" s="180"/>
      <c r="FNB39" s="180"/>
      <c r="FNC39" s="180"/>
      <c r="FND39" s="180"/>
      <c r="FNE39" s="180"/>
      <c r="FNF39" s="180"/>
      <c r="FNG39" s="180"/>
      <c r="FNH39" s="180"/>
      <c r="FNI39" s="180"/>
      <c r="FNJ39" s="180"/>
      <c r="FNK39" s="180"/>
      <c r="FNL39" s="180"/>
      <c r="FNM39" s="180"/>
      <c r="FNN39" s="180"/>
      <c r="FNO39" s="180"/>
      <c r="FNP39" s="180"/>
      <c r="FNQ39" s="180"/>
      <c r="FNR39" s="180"/>
      <c r="FNS39" s="180"/>
      <c r="FNT39" s="180"/>
      <c r="FNU39" s="180"/>
      <c r="FNV39" s="180"/>
      <c r="FNW39" s="180"/>
      <c r="FNX39" s="180"/>
      <c r="FNY39" s="180"/>
      <c r="FNZ39" s="180"/>
      <c r="FOA39" s="180"/>
      <c r="FOB39" s="180"/>
      <c r="FOC39" s="180"/>
      <c r="FOD39" s="180"/>
      <c r="FOE39" s="180"/>
      <c r="FOF39" s="180"/>
      <c r="FOG39" s="180"/>
      <c r="FOH39" s="180"/>
      <c r="FOI39" s="180"/>
      <c r="FOJ39" s="180"/>
      <c r="FOK39" s="180"/>
      <c r="FOL39" s="180"/>
      <c r="FOM39" s="180"/>
      <c r="FON39" s="180"/>
      <c r="FOO39" s="180"/>
      <c r="FOP39" s="180"/>
      <c r="FOQ39" s="180"/>
      <c r="FOR39" s="180"/>
      <c r="FOS39" s="180"/>
      <c r="FOT39" s="180"/>
      <c r="FOU39" s="180"/>
      <c r="FOV39" s="180"/>
      <c r="FOW39" s="180"/>
      <c r="FOX39" s="180"/>
      <c r="FOY39" s="180"/>
      <c r="FOZ39" s="180"/>
      <c r="FPA39" s="180"/>
      <c r="FPB39" s="180"/>
      <c r="FPC39" s="180"/>
      <c r="FPD39" s="180"/>
      <c r="FPE39" s="180"/>
      <c r="FPF39" s="180"/>
      <c r="FPG39" s="180"/>
      <c r="FPH39" s="180"/>
      <c r="FPI39" s="180"/>
      <c r="FPJ39" s="180"/>
      <c r="FPK39" s="180"/>
      <c r="FPL39" s="180"/>
      <c r="FPM39" s="180"/>
      <c r="FPN39" s="180"/>
      <c r="FPO39" s="180"/>
      <c r="FPP39" s="180"/>
      <c r="FPQ39" s="180"/>
      <c r="FPR39" s="180"/>
      <c r="FPS39" s="180"/>
      <c r="FPT39" s="180"/>
      <c r="FPU39" s="180"/>
      <c r="FPV39" s="180"/>
      <c r="FPW39" s="180"/>
      <c r="FPX39" s="180"/>
      <c r="FPY39" s="180"/>
      <c r="FPZ39" s="180"/>
      <c r="FQA39" s="180"/>
      <c r="FQB39" s="180"/>
      <c r="FQC39" s="180"/>
      <c r="FQD39" s="180"/>
      <c r="FQE39" s="180"/>
      <c r="FQF39" s="180"/>
      <c r="FQG39" s="180"/>
      <c r="FQH39" s="180"/>
      <c r="FQI39" s="180"/>
      <c r="FQJ39" s="180"/>
      <c r="FQK39" s="180"/>
      <c r="FQL39" s="180"/>
      <c r="FQM39" s="180"/>
      <c r="FQN39" s="180"/>
      <c r="FQO39" s="180"/>
      <c r="FQP39" s="180"/>
      <c r="FQQ39" s="180"/>
      <c r="FQR39" s="180"/>
      <c r="FQS39" s="180"/>
      <c r="FQT39" s="180"/>
      <c r="FQU39" s="180"/>
      <c r="FQV39" s="180"/>
      <c r="FQW39" s="180"/>
      <c r="FQX39" s="180"/>
      <c r="FQY39" s="180"/>
      <c r="FQZ39" s="180"/>
      <c r="FRA39" s="180"/>
      <c r="FRB39" s="180"/>
      <c r="FRC39" s="180"/>
      <c r="FRD39" s="180"/>
      <c r="FRE39" s="180"/>
      <c r="FRF39" s="180"/>
      <c r="FRG39" s="180"/>
      <c r="FRH39" s="180"/>
      <c r="FRI39" s="180"/>
      <c r="FRJ39" s="180"/>
      <c r="FRK39" s="180"/>
      <c r="FRL39" s="180"/>
      <c r="FRM39" s="180"/>
      <c r="FRN39" s="180"/>
      <c r="FRO39" s="180"/>
      <c r="FRP39" s="180"/>
      <c r="FRQ39" s="180"/>
      <c r="FRR39" s="180"/>
      <c r="FRS39" s="180"/>
      <c r="FRT39" s="180"/>
      <c r="FRU39" s="180"/>
      <c r="FRV39" s="180"/>
      <c r="FRW39" s="180"/>
      <c r="FRX39" s="180"/>
      <c r="FRY39" s="180"/>
      <c r="FRZ39" s="180"/>
      <c r="FSA39" s="180"/>
      <c r="FSB39" s="180"/>
      <c r="FSC39" s="180"/>
      <c r="FSD39" s="180"/>
      <c r="FSE39" s="180"/>
      <c r="FSF39" s="180"/>
      <c r="FSG39" s="180"/>
      <c r="FSH39" s="180"/>
      <c r="FSI39" s="180"/>
      <c r="FSJ39" s="180"/>
      <c r="FSK39" s="180"/>
      <c r="FSL39" s="180"/>
      <c r="FSM39" s="180"/>
      <c r="FSN39" s="180"/>
      <c r="FSO39" s="180"/>
      <c r="FSP39" s="180"/>
      <c r="FSQ39" s="180"/>
      <c r="FSR39" s="180"/>
      <c r="FSS39" s="180"/>
      <c r="FST39" s="180"/>
      <c r="FSU39" s="180"/>
      <c r="FSV39" s="180"/>
      <c r="FSW39" s="180"/>
      <c r="FSX39" s="180"/>
      <c r="FSY39" s="180"/>
      <c r="FSZ39" s="180"/>
      <c r="FTA39" s="180"/>
      <c r="FTB39" s="180"/>
      <c r="FTC39" s="180"/>
      <c r="FTD39" s="180"/>
      <c r="FTE39" s="180"/>
      <c r="FTF39" s="180"/>
      <c r="FTG39" s="180"/>
      <c r="FTH39" s="180"/>
      <c r="FTI39" s="180"/>
      <c r="FTJ39" s="180"/>
      <c r="FTK39" s="180"/>
      <c r="FTL39" s="180"/>
      <c r="FTM39" s="180"/>
      <c r="FTN39" s="180"/>
      <c r="FTO39" s="180"/>
      <c r="FTP39" s="180"/>
      <c r="FTQ39" s="180"/>
      <c r="FTR39" s="180"/>
      <c r="FTS39" s="180"/>
      <c r="FTT39" s="180"/>
      <c r="FTU39" s="180"/>
      <c r="FTV39" s="180"/>
      <c r="FTW39" s="180"/>
      <c r="FTX39" s="180"/>
      <c r="FTY39" s="180"/>
      <c r="FTZ39" s="180"/>
      <c r="FUA39" s="180"/>
      <c r="FUB39" s="180"/>
      <c r="FUC39" s="180"/>
      <c r="FUD39" s="180"/>
      <c r="FUE39" s="180"/>
      <c r="FUF39" s="180"/>
      <c r="FUG39" s="180"/>
      <c r="FUH39" s="180"/>
      <c r="FUI39" s="180"/>
      <c r="FUJ39" s="180"/>
      <c r="FUK39" s="180"/>
      <c r="FUL39" s="180"/>
      <c r="FUM39" s="180"/>
      <c r="FUN39" s="180"/>
      <c r="FUO39" s="180"/>
      <c r="FUP39" s="180"/>
      <c r="FUQ39" s="180"/>
      <c r="FUR39" s="180"/>
      <c r="FUS39" s="180"/>
      <c r="FUT39" s="180"/>
      <c r="FUU39" s="180"/>
      <c r="FUV39" s="180"/>
      <c r="FUW39" s="180"/>
      <c r="FUX39" s="180"/>
      <c r="FUY39" s="180"/>
      <c r="FUZ39" s="180"/>
      <c r="FVA39" s="180"/>
      <c r="FVB39" s="180"/>
      <c r="FVC39" s="180"/>
      <c r="FVD39" s="180"/>
      <c r="FVE39" s="180"/>
      <c r="FVF39" s="180"/>
      <c r="FVG39" s="180"/>
      <c r="FVH39" s="180"/>
      <c r="FVI39" s="180"/>
      <c r="FVJ39" s="180"/>
      <c r="FVK39" s="180"/>
      <c r="FVL39" s="180"/>
      <c r="FVM39" s="180"/>
      <c r="FVN39" s="180"/>
      <c r="FVO39" s="180"/>
      <c r="FVP39" s="180"/>
      <c r="FVQ39" s="180"/>
      <c r="FVR39" s="180"/>
      <c r="FVS39" s="180"/>
      <c r="FVT39" s="180"/>
      <c r="FVU39" s="180"/>
      <c r="FVV39" s="180"/>
      <c r="FVW39" s="180"/>
      <c r="FVX39" s="180"/>
      <c r="FVY39" s="180"/>
      <c r="FVZ39" s="180"/>
      <c r="FWA39" s="180"/>
      <c r="FWB39" s="180"/>
      <c r="FWC39" s="180"/>
      <c r="FWD39" s="180"/>
      <c r="FWE39" s="180"/>
      <c r="FWF39" s="180"/>
      <c r="FWG39" s="180"/>
      <c r="FWH39" s="180"/>
      <c r="FWI39" s="180"/>
      <c r="FWJ39" s="180"/>
      <c r="FWK39" s="180"/>
      <c r="FWL39" s="180"/>
      <c r="FWM39" s="180"/>
      <c r="FWN39" s="180"/>
      <c r="FWO39" s="180"/>
      <c r="FWP39" s="180"/>
      <c r="FWQ39" s="180"/>
      <c r="FWR39" s="180"/>
      <c r="FWS39" s="180"/>
      <c r="FWT39" s="180"/>
      <c r="FWU39" s="180"/>
      <c r="FWV39" s="180"/>
      <c r="FWW39" s="180"/>
      <c r="FWX39" s="180"/>
      <c r="FWY39" s="180"/>
      <c r="FWZ39" s="180"/>
      <c r="FXA39" s="180"/>
      <c r="FXB39" s="180"/>
      <c r="FXC39" s="180"/>
      <c r="FXD39" s="180"/>
      <c r="FXE39" s="180"/>
      <c r="FXF39" s="180"/>
      <c r="FXG39" s="180"/>
      <c r="FXH39" s="180"/>
      <c r="FXI39" s="180"/>
      <c r="FXJ39" s="180"/>
      <c r="FXK39" s="180"/>
      <c r="FXL39" s="180"/>
      <c r="FXM39" s="180"/>
      <c r="FXN39" s="180"/>
      <c r="FXO39" s="180"/>
      <c r="FXP39" s="180"/>
      <c r="FXQ39" s="180"/>
      <c r="FXR39" s="180"/>
      <c r="FXS39" s="180"/>
      <c r="FXT39" s="180"/>
      <c r="FXU39" s="180"/>
      <c r="FXV39" s="180"/>
      <c r="FXW39" s="180"/>
      <c r="FXX39" s="180"/>
      <c r="FXY39" s="180"/>
      <c r="FXZ39" s="180"/>
      <c r="FYA39" s="180"/>
      <c r="FYB39" s="180"/>
      <c r="FYC39" s="180"/>
      <c r="FYD39" s="180"/>
      <c r="FYE39" s="180"/>
      <c r="FYF39" s="180"/>
      <c r="FYG39" s="180"/>
      <c r="FYH39" s="180"/>
      <c r="FYI39" s="180"/>
      <c r="FYJ39" s="180"/>
      <c r="FYK39" s="180"/>
      <c r="FYL39" s="180"/>
      <c r="FYM39" s="180"/>
      <c r="FYN39" s="180"/>
      <c r="FYO39" s="180"/>
      <c r="FYP39" s="180"/>
      <c r="FYQ39" s="180"/>
      <c r="FYR39" s="180"/>
      <c r="FYS39" s="180"/>
      <c r="FYT39" s="180"/>
      <c r="FYU39" s="180"/>
      <c r="FYV39" s="180"/>
      <c r="FYW39" s="180"/>
      <c r="FYX39" s="180"/>
      <c r="FYY39" s="180"/>
      <c r="FYZ39" s="180"/>
      <c r="FZA39" s="180"/>
      <c r="FZB39" s="180"/>
      <c r="FZC39" s="180"/>
      <c r="FZD39" s="180"/>
      <c r="FZE39" s="180"/>
      <c r="FZF39" s="180"/>
      <c r="FZG39" s="180"/>
      <c r="FZH39" s="180"/>
      <c r="FZI39" s="180"/>
      <c r="FZJ39" s="180"/>
      <c r="FZK39" s="180"/>
      <c r="FZL39" s="180"/>
      <c r="FZM39" s="180"/>
      <c r="FZN39" s="180"/>
      <c r="FZO39" s="180"/>
      <c r="FZP39" s="180"/>
      <c r="FZQ39" s="180"/>
      <c r="FZR39" s="180"/>
      <c r="FZS39" s="180"/>
      <c r="FZT39" s="180"/>
      <c r="FZU39" s="180"/>
      <c r="FZV39" s="180"/>
      <c r="FZW39" s="180"/>
      <c r="FZX39" s="180"/>
      <c r="FZY39" s="180"/>
      <c r="FZZ39" s="180"/>
      <c r="GAA39" s="180"/>
      <c r="GAB39" s="180"/>
      <c r="GAC39" s="180"/>
      <c r="GAD39" s="180"/>
      <c r="GAE39" s="180"/>
      <c r="GAF39" s="180"/>
      <c r="GAG39" s="180"/>
      <c r="GAH39" s="180"/>
      <c r="GAI39" s="180"/>
      <c r="GAJ39" s="180"/>
      <c r="GAK39" s="180"/>
      <c r="GAL39" s="180"/>
      <c r="GAM39" s="180"/>
      <c r="GAN39" s="180"/>
      <c r="GAO39" s="180"/>
      <c r="GAP39" s="180"/>
      <c r="GAQ39" s="180"/>
      <c r="GAR39" s="180"/>
      <c r="GAS39" s="180"/>
      <c r="GAT39" s="180"/>
      <c r="GAU39" s="180"/>
      <c r="GAV39" s="180"/>
      <c r="GAW39" s="180"/>
      <c r="GAX39" s="180"/>
      <c r="GAY39" s="180"/>
      <c r="GAZ39" s="180"/>
      <c r="GBA39" s="180"/>
      <c r="GBB39" s="180"/>
      <c r="GBC39" s="180"/>
      <c r="GBD39" s="180"/>
      <c r="GBE39" s="180"/>
      <c r="GBF39" s="180"/>
      <c r="GBG39" s="180"/>
      <c r="GBH39" s="180"/>
      <c r="GBI39" s="180"/>
      <c r="GBJ39" s="180"/>
      <c r="GBK39" s="180"/>
      <c r="GBL39" s="180"/>
      <c r="GBM39" s="180"/>
      <c r="GBN39" s="180"/>
      <c r="GBO39" s="180"/>
      <c r="GBP39" s="180"/>
      <c r="GBQ39" s="180"/>
      <c r="GBR39" s="180"/>
      <c r="GBS39" s="180"/>
      <c r="GBT39" s="180"/>
      <c r="GBU39" s="180"/>
      <c r="GBV39" s="180"/>
      <c r="GBW39" s="180"/>
      <c r="GBX39" s="180"/>
      <c r="GBY39" s="180"/>
      <c r="GBZ39" s="180"/>
      <c r="GCA39" s="180"/>
      <c r="GCB39" s="180"/>
      <c r="GCC39" s="180"/>
      <c r="GCD39" s="180"/>
      <c r="GCE39" s="180"/>
      <c r="GCF39" s="180"/>
      <c r="GCG39" s="180"/>
      <c r="GCH39" s="180"/>
      <c r="GCI39" s="180"/>
      <c r="GCJ39" s="180"/>
      <c r="GCK39" s="180"/>
      <c r="GCL39" s="180"/>
      <c r="GCM39" s="180"/>
      <c r="GCN39" s="180"/>
      <c r="GCO39" s="180"/>
      <c r="GCP39" s="180"/>
      <c r="GCQ39" s="180"/>
      <c r="GCR39" s="180"/>
      <c r="GCS39" s="180"/>
      <c r="GCT39" s="180"/>
      <c r="GCU39" s="180"/>
      <c r="GCV39" s="180"/>
      <c r="GCW39" s="180"/>
      <c r="GCX39" s="180"/>
      <c r="GCY39" s="180"/>
      <c r="GCZ39" s="180"/>
      <c r="GDA39" s="180"/>
      <c r="GDB39" s="180"/>
      <c r="GDC39" s="180"/>
      <c r="GDD39" s="180"/>
      <c r="GDE39" s="180"/>
      <c r="GDF39" s="180"/>
      <c r="GDG39" s="180"/>
      <c r="GDH39" s="180"/>
      <c r="GDI39" s="180"/>
      <c r="GDJ39" s="180"/>
      <c r="GDK39" s="180"/>
      <c r="GDL39" s="180"/>
      <c r="GDM39" s="180"/>
      <c r="GDN39" s="180"/>
      <c r="GDO39" s="180"/>
      <c r="GDP39" s="180"/>
      <c r="GDQ39" s="180"/>
      <c r="GDR39" s="180"/>
      <c r="GDS39" s="180"/>
      <c r="GDT39" s="180"/>
      <c r="GDU39" s="180"/>
      <c r="GDV39" s="180"/>
      <c r="GDW39" s="180"/>
      <c r="GDX39" s="180"/>
      <c r="GDY39" s="180"/>
      <c r="GDZ39" s="180"/>
      <c r="GEA39" s="180"/>
      <c r="GEB39" s="180"/>
      <c r="GEC39" s="180"/>
      <c r="GED39" s="180"/>
      <c r="GEE39" s="180"/>
      <c r="GEF39" s="180"/>
      <c r="GEG39" s="180"/>
      <c r="GEH39" s="180"/>
      <c r="GEI39" s="180"/>
      <c r="GEJ39" s="180"/>
      <c r="GEK39" s="180"/>
      <c r="GEL39" s="180"/>
      <c r="GEM39" s="180"/>
      <c r="GEN39" s="180"/>
      <c r="GEO39" s="180"/>
      <c r="GEP39" s="180"/>
      <c r="GEQ39" s="180"/>
      <c r="GER39" s="180"/>
      <c r="GES39" s="180"/>
      <c r="GET39" s="180"/>
      <c r="GEU39" s="180"/>
      <c r="GEV39" s="180"/>
      <c r="GEW39" s="180"/>
      <c r="GEX39" s="180"/>
      <c r="GEY39" s="180"/>
      <c r="GEZ39" s="180"/>
      <c r="GFA39" s="180"/>
      <c r="GFB39" s="180"/>
      <c r="GFC39" s="180"/>
      <c r="GFD39" s="180"/>
      <c r="GFE39" s="180"/>
      <c r="GFF39" s="180"/>
      <c r="GFG39" s="180"/>
      <c r="GFH39" s="180"/>
      <c r="GFI39" s="180"/>
      <c r="GFJ39" s="180"/>
      <c r="GFK39" s="180"/>
      <c r="GFL39" s="180"/>
      <c r="GFM39" s="180"/>
      <c r="GFN39" s="180"/>
      <c r="GFO39" s="180"/>
      <c r="GFP39" s="180"/>
      <c r="GFQ39" s="180"/>
      <c r="GFR39" s="180"/>
      <c r="GFS39" s="180"/>
      <c r="GFT39" s="180"/>
      <c r="GFU39" s="180"/>
      <c r="GFV39" s="180"/>
      <c r="GFW39" s="180"/>
      <c r="GFX39" s="180"/>
      <c r="GFY39" s="180"/>
      <c r="GFZ39" s="180"/>
      <c r="GGA39" s="180"/>
      <c r="GGB39" s="180"/>
      <c r="GGC39" s="180"/>
      <c r="GGD39" s="180"/>
      <c r="GGE39" s="180"/>
      <c r="GGF39" s="180"/>
      <c r="GGG39" s="180"/>
      <c r="GGH39" s="180"/>
      <c r="GGI39" s="180"/>
      <c r="GGJ39" s="180"/>
      <c r="GGK39" s="180"/>
      <c r="GGL39" s="180"/>
      <c r="GGM39" s="180"/>
      <c r="GGN39" s="180"/>
      <c r="GGO39" s="180"/>
      <c r="GGP39" s="180"/>
      <c r="GGQ39" s="180"/>
      <c r="GGR39" s="180"/>
      <c r="GGS39" s="180"/>
      <c r="GGT39" s="180"/>
      <c r="GGU39" s="180"/>
      <c r="GGV39" s="180"/>
      <c r="GGW39" s="180"/>
      <c r="GGX39" s="180"/>
      <c r="GGY39" s="180"/>
      <c r="GGZ39" s="180"/>
      <c r="GHA39" s="180"/>
      <c r="GHB39" s="180"/>
      <c r="GHC39" s="180"/>
      <c r="GHD39" s="180"/>
      <c r="GHE39" s="180"/>
      <c r="GHF39" s="180"/>
      <c r="GHG39" s="180"/>
      <c r="GHH39" s="180"/>
      <c r="GHI39" s="180"/>
      <c r="GHJ39" s="180"/>
      <c r="GHK39" s="180"/>
      <c r="GHL39" s="180"/>
      <c r="GHM39" s="180"/>
      <c r="GHN39" s="180"/>
      <c r="GHO39" s="180"/>
      <c r="GHP39" s="180"/>
      <c r="GHQ39" s="180"/>
      <c r="GHR39" s="180"/>
      <c r="GHS39" s="180"/>
      <c r="GHT39" s="180"/>
      <c r="GHU39" s="180"/>
      <c r="GHV39" s="180"/>
      <c r="GHW39" s="180"/>
      <c r="GHX39" s="180"/>
      <c r="GHY39" s="180"/>
      <c r="GHZ39" s="180"/>
      <c r="GIA39" s="180"/>
      <c r="GIB39" s="180"/>
      <c r="GIC39" s="180"/>
      <c r="GID39" s="180"/>
      <c r="GIE39" s="180"/>
      <c r="GIF39" s="180"/>
      <c r="GIG39" s="180"/>
      <c r="GIH39" s="180"/>
      <c r="GII39" s="180"/>
      <c r="GIJ39" s="180"/>
      <c r="GIK39" s="180"/>
      <c r="GIL39" s="180"/>
      <c r="GIM39" s="180"/>
      <c r="GIN39" s="180"/>
      <c r="GIO39" s="180"/>
      <c r="GIP39" s="180"/>
      <c r="GIQ39" s="180"/>
      <c r="GIR39" s="180"/>
      <c r="GIS39" s="180"/>
      <c r="GIT39" s="180"/>
      <c r="GIU39" s="180"/>
      <c r="GIV39" s="180"/>
      <c r="GIW39" s="180"/>
      <c r="GIX39" s="180"/>
      <c r="GIY39" s="180"/>
      <c r="GIZ39" s="180"/>
      <c r="GJA39" s="180"/>
      <c r="GJB39" s="180"/>
      <c r="GJC39" s="180"/>
      <c r="GJD39" s="180"/>
      <c r="GJE39" s="180"/>
      <c r="GJF39" s="180"/>
      <c r="GJG39" s="180"/>
      <c r="GJH39" s="180"/>
      <c r="GJI39" s="180"/>
      <c r="GJJ39" s="180"/>
      <c r="GJK39" s="180"/>
      <c r="GJL39" s="180"/>
      <c r="GJM39" s="180"/>
      <c r="GJN39" s="180"/>
      <c r="GJO39" s="180"/>
      <c r="GJP39" s="180"/>
      <c r="GJQ39" s="180"/>
      <c r="GJR39" s="180"/>
      <c r="GJS39" s="180"/>
      <c r="GJT39" s="180"/>
      <c r="GJU39" s="180"/>
      <c r="GJV39" s="180"/>
      <c r="GJW39" s="180"/>
      <c r="GJX39" s="180"/>
      <c r="GJY39" s="180"/>
      <c r="GJZ39" s="180"/>
      <c r="GKA39" s="180"/>
      <c r="GKB39" s="180"/>
      <c r="GKC39" s="180"/>
      <c r="GKD39" s="180"/>
      <c r="GKE39" s="180"/>
      <c r="GKF39" s="180"/>
      <c r="GKG39" s="180"/>
      <c r="GKH39" s="180"/>
      <c r="GKI39" s="180"/>
      <c r="GKJ39" s="180"/>
      <c r="GKK39" s="180"/>
      <c r="GKL39" s="180"/>
      <c r="GKM39" s="180"/>
      <c r="GKN39" s="180"/>
      <c r="GKO39" s="180"/>
      <c r="GKP39" s="180"/>
      <c r="GKQ39" s="180"/>
      <c r="GKR39" s="180"/>
      <c r="GKS39" s="180"/>
      <c r="GKT39" s="180"/>
      <c r="GKU39" s="180"/>
      <c r="GKV39" s="180"/>
      <c r="GKW39" s="180"/>
      <c r="GKX39" s="180"/>
      <c r="GKY39" s="180"/>
      <c r="GKZ39" s="180"/>
      <c r="GLA39" s="180"/>
      <c r="GLB39" s="180"/>
      <c r="GLC39" s="180"/>
      <c r="GLD39" s="180"/>
      <c r="GLE39" s="180"/>
      <c r="GLF39" s="180"/>
      <c r="GLG39" s="180"/>
      <c r="GLH39" s="180"/>
      <c r="GLI39" s="180"/>
      <c r="GLJ39" s="180"/>
      <c r="GLK39" s="180"/>
      <c r="GLL39" s="180"/>
      <c r="GLM39" s="180"/>
      <c r="GLN39" s="180"/>
      <c r="GLO39" s="180"/>
      <c r="GLP39" s="180"/>
      <c r="GLQ39" s="180"/>
      <c r="GLR39" s="180"/>
      <c r="GLS39" s="180"/>
      <c r="GLT39" s="180"/>
      <c r="GLU39" s="180"/>
      <c r="GLV39" s="180"/>
      <c r="GLW39" s="180"/>
      <c r="GLX39" s="180"/>
      <c r="GLY39" s="180"/>
      <c r="GLZ39" s="180"/>
      <c r="GMA39" s="180"/>
      <c r="GMB39" s="180"/>
      <c r="GMC39" s="180"/>
      <c r="GMD39" s="180"/>
      <c r="GME39" s="180"/>
      <c r="GMF39" s="180"/>
      <c r="GMG39" s="180"/>
      <c r="GMH39" s="180"/>
      <c r="GMI39" s="180"/>
      <c r="GMJ39" s="180"/>
      <c r="GMK39" s="180"/>
      <c r="GML39" s="180"/>
      <c r="GMM39" s="180"/>
      <c r="GMN39" s="180"/>
      <c r="GMO39" s="180"/>
      <c r="GMP39" s="180"/>
      <c r="GMQ39" s="180"/>
      <c r="GMR39" s="180"/>
      <c r="GMS39" s="180"/>
      <c r="GMT39" s="180"/>
      <c r="GMU39" s="180"/>
      <c r="GMV39" s="180"/>
      <c r="GMW39" s="180"/>
      <c r="GMX39" s="180"/>
      <c r="GMY39" s="180"/>
      <c r="GMZ39" s="180"/>
      <c r="GNA39" s="180"/>
      <c r="GNB39" s="180"/>
      <c r="GNC39" s="180"/>
      <c r="GND39" s="180"/>
      <c r="GNE39" s="180"/>
      <c r="GNF39" s="180"/>
      <c r="GNG39" s="180"/>
      <c r="GNH39" s="180"/>
      <c r="GNI39" s="180"/>
      <c r="GNJ39" s="180"/>
      <c r="GNK39" s="180"/>
      <c r="GNL39" s="180"/>
      <c r="GNM39" s="180"/>
      <c r="GNN39" s="180"/>
      <c r="GNO39" s="180"/>
      <c r="GNP39" s="180"/>
      <c r="GNQ39" s="180"/>
      <c r="GNR39" s="180"/>
      <c r="GNS39" s="180"/>
      <c r="GNT39" s="180"/>
      <c r="GNU39" s="180"/>
      <c r="GNV39" s="180"/>
      <c r="GNW39" s="180"/>
      <c r="GNX39" s="180"/>
      <c r="GNY39" s="180"/>
      <c r="GNZ39" s="180"/>
      <c r="GOA39" s="180"/>
      <c r="GOB39" s="180"/>
      <c r="GOC39" s="180"/>
      <c r="GOD39" s="180"/>
      <c r="GOE39" s="180"/>
      <c r="GOF39" s="180"/>
      <c r="GOG39" s="180"/>
      <c r="GOH39" s="180"/>
      <c r="GOI39" s="180"/>
      <c r="GOJ39" s="180"/>
      <c r="GOK39" s="180"/>
      <c r="GOL39" s="180"/>
      <c r="GOM39" s="180"/>
      <c r="GON39" s="180"/>
      <c r="GOO39" s="180"/>
      <c r="GOP39" s="180"/>
      <c r="GOQ39" s="180"/>
      <c r="GOR39" s="180"/>
      <c r="GOS39" s="180"/>
      <c r="GOT39" s="180"/>
      <c r="GOU39" s="180"/>
      <c r="GOV39" s="180"/>
      <c r="GOW39" s="180"/>
      <c r="GOX39" s="180"/>
      <c r="GOY39" s="180"/>
      <c r="GOZ39" s="180"/>
      <c r="GPA39" s="180"/>
      <c r="GPB39" s="180"/>
      <c r="GPC39" s="180"/>
      <c r="GPD39" s="180"/>
      <c r="GPE39" s="180"/>
      <c r="GPF39" s="180"/>
      <c r="GPG39" s="180"/>
      <c r="GPH39" s="180"/>
      <c r="GPI39" s="180"/>
      <c r="GPJ39" s="180"/>
      <c r="GPK39" s="180"/>
      <c r="GPL39" s="180"/>
      <c r="GPM39" s="180"/>
      <c r="GPN39" s="180"/>
      <c r="GPO39" s="180"/>
      <c r="GPP39" s="180"/>
      <c r="GPQ39" s="180"/>
      <c r="GPR39" s="180"/>
      <c r="GPS39" s="180"/>
      <c r="GPT39" s="180"/>
      <c r="GPU39" s="180"/>
      <c r="GPV39" s="180"/>
      <c r="GPW39" s="180"/>
      <c r="GPX39" s="180"/>
      <c r="GPY39" s="180"/>
      <c r="GPZ39" s="180"/>
      <c r="GQA39" s="180"/>
      <c r="GQB39" s="180"/>
      <c r="GQC39" s="180"/>
      <c r="GQD39" s="180"/>
      <c r="GQE39" s="180"/>
      <c r="GQF39" s="180"/>
      <c r="GQG39" s="180"/>
      <c r="GQH39" s="180"/>
      <c r="GQI39" s="180"/>
      <c r="GQJ39" s="180"/>
      <c r="GQK39" s="180"/>
      <c r="GQL39" s="180"/>
      <c r="GQM39" s="180"/>
      <c r="GQN39" s="180"/>
      <c r="GQO39" s="180"/>
      <c r="GQP39" s="180"/>
      <c r="GQQ39" s="180"/>
      <c r="GQR39" s="180"/>
      <c r="GQS39" s="180"/>
      <c r="GQT39" s="180"/>
      <c r="GQU39" s="180"/>
      <c r="GQV39" s="180"/>
      <c r="GQW39" s="180"/>
      <c r="GQX39" s="180"/>
      <c r="GQY39" s="180"/>
      <c r="GQZ39" s="180"/>
      <c r="GRA39" s="180"/>
      <c r="GRB39" s="180"/>
      <c r="GRC39" s="180"/>
      <c r="GRD39" s="180"/>
      <c r="GRE39" s="180"/>
      <c r="GRF39" s="180"/>
      <c r="GRG39" s="180"/>
      <c r="GRH39" s="180"/>
      <c r="GRI39" s="180"/>
      <c r="GRJ39" s="180"/>
      <c r="GRK39" s="180"/>
      <c r="GRL39" s="180"/>
      <c r="GRM39" s="180"/>
      <c r="GRN39" s="180"/>
      <c r="GRO39" s="180"/>
      <c r="GRP39" s="180"/>
      <c r="GRQ39" s="180"/>
      <c r="GRR39" s="180"/>
      <c r="GRS39" s="180"/>
      <c r="GRT39" s="180"/>
      <c r="GRU39" s="180"/>
      <c r="GRV39" s="180"/>
      <c r="GRW39" s="180"/>
      <c r="GRX39" s="180"/>
      <c r="GRY39" s="180"/>
      <c r="GRZ39" s="180"/>
      <c r="GSA39" s="180"/>
      <c r="GSB39" s="180"/>
      <c r="GSC39" s="180"/>
      <c r="GSD39" s="180"/>
      <c r="GSE39" s="180"/>
      <c r="GSF39" s="180"/>
      <c r="GSG39" s="180"/>
      <c r="GSH39" s="180"/>
      <c r="GSI39" s="180"/>
      <c r="GSJ39" s="180"/>
      <c r="GSK39" s="180"/>
      <c r="GSL39" s="180"/>
      <c r="GSM39" s="180"/>
      <c r="GSN39" s="180"/>
      <c r="GSO39" s="180"/>
      <c r="GSP39" s="180"/>
      <c r="GSQ39" s="180"/>
      <c r="GSR39" s="180"/>
      <c r="GSS39" s="180"/>
      <c r="GST39" s="180"/>
      <c r="GSU39" s="180"/>
      <c r="GSV39" s="180"/>
      <c r="GSW39" s="180"/>
      <c r="GSX39" s="180"/>
      <c r="GSY39" s="180"/>
      <c r="GSZ39" s="180"/>
      <c r="GTA39" s="180"/>
      <c r="GTB39" s="180"/>
      <c r="GTC39" s="180"/>
      <c r="GTD39" s="180"/>
      <c r="GTE39" s="180"/>
      <c r="GTF39" s="180"/>
      <c r="GTG39" s="180"/>
      <c r="GTH39" s="180"/>
      <c r="GTI39" s="180"/>
      <c r="GTJ39" s="180"/>
      <c r="GTK39" s="180"/>
      <c r="GTL39" s="180"/>
      <c r="GTM39" s="180"/>
      <c r="GTN39" s="180"/>
      <c r="GTO39" s="180"/>
      <c r="GTP39" s="180"/>
      <c r="GTQ39" s="180"/>
      <c r="GTR39" s="180"/>
      <c r="GTS39" s="180"/>
      <c r="GTT39" s="180"/>
      <c r="GTU39" s="180"/>
      <c r="GTV39" s="180"/>
      <c r="GTW39" s="180"/>
      <c r="GTX39" s="180"/>
      <c r="GTY39" s="180"/>
      <c r="GTZ39" s="180"/>
      <c r="GUA39" s="180"/>
      <c r="GUB39" s="180"/>
      <c r="GUC39" s="180"/>
      <c r="GUD39" s="180"/>
      <c r="GUE39" s="180"/>
      <c r="GUF39" s="180"/>
      <c r="GUG39" s="180"/>
      <c r="GUH39" s="180"/>
      <c r="GUI39" s="180"/>
      <c r="GUJ39" s="180"/>
      <c r="GUK39" s="180"/>
      <c r="GUL39" s="180"/>
      <c r="GUM39" s="180"/>
      <c r="GUN39" s="180"/>
      <c r="GUO39" s="180"/>
      <c r="GUP39" s="180"/>
      <c r="GUQ39" s="180"/>
      <c r="GUR39" s="180"/>
      <c r="GUS39" s="180"/>
      <c r="GUT39" s="180"/>
      <c r="GUU39" s="180"/>
      <c r="GUV39" s="180"/>
      <c r="GUW39" s="180"/>
      <c r="GUX39" s="180"/>
      <c r="GUY39" s="180"/>
      <c r="GUZ39" s="180"/>
      <c r="GVA39" s="180"/>
      <c r="GVB39" s="180"/>
      <c r="GVC39" s="180"/>
      <c r="GVD39" s="180"/>
      <c r="GVE39" s="180"/>
      <c r="GVF39" s="180"/>
      <c r="GVG39" s="180"/>
      <c r="GVH39" s="180"/>
      <c r="GVI39" s="180"/>
      <c r="GVJ39" s="180"/>
      <c r="GVK39" s="180"/>
      <c r="GVL39" s="180"/>
      <c r="GVM39" s="180"/>
      <c r="GVN39" s="180"/>
      <c r="GVO39" s="180"/>
      <c r="GVP39" s="180"/>
      <c r="GVQ39" s="180"/>
      <c r="GVR39" s="180"/>
      <c r="GVS39" s="180"/>
      <c r="GVT39" s="180"/>
      <c r="GVU39" s="180"/>
      <c r="GVV39" s="180"/>
      <c r="GVW39" s="180"/>
      <c r="GVX39" s="180"/>
      <c r="GVY39" s="180"/>
      <c r="GVZ39" s="180"/>
      <c r="GWA39" s="180"/>
      <c r="GWB39" s="180"/>
      <c r="GWC39" s="180"/>
      <c r="GWD39" s="180"/>
      <c r="GWE39" s="180"/>
      <c r="GWF39" s="180"/>
      <c r="GWG39" s="180"/>
      <c r="GWH39" s="180"/>
      <c r="GWI39" s="180"/>
      <c r="GWJ39" s="180"/>
      <c r="GWK39" s="180"/>
      <c r="GWL39" s="180"/>
      <c r="GWM39" s="180"/>
      <c r="GWN39" s="180"/>
      <c r="GWO39" s="180"/>
      <c r="GWP39" s="180"/>
      <c r="GWQ39" s="180"/>
      <c r="GWR39" s="180"/>
      <c r="GWS39" s="180"/>
      <c r="GWT39" s="180"/>
      <c r="GWU39" s="180"/>
      <c r="GWV39" s="180"/>
      <c r="GWW39" s="180"/>
      <c r="GWX39" s="180"/>
      <c r="GWY39" s="180"/>
      <c r="GWZ39" s="180"/>
      <c r="GXA39" s="180"/>
      <c r="GXB39" s="180"/>
      <c r="GXC39" s="180"/>
      <c r="GXD39" s="180"/>
      <c r="GXE39" s="180"/>
      <c r="GXF39" s="180"/>
      <c r="GXG39" s="180"/>
      <c r="GXH39" s="180"/>
      <c r="GXI39" s="180"/>
      <c r="GXJ39" s="180"/>
      <c r="GXK39" s="180"/>
      <c r="GXL39" s="180"/>
      <c r="GXM39" s="180"/>
      <c r="GXN39" s="180"/>
      <c r="GXO39" s="180"/>
      <c r="GXP39" s="180"/>
      <c r="GXQ39" s="180"/>
      <c r="GXR39" s="180"/>
      <c r="GXS39" s="180"/>
      <c r="GXT39" s="180"/>
      <c r="GXU39" s="180"/>
      <c r="GXV39" s="180"/>
      <c r="GXW39" s="180"/>
      <c r="GXX39" s="180"/>
      <c r="GXY39" s="180"/>
      <c r="GXZ39" s="180"/>
      <c r="GYA39" s="180"/>
      <c r="GYB39" s="180"/>
      <c r="GYC39" s="180"/>
      <c r="GYD39" s="180"/>
      <c r="GYE39" s="180"/>
      <c r="GYF39" s="180"/>
      <c r="GYG39" s="180"/>
      <c r="GYH39" s="180"/>
      <c r="GYI39" s="180"/>
      <c r="GYJ39" s="180"/>
      <c r="GYK39" s="180"/>
      <c r="GYL39" s="180"/>
      <c r="GYM39" s="180"/>
      <c r="GYN39" s="180"/>
      <c r="GYO39" s="180"/>
      <c r="GYP39" s="180"/>
      <c r="GYQ39" s="180"/>
      <c r="GYR39" s="180"/>
      <c r="GYS39" s="180"/>
      <c r="GYT39" s="180"/>
      <c r="GYU39" s="180"/>
      <c r="GYV39" s="180"/>
      <c r="GYW39" s="180"/>
      <c r="GYX39" s="180"/>
      <c r="GYY39" s="180"/>
      <c r="GYZ39" s="180"/>
      <c r="GZA39" s="180"/>
      <c r="GZB39" s="180"/>
      <c r="GZC39" s="180"/>
      <c r="GZD39" s="180"/>
      <c r="GZE39" s="180"/>
      <c r="GZF39" s="180"/>
      <c r="GZG39" s="180"/>
      <c r="GZH39" s="180"/>
      <c r="GZI39" s="180"/>
      <c r="GZJ39" s="180"/>
      <c r="GZK39" s="180"/>
      <c r="GZL39" s="180"/>
      <c r="GZM39" s="180"/>
      <c r="GZN39" s="180"/>
      <c r="GZO39" s="180"/>
      <c r="GZP39" s="180"/>
      <c r="GZQ39" s="180"/>
      <c r="GZR39" s="180"/>
      <c r="GZS39" s="180"/>
      <c r="GZT39" s="180"/>
      <c r="GZU39" s="180"/>
      <c r="GZV39" s="180"/>
      <c r="GZW39" s="180"/>
      <c r="GZX39" s="180"/>
      <c r="GZY39" s="180"/>
      <c r="GZZ39" s="180"/>
      <c r="HAA39" s="180"/>
      <c r="HAB39" s="180"/>
      <c r="HAC39" s="180"/>
      <c r="HAD39" s="180"/>
      <c r="HAE39" s="180"/>
      <c r="HAF39" s="180"/>
      <c r="HAG39" s="180"/>
      <c r="HAH39" s="180"/>
      <c r="HAI39" s="180"/>
      <c r="HAJ39" s="180"/>
      <c r="HAK39" s="180"/>
      <c r="HAL39" s="180"/>
      <c r="HAM39" s="180"/>
      <c r="HAN39" s="180"/>
      <c r="HAO39" s="180"/>
      <c r="HAP39" s="180"/>
      <c r="HAQ39" s="180"/>
      <c r="HAR39" s="180"/>
      <c r="HAS39" s="180"/>
      <c r="HAT39" s="180"/>
      <c r="HAU39" s="180"/>
      <c r="HAV39" s="180"/>
      <c r="HAW39" s="180"/>
      <c r="HAX39" s="180"/>
      <c r="HAY39" s="180"/>
      <c r="HAZ39" s="180"/>
      <c r="HBA39" s="180"/>
      <c r="HBB39" s="180"/>
      <c r="HBC39" s="180"/>
      <c r="HBD39" s="180"/>
      <c r="HBE39" s="180"/>
      <c r="HBF39" s="180"/>
      <c r="HBG39" s="180"/>
      <c r="HBH39" s="180"/>
      <c r="HBI39" s="180"/>
      <c r="HBJ39" s="180"/>
      <c r="HBK39" s="180"/>
      <c r="HBL39" s="180"/>
      <c r="HBM39" s="180"/>
      <c r="HBN39" s="180"/>
      <c r="HBO39" s="180"/>
      <c r="HBP39" s="180"/>
      <c r="HBQ39" s="180"/>
      <c r="HBR39" s="180"/>
      <c r="HBS39" s="180"/>
      <c r="HBT39" s="180"/>
      <c r="HBU39" s="180"/>
      <c r="HBV39" s="180"/>
      <c r="HBW39" s="180"/>
      <c r="HBX39" s="180"/>
      <c r="HBY39" s="180"/>
      <c r="HBZ39" s="180"/>
      <c r="HCA39" s="180"/>
      <c r="HCB39" s="180"/>
      <c r="HCC39" s="180"/>
      <c r="HCD39" s="180"/>
      <c r="HCE39" s="180"/>
      <c r="HCF39" s="180"/>
      <c r="HCG39" s="180"/>
      <c r="HCH39" s="180"/>
      <c r="HCI39" s="180"/>
      <c r="HCJ39" s="180"/>
      <c r="HCK39" s="180"/>
      <c r="HCL39" s="180"/>
      <c r="HCM39" s="180"/>
      <c r="HCN39" s="180"/>
      <c r="HCO39" s="180"/>
      <c r="HCP39" s="180"/>
      <c r="HCQ39" s="180"/>
      <c r="HCR39" s="180"/>
      <c r="HCS39" s="180"/>
      <c r="HCT39" s="180"/>
      <c r="HCU39" s="180"/>
      <c r="HCV39" s="180"/>
      <c r="HCW39" s="180"/>
      <c r="HCX39" s="180"/>
      <c r="HCY39" s="180"/>
      <c r="HCZ39" s="180"/>
      <c r="HDA39" s="180"/>
      <c r="HDB39" s="180"/>
      <c r="HDC39" s="180"/>
      <c r="HDD39" s="180"/>
      <c r="HDE39" s="180"/>
      <c r="HDF39" s="180"/>
      <c r="HDG39" s="180"/>
      <c r="HDH39" s="180"/>
      <c r="HDI39" s="180"/>
      <c r="HDJ39" s="180"/>
      <c r="HDK39" s="180"/>
      <c r="HDL39" s="180"/>
      <c r="HDM39" s="180"/>
      <c r="HDN39" s="180"/>
      <c r="HDO39" s="180"/>
      <c r="HDP39" s="180"/>
      <c r="HDQ39" s="180"/>
      <c r="HDR39" s="180"/>
      <c r="HDS39" s="180"/>
      <c r="HDT39" s="180"/>
      <c r="HDU39" s="180"/>
      <c r="HDV39" s="180"/>
      <c r="HDW39" s="180"/>
      <c r="HDX39" s="180"/>
      <c r="HDY39" s="180"/>
      <c r="HDZ39" s="180"/>
      <c r="HEA39" s="180"/>
      <c r="HEB39" s="180"/>
      <c r="HEC39" s="180"/>
      <c r="HED39" s="180"/>
      <c r="HEE39" s="180"/>
      <c r="HEF39" s="180"/>
      <c r="HEG39" s="180"/>
      <c r="HEH39" s="180"/>
      <c r="HEI39" s="180"/>
      <c r="HEJ39" s="180"/>
      <c r="HEK39" s="180"/>
      <c r="HEL39" s="180"/>
      <c r="HEM39" s="180"/>
      <c r="HEN39" s="180"/>
      <c r="HEO39" s="180"/>
      <c r="HEP39" s="180"/>
      <c r="HEQ39" s="180"/>
      <c r="HER39" s="180"/>
      <c r="HES39" s="180"/>
      <c r="HET39" s="180"/>
      <c r="HEU39" s="180"/>
      <c r="HEV39" s="180"/>
      <c r="HEW39" s="180"/>
      <c r="HEX39" s="180"/>
      <c r="HEY39" s="180"/>
      <c r="HEZ39" s="180"/>
      <c r="HFA39" s="180"/>
      <c r="HFB39" s="180"/>
      <c r="HFC39" s="180"/>
      <c r="HFD39" s="180"/>
      <c r="HFE39" s="180"/>
      <c r="HFF39" s="180"/>
      <c r="HFG39" s="180"/>
      <c r="HFH39" s="180"/>
      <c r="HFI39" s="180"/>
      <c r="HFJ39" s="180"/>
      <c r="HFK39" s="180"/>
      <c r="HFL39" s="180"/>
      <c r="HFM39" s="180"/>
      <c r="HFN39" s="180"/>
      <c r="HFO39" s="180"/>
      <c r="HFP39" s="180"/>
      <c r="HFQ39" s="180"/>
      <c r="HFR39" s="180"/>
      <c r="HFS39" s="180"/>
      <c r="HFT39" s="180"/>
      <c r="HFU39" s="180"/>
      <c r="HFV39" s="180"/>
      <c r="HFW39" s="180"/>
      <c r="HFX39" s="180"/>
      <c r="HFY39" s="180"/>
      <c r="HFZ39" s="180"/>
      <c r="HGA39" s="180"/>
      <c r="HGB39" s="180"/>
      <c r="HGC39" s="180"/>
      <c r="HGD39" s="180"/>
      <c r="HGE39" s="180"/>
      <c r="HGF39" s="180"/>
      <c r="HGG39" s="180"/>
      <c r="HGH39" s="180"/>
      <c r="HGI39" s="180"/>
      <c r="HGJ39" s="180"/>
      <c r="HGK39" s="180"/>
      <c r="HGL39" s="180"/>
      <c r="HGM39" s="180"/>
      <c r="HGN39" s="180"/>
      <c r="HGO39" s="180"/>
      <c r="HGP39" s="180"/>
      <c r="HGQ39" s="180"/>
      <c r="HGR39" s="180"/>
      <c r="HGS39" s="180"/>
      <c r="HGT39" s="180"/>
      <c r="HGU39" s="180"/>
      <c r="HGV39" s="180"/>
      <c r="HGW39" s="180"/>
      <c r="HGX39" s="180"/>
      <c r="HGY39" s="180"/>
      <c r="HGZ39" s="180"/>
      <c r="HHA39" s="180"/>
      <c r="HHB39" s="180"/>
      <c r="HHC39" s="180"/>
      <c r="HHD39" s="180"/>
      <c r="HHE39" s="180"/>
      <c r="HHF39" s="180"/>
      <c r="HHG39" s="180"/>
      <c r="HHH39" s="180"/>
      <c r="HHI39" s="180"/>
      <c r="HHJ39" s="180"/>
      <c r="HHK39" s="180"/>
      <c r="HHL39" s="180"/>
      <c r="HHM39" s="180"/>
      <c r="HHN39" s="180"/>
      <c r="HHO39" s="180"/>
      <c r="HHP39" s="180"/>
      <c r="HHQ39" s="180"/>
      <c r="HHR39" s="180"/>
      <c r="HHS39" s="180"/>
      <c r="HHT39" s="180"/>
      <c r="HHU39" s="180"/>
      <c r="HHV39" s="180"/>
      <c r="HHW39" s="180"/>
      <c r="HHX39" s="180"/>
      <c r="HHY39" s="180"/>
      <c r="HHZ39" s="180"/>
      <c r="HIA39" s="180"/>
      <c r="HIB39" s="180"/>
      <c r="HIC39" s="180"/>
      <c r="HID39" s="180"/>
      <c r="HIE39" s="180"/>
      <c r="HIF39" s="180"/>
      <c r="HIG39" s="180"/>
      <c r="HIH39" s="180"/>
      <c r="HII39" s="180"/>
      <c r="HIJ39" s="180"/>
      <c r="HIK39" s="180"/>
      <c r="HIL39" s="180"/>
      <c r="HIM39" s="180"/>
      <c r="HIN39" s="180"/>
      <c r="HIO39" s="180"/>
      <c r="HIP39" s="180"/>
      <c r="HIQ39" s="180"/>
      <c r="HIR39" s="180"/>
      <c r="HIS39" s="180"/>
      <c r="HIT39" s="180"/>
      <c r="HIU39" s="180"/>
      <c r="HIV39" s="180"/>
      <c r="HIW39" s="180"/>
      <c r="HIX39" s="180"/>
      <c r="HIY39" s="180"/>
      <c r="HIZ39" s="180"/>
      <c r="HJA39" s="180"/>
      <c r="HJB39" s="180"/>
      <c r="HJC39" s="180"/>
      <c r="HJD39" s="180"/>
      <c r="HJE39" s="180"/>
      <c r="HJF39" s="180"/>
      <c r="HJG39" s="180"/>
      <c r="HJH39" s="180"/>
      <c r="HJI39" s="180"/>
      <c r="HJJ39" s="180"/>
      <c r="HJK39" s="180"/>
      <c r="HJL39" s="180"/>
      <c r="HJM39" s="180"/>
      <c r="HJN39" s="180"/>
      <c r="HJO39" s="180"/>
      <c r="HJP39" s="180"/>
      <c r="HJQ39" s="180"/>
      <c r="HJR39" s="180"/>
      <c r="HJS39" s="180"/>
      <c r="HJT39" s="180"/>
      <c r="HJU39" s="180"/>
      <c r="HJV39" s="180"/>
      <c r="HJW39" s="180"/>
      <c r="HJX39" s="180"/>
      <c r="HJY39" s="180"/>
      <c r="HJZ39" s="180"/>
      <c r="HKA39" s="180"/>
      <c r="HKB39" s="180"/>
      <c r="HKC39" s="180"/>
      <c r="HKD39" s="180"/>
      <c r="HKE39" s="180"/>
      <c r="HKF39" s="180"/>
      <c r="HKG39" s="180"/>
      <c r="HKH39" s="180"/>
      <c r="HKI39" s="180"/>
      <c r="HKJ39" s="180"/>
      <c r="HKK39" s="180"/>
      <c r="HKL39" s="180"/>
      <c r="HKM39" s="180"/>
      <c r="HKN39" s="180"/>
      <c r="HKO39" s="180"/>
      <c r="HKP39" s="180"/>
      <c r="HKQ39" s="180"/>
      <c r="HKR39" s="180"/>
      <c r="HKS39" s="180"/>
      <c r="HKT39" s="180"/>
      <c r="HKU39" s="180"/>
      <c r="HKV39" s="180"/>
      <c r="HKW39" s="180"/>
      <c r="HKX39" s="180"/>
      <c r="HKY39" s="180"/>
      <c r="HKZ39" s="180"/>
      <c r="HLA39" s="180"/>
      <c r="HLB39" s="180"/>
      <c r="HLC39" s="180"/>
      <c r="HLD39" s="180"/>
      <c r="HLE39" s="180"/>
      <c r="HLF39" s="180"/>
      <c r="HLG39" s="180"/>
      <c r="HLH39" s="180"/>
      <c r="HLI39" s="180"/>
      <c r="HLJ39" s="180"/>
      <c r="HLK39" s="180"/>
      <c r="HLL39" s="180"/>
      <c r="HLM39" s="180"/>
      <c r="HLN39" s="180"/>
      <c r="HLO39" s="180"/>
      <c r="HLP39" s="180"/>
      <c r="HLQ39" s="180"/>
      <c r="HLR39" s="180"/>
      <c r="HLS39" s="180"/>
      <c r="HLT39" s="180"/>
      <c r="HLU39" s="180"/>
      <c r="HLV39" s="180"/>
      <c r="HLW39" s="180"/>
      <c r="HLX39" s="180"/>
      <c r="HLY39" s="180"/>
      <c r="HLZ39" s="180"/>
      <c r="HMA39" s="180"/>
      <c r="HMB39" s="180"/>
      <c r="HMC39" s="180"/>
      <c r="HMD39" s="180"/>
      <c r="HME39" s="180"/>
      <c r="HMF39" s="180"/>
      <c r="HMG39" s="180"/>
      <c r="HMH39" s="180"/>
      <c r="HMI39" s="180"/>
      <c r="HMJ39" s="180"/>
      <c r="HMK39" s="180"/>
      <c r="HML39" s="180"/>
      <c r="HMM39" s="180"/>
      <c r="HMN39" s="180"/>
      <c r="HMO39" s="180"/>
      <c r="HMP39" s="180"/>
      <c r="HMQ39" s="180"/>
      <c r="HMR39" s="180"/>
      <c r="HMS39" s="180"/>
      <c r="HMT39" s="180"/>
      <c r="HMU39" s="180"/>
      <c r="HMV39" s="180"/>
      <c r="HMW39" s="180"/>
      <c r="HMX39" s="180"/>
      <c r="HMY39" s="180"/>
      <c r="HMZ39" s="180"/>
      <c r="HNA39" s="180"/>
      <c r="HNB39" s="180"/>
      <c r="HNC39" s="180"/>
      <c r="HND39" s="180"/>
      <c r="HNE39" s="180"/>
      <c r="HNF39" s="180"/>
      <c r="HNG39" s="180"/>
      <c r="HNH39" s="180"/>
      <c r="HNI39" s="180"/>
      <c r="HNJ39" s="180"/>
      <c r="HNK39" s="180"/>
      <c r="HNL39" s="180"/>
      <c r="HNM39" s="180"/>
      <c r="HNN39" s="180"/>
      <c r="HNO39" s="180"/>
      <c r="HNP39" s="180"/>
      <c r="HNQ39" s="180"/>
      <c r="HNR39" s="180"/>
      <c r="HNS39" s="180"/>
      <c r="HNT39" s="180"/>
      <c r="HNU39" s="180"/>
      <c r="HNV39" s="180"/>
      <c r="HNW39" s="180"/>
      <c r="HNX39" s="180"/>
      <c r="HNY39" s="180"/>
      <c r="HNZ39" s="180"/>
      <c r="HOA39" s="180"/>
      <c r="HOB39" s="180"/>
      <c r="HOC39" s="180"/>
      <c r="HOD39" s="180"/>
      <c r="HOE39" s="180"/>
      <c r="HOF39" s="180"/>
      <c r="HOG39" s="180"/>
      <c r="HOH39" s="180"/>
      <c r="HOI39" s="180"/>
      <c r="HOJ39" s="180"/>
      <c r="HOK39" s="180"/>
      <c r="HOL39" s="180"/>
      <c r="HOM39" s="180"/>
      <c r="HON39" s="180"/>
      <c r="HOO39" s="180"/>
      <c r="HOP39" s="180"/>
      <c r="HOQ39" s="180"/>
      <c r="HOR39" s="180"/>
      <c r="HOS39" s="180"/>
      <c r="HOT39" s="180"/>
      <c r="HOU39" s="180"/>
      <c r="HOV39" s="180"/>
      <c r="HOW39" s="180"/>
      <c r="HOX39" s="180"/>
      <c r="HOY39" s="180"/>
      <c r="HOZ39" s="180"/>
      <c r="HPA39" s="180"/>
      <c r="HPB39" s="180"/>
      <c r="HPC39" s="180"/>
      <c r="HPD39" s="180"/>
      <c r="HPE39" s="180"/>
      <c r="HPF39" s="180"/>
      <c r="HPG39" s="180"/>
      <c r="HPH39" s="180"/>
      <c r="HPI39" s="180"/>
      <c r="HPJ39" s="180"/>
      <c r="HPK39" s="180"/>
      <c r="HPL39" s="180"/>
      <c r="HPM39" s="180"/>
      <c r="HPN39" s="180"/>
      <c r="HPO39" s="180"/>
      <c r="HPP39" s="180"/>
      <c r="HPQ39" s="180"/>
      <c r="HPR39" s="180"/>
      <c r="HPS39" s="180"/>
      <c r="HPT39" s="180"/>
      <c r="HPU39" s="180"/>
      <c r="HPV39" s="180"/>
      <c r="HPW39" s="180"/>
      <c r="HPX39" s="180"/>
      <c r="HPY39" s="180"/>
      <c r="HPZ39" s="180"/>
      <c r="HQA39" s="180"/>
      <c r="HQB39" s="180"/>
      <c r="HQC39" s="180"/>
      <c r="HQD39" s="180"/>
      <c r="HQE39" s="180"/>
      <c r="HQF39" s="180"/>
      <c r="HQG39" s="180"/>
      <c r="HQH39" s="180"/>
      <c r="HQI39" s="180"/>
      <c r="HQJ39" s="180"/>
      <c r="HQK39" s="180"/>
      <c r="HQL39" s="180"/>
      <c r="HQM39" s="180"/>
      <c r="HQN39" s="180"/>
      <c r="HQO39" s="180"/>
      <c r="HQP39" s="180"/>
      <c r="HQQ39" s="180"/>
      <c r="HQR39" s="180"/>
      <c r="HQS39" s="180"/>
      <c r="HQT39" s="180"/>
      <c r="HQU39" s="180"/>
      <c r="HQV39" s="180"/>
      <c r="HQW39" s="180"/>
      <c r="HQX39" s="180"/>
      <c r="HQY39" s="180"/>
      <c r="HQZ39" s="180"/>
      <c r="HRA39" s="180"/>
      <c r="HRB39" s="180"/>
      <c r="HRC39" s="180"/>
      <c r="HRD39" s="180"/>
      <c r="HRE39" s="180"/>
      <c r="HRF39" s="180"/>
      <c r="HRG39" s="180"/>
      <c r="HRH39" s="180"/>
      <c r="HRI39" s="180"/>
      <c r="HRJ39" s="180"/>
      <c r="HRK39" s="180"/>
      <c r="HRL39" s="180"/>
      <c r="HRM39" s="180"/>
      <c r="HRN39" s="180"/>
      <c r="HRO39" s="180"/>
      <c r="HRP39" s="180"/>
      <c r="HRQ39" s="180"/>
      <c r="HRR39" s="180"/>
      <c r="HRS39" s="180"/>
      <c r="HRT39" s="180"/>
      <c r="HRU39" s="180"/>
      <c r="HRV39" s="180"/>
      <c r="HRW39" s="180"/>
      <c r="HRX39" s="180"/>
      <c r="HRY39" s="180"/>
      <c r="HRZ39" s="180"/>
      <c r="HSA39" s="180"/>
      <c r="HSB39" s="180"/>
      <c r="HSC39" s="180"/>
      <c r="HSD39" s="180"/>
      <c r="HSE39" s="180"/>
      <c r="HSF39" s="180"/>
      <c r="HSG39" s="180"/>
      <c r="HSH39" s="180"/>
      <c r="HSI39" s="180"/>
      <c r="HSJ39" s="180"/>
      <c r="HSK39" s="180"/>
      <c r="HSL39" s="180"/>
      <c r="HSM39" s="180"/>
      <c r="HSN39" s="180"/>
      <c r="HSO39" s="180"/>
      <c r="HSP39" s="180"/>
      <c r="HSQ39" s="180"/>
      <c r="HSR39" s="180"/>
      <c r="HSS39" s="180"/>
      <c r="HST39" s="180"/>
      <c r="HSU39" s="180"/>
      <c r="HSV39" s="180"/>
      <c r="HSW39" s="180"/>
      <c r="HSX39" s="180"/>
      <c r="HSY39" s="180"/>
      <c r="HSZ39" s="180"/>
      <c r="HTA39" s="180"/>
      <c r="HTB39" s="180"/>
      <c r="HTC39" s="180"/>
      <c r="HTD39" s="180"/>
      <c r="HTE39" s="180"/>
      <c r="HTF39" s="180"/>
      <c r="HTG39" s="180"/>
      <c r="HTH39" s="180"/>
      <c r="HTI39" s="180"/>
      <c r="HTJ39" s="180"/>
      <c r="HTK39" s="180"/>
      <c r="HTL39" s="180"/>
      <c r="HTM39" s="180"/>
      <c r="HTN39" s="180"/>
      <c r="HTO39" s="180"/>
      <c r="HTP39" s="180"/>
      <c r="HTQ39" s="180"/>
      <c r="HTR39" s="180"/>
      <c r="HTS39" s="180"/>
      <c r="HTT39" s="180"/>
      <c r="HTU39" s="180"/>
      <c r="HTV39" s="180"/>
      <c r="HTW39" s="180"/>
      <c r="HTX39" s="180"/>
      <c r="HTY39" s="180"/>
      <c r="HTZ39" s="180"/>
      <c r="HUA39" s="180"/>
      <c r="HUB39" s="180"/>
      <c r="HUC39" s="180"/>
      <c r="HUD39" s="180"/>
      <c r="HUE39" s="180"/>
      <c r="HUF39" s="180"/>
      <c r="HUG39" s="180"/>
      <c r="HUH39" s="180"/>
      <c r="HUI39" s="180"/>
      <c r="HUJ39" s="180"/>
      <c r="HUK39" s="180"/>
      <c r="HUL39" s="180"/>
      <c r="HUM39" s="180"/>
      <c r="HUN39" s="180"/>
      <c r="HUO39" s="180"/>
      <c r="HUP39" s="180"/>
      <c r="HUQ39" s="180"/>
      <c r="HUR39" s="180"/>
      <c r="HUS39" s="180"/>
      <c r="HUT39" s="180"/>
      <c r="HUU39" s="180"/>
      <c r="HUV39" s="180"/>
      <c r="HUW39" s="180"/>
      <c r="HUX39" s="180"/>
      <c r="HUY39" s="180"/>
      <c r="HUZ39" s="180"/>
      <c r="HVA39" s="180"/>
      <c r="HVB39" s="180"/>
      <c r="HVC39" s="180"/>
      <c r="HVD39" s="180"/>
      <c r="HVE39" s="180"/>
      <c r="HVF39" s="180"/>
      <c r="HVG39" s="180"/>
      <c r="HVH39" s="180"/>
      <c r="HVI39" s="180"/>
      <c r="HVJ39" s="180"/>
      <c r="HVK39" s="180"/>
      <c r="HVL39" s="180"/>
      <c r="HVM39" s="180"/>
      <c r="HVN39" s="180"/>
      <c r="HVO39" s="180"/>
      <c r="HVP39" s="180"/>
      <c r="HVQ39" s="180"/>
      <c r="HVR39" s="180"/>
      <c r="HVS39" s="180"/>
      <c r="HVT39" s="180"/>
      <c r="HVU39" s="180"/>
      <c r="HVV39" s="180"/>
      <c r="HVW39" s="180"/>
      <c r="HVX39" s="180"/>
      <c r="HVY39" s="180"/>
      <c r="HVZ39" s="180"/>
      <c r="HWA39" s="180"/>
      <c r="HWB39" s="180"/>
      <c r="HWC39" s="180"/>
      <c r="HWD39" s="180"/>
      <c r="HWE39" s="180"/>
      <c r="HWF39" s="180"/>
      <c r="HWG39" s="180"/>
      <c r="HWH39" s="180"/>
      <c r="HWI39" s="180"/>
      <c r="HWJ39" s="180"/>
      <c r="HWK39" s="180"/>
      <c r="HWL39" s="180"/>
      <c r="HWM39" s="180"/>
      <c r="HWN39" s="180"/>
      <c r="HWO39" s="180"/>
      <c r="HWP39" s="180"/>
      <c r="HWQ39" s="180"/>
      <c r="HWR39" s="180"/>
      <c r="HWS39" s="180"/>
      <c r="HWT39" s="180"/>
      <c r="HWU39" s="180"/>
      <c r="HWV39" s="180"/>
      <c r="HWW39" s="180"/>
      <c r="HWX39" s="180"/>
      <c r="HWY39" s="180"/>
      <c r="HWZ39" s="180"/>
      <c r="HXA39" s="180"/>
      <c r="HXB39" s="180"/>
      <c r="HXC39" s="180"/>
      <c r="HXD39" s="180"/>
      <c r="HXE39" s="180"/>
      <c r="HXF39" s="180"/>
      <c r="HXG39" s="180"/>
      <c r="HXH39" s="180"/>
      <c r="HXI39" s="180"/>
      <c r="HXJ39" s="180"/>
      <c r="HXK39" s="180"/>
      <c r="HXL39" s="180"/>
      <c r="HXM39" s="180"/>
      <c r="HXN39" s="180"/>
      <c r="HXO39" s="180"/>
      <c r="HXP39" s="180"/>
      <c r="HXQ39" s="180"/>
      <c r="HXR39" s="180"/>
      <c r="HXS39" s="180"/>
      <c r="HXT39" s="180"/>
      <c r="HXU39" s="180"/>
      <c r="HXV39" s="180"/>
      <c r="HXW39" s="180"/>
      <c r="HXX39" s="180"/>
      <c r="HXY39" s="180"/>
      <c r="HXZ39" s="180"/>
      <c r="HYA39" s="180"/>
      <c r="HYB39" s="180"/>
      <c r="HYC39" s="180"/>
      <c r="HYD39" s="180"/>
      <c r="HYE39" s="180"/>
      <c r="HYF39" s="180"/>
      <c r="HYG39" s="180"/>
      <c r="HYH39" s="180"/>
      <c r="HYI39" s="180"/>
      <c r="HYJ39" s="180"/>
      <c r="HYK39" s="180"/>
      <c r="HYL39" s="180"/>
      <c r="HYM39" s="180"/>
      <c r="HYN39" s="180"/>
      <c r="HYO39" s="180"/>
      <c r="HYP39" s="180"/>
      <c r="HYQ39" s="180"/>
      <c r="HYR39" s="180"/>
      <c r="HYS39" s="180"/>
      <c r="HYT39" s="180"/>
      <c r="HYU39" s="180"/>
      <c r="HYV39" s="180"/>
      <c r="HYW39" s="180"/>
      <c r="HYX39" s="180"/>
      <c r="HYY39" s="180"/>
      <c r="HYZ39" s="180"/>
      <c r="HZA39" s="180"/>
      <c r="HZB39" s="180"/>
      <c r="HZC39" s="180"/>
      <c r="HZD39" s="180"/>
      <c r="HZE39" s="180"/>
      <c r="HZF39" s="180"/>
      <c r="HZG39" s="180"/>
      <c r="HZH39" s="180"/>
      <c r="HZI39" s="180"/>
      <c r="HZJ39" s="180"/>
      <c r="HZK39" s="180"/>
      <c r="HZL39" s="180"/>
      <c r="HZM39" s="180"/>
      <c r="HZN39" s="180"/>
      <c r="HZO39" s="180"/>
      <c r="HZP39" s="180"/>
      <c r="HZQ39" s="180"/>
      <c r="HZR39" s="180"/>
      <c r="HZS39" s="180"/>
      <c r="HZT39" s="180"/>
      <c r="HZU39" s="180"/>
      <c r="HZV39" s="180"/>
      <c r="HZW39" s="180"/>
      <c r="HZX39" s="180"/>
      <c r="HZY39" s="180"/>
      <c r="HZZ39" s="180"/>
      <c r="IAA39" s="180"/>
      <c r="IAB39" s="180"/>
      <c r="IAC39" s="180"/>
      <c r="IAD39" s="180"/>
      <c r="IAE39" s="180"/>
      <c r="IAF39" s="180"/>
      <c r="IAG39" s="180"/>
      <c r="IAH39" s="180"/>
      <c r="IAI39" s="180"/>
      <c r="IAJ39" s="180"/>
      <c r="IAK39" s="180"/>
      <c r="IAL39" s="180"/>
      <c r="IAM39" s="180"/>
      <c r="IAN39" s="180"/>
      <c r="IAO39" s="180"/>
      <c r="IAP39" s="180"/>
      <c r="IAQ39" s="180"/>
      <c r="IAR39" s="180"/>
      <c r="IAS39" s="180"/>
      <c r="IAT39" s="180"/>
      <c r="IAU39" s="180"/>
      <c r="IAV39" s="180"/>
      <c r="IAW39" s="180"/>
      <c r="IAX39" s="180"/>
      <c r="IAY39" s="180"/>
      <c r="IAZ39" s="180"/>
      <c r="IBA39" s="180"/>
      <c r="IBB39" s="180"/>
      <c r="IBC39" s="180"/>
      <c r="IBD39" s="180"/>
      <c r="IBE39" s="180"/>
      <c r="IBF39" s="180"/>
      <c r="IBG39" s="180"/>
      <c r="IBH39" s="180"/>
      <c r="IBI39" s="180"/>
      <c r="IBJ39" s="180"/>
      <c r="IBK39" s="180"/>
      <c r="IBL39" s="180"/>
      <c r="IBM39" s="180"/>
      <c r="IBN39" s="180"/>
      <c r="IBO39" s="180"/>
      <c r="IBP39" s="180"/>
      <c r="IBQ39" s="180"/>
      <c r="IBR39" s="180"/>
      <c r="IBS39" s="180"/>
      <c r="IBT39" s="180"/>
      <c r="IBU39" s="180"/>
      <c r="IBV39" s="180"/>
      <c r="IBW39" s="180"/>
      <c r="IBX39" s="180"/>
      <c r="IBY39" s="180"/>
      <c r="IBZ39" s="180"/>
      <c r="ICA39" s="180"/>
      <c r="ICB39" s="180"/>
      <c r="ICC39" s="180"/>
      <c r="ICD39" s="180"/>
      <c r="ICE39" s="180"/>
      <c r="ICF39" s="180"/>
      <c r="ICG39" s="180"/>
      <c r="ICH39" s="180"/>
      <c r="ICI39" s="180"/>
      <c r="ICJ39" s="180"/>
      <c r="ICK39" s="180"/>
      <c r="ICL39" s="180"/>
      <c r="ICM39" s="180"/>
      <c r="ICN39" s="180"/>
      <c r="ICO39" s="180"/>
      <c r="ICP39" s="180"/>
      <c r="ICQ39" s="180"/>
      <c r="ICR39" s="180"/>
      <c r="ICS39" s="180"/>
      <c r="ICT39" s="180"/>
      <c r="ICU39" s="180"/>
      <c r="ICV39" s="180"/>
      <c r="ICW39" s="180"/>
      <c r="ICX39" s="180"/>
      <c r="ICY39" s="180"/>
      <c r="ICZ39" s="180"/>
      <c r="IDA39" s="180"/>
      <c r="IDB39" s="180"/>
      <c r="IDC39" s="180"/>
      <c r="IDD39" s="180"/>
      <c r="IDE39" s="180"/>
      <c r="IDF39" s="180"/>
      <c r="IDG39" s="180"/>
      <c r="IDH39" s="180"/>
      <c r="IDI39" s="180"/>
      <c r="IDJ39" s="180"/>
      <c r="IDK39" s="180"/>
      <c r="IDL39" s="180"/>
      <c r="IDM39" s="180"/>
      <c r="IDN39" s="180"/>
      <c r="IDO39" s="180"/>
      <c r="IDP39" s="180"/>
      <c r="IDQ39" s="180"/>
      <c r="IDR39" s="180"/>
      <c r="IDS39" s="180"/>
      <c r="IDT39" s="180"/>
      <c r="IDU39" s="180"/>
      <c r="IDV39" s="180"/>
      <c r="IDW39" s="180"/>
      <c r="IDX39" s="180"/>
      <c r="IDY39" s="180"/>
      <c r="IDZ39" s="180"/>
      <c r="IEA39" s="180"/>
      <c r="IEB39" s="180"/>
      <c r="IEC39" s="180"/>
      <c r="IED39" s="180"/>
      <c r="IEE39" s="180"/>
      <c r="IEF39" s="180"/>
      <c r="IEG39" s="180"/>
      <c r="IEH39" s="180"/>
      <c r="IEI39" s="180"/>
      <c r="IEJ39" s="180"/>
      <c r="IEK39" s="180"/>
      <c r="IEL39" s="180"/>
      <c r="IEM39" s="180"/>
      <c r="IEN39" s="180"/>
      <c r="IEO39" s="180"/>
      <c r="IEP39" s="180"/>
      <c r="IEQ39" s="180"/>
      <c r="IER39" s="180"/>
      <c r="IES39" s="180"/>
      <c r="IET39" s="180"/>
      <c r="IEU39" s="180"/>
      <c r="IEV39" s="180"/>
      <c r="IEW39" s="180"/>
      <c r="IEX39" s="180"/>
      <c r="IEY39" s="180"/>
      <c r="IEZ39" s="180"/>
      <c r="IFA39" s="180"/>
      <c r="IFB39" s="180"/>
      <c r="IFC39" s="180"/>
      <c r="IFD39" s="180"/>
      <c r="IFE39" s="180"/>
      <c r="IFF39" s="180"/>
      <c r="IFG39" s="180"/>
      <c r="IFH39" s="180"/>
      <c r="IFI39" s="180"/>
      <c r="IFJ39" s="180"/>
      <c r="IFK39" s="180"/>
      <c r="IFL39" s="180"/>
      <c r="IFM39" s="180"/>
      <c r="IFN39" s="180"/>
      <c r="IFO39" s="180"/>
      <c r="IFP39" s="180"/>
      <c r="IFQ39" s="180"/>
      <c r="IFR39" s="180"/>
      <c r="IFS39" s="180"/>
      <c r="IFT39" s="180"/>
      <c r="IFU39" s="180"/>
      <c r="IFV39" s="180"/>
      <c r="IFW39" s="180"/>
      <c r="IFX39" s="180"/>
      <c r="IFY39" s="180"/>
      <c r="IFZ39" s="180"/>
      <c r="IGA39" s="180"/>
      <c r="IGB39" s="180"/>
      <c r="IGC39" s="180"/>
      <c r="IGD39" s="180"/>
      <c r="IGE39" s="180"/>
      <c r="IGF39" s="180"/>
      <c r="IGG39" s="180"/>
      <c r="IGH39" s="180"/>
      <c r="IGI39" s="180"/>
      <c r="IGJ39" s="180"/>
      <c r="IGK39" s="180"/>
      <c r="IGL39" s="180"/>
      <c r="IGM39" s="180"/>
      <c r="IGN39" s="180"/>
      <c r="IGO39" s="180"/>
      <c r="IGP39" s="180"/>
      <c r="IGQ39" s="180"/>
      <c r="IGR39" s="180"/>
      <c r="IGS39" s="180"/>
      <c r="IGT39" s="180"/>
      <c r="IGU39" s="180"/>
      <c r="IGV39" s="180"/>
      <c r="IGW39" s="180"/>
      <c r="IGX39" s="180"/>
      <c r="IGY39" s="180"/>
      <c r="IGZ39" s="180"/>
      <c r="IHA39" s="180"/>
      <c r="IHB39" s="180"/>
      <c r="IHC39" s="180"/>
      <c r="IHD39" s="180"/>
      <c r="IHE39" s="180"/>
      <c r="IHF39" s="180"/>
      <c r="IHG39" s="180"/>
      <c r="IHH39" s="180"/>
      <c r="IHI39" s="180"/>
      <c r="IHJ39" s="180"/>
      <c r="IHK39" s="180"/>
      <c r="IHL39" s="180"/>
      <c r="IHM39" s="180"/>
      <c r="IHN39" s="180"/>
      <c r="IHO39" s="180"/>
      <c r="IHP39" s="180"/>
      <c r="IHQ39" s="180"/>
      <c r="IHR39" s="180"/>
      <c r="IHS39" s="180"/>
      <c r="IHT39" s="180"/>
      <c r="IHU39" s="180"/>
      <c r="IHV39" s="180"/>
      <c r="IHW39" s="180"/>
      <c r="IHX39" s="180"/>
      <c r="IHY39" s="180"/>
      <c r="IHZ39" s="180"/>
      <c r="IIA39" s="180"/>
      <c r="IIB39" s="180"/>
      <c r="IIC39" s="180"/>
      <c r="IID39" s="180"/>
      <c r="IIE39" s="180"/>
      <c r="IIF39" s="180"/>
      <c r="IIG39" s="180"/>
      <c r="IIH39" s="180"/>
      <c r="III39" s="180"/>
      <c r="IIJ39" s="180"/>
      <c r="IIK39" s="180"/>
      <c r="IIL39" s="180"/>
      <c r="IIM39" s="180"/>
      <c r="IIN39" s="180"/>
      <c r="IIO39" s="180"/>
      <c r="IIP39" s="180"/>
      <c r="IIQ39" s="180"/>
      <c r="IIR39" s="180"/>
      <c r="IIS39" s="180"/>
      <c r="IIT39" s="180"/>
      <c r="IIU39" s="180"/>
      <c r="IIV39" s="180"/>
      <c r="IIW39" s="180"/>
      <c r="IIX39" s="180"/>
      <c r="IIY39" s="180"/>
      <c r="IIZ39" s="180"/>
      <c r="IJA39" s="180"/>
      <c r="IJB39" s="180"/>
      <c r="IJC39" s="180"/>
      <c r="IJD39" s="180"/>
      <c r="IJE39" s="180"/>
      <c r="IJF39" s="180"/>
      <c r="IJG39" s="180"/>
      <c r="IJH39" s="180"/>
      <c r="IJI39" s="180"/>
      <c r="IJJ39" s="180"/>
      <c r="IJK39" s="180"/>
      <c r="IJL39" s="180"/>
      <c r="IJM39" s="180"/>
      <c r="IJN39" s="180"/>
      <c r="IJO39" s="180"/>
      <c r="IJP39" s="180"/>
      <c r="IJQ39" s="180"/>
      <c r="IJR39" s="180"/>
      <c r="IJS39" s="180"/>
      <c r="IJT39" s="180"/>
      <c r="IJU39" s="180"/>
      <c r="IJV39" s="180"/>
      <c r="IJW39" s="180"/>
      <c r="IJX39" s="180"/>
      <c r="IJY39" s="180"/>
      <c r="IJZ39" s="180"/>
      <c r="IKA39" s="180"/>
      <c r="IKB39" s="180"/>
      <c r="IKC39" s="180"/>
      <c r="IKD39" s="180"/>
      <c r="IKE39" s="180"/>
      <c r="IKF39" s="180"/>
      <c r="IKG39" s="180"/>
      <c r="IKH39" s="180"/>
      <c r="IKI39" s="180"/>
      <c r="IKJ39" s="180"/>
      <c r="IKK39" s="180"/>
      <c r="IKL39" s="180"/>
      <c r="IKM39" s="180"/>
      <c r="IKN39" s="180"/>
      <c r="IKO39" s="180"/>
      <c r="IKP39" s="180"/>
      <c r="IKQ39" s="180"/>
      <c r="IKR39" s="180"/>
      <c r="IKS39" s="180"/>
      <c r="IKT39" s="180"/>
      <c r="IKU39" s="180"/>
      <c r="IKV39" s="180"/>
      <c r="IKW39" s="180"/>
      <c r="IKX39" s="180"/>
      <c r="IKY39" s="180"/>
      <c r="IKZ39" s="180"/>
      <c r="ILA39" s="180"/>
      <c r="ILB39" s="180"/>
      <c r="ILC39" s="180"/>
      <c r="ILD39" s="180"/>
      <c r="ILE39" s="180"/>
      <c r="ILF39" s="180"/>
      <c r="ILG39" s="180"/>
      <c r="ILH39" s="180"/>
      <c r="ILI39" s="180"/>
      <c r="ILJ39" s="180"/>
      <c r="ILK39" s="180"/>
      <c r="ILL39" s="180"/>
      <c r="ILM39" s="180"/>
      <c r="ILN39" s="180"/>
      <c r="ILO39" s="180"/>
      <c r="ILP39" s="180"/>
      <c r="ILQ39" s="180"/>
      <c r="ILR39" s="180"/>
      <c r="ILS39" s="180"/>
      <c r="ILT39" s="180"/>
      <c r="ILU39" s="180"/>
      <c r="ILV39" s="180"/>
      <c r="ILW39" s="180"/>
      <c r="ILX39" s="180"/>
      <c r="ILY39" s="180"/>
      <c r="ILZ39" s="180"/>
      <c r="IMA39" s="180"/>
      <c r="IMB39" s="180"/>
      <c r="IMC39" s="180"/>
      <c r="IMD39" s="180"/>
      <c r="IME39" s="180"/>
      <c r="IMF39" s="180"/>
      <c r="IMG39" s="180"/>
      <c r="IMH39" s="180"/>
      <c r="IMI39" s="180"/>
      <c r="IMJ39" s="180"/>
      <c r="IMK39" s="180"/>
      <c r="IML39" s="180"/>
      <c r="IMM39" s="180"/>
      <c r="IMN39" s="180"/>
      <c r="IMO39" s="180"/>
      <c r="IMP39" s="180"/>
      <c r="IMQ39" s="180"/>
      <c r="IMR39" s="180"/>
      <c r="IMS39" s="180"/>
      <c r="IMT39" s="180"/>
      <c r="IMU39" s="180"/>
      <c r="IMV39" s="180"/>
      <c r="IMW39" s="180"/>
      <c r="IMX39" s="180"/>
      <c r="IMY39" s="180"/>
      <c r="IMZ39" s="180"/>
      <c r="INA39" s="180"/>
      <c r="INB39" s="180"/>
      <c r="INC39" s="180"/>
      <c r="IND39" s="180"/>
      <c r="INE39" s="180"/>
      <c r="INF39" s="180"/>
      <c r="ING39" s="180"/>
      <c r="INH39" s="180"/>
      <c r="INI39" s="180"/>
      <c r="INJ39" s="180"/>
      <c r="INK39" s="180"/>
      <c r="INL39" s="180"/>
      <c r="INM39" s="180"/>
      <c r="INN39" s="180"/>
      <c r="INO39" s="180"/>
      <c r="INP39" s="180"/>
      <c r="INQ39" s="180"/>
      <c r="INR39" s="180"/>
      <c r="INS39" s="180"/>
      <c r="INT39" s="180"/>
      <c r="INU39" s="180"/>
      <c r="INV39" s="180"/>
      <c r="INW39" s="180"/>
      <c r="INX39" s="180"/>
      <c r="INY39" s="180"/>
      <c r="INZ39" s="180"/>
      <c r="IOA39" s="180"/>
      <c r="IOB39" s="180"/>
      <c r="IOC39" s="180"/>
      <c r="IOD39" s="180"/>
      <c r="IOE39" s="180"/>
      <c r="IOF39" s="180"/>
      <c r="IOG39" s="180"/>
      <c r="IOH39" s="180"/>
      <c r="IOI39" s="180"/>
      <c r="IOJ39" s="180"/>
      <c r="IOK39" s="180"/>
      <c r="IOL39" s="180"/>
      <c r="IOM39" s="180"/>
      <c r="ION39" s="180"/>
      <c r="IOO39" s="180"/>
      <c r="IOP39" s="180"/>
      <c r="IOQ39" s="180"/>
      <c r="IOR39" s="180"/>
      <c r="IOS39" s="180"/>
      <c r="IOT39" s="180"/>
      <c r="IOU39" s="180"/>
      <c r="IOV39" s="180"/>
      <c r="IOW39" s="180"/>
      <c r="IOX39" s="180"/>
      <c r="IOY39" s="180"/>
      <c r="IOZ39" s="180"/>
      <c r="IPA39" s="180"/>
      <c r="IPB39" s="180"/>
      <c r="IPC39" s="180"/>
      <c r="IPD39" s="180"/>
      <c r="IPE39" s="180"/>
      <c r="IPF39" s="180"/>
      <c r="IPG39" s="180"/>
      <c r="IPH39" s="180"/>
      <c r="IPI39" s="180"/>
      <c r="IPJ39" s="180"/>
      <c r="IPK39" s="180"/>
      <c r="IPL39" s="180"/>
      <c r="IPM39" s="180"/>
      <c r="IPN39" s="180"/>
      <c r="IPO39" s="180"/>
      <c r="IPP39" s="180"/>
      <c r="IPQ39" s="180"/>
      <c r="IPR39" s="180"/>
      <c r="IPS39" s="180"/>
      <c r="IPT39" s="180"/>
      <c r="IPU39" s="180"/>
      <c r="IPV39" s="180"/>
      <c r="IPW39" s="180"/>
      <c r="IPX39" s="180"/>
      <c r="IPY39" s="180"/>
      <c r="IPZ39" s="180"/>
      <c r="IQA39" s="180"/>
      <c r="IQB39" s="180"/>
      <c r="IQC39" s="180"/>
      <c r="IQD39" s="180"/>
      <c r="IQE39" s="180"/>
      <c r="IQF39" s="180"/>
      <c r="IQG39" s="180"/>
      <c r="IQH39" s="180"/>
      <c r="IQI39" s="180"/>
      <c r="IQJ39" s="180"/>
      <c r="IQK39" s="180"/>
      <c r="IQL39" s="180"/>
      <c r="IQM39" s="180"/>
      <c r="IQN39" s="180"/>
      <c r="IQO39" s="180"/>
      <c r="IQP39" s="180"/>
      <c r="IQQ39" s="180"/>
      <c r="IQR39" s="180"/>
      <c r="IQS39" s="180"/>
      <c r="IQT39" s="180"/>
      <c r="IQU39" s="180"/>
      <c r="IQV39" s="180"/>
      <c r="IQW39" s="180"/>
      <c r="IQX39" s="180"/>
      <c r="IQY39" s="180"/>
      <c r="IQZ39" s="180"/>
      <c r="IRA39" s="180"/>
      <c r="IRB39" s="180"/>
      <c r="IRC39" s="180"/>
      <c r="IRD39" s="180"/>
      <c r="IRE39" s="180"/>
      <c r="IRF39" s="180"/>
      <c r="IRG39" s="180"/>
      <c r="IRH39" s="180"/>
      <c r="IRI39" s="180"/>
      <c r="IRJ39" s="180"/>
      <c r="IRK39" s="180"/>
      <c r="IRL39" s="180"/>
      <c r="IRM39" s="180"/>
      <c r="IRN39" s="180"/>
      <c r="IRO39" s="180"/>
      <c r="IRP39" s="180"/>
      <c r="IRQ39" s="180"/>
      <c r="IRR39" s="180"/>
      <c r="IRS39" s="180"/>
      <c r="IRT39" s="180"/>
      <c r="IRU39" s="180"/>
      <c r="IRV39" s="180"/>
      <c r="IRW39" s="180"/>
      <c r="IRX39" s="180"/>
      <c r="IRY39" s="180"/>
      <c r="IRZ39" s="180"/>
      <c r="ISA39" s="180"/>
      <c r="ISB39" s="180"/>
      <c r="ISC39" s="180"/>
      <c r="ISD39" s="180"/>
      <c r="ISE39" s="180"/>
      <c r="ISF39" s="180"/>
      <c r="ISG39" s="180"/>
      <c r="ISH39" s="180"/>
      <c r="ISI39" s="180"/>
      <c r="ISJ39" s="180"/>
      <c r="ISK39" s="180"/>
      <c r="ISL39" s="180"/>
      <c r="ISM39" s="180"/>
      <c r="ISN39" s="180"/>
      <c r="ISO39" s="180"/>
      <c r="ISP39" s="180"/>
      <c r="ISQ39" s="180"/>
      <c r="ISR39" s="180"/>
      <c r="ISS39" s="180"/>
      <c r="IST39" s="180"/>
      <c r="ISU39" s="180"/>
      <c r="ISV39" s="180"/>
      <c r="ISW39" s="180"/>
      <c r="ISX39" s="180"/>
      <c r="ISY39" s="180"/>
      <c r="ISZ39" s="180"/>
      <c r="ITA39" s="180"/>
      <c r="ITB39" s="180"/>
      <c r="ITC39" s="180"/>
      <c r="ITD39" s="180"/>
      <c r="ITE39" s="180"/>
      <c r="ITF39" s="180"/>
      <c r="ITG39" s="180"/>
      <c r="ITH39" s="180"/>
      <c r="ITI39" s="180"/>
      <c r="ITJ39" s="180"/>
      <c r="ITK39" s="180"/>
      <c r="ITL39" s="180"/>
      <c r="ITM39" s="180"/>
      <c r="ITN39" s="180"/>
      <c r="ITO39" s="180"/>
      <c r="ITP39" s="180"/>
      <c r="ITQ39" s="180"/>
      <c r="ITR39" s="180"/>
      <c r="ITS39" s="180"/>
      <c r="ITT39" s="180"/>
      <c r="ITU39" s="180"/>
      <c r="ITV39" s="180"/>
      <c r="ITW39" s="180"/>
      <c r="ITX39" s="180"/>
      <c r="ITY39" s="180"/>
      <c r="ITZ39" s="180"/>
      <c r="IUA39" s="180"/>
      <c r="IUB39" s="180"/>
      <c r="IUC39" s="180"/>
      <c r="IUD39" s="180"/>
      <c r="IUE39" s="180"/>
      <c r="IUF39" s="180"/>
      <c r="IUG39" s="180"/>
      <c r="IUH39" s="180"/>
      <c r="IUI39" s="180"/>
      <c r="IUJ39" s="180"/>
      <c r="IUK39" s="180"/>
      <c r="IUL39" s="180"/>
      <c r="IUM39" s="180"/>
      <c r="IUN39" s="180"/>
      <c r="IUO39" s="180"/>
      <c r="IUP39" s="180"/>
      <c r="IUQ39" s="180"/>
      <c r="IUR39" s="180"/>
      <c r="IUS39" s="180"/>
      <c r="IUT39" s="180"/>
      <c r="IUU39" s="180"/>
      <c r="IUV39" s="180"/>
      <c r="IUW39" s="180"/>
      <c r="IUX39" s="180"/>
      <c r="IUY39" s="180"/>
      <c r="IUZ39" s="180"/>
      <c r="IVA39" s="180"/>
      <c r="IVB39" s="180"/>
      <c r="IVC39" s="180"/>
      <c r="IVD39" s="180"/>
      <c r="IVE39" s="180"/>
      <c r="IVF39" s="180"/>
      <c r="IVG39" s="180"/>
      <c r="IVH39" s="180"/>
      <c r="IVI39" s="180"/>
      <c r="IVJ39" s="180"/>
      <c r="IVK39" s="180"/>
      <c r="IVL39" s="180"/>
      <c r="IVM39" s="180"/>
      <c r="IVN39" s="180"/>
      <c r="IVO39" s="180"/>
      <c r="IVP39" s="180"/>
      <c r="IVQ39" s="180"/>
      <c r="IVR39" s="180"/>
      <c r="IVS39" s="180"/>
      <c r="IVT39" s="180"/>
      <c r="IVU39" s="180"/>
      <c r="IVV39" s="180"/>
      <c r="IVW39" s="180"/>
      <c r="IVX39" s="180"/>
      <c r="IVY39" s="180"/>
      <c r="IVZ39" s="180"/>
      <c r="IWA39" s="180"/>
      <c r="IWB39" s="180"/>
      <c r="IWC39" s="180"/>
      <c r="IWD39" s="180"/>
      <c r="IWE39" s="180"/>
      <c r="IWF39" s="180"/>
      <c r="IWG39" s="180"/>
      <c r="IWH39" s="180"/>
      <c r="IWI39" s="180"/>
      <c r="IWJ39" s="180"/>
      <c r="IWK39" s="180"/>
      <c r="IWL39" s="180"/>
      <c r="IWM39" s="180"/>
      <c r="IWN39" s="180"/>
      <c r="IWO39" s="180"/>
      <c r="IWP39" s="180"/>
      <c r="IWQ39" s="180"/>
      <c r="IWR39" s="180"/>
      <c r="IWS39" s="180"/>
      <c r="IWT39" s="180"/>
      <c r="IWU39" s="180"/>
      <c r="IWV39" s="180"/>
      <c r="IWW39" s="180"/>
      <c r="IWX39" s="180"/>
      <c r="IWY39" s="180"/>
      <c r="IWZ39" s="180"/>
      <c r="IXA39" s="180"/>
      <c r="IXB39" s="180"/>
      <c r="IXC39" s="180"/>
      <c r="IXD39" s="180"/>
      <c r="IXE39" s="180"/>
      <c r="IXF39" s="180"/>
      <c r="IXG39" s="180"/>
      <c r="IXH39" s="180"/>
      <c r="IXI39" s="180"/>
      <c r="IXJ39" s="180"/>
      <c r="IXK39" s="180"/>
      <c r="IXL39" s="180"/>
      <c r="IXM39" s="180"/>
      <c r="IXN39" s="180"/>
      <c r="IXO39" s="180"/>
      <c r="IXP39" s="180"/>
      <c r="IXQ39" s="180"/>
      <c r="IXR39" s="180"/>
      <c r="IXS39" s="180"/>
      <c r="IXT39" s="180"/>
      <c r="IXU39" s="180"/>
      <c r="IXV39" s="180"/>
      <c r="IXW39" s="180"/>
      <c r="IXX39" s="180"/>
      <c r="IXY39" s="180"/>
      <c r="IXZ39" s="180"/>
      <c r="IYA39" s="180"/>
      <c r="IYB39" s="180"/>
      <c r="IYC39" s="180"/>
      <c r="IYD39" s="180"/>
      <c r="IYE39" s="180"/>
      <c r="IYF39" s="180"/>
      <c r="IYG39" s="180"/>
      <c r="IYH39" s="180"/>
      <c r="IYI39" s="180"/>
      <c r="IYJ39" s="180"/>
      <c r="IYK39" s="180"/>
      <c r="IYL39" s="180"/>
      <c r="IYM39" s="180"/>
      <c r="IYN39" s="180"/>
      <c r="IYO39" s="180"/>
      <c r="IYP39" s="180"/>
      <c r="IYQ39" s="180"/>
      <c r="IYR39" s="180"/>
      <c r="IYS39" s="180"/>
      <c r="IYT39" s="180"/>
      <c r="IYU39" s="180"/>
      <c r="IYV39" s="180"/>
      <c r="IYW39" s="180"/>
      <c r="IYX39" s="180"/>
      <c r="IYY39" s="180"/>
      <c r="IYZ39" s="180"/>
      <c r="IZA39" s="180"/>
      <c r="IZB39" s="180"/>
      <c r="IZC39" s="180"/>
      <c r="IZD39" s="180"/>
      <c r="IZE39" s="180"/>
      <c r="IZF39" s="180"/>
      <c r="IZG39" s="180"/>
      <c r="IZH39" s="180"/>
      <c r="IZI39" s="180"/>
      <c r="IZJ39" s="180"/>
      <c r="IZK39" s="180"/>
      <c r="IZL39" s="180"/>
      <c r="IZM39" s="180"/>
      <c r="IZN39" s="180"/>
      <c r="IZO39" s="180"/>
      <c r="IZP39" s="180"/>
      <c r="IZQ39" s="180"/>
      <c r="IZR39" s="180"/>
      <c r="IZS39" s="180"/>
      <c r="IZT39" s="180"/>
      <c r="IZU39" s="180"/>
      <c r="IZV39" s="180"/>
      <c r="IZW39" s="180"/>
      <c r="IZX39" s="180"/>
      <c r="IZY39" s="180"/>
      <c r="IZZ39" s="180"/>
      <c r="JAA39" s="180"/>
      <c r="JAB39" s="180"/>
      <c r="JAC39" s="180"/>
      <c r="JAD39" s="180"/>
      <c r="JAE39" s="180"/>
      <c r="JAF39" s="180"/>
      <c r="JAG39" s="180"/>
      <c r="JAH39" s="180"/>
      <c r="JAI39" s="180"/>
      <c r="JAJ39" s="180"/>
      <c r="JAK39" s="180"/>
      <c r="JAL39" s="180"/>
      <c r="JAM39" s="180"/>
      <c r="JAN39" s="180"/>
      <c r="JAO39" s="180"/>
      <c r="JAP39" s="180"/>
      <c r="JAQ39" s="180"/>
      <c r="JAR39" s="180"/>
      <c r="JAS39" s="180"/>
      <c r="JAT39" s="180"/>
      <c r="JAU39" s="180"/>
      <c r="JAV39" s="180"/>
      <c r="JAW39" s="180"/>
      <c r="JAX39" s="180"/>
      <c r="JAY39" s="180"/>
      <c r="JAZ39" s="180"/>
      <c r="JBA39" s="180"/>
      <c r="JBB39" s="180"/>
      <c r="JBC39" s="180"/>
      <c r="JBD39" s="180"/>
      <c r="JBE39" s="180"/>
      <c r="JBF39" s="180"/>
      <c r="JBG39" s="180"/>
      <c r="JBH39" s="180"/>
      <c r="JBI39" s="180"/>
      <c r="JBJ39" s="180"/>
      <c r="JBK39" s="180"/>
      <c r="JBL39" s="180"/>
      <c r="JBM39" s="180"/>
      <c r="JBN39" s="180"/>
      <c r="JBO39" s="180"/>
      <c r="JBP39" s="180"/>
      <c r="JBQ39" s="180"/>
      <c r="JBR39" s="180"/>
      <c r="JBS39" s="180"/>
      <c r="JBT39" s="180"/>
      <c r="JBU39" s="180"/>
      <c r="JBV39" s="180"/>
      <c r="JBW39" s="180"/>
      <c r="JBX39" s="180"/>
      <c r="JBY39" s="180"/>
      <c r="JBZ39" s="180"/>
      <c r="JCA39" s="180"/>
      <c r="JCB39" s="180"/>
      <c r="JCC39" s="180"/>
      <c r="JCD39" s="180"/>
      <c r="JCE39" s="180"/>
      <c r="JCF39" s="180"/>
      <c r="JCG39" s="180"/>
      <c r="JCH39" s="180"/>
      <c r="JCI39" s="180"/>
      <c r="JCJ39" s="180"/>
      <c r="JCK39" s="180"/>
      <c r="JCL39" s="180"/>
      <c r="JCM39" s="180"/>
      <c r="JCN39" s="180"/>
      <c r="JCO39" s="180"/>
      <c r="JCP39" s="180"/>
      <c r="JCQ39" s="180"/>
      <c r="JCR39" s="180"/>
      <c r="JCS39" s="180"/>
      <c r="JCT39" s="180"/>
      <c r="JCU39" s="180"/>
      <c r="JCV39" s="180"/>
      <c r="JCW39" s="180"/>
      <c r="JCX39" s="180"/>
      <c r="JCY39" s="180"/>
      <c r="JCZ39" s="180"/>
      <c r="JDA39" s="180"/>
      <c r="JDB39" s="180"/>
      <c r="JDC39" s="180"/>
      <c r="JDD39" s="180"/>
      <c r="JDE39" s="180"/>
      <c r="JDF39" s="180"/>
      <c r="JDG39" s="180"/>
      <c r="JDH39" s="180"/>
      <c r="JDI39" s="180"/>
      <c r="JDJ39" s="180"/>
      <c r="JDK39" s="180"/>
      <c r="JDL39" s="180"/>
      <c r="JDM39" s="180"/>
      <c r="JDN39" s="180"/>
      <c r="JDO39" s="180"/>
      <c r="JDP39" s="180"/>
      <c r="JDQ39" s="180"/>
      <c r="JDR39" s="180"/>
      <c r="JDS39" s="180"/>
      <c r="JDT39" s="180"/>
      <c r="JDU39" s="180"/>
      <c r="JDV39" s="180"/>
      <c r="JDW39" s="180"/>
      <c r="JDX39" s="180"/>
      <c r="JDY39" s="180"/>
      <c r="JDZ39" s="180"/>
      <c r="JEA39" s="180"/>
      <c r="JEB39" s="180"/>
      <c r="JEC39" s="180"/>
      <c r="JED39" s="180"/>
      <c r="JEE39" s="180"/>
      <c r="JEF39" s="180"/>
      <c r="JEG39" s="180"/>
      <c r="JEH39" s="180"/>
      <c r="JEI39" s="180"/>
      <c r="JEJ39" s="180"/>
      <c r="JEK39" s="180"/>
      <c r="JEL39" s="180"/>
      <c r="JEM39" s="180"/>
      <c r="JEN39" s="180"/>
      <c r="JEO39" s="180"/>
      <c r="JEP39" s="180"/>
      <c r="JEQ39" s="180"/>
      <c r="JER39" s="180"/>
      <c r="JES39" s="180"/>
      <c r="JET39" s="180"/>
      <c r="JEU39" s="180"/>
      <c r="JEV39" s="180"/>
      <c r="JEW39" s="180"/>
      <c r="JEX39" s="180"/>
      <c r="JEY39" s="180"/>
      <c r="JEZ39" s="180"/>
      <c r="JFA39" s="180"/>
      <c r="JFB39" s="180"/>
      <c r="JFC39" s="180"/>
      <c r="JFD39" s="180"/>
      <c r="JFE39" s="180"/>
      <c r="JFF39" s="180"/>
      <c r="JFG39" s="180"/>
      <c r="JFH39" s="180"/>
      <c r="JFI39" s="180"/>
      <c r="JFJ39" s="180"/>
      <c r="JFK39" s="180"/>
      <c r="JFL39" s="180"/>
      <c r="JFM39" s="180"/>
      <c r="JFN39" s="180"/>
      <c r="JFO39" s="180"/>
      <c r="JFP39" s="180"/>
      <c r="JFQ39" s="180"/>
      <c r="JFR39" s="180"/>
      <c r="JFS39" s="180"/>
      <c r="JFT39" s="180"/>
      <c r="JFU39" s="180"/>
      <c r="JFV39" s="180"/>
      <c r="JFW39" s="180"/>
      <c r="JFX39" s="180"/>
      <c r="JFY39" s="180"/>
      <c r="JFZ39" s="180"/>
      <c r="JGA39" s="180"/>
      <c r="JGB39" s="180"/>
      <c r="JGC39" s="180"/>
      <c r="JGD39" s="180"/>
      <c r="JGE39" s="180"/>
      <c r="JGF39" s="180"/>
      <c r="JGG39" s="180"/>
      <c r="JGH39" s="180"/>
      <c r="JGI39" s="180"/>
      <c r="JGJ39" s="180"/>
      <c r="JGK39" s="180"/>
      <c r="JGL39" s="180"/>
      <c r="JGM39" s="180"/>
      <c r="JGN39" s="180"/>
      <c r="JGO39" s="180"/>
      <c r="JGP39" s="180"/>
      <c r="JGQ39" s="180"/>
      <c r="JGR39" s="180"/>
      <c r="JGS39" s="180"/>
      <c r="JGT39" s="180"/>
      <c r="JGU39" s="180"/>
      <c r="JGV39" s="180"/>
      <c r="JGW39" s="180"/>
      <c r="JGX39" s="180"/>
      <c r="JGY39" s="180"/>
      <c r="JGZ39" s="180"/>
      <c r="JHA39" s="180"/>
      <c r="JHB39" s="180"/>
      <c r="JHC39" s="180"/>
      <c r="JHD39" s="180"/>
      <c r="JHE39" s="180"/>
      <c r="JHF39" s="180"/>
      <c r="JHG39" s="180"/>
      <c r="JHH39" s="180"/>
      <c r="JHI39" s="180"/>
      <c r="JHJ39" s="180"/>
      <c r="JHK39" s="180"/>
      <c r="JHL39" s="180"/>
      <c r="JHM39" s="180"/>
      <c r="JHN39" s="180"/>
      <c r="JHO39" s="180"/>
      <c r="JHP39" s="180"/>
      <c r="JHQ39" s="180"/>
      <c r="JHR39" s="180"/>
      <c r="JHS39" s="180"/>
      <c r="JHT39" s="180"/>
      <c r="JHU39" s="180"/>
      <c r="JHV39" s="180"/>
      <c r="JHW39" s="180"/>
      <c r="JHX39" s="180"/>
      <c r="JHY39" s="180"/>
      <c r="JHZ39" s="180"/>
      <c r="JIA39" s="180"/>
      <c r="JIB39" s="180"/>
      <c r="JIC39" s="180"/>
      <c r="JID39" s="180"/>
      <c r="JIE39" s="180"/>
      <c r="JIF39" s="180"/>
      <c r="JIG39" s="180"/>
      <c r="JIH39" s="180"/>
      <c r="JII39" s="180"/>
      <c r="JIJ39" s="180"/>
      <c r="JIK39" s="180"/>
      <c r="JIL39" s="180"/>
      <c r="JIM39" s="180"/>
      <c r="JIN39" s="180"/>
      <c r="JIO39" s="180"/>
      <c r="JIP39" s="180"/>
      <c r="JIQ39" s="180"/>
      <c r="JIR39" s="180"/>
      <c r="JIS39" s="180"/>
      <c r="JIT39" s="180"/>
      <c r="JIU39" s="180"/>
      <c r="JIV39" s="180"/>
      <c r="JIW39" s="180"/>
      <c r="JIX39" s="180"/>
      <c r="JIY39" s="180"/>
      <c r="JIZ39" s="180"/>
      <c r="JJA39" s="180"/>
      <c r="JJB39" s="180"/>
      <c r="JJC39" s="180"/>
      <c r="JJD39" s="180"/>
      <c r="JJE39" s="180"/>
      <c r="JJF39" s="180"/>
      <c r="JJG39" s="180"/>
      <c r="JJH39" s="180"/>
      <c r="JJI39" s="180"/>
      <c r="JJJ39" s="180"/>
      <c r="JJK39" s="180"/>
      <c r="JJL39" s="180"/>
      <c r="JJM39" s="180"/>
      <c r="JJN39" s="180"/>
      <c r="JJO39" s="180"/>
      <c r="JJP39" s="180"/>
      <c r="JJQ39" s="180"/>
      <c r="JJR39" s="180"/>
      <c r="JJS39" s="180"/>
      <c r="JJT39" s="180"/>
      <c r="JJU39" s="180"/>
      <c r="JJV39" s="180"/>
      <c r="JJW39" s="180"/>
      <c r="JJX39" s="180"/>
      <c r="JJY39" s="180"/>
      <c r="JJZ39" s="180"/>
      <c r="JKA39" s="180"/>
      <c r="JKB39" s="180"/>
      <c r="JKC39" s="180"/>
      <c r="JKD39" s="180"/>
      <c r="JKE39" s="180"/>
      <c r="JKF39" s="180"/>
      <c r="JKG39" s="180"/>
      <c r="JKH39" s="180"/>
      <c r="JKI39" s="180"/>
      <c r="JKJ39" s="180"/>
      <c r="JKK39" s="180"/>
      <c r="JKL39" s="180"/>
      <c r="JKM39" s="180"/>
      <c r="JKN39" s="180"/>
      <c r="JKO39" s="180"/>
      <c r="JKP39" s="180"/>
      <c r="JKQ39" s="180"/>
      <c r="JKR39" s="180"/>
      <c r="JKS39" s="180"/>
      <c r="JKT39" s="180"/>
      <c r="JKU39" s="180"/>
      <c r="JKV39" s="180"/>
      <c r="JKW39" s="180"/>
      <c r="JKX39" s="180"/>
      <c r="JKY39" s="180"/>
      <c r="JKZ39" s="180"/>
      <c r="JLA39" s="180"/>
      <c r="JLB39" s="180"/>
      <c r="JLC39" s="180"/>
      <c r="JLD39" s="180"/>
      <c r="JLE39" s="180"/>
      <c r="JLF39" s="180"/>
      <c r="JLG39" s="180"/>
      <c r="JLH39" s="180"/>
      <c r="JLI39" s="180"/>
      <c r="JLJ39" s="180"/>
      <c r="JLK39" s="180"/>
      <c r="JLL39" s="180"/>
      <c r="JLM39" s="180"/>
      <c r="JLN39" s="180"/>
      <c r="JLO39" s="180"/>
      <c r="JLP39" s="180"/>
      <c r="JLQ39" s="180"/>
      <c r="JLR39" s="180"/>
      <c r="JLS39" s="180"/>
      <c r="JLT39" s="180"/>
      <c r="JLU39" s="180"/>
      <c r="JLV39" s="180"/>
      <c r="JLW39" s="180"/>
      <c r="JLX39" s="180"/>
      <c r="JLY39" s="180"/>
      <c r="JLZ39" s="180"/>
      <c r="JMA39" s="180"/>
      <c r="JMB39" s="180"/>
      <c r="JMC39" s="180"/>
      <c r="JMD39" s="180"/>
      <c r="JME39" s="180"/>
      <c r="JMF39" s="180"/>
      <c r="JMG39" s="180"/>
      <c r="JMH39" s="180"/>
      <c r="JMI39" s="180"/>
      <c r="JMJ39" s="180"/>
      <c r="JMK39" s="180"/>
      <c r="JML39" s="180"/>
      <c r="JMM39" s="180"/>
      <c r="JMN39" s="180"/>
      <c r="JMO39" s="180"/>
      <c r="JMP39" s="180"/>
      <c r="JMQ39" s="180"/>
      <c r="JMR39" s="180"/>
      <c r="JMS39" s="180"/>
      <c r="JMT39" s="180"/>
      <c r="JMU39" s="180"/>
      <c r="JMV39" s="180"/>
      <c r="JMW39" s="180"/>
      <c r="JMX39" s="180"/>
      <c r="JMY39" s="180"/>
      <c r="JMZ39" s="180"/>
      <c r="JNA39" s="180"/>
      <c r="JNB39" s="180"/>
      <c r="JNC39" s="180"/>
      <c r="JND39" s="180"/>
      <c r="JNE39" s="180"/>
      <c r="JNF39" s="180"/>
      <c r="JNG39" s="180"/>
      <c r="JNH39" s="180"/>
      <c r="JNI39" s="180"/>
      <c r="JNJ39" s="180"/>
      <c r="JNK39" s="180"/>
      <c r="JNL39" s="180"/>
      <c r="JNM39" s="180"/>
      <c r="JNN39" s="180"/>
      <c r="JNO39" s="180"/>
      <c r="JNP39" s="180"/>
      <c r="JNQ39" s="180"/>
      <c r="JNR39" s="180"/>
      <c r="JNS39" s="180"/>
      <c r="JNT39" s="180"/>
      <c r="JNU39" s="180"/>
      <c r="JNV39" s="180"/>
      <c r="JNW39" s="180"/>
      <c r="JNX39" s="180"/>
      <c r="JNY39" s="180"/>
      <c r="JNZ39" s="180"/>
      <c r="JOA39" s="180"/>
      <c r="JOB39" s="180"/>
      <c r="JOC39" s="180"/>
      <c r="JOD39" s="180"/>
      <c r="JOE39" s="180"/>
      <c r="JOF39" s="180"/>
      <c r="JOG39" s="180"/>
      <c r="JOH39" s="180"/>
      <c r="JOI39" s="180"/>
      <c r="JOJ39" s="180"/>
      <c r="JOK39" s="180"/>
      <c r="JOL39" s="180"/>
      <c r="JOM39" s="180"/>
      <c r="JON39" s="180"/>
      <c r="JOO39" s="180"/>
      <c r="JOP39" s="180"/>
      <c r="JOQ39" s="180"/>
      <c r="JOR39" s="180"/>
      <c r="JOS39" s="180"/>
      <c r="JOT39" s="180"/>
      <c r="JOU39" s="180"/>
      <c r="JOV39" s="180"/>
      <c r="JOW39" s="180"/>
      <c r="JOX39" s="180"/>
      <c r="JOY39" s="180"/>
      <c r="JOZ39" s="180"/>
      <c r="JPA39" s="180"/>
      <c r="JPB39" s="180"/>
      <c r="JPC39" s="180"/>
      <c r="JPD39" s="180"/>
      <c r="JPE39" s="180"/>
      <c r="JPF39" s="180"/>
      <c r="JPG39" s="180"/>
      <c r="JPH39" s="180"/>
      <c r="JPI39" s="180"/>
      <c r="JPJ39" s="180"/>
      <c r="JPK39" s="180"/>
      <c r="JPL39" s="180"/>
      <c r="JPM39" s="180"/>
      <c r="JPN39" s="180"/>
      <c r="JPO39" s="180"/>
      <c r="JPP39" s="180"/>
      <c r="JPQ39" s="180"/>
      <c r="JPR39" s="180"/>
      <c r="JPS39" s="180"/>
      <c r="JPT39" s="180"/>
      <c r="JPU39" s="180"/>
      <c r="JPV39" s="180"/>
      <c r="JPW39" s="180"/>
      <c r="JPX39" s="180"/>
      <c r="JPY39" s="180"/>
      <c r="JPZ39" s="180"/>
      <c r="JQA39" s="180"/>
      <c r="JQB39" s="180"/>
      <c r="JQC39" s="180"/>
      <c r="JQD39" s="180"/>
      <c r="JQE39" s="180"/>
      <c r="JQF39" s="180"/>
      <c r="JQG39" s="180"/>
      <c r="JQH39" s="180"/>
      <c r="JQI39" s="180"/>
      <c r="JQJ39" s="180"/>
      <c r="JQK39" s="180"/>
      <c r="JQL39" s="180"/>
      <c r="JQM39" s="180"/>
      <c r="JQN39" s="180"/>
      <c r="JQO39" s="180"/>
      <c r="JQP39" s="180"/>
      <c r="JQQ39" s="180"/>
      <c r="JQR39" s="180"/>
      <c r="JQS39" s="180"/>
      <c r="JQT39" s="180"/>
      <c r="JQU39" s="180"/>
      <c r="JQV39" s="180"/>
      <c r="JQW39" s="180"/>
      <c r="JQX39" s="180"/>
      <c r="JQY39" s="180"/>
      <c r="JQZ39" s="180"/>
      <c r="JRA39" s="180"/>
      <c r="JRB39" s="180"/>
      <c r="JRC39" s="180"/>
      <c r="JRD39" s="180"/>
      <c r="JRE39" s="180"/>
      <c r="JRF39" s="180"/>
      <c r="JRG39" s="180"/>
      <c r="JRH39" s="180"/>
      <c r="JRI39" s="180"/>
      <c r="JRJ39" s="180"/>
      <c r="JRK39" s="180"/>
      <c r="JRL39" s="180"/>
      <c r="JRM39" s="180"/>
      <c r="JRN39" s="180"/>
      <c r="JRO39" s="180"/>
      <c r="JRP39" s="180"/>
      <c r="JRQ39" s="180"/>
      <c r="JRR39" s="180"/>
      <c r="JRS39" s="180"/>
      <c r="JRT39" s="180"/>
      <c r="JRU39" s="180"/>
      <c r="JRV39" s="180"/>
      <c r="JRW39" s="180"/>
      <c r="JRX39" s="180"/>
      <c r="JRY39" s="180"/>
      <c r="JRZ39" s="180"/>
      <c r="JSA39" s="180"/>
      <c r="JSB39" s="180"/>
      <c r="JSC39" s="180"/>
      <c r="JSD39" s="180"/>
      <c r="JSE39" s="180"/>
      <c r="JSF39" s="180"/>
      <c r="JSG39" s="180"/>
      <c r="JSH39" s="180"/>
      <c r="JSI39" s="180"/>
      <c r="JSJ39" s="180"/>
      <c r="JSK39" s="180"/>
      <c r="JSL39" s="180"/>
      <c r="JSM39" s="180"/>
      <c r="JSN39" s="180"/>
      <c r="JSO39" s="180"/>
      <c r="JSP39" s="180"/>
      <c r="JSQ39" s="180"/>
      <c r="JSR39" s="180"/>
      <c r="JSS39" s="180"/>
      <c r="JST39" s="180"/>
      <c r="JSU39" s="180"/>
      <c r="JSV39" s="180"/>
      <c r="JSW39" s="180"/>
      <c r="JSX39" s="180"/>
      <c r="JSY39" s="180"/>
      <c r="JSZ39" s="180"/>
      <c r="JTA39" s="180"/>
      <c r="JTB39" s="180"/>
      <c r="JTC39" s="180"/>
      <c r="JTD39" s="180"/>
      <c r="JTE39" s="180"/>
      <c r="JTF39" s="180"/>
      <c r="JTG39" s="180"/>
      <c r="JTH39" s="180"/>
      <c r="JTI39" s="180"/>
      <c r="JTJ39" s="180"/>
      <c r="JTK39" s="180"/>
      <c r="JTL39" s="180"/>
      <c r="JTM39" s="180"/>
      <c r="JTN39" s="180"/>
      <c r="JTO39" s="180"/>
      <c r="JTP39" s="180"/>
      <c r="JTQ39" s="180"/>
      <c r="JTR39" s="180"/>
      <c r="JTS39" s="180"/>
      <c r="JTT39" s="180"/>
      <c r="JTU39" s="180"/>
      <c r="JTV39" s="180"/>
      <c r="JTW39" s="180"/>
      <c r="JTX39" s="180"/>
      <c r="JTY39" s="180"/>
      <c r="JTZ39" s="180"/>
      <c r="JUA39" s="180"/>
      <c r="JUB39" s="180"/>
      <c r="JUC39" s="180"/>
      <c r="JUD39" s="180"/>
      <c r="JUE39" s="180"/>
      <c r="JUF39" s="180"/>
      <c r="JUG39" s="180"/>
      <c r="JUH39" s="180"/>
      <c r="JUI39" s="180"/>
      <c r="JUJ39" s="180"/>
      <c r="JUK39" s="180"/>
      <c r="JUL39" s="180"/>
      <c r="JUM39" s="180"/>
      <c r="JUN39" s="180"/>
      <c r="JUO39" s="180"/>
      <c r="JUP39" s="180"/>
      <c r="JUQ39" s="180"/>
      <c r="JUR39" s="180"/>
      <c r="JUS39" s="180"/>
      <c r="JUT39" s="180"/>
      <c r="JUU39" s="180"/>
      <c r="JUV39" s="180"/>
      <c r="JUW39" s="180"/>
      <c r="JUX39" s="180"/>
      <c r="JUY39" s="180"/>
      <c r="JUZ39" s="180"/>
      <c r="JVA39" s="180"/>
      <c r="JVB39" s="180"/>
      <c r="JVC39" s="180"/>
      <c r="JVD39" s="180"/>
      <c r="JVE39" s="180"/>
      <c r="JVF39" s="180"/>
      <c r="JVG39" s="180"/>
      <c r="JVH39" s="180"/>
      <c r="JVI39" s="180"/>
      <c r="JVJ39" s="180"/>
      <c r="JVK39" s="180"/>
      <c r="JVL39" s="180"/>
      <c r="JVM39" s="180"/>
      <c r="JVN39" s="180"/>
      <c r="JVO39" s="180"/>
      <c r="JVP39" s="180"/>
      <c r="JVQ39" s="180"/>
      <c r="JVR39" s="180"/>
      <c r="JVS39" s="180"/>
      <c r="JVT39" s="180"/>
      <c r="JVU39" s="180"/>
      <c r="JVV39" s="180"/>
      <c r="JVW39" s="180"/>
      <c r="JVX39" s="180"/>
      <c r="JVY39" s="180"/>
      <c r="JVZ39" s="180"/>
      <c r="JWA39" s="180"/>
      <c r="JWB39" s="180"/>
      <c r="JWC39" s="180"/>
      <c r="JWD39" s="180"/>
      <c r="JWE39" s="180"/>
      <c r="JWF39" s="180"/>
      <c r="JWG39" s="180"/>
      <c r="JWH39" s="180"/>
      <c r="JWI39" s="180"/>
      <c r="JWJ39" s="180"/>
      <c r="JWK39" s="180"/>
      <c r="JWL39" s="180"/>
      <c r="JWM39" s="180"/>
      <c r="JWN39" s="180"/>
      <c r="JWO39" s="180"/>
      <c r="JWP39" s="180"/>
      <c r="JWQ39" s="180"/>
      <c r="JWR39" s="180"/>
      <c r="JWS39" s="180"/>
      <c r="JWT39" s="180"/>
      <c r="JWU39" s="180"/>
      <c r="JWV39" s="180"/>
      <c r="JWW39" s="180"/>
      <c r="JWX39" s="180"/>
      <c r="JWY39" s="180"/>
      <c r="JWZ39" s="180"/>
      <c r="JXA39" s="180"/>
      <c r="JXB39" s="180"/>
      <c r="JXC39" s="180"/>
      <c r="JXD39" s="180"/>
      <c r="JXE39" s="180"/>
      <c r="JXF39" s="180"/>
      <c r="JXG39" s="180"/>
      <c r="JXH39" s="180"/>
      <c r="JXI39" s="180"/>
      <c r="JXJ39" s="180"/>
      <c r="JXK39" s="180"/>
      <c r="JXL39" s="180"/>
      <c r="JXM39" s="180"/>
      <c r="JXN39" s="180"/>
      <c r="JXO39" s="180"/>
      <c r="JXP39" s="180"/>
      <c r="JXQ39" s="180"/>
      <c r="JXR39" s="180"/>
      <c r="JXS39" s="180"/>
      <c r="JXT39" s="180"/>
      <c r="JXU39" s="180"/>
      <c r="JXV39" s="180"/>
      <c r="JXW39" s="180"/>
      <c r="JXX39" s="180"/>
      <c r="JXY39" s="180"/>
      <c r="JXZ39" s="180"/>
      <c r="JYA39" s="180"/>
      <c r="JYB39" s="180"/>
      <c r="JYC39" s="180"/>
      <c r="JYD39" s="180"/>
      <c r="JYE39" s="180"/>
      <c r="JYF39" s="180"/>
      <c r="JYG39" s="180"/>
      <c r="JYH39" s="180"/>
      <c r="JYI39" s="180"/>
      <c r="JYJ39" s="180"/>
      <c r="JYK39" s="180"/>
      <c r="JYL39" s="180"/>
      <c r="JYM39" s="180"/>
      <c r="JYN39" s="180"/>
      <c r="JYO39" s="180"/>
      <c r="JYP39" s="180"/>
      <c r="JYQ39" s="180"/>
      <c r="JYR39" s="180"/>
      <c r="JYS39" s="180"/>
      <c r="JYT39" s="180"/>
      <c r="JYU39" s="180"/>
      <c r="JYV39" s="180"/>
      <c r="JYW39" s="180"/>
      <c r="JYX39" s="180"/>
      <c r="JYY39" s="180"/>
      <c r="JYZ39" s="180"/>
      <c r="JZA39" s="180"/>
      <c r="JZB39" s="180"/>
      <c r="JZC39" s="180"/>
      <c r="JZD39" s="180"/>
      <c r="JZE39" s="180"/>
      <c r="JZF39" s="180"/>
      <c r="JZG39" s="180"/>
      <c r="JZH39" s="180"/>
      <c r="JZI39" s="180"/>
      <c r="JZJ39" s="180"/>
      <c r="JZK39" s="180"/>
      <c r="JZL39" s="180"/>
      <c r="JZM39" s="180"/>
      <c r="JZN39" s="180"/>
      <c r="JZO39" s="180"/>
      <c r="JZP39" s="180"/>
      <c r="JZQ39" s="180"/>
      <c r="JZR39" s="180"/>
      <c r="JZS39" s="180"/>
      <c r="JZT39" s="180"/>
      <c r="JZU39" s="180"/>
      <c r="JZV39" s="180"/>
      <c r="JZW39" s="180"/>
      <c r="JZX39" s="180"/>
      <c r="JZY39" s="180"/>
      <c r="JZZ39" s="180"/>
      <c r="KAA39" s="180"/>
      <c r="KAB39" s="180"/>
      <c r="KAC39" s="180"/>
      <c r="KAD39" s="180"/>
      <c r="KAE39" s="180"/>
      <c r="KAF39" s="180"/>
      <c r="KAG39" s="180"/>
      <c r="KAH39" s="180"/>
      <c r="KAI39" s="180"/>
      <c r="KAJ39" s="180"/>
      <c r="KAK39" s="180"/>
      <c r="KAL39" s="180"/>
      <c r="KAM39" s="180"/>
      <c r="KAN39" s="180"/>
      <c r="KAO39" s="180"/>
      <c r="KAP39" s="180"/>
      <c r="KAQ39" s="180"/>
      <c r="KAR39" s="180"/>
      <c r="KAS39" s="180"/>
      <c r="KAT39" s="180"/>
      <c r="KAU39" s="180"/>
      <c r="KAV39" s="180"/>
      <c r="KAW39" s="180"/>
      <c r="KAX39" s="180"/>
      <c r="KAY39" s="180"/>
      <c r="KAZ39" s="180"/>
      <c r="KBA39" s="180"/>
      <c r="KBB39" s="180"/>
      <c r="KBC39" s="180"/>
      <c r="KBD39" s="180"/>
      <c r="KBE39" s="180"/>
      <c r="KBF39" s="180"/>
      <c r="KBG39" s="180"/>
      <c r="KBH39" s="180"/>
      <c r="KBI39" s="180"/>
      <c r="KBJ39" s="180"/>
      <c r="KBK39" s="180"/>
      <c r="KBL39" s="180"/>
      <c r="KBM39" s="180"/>
      <c r="KBN39" s="180"/>
      <c r="KBO39" s="180"/>
      <c r="KBP39" s="180"/>
      <c r="KBQ39" s="180"/>
      <c r="KBR39" s="180"/>
      <c r="KBS39" s="180"/>
      <c r="KBT39" s="180"/>
      <c r="KBU39" s="180"/>
      <c r="KBV39" s="180"/>
      <c r="KBW39" s="180"/>
      <c r="KBX39" s="180"/>
      <c r="KBY39" s="180"/>
      <c r="KBZ39" s="180"/>
      <c r="KCA39" s="180"/>
      <c r="KCB39" s="180"/>
      <c r="KCC39" s="180"/>
      <c r="KCD39" s="180"/>
      <c r="KCE39" s="180"/>
      <c r="KCF39" s="180"/>
      <c r="KCG39" s="180"/>
      <c r="KCH39" s="180"/>
      <c r="KCI39" s="180"/>
      <c r="KCJ39" s="180"/>
      <c r="KCK39" s="180"/>
      <c r="KCL39" s="180"/>
      <c r="KCM39" s="180"/>
      <c r="KCN39" s="180"/>
      <c r="KCO39" s="180"/>
      <c r="KCP39" s="180"/>
      <c r="KCQ39" s="180"/>
      <c r="KCR39" s="180"/>
      <c r="KCS39" s="180"/>
      <c r="KCT39" s="180"/>
      <c r="KCU39" s="180"/>
      <c r="KCV39" s="180"/>
      <c r="KCW39" s="180"/>
      <c r="KCX39" s="180"/>
      <c r="KCY39" s="180"/>
      <c r="KCZ39" s="180"/>
      <c r="KDA39" s="180"/>
      <c r="KDB39" s="180"/>
      <c r="KDC39" s="180"/>
      <c r="KDD39" s="180"/>
      <c r="KDE39" s="180"/>
      <c r="KDF39" s="180"/>
      <c r="KDG39" s="180"/>
      <c r="KDH39" s="180"/>
      <c r="KDI39" s="180"/>
      <c r="KDJ39" s="180"/>
      <c r="KDK39" s="180"/>
      <c r="KDL39" s="180"/>
      <c r="KDM39" s="180"/>
      <c r="KDN39" s="180"/>
      <c r="KDO39" s="180"/>
      <c r="KDP39" s="180"/>
      <c r="KDQ39" s="180"/>
      <c r="KDR39" s="180"/>
      <c r="KDS39" s="180"/>
      <c r="KDT39" s="180"/>
      <c r="KDU39" s="180"/>
      <c r="KDV39" s="180"/>
      <c r="KDW39" s="180"/>
      <c r="KDX39" s="180"/>
      <c r="KDY39" s="180"/>
      <c r="KDZ39" s="180"/>
      <c r="KEA39" s="180"/>
      <c r="KEB39" s="180"/>
      <c r="KEC39" s="180"/>
      <c r="KED39" s="180"/>
      <c r="KEE39" s="180"/>
      <c r="KEF39" s="180"/>
      <c r="KEG39" s="180"/>
      <c r="KEH39" s="180"/>
      <c r="KEI39" s="180"/>
      <c r="KEJ39" s="180"/>
      <c r="KEK39" s="180"/>
      <c r="KEL39" s="180"/>
      <c r="KEM39" s="180"/>
      <c r="KEN39" s="180"/>
      <c r="KEO39" s="180"/>
      <c r="KEP39" s="180"/>
      <c r="KEQ39" s="180"/>
      <c r="KER39" s="180"/>
      <c r="KES39" s="180"/>
      <c r="KET39" s="180"/>
      <c r="KEU39" s="180"/>
      <c r="KEV39" s="180"/>
      <c r="KEW39" s="180"/>
      <c r="KEX39" s="180"/>
      <c r="KEY39" s="180"/>
      <c r="KEZ39" s="180"/>
      <c r="KFA39" s="180"/>
      <c r="KFB39" s="180"/>
      <c r="KFC39" s="180"/>
      <c r="KFD39" s="180"/>
      <c r="KFE39" s="180"/>
      <c r="KFF39" s="180"/>
      <c r="KFG39" s="180"/>
      <c r="KFH39" s="180"/>
      <c r="KFI39" s="180"/>
      <c r="KFJ39" s="180"/>
      <c r="KFK39" s="180"/>
      <c r="KFL39" s="180"/>
      <c r="KFM39" s="180"/>
      <c r="KFN39" s="180"/>
      <c r="KFO39" s="180"/>
      <c r="KFP39" s="180"/>
      <c r="KFQ39" s="180"/>
      <c r="KFR39" s="180"/>
      <c r="KFS39" s="180"/>
      <c r="KFT39" s="180"/>
      <c r="KFU39" s="180"/>
      <c r="KFV39" s="180"/>
      <c r="KFW39" s="180"/>
      <c r="KFX39" s="180"/>
      <c r="KFY39" s="180"/>
      <c r="KFZ39" s="180"/>
      <c r="KGA39" s="180"/>
      <c r="KGB39" s="180"/>
      <c r="KGC39" s="180"/>
      <c r="KGD39" s="180"/>
      <c r="KGE39" s="180"/>
      <c r="KGF39" s="180"/>
      <c r="KGG39" s="180"/>
      <c r="KGH39" s="180"/>
      <c r="KGI39" s="180"/>
      <c r="KGJ39" s="180"/>
      <c r="KGK39" s="180"/>
      <c r="KGL39" s="180"/>
      <c r="KGM39" s="180"/>
      <c r="KGN39" s="180"/>
      <c r="KGO39" s="180"/>
      <c r="KGP39" s="180"/>
      <c r="KGQ39" s="180"/>
      <c r="KGR39" s="180"/>
      <c r="KGS39" s="180"/>
      <c r="KGT39" s="180"/>
      <c r="KGU39" s="180"/>
      <c r="KGV39" s="180"/>
      <c r="KGW39" s="180"/>
      <c r="KGX39" s="180"/>
      <c r="KGY39" s="180"/>
      <c r="KGZ39" s="180"/>
      <c r="KHA39" s="180"/>
      <c r="KHB39" s="180"/>
      <c r="KHC39" s="180"/>
      <c r="KHD39" s="180"/>
      <c r="KHE39" s="180"/>
      <c r="KHF39" s="180"/>
      <c r="KHG39" s="180"/>
      <c r="KHH39" s="180"/>
      <c r="KHI39" s="180"/>
      <c r="KHJ39" s="180"/>
      <c r="KHK39" s="180"/>
      <c r="KHL39" s="180"/>
      <c r="KHM39" s="180"/>
      <c r="KHN39" s="180"/>
      <c r="KHO39" s="180"/>
      <c r="KHP39" s="180"/>
      <c r="KHQ39" s="180"/>
      <c r="KHR39" s="180"/>
      <c r="KHS39" s="180"/>
      <c r="KHT39" s="180"/>
      <c r="KHU39" s="180"/>
      <c r="KHV39" s="180"/>
      <c r="KHW39" s="180"/>
      <c r="KHX39" s="180"/>
      <c r="KHY39" s="180"/>
      <c r="KHZ39" s="180"/>
      <c r="KIA39" s="180"/>
      <c r="KIB39" s="180"/>
      <c r="KIC39" s="180"/>
      <c r="KID39" s="180"/>
      <c r="KIE39" s="180"/>
      <c r="KIF39" s="180"/>
      <c r="KIG39" s="180"/>
      <c r="KIH39" s="180"/>
      <c r="KII39" s="180"/>
      <c r="KIJ39" s="180"/>
      <c r="KIK39" s="180"/>
      <c r="KIL39" s="180"/>
      <c r="KIM39" s="180"/>
      <c r="KIN39" s="180"/>
      <c r="KIO39" s="180"/>
      <c r="KIP39" s="180"/>
      <c r="KIQ39" s="180"/>
      <c r="KIR39" s="180"/>
      <c r="KIS39" s="180"/>
      <c r="KIT39" s="180"/>
      <c r="KIU39" s="180"/>
      <c r="KIV39" s="180"/>
      <c r="KIW39" s="180"/>
      <c r="KIX39" s="180"/>
      <c r="KIY39" s="180"/>
      <c r="KIZ39" s="180"/>
      <c r="KJA39" s="180"/>
      <c r="KJB39" s="180"/>
      <c r="KJC39" s="180"/>
      <c r="KJD39" s="180"/>
      <c r="KJE39" s="180"/>
      <c r="KJF39" s="180"/>
      <c r="KJG39" s="180"/>
      <c r="KJH39" s="180"/>
      <c r="KJI39" s="180"/>
      <c r="KJJ39" s="180"/>
      <c r="KJK39" s="180"/>
      <c r="KJL39" s="180"/>
      <c r="KJM39" s="180"/>
      <c r="KJN39" s="180"/>
      <c r="KJO39" s="180"/>
      <c r="KJP39" s="180"/>
      <c r="KJQ39" s="180"/>
      <c r="KJR39" s="180"/>
      <c r="KJS39" s="180"/>
      <c r="KJT39" s="180"/>
      <c r="KJU39" s="180"/>
      <c r="KJV39" s="180"/>
      <c r="KJW39" s="180"/>
      <c r="KJX39" s="180"/>
      <c r="KJY39" s="180"/>
      <c r="KJZ39" s="180"/>
      <c r="KKA39" s="180"/>
      <c r="KKB39" s="180"/>
      <c r="KKC39" s="180"/>
      <c r="KKD39" s="180"/>
      <c r="KKE39" s="180"/>
      <c r="KKF39" s="180"/>
      <c r="KKG39" s="180"/>
      <c r="KKH39" s="180"/>
      <c r="KKI39" s="180"/>
      <c r="KKJ39" s="180"/>
      <c r="KKK39" s="180"/>
      <c r="KKL39" s="180"/>
      <c r="KKM39" s="180"/>
      <c r="KKN39" s="180"/>
      <c r="KKO39" s="180"/>
      <c r="KKP39" s="180"/>
      <c r="KKQ39" s="180"/>
      <c r="KKR39" s="180"/>
      <c r="KKS39" s="180"/>
      <c r="KKT39" s="180"/>
      <c r="KKU39" s="180"/>
      <c r="KKV39" s="180"/>
      <c r="KKW39" s="180"/>
      <c r="KKX39" s="180"/>
      <c r="KKY39" s="180"/>
      <c r="KKZ39" s="180"/>
      <c r="KLA39" s="180"/>
      <c r="KLB39" s="180"/>
      <c r="KLC39" s="180"/>
      <c r="KLD39" s="180"/>
      <c r="KLE39" s="180"/>
      <c r="KLF39" s="180"/>
      <c r="KLG39" s="180"/>
      <c r="KLH39" s="180"/>
      <c r="KLI39" s="180"/>
      <c r="KLJ39" s="180"/>
      <c r="KLK39" s="180"/>
      <c r="KLL39" s="180"/>
      <c r="KLM39" s="180"/>
      <c r="KLN39" s="180"/>
      <c r="KLO39" s="180"/>
      <c r="KLP39" s="180"/>
      <c r="KLQ39" s="180"/>
      <c r="KLR39" s="180"/>
      <c r="KLS39" s="180"/>
      <c r="KLT39" s="180"/>
      <c r="KLU39" s="180"/>
      <c r="KLV39" s="180"/>
      <c r="KLW39" s="180"/>
      <c r="KLX39" s="180"/>
      <c r="KLY39" s="180"/>
      <c r="KLZ39" s="180"/>
      <c r="KMA39" s="180"/>
      <c r="KMB39" s="180"/>
      <c r="KMC39" s="180"/>
      <c r="KMD39" s="180"/>
      <c r="KME39" s="180"/>
      <c r="KMF39" s="180"/>
      <c r="KMG39" s="180"/>
      <c r="KMH39" s="180"/>
      <c r="KMI39" s="180"/>
      <c r="KMJ39" s="180"/>
      <c r="KMK39" s="180"/>
      <c r="KML39" s="180"/>
      <c r="KMM39" s="180"/>
      <c r="KMN39" s="180"/>
      <c r="KMO39" s="180"/>
      <c r="KMP39" s="180"/>
      <c r="KMQ39" s="180"/>
      <c r="KMR39" s="180"/>
      <c r="KMS39" s="180"/>
      <c r="KMT39" s="180"/>
      <c r="KMU39" s="180"/>
      <c r="KMV39" s="180"/>
      <c r="KMW39" s="180"/>
      <c r="KMX39" s="180"/>
      <c r="KMY39" s="180"/>
      <c r="KMZ39" s="180"/>
      <c r="KNA39" s="180"/>
      <c r="KNB39" s="180"/>
      <c r="KNC39" s="180"/>
      <c r="KND39" s="180"/>
      <c r="KNE39" s="180"/>
      <c r="KNF39" s="180"/>
      <c r="KNG39" s="180"/>
      <c r="KNH39" s="180"/>
      <c r="KNI39" s="180"/>
      <c r="KNJ39" s="180"/>
      <c r="KNK39" s="180"/>
      <c r="KNL39" s="180"/>
      <c r="KNM39" s="180"/>
      <c r="KNN39" s="180"/>
      <c r="KNO39" s="180"/>
      <c r="KNP39" s="180"/>
      <c r="KNQ39" s="180"/>
      <c r="KNR39" s="180"/>
      <c r="KNS39" s="180"/>
      <c r="KNT39" s="180"/>
      <c r="KNU39" s="180"/>
      <c r="KNV39" s="180"/>
      <c r="KNW39" s="180"/>
      <c r="KNX39" s="180"/>
      <c r="KNY39" s="180"/>
      <c r="KNZ39" s="180"/>
      <c r="KOA39" s="180"/>
      <c r="KOB39" s="180"/>
      <c r="KOC39" s="180"/>
      <c r="KOD39" s="180"/>
      <c r="KOE39" s="180"/>
      <c r="KOF39" s="180"/>
      <c r="KOG39" s="180"/>
      <c r="KOH39" s="180"/>
      <c r="KOI39" s="180"/>
      <c r="KOJ39" s="180"/>
      <c r="KOK39" s="180"/>
      <c r="KOL39" s="180"/>
      <c r="KOM39" s="180"/>
      <c r="KON39" s="180"/>
      <c r="KOO39" s="180"/>
      <c r="KOP39" s="180"/>
      <c r="KOQ39" s="180"/>
      <c r="KOR39" s="180"/>
      <c r="KOS39" s="180"/>
      <c r="KOT39" s="180"/>
      <c r="KOU39" s="180"/>
      <c r="KOV39" s="180"/>
      <c r="KOW39" s="180"/>
      <c r="KOX39" s="180"/>
      <c r="KOY39" s="180"/>
      <c r="KOZ39" s="180"/>
      <c r="KPA39" s="180"/>
      <c r="KPB39" s="180"/>
      <c r="KPC39" s="180"/>
      <c r="KPD39" s="180"/>
      <c r="KPE39" s="180"/>
      <c r="KPF39" s="180"/>
      <c r="KPG39" s="180"/>
      <c r="KPH39" s="180"/>
      <c r="KPI39" s="180"/>
      <c r="KPJ39" s="180"/>
      <c r="KPK39" s="180"/>
      <c r="KPL39" s="180"/>
      <c r="KPM39" s="180"/>
      <c r="KPN39" s="180"/>
      <c r="KPO39" s="180"/>
      <c r="KPP39" s="180"/>
      <c r="KPQ39" s="180"/>
      <c r="KPR39" s="180"/>
      <c r="KPS39" s="180"/>
      <c r="KPT39" s="180"/>
      <c r="KPU39" s="180"/>
      <c r="KPV39" s="180"/>
      <c r="KPW39" s="180"/>
      <c r="KPX39" s="180"/>
      <c r="KPY39" s="180"/>
      <c r="KPZ39" s="180"/>
      <c r="KQA39" s="180"/>
      <c r="KQB39" s="180"/>
      <c r="KQC39" s="180"/>
      <c r="KQD39" s="180"/>
      <c r="KQE39" s="180"/>
      <c r="KQF39" s="180"/>
      <c r="KQG39" s="180"/>
      <c r="KQH39" s="180"/>
      <c r="KQI39" s="180"/>
      <c r="KQJ39" s="180"/>
      <c r="KQK39" s="180"/>
      <c r="KQL39" s="180"/>
      <c r="KQM39" s="180"/>
      <c r="KQN39" s="180"/>
      <c r="KQO39" s="180"/>
      <c r="KQP39" s="180"/>
      <c r="KQQ39" s="180"/>
      <c r="KQR39" s="180"/>
      <c r="KQS39" s="180"/>
      <c r="KQT39" s="180"/>
      <c r="KQU39" s="180"/>
      <c r="KQV39" s="180"/>
      <c r="KQW39" s="180"/>
      <c r="KQX39" s="180"/>
      <c r="KQY39" s="180"/>
      <c r="KQZ39" s="180"/>
      <c r="KRA39" s="180"/>
      <c r="KRB39" s="180"/>
      <c r="KRC39" s="180"/>
      <c r="KRD39" s="180"/>
      <c r="KRE39" s="180"/>
      <c r="KRF39" s="180"/>
      <c r="KRG39" s="180"/>
      <c r="KRH39" s="180"/>
      <c r="KRI39" s="180"/>
      <c r="KRJ39" s="180"/>
      <c r="KRK39" s="180"/>
      <c r="KRL39" s="180"/>
      <c r="KRM39" s="180"/>
      <c r="KRN39" s="180"/>
      <c r="KRO39" s="180"/>
      <c r="KRP39" s="180"/>
      <c r="KRQ39" s="180"/>
      <c r="KRR39" s="180"/>
      <c r="KRS39" s="180"/>
      <c r="KRT39" s="180"/>
      <c r="KRU39" s="180"/>
      <c r="KRV39" s="180"/>
      <c r="KRW39" s="180"/>
      <c r="KRX39" s="180"/>
      <c r="KRY39" s="180"/>
      <c r="KRZ39" s="180"/>
      <c r="KSA39" s="180"/>
      <c r="KSB39" s="180"/>
      <c r="KSC39" s="180"/>
      <c r="KSD39" s="180"/>
      <c r="KSE39" s="180"/>
      <c r="KSF39" s="180"/>
      <c r="KSG39" s="180"/>
      <c r="KSH39" s="180"/>
      <c r="KSI39" s="180"/>
      <c r="KSJ39" s="180"/>
      <c r="KSK39" s="180"/>
      <c r="KSL39" s="180"/>
      <c r="KSM39" s="180"/>
      <c r="KSN39" s="180"/>
      <c r="KSO39" s="180"/>
      <c r="KSP39" s="180"/>
      <c r="KSQ39" s="180"/>
      <c r="KSR39" s="180"/>
      <c r="KSS39" s="180"/>
      <c r="KST39" s="180"/>
      <c r="KSU39" s="180"/>
      <c r="KSV39" s="180"/>
      <c r="KSW39" s="180"/>
      <c r="KSX39" s="180"/>
      <c r="KSY39" s="180"/>
      <c r="KSZ39" s="180"/>
      <c r="KTA39" s="180"/>
      <c r="KTB39" s="180"/>
      <c r="KTC39" s="180"/>
      <c r="KTD39" s="180"/>
      <c r="KTE39" s="180"/>
      <c r="KTF39" s="180"/>
      <c r="KTG39" s="180"/>
      <c r="KTH39" s="180"/>
      <c r="KTI39" s="180"/>
      <c r="KTJ39" s="180"/>
      <c r="KTK39" s="180"/>
      <c r="KTL39" s="180"/>
      <c r="KTM39" s="180"/>
      <c r="KTN39" s="180"/>
      <c r="KTO39" s="180"/>
      <c r="KTP39" s="180"/>
      <c r="KTQ39" s="180"/>
      <c r="KTR39" s="180"/>
      <c r="KTS39" s="180"/>
      <c r="KTT39" s="180"/>
      <c r="KTU39" s="180"/>
      <c r="KTV39" s="180"/>
      <c r="KTW39" s="180"/>
      <c r="KTX39" s="180"/>
      <c r="KTY39" s="180"/>
      <c r="KTZ39" s="180"/>
      <c r="KUA39" s="180"/>
      <c r="KUB39" s="180"/>
      <c r="KUC39" s="180"/>
      <c r="KUD39" s="180"/>
      <c r="KUE39" s="180"/>
      <c r="KUF39" s="180"/>
      <c r="KUG39" s="180"/>
      <c r="KUH39" s="180"/>
      <c r="KUI39" s="180"/>
      <c r="KUJ39" s="180"/>
      <c r="KUK39" s="180"/>
      <c r="KUL39" s="180"/>
      <c r="KUM39" s="180"/>
      <c r="KUN39" s="180"/>
      <c r="KUO39" s="180"/>
      <c r="KUP39" s="180"/>
      <c r="KUQ39" s="180"/>
      <c r="KUR39" s="180"/>
      <c r="KUS39" s="180"/>
      <c r="KUT39" s="180"/>
      <c r="KUU39" s="180"/>
      <c r="KUV39" s="180"/>
      <c r="KUW39" s="180"/>
      <c r="KUX39" s="180"/>
      <c r="KUY39" s="180"/>
      <c r="KUZ39" s="180"/>
      <c r="KVA39" s="180"/>
      <c r="KVB39" s="180"/>
      <c r="KVC39" s="180"/>
      <c r="KVD39" s="180"/>
      <c r="KVE39" s="180"/>
      <c r="KVF39" s="180"/>
      <c r="KVG39" s="180"/>
      <c r="KVH39" s="180"/>
      <c r="KVI39" s="180"/>
      <c r="KVJ39" s="180"/>
      <c r="KVK39" s="180"/>
      <c r="KVL39" s="180"/>
      <c r="KVM39" s="180"/>
      <c r="KVN39" s="180"/>
      <c r="KVO39" s="180"/>
      <c r="KVP39" s="180"/>
      <c r="KVQ39" s="180"/>
      <c r="KVR39" s="180"/>
      <c r="KVS39" s="180"/>
      <c r="KVT39" s="180"/>
      <c r="KVU39" s="180"/>
      <c r="KVV39" s="180"/>
      <c r="KVW39" s="180"/>
      <c r="KVX39" s="180"/>
      <c r="KVY39" s="180"/>
      <c r="KVZ39" s="180"/>
      <c r="KWA39" s="180"/>
      <c r="KWB39" s="180"/>
      <c r="KWC39" s="180"/>
      <c r="KWD39" s="180"/>
      <c r="KWE39" s="180"/>
      <c r="KWF39" s="180"/>
      <c r="KWG39" s="180"/>
      <c r="KWH39" s="180"/>
      <c r="KWI39" s="180"/>
      <c r="KWJ39" s="180"/>
      <c r="KWK39" s="180"/>
      <c r="KWL39" s="180"/>
      <c r="KWM39" s="180"/>
      <c r="KWN39" s="180"/>
      <c r="KWO39" s="180"/>
      <c r="KWP39" s="180"/>
      <c r="KWQ39" s="180"/>
      <c r="KWR39" s="180"/>
      <c r="KWS39" s="180"/>
      <c r="KWT39" s="180"/>
      <c r="KWU39" s="180"/>
      <c r="KWV39" s="180"/>
      <c r="KWW39" s="180"/>
      <c r="KWX39" s="180"/>
      <c r="KWY39" s="180"/>
      <c r="KWZ39" s="180"/>
      <c r="KXA39" s="180"/>
      <c r="KXB39" s="180"/>
      <c r="KXC39" s="180"/>
      <c r="KXD39" s="180"/>
      <c r="KXE39" s="180"/>
      <c r="KXF39" s="180"/>
      <c r="KXG39" s="180"/>
      <c r="KXH39" s="180"/>
      <c r="KXI39" s="180"/>
      <c r="KXJ39" s="180"/>
      <c r="KXK39" s="180"/>
      <c r="KXL39" s="180"/>
      <c r="KXM39" s="180"/>
      <c r="KXN39" s="180"/>
      <c r="KXO39" s="180"/>
      <c r="KXP39" s="180"/>
      <c r="KXQ39" s="180"/>
      <c r="KXR39" s="180"/>
      <c r="KXS39" s="180"/>
      <c r="KXT39" s="180"/>
      <c r="KXU39" s="180"/>
      <c r="KXV39" s="180"/>
      <c r="KXW39" s="180"/>
      <c r="KXX39" s="180"/>
      <c r="KXY39" s="180"/>
      <c r="KXZ39" s="180"/>
      <c r="KYA39" s="180"/>
      <c r="KYB39" s="180"/>
      <c r="KYC39" s="180"/>
      <c r="KYD39" s="180"/>
      <c r="KYE39" s="180"/>
      <c r="KYF39" s="180"/>
      <c r="KYG39" s="180"/>
      <c r="KYH39" s="180"/>
      <c r="KYI39" s="180"/>
      <c r="KYJ39" s="180"/>
      <c r="KYK39" s="180"/>
      <c r="KYL39" s="180"/>
      <c r="KYM39" s="180"/>
      <c r="KYN39" s="180"/>
      <c r="KYO39" s="180"/>
      <c r="KYP39" s="180"/>
      <c r="KYQ39" s="180"/>
      <c r="KYR39" s="180"/>
      <c r="KYS39" s="180"/>
      <c r="KYT39" s="180"/>
      <c r="KYU39" s="180"/>
      <c r="KYV39" s="180"/>
      <c r="KYW39" s="180"/>
      <c r="KYX39" s="180"/>
      <c r="KYY39" s="180"/>
      <c r="KYZ39" s="180"/>
      <c r="KZA39" s="180"/>
      <c r="KZB39" s="180"/>
      <c r="KZC39" s="180"/>
      <c r="KZD39" s="180"/>
      <c r="KZE39" s="180"/>
      <c r="KZF39" s="180"/>
      <c r="KZG39" s="180"/>
      <c r="KZH39" s="180"/>
      <c r="KZI39" s="180"/>
      <c r="KZJ39" s="180"/>
      <c r="KZK39" s="180"/>
      <c r="KZL39" s="180"/>
      <c r="KZM39" s="180"/>
      <c r="KZN39" s="180"/>
      <c r="KZO39" s="180"/>
      <c r="KZP39" s="180"/>
      <c r="KZQ39" s="180"/>
      <c r="KZR39" s="180"/>
      <c r="KZS39" s="180"/>
      <c r="KZT39" s="180"/>
      <c r="KZU39" s="180"/>
      <c r="KZV39" s="180"/>
      <c r="KZW39" s="180"/>
      <c r="KZX39" s="180"/>
      <c r="KZY39" s="180"/>
      <c r="KZZ39" s="180"/>
      <c r="LAA39" s="180"/>
      <c r="LAB39" s="180"/>
      <c r="LAC39" s="180"/>
      <c r="LAD39" s="180"/>
      <c r="LAE39" s="180"/>
      <c r="LAF39" s="180"/>
      <c r="LAG39" s="180"/>
      <c r="LAH39" s="180"/>
      <c r="LAI39" s="180"/>
      <c r="LAJ39" s="180"/>
      <c r="LAK39" s="180"/>
      <c r="LAL39" s="180"/>
      <c r="LAM39" s="180"/>
      <c r="LAN39" s="180"/>
      <c r="LAO39" s="180"/>
      <c r="LAP39" s="180"/>
      <c r="LAQ39" s="180"/>
      <c r="LAR39" s="180"/>
      <c r="LAS39" s="180"/>
      <c r="LAT39" s="180"/>
      <c r="LAU39" s="180"/>
      <c r="LAV39" s="180"/>
      <c r="LAW39" s="180"/>
      <c r="LAX39" s="180"/>
      <c r="LAY39" s="180"/>
      <c r="LAZ39" s="180"/>
      <c r="LBA39" s="180"/>
      <c r="LBB39" s="180"/>
      <c r="LBC39" s="180"/>
      <c r="LBD39" s="180"/>
      <c r="LBE39" s="180"/>
      <c r="LBF39" s="180"/>
      <c r="LBG39" s="180"/>
      <c r="LBH39" s="180"/>
      <c r="LBI39" s="180"/>
      <c r="LBJ39" s="180"/>
      <c r="LBK39" s="180"/>
      <c r="LBL39" s="180"/>
      <c r="LBM39" s="180"/>
      <c r="LBN39" s="180"/>
      <c r="LBO39" s="180"/>
      <c r="LBP39" s="180"/>
      <c r="LBQ39" s="180"/>
      <c r="LBR39" s="180"/>
      <c r="LBS39" s="180"/>
      <c r="LBT39" s="180"/>
      <c r="LBU39" s="180"/>
      <c r="LBV39" s="180"/>
      <c r="LBW39" s="180"/>
      <c r="LBX39" s="180"/>
      <c r="LBY39" s="180"/>
      <c r="LBZ39" s="180"/>
      <c r="LCA39" s="180"/>
      <c r="LCB39" s="180"/>
      <c r="LCC39" s="180"/>
      <c r="LCD39" s="180"/>
      <c r="LCE39" s="180"/>
      <c r="LCF39" s="180"/>
      <c r="LCG39" s="180"/>
      <c r="LCH39" s="180"/>
      <c r="LCI39" s="180"/>
      <c r="LCJ39" s="180"/>
      <c r="LCK39" s="180"/>
      <c r="LCL39" s="180"/>
      <c r="LCM39" s="180"/>
      <c r="LCN39" s="180"/>
      <c r="LCO39" s="180"/>
      <c r="LCP39" s="180"/>
      <c r="LCQ39" s="180"/>
      <c r="LCR39" s="180"/>
      <c r="LCS39" s="180"/>
      <c r="LCT39" s="180"/>
      <c r="LCU39" s="180"/>
      <c r="LCV39" s="180"/>
      <c r="LCW39" s="180"/>
      <c r="LCX39" s="180"/>
      <c r="LCY39" s="180"/>
      <c r="LCZ39" s="180"/>
      <c r="LDA39" s="180"/>
      <c r="LDB39" s="180"/>
      <c r="LDC39" s="180"/>
      <c r="LDD39" s="180"/>
      <c r="LDE39" s="180"/>
      <c r="LDF39" s="180"/>
      <c r="LDG39" s="180"/>
      <c r="LDH39" s="180"/>
      <c r="LDI39" s="180"/>
      <c r="LDJ39" s="180"/>
      <c r="LDK39" s="180"/>
      <c r="LDL39" s="180"/>
      <c r="LDM39" s="180"/>
      <c r="LDN39" s="180"/>
      <c r="LDO39" s="180"/>
      <c r="LDP39" s="180"/>
      <c r="LDQ39" s="180"/>
      <c r="LDR39" s="180"/>
      <c r="LDS39" s="180"/>
      <c r="LDT39" s="180"/>
      <c r="LDU39" s="180"/>
      <c r="LDV39" s="180"/>
      <c r="LDW39" s="180"/>
      <c r="LDX39" s="180"/>
      <c r="LDY39" s="180"/>
      <c r="LDZ39" s="180"/>
      <c r="LEA39" s="180"/>
      <c r="LEB39" s="180"/>
      <c r="LEC39" s="180"/>
      <c r="LED39" s="180"/>
      <c r="LEE39" s="180"/>
      <c r="LEF39" s="180"/>
      <c r="LEG39" s="180"/>
      <c r="LEH39" s="180"/>
      <c r="LEI39" s="180"/>
      <c r="LEJ39" s="180"/>
      <c r="LEK39" s="180"/>
      <c r="LEL39" s="180"/>
      <c r="LEM39" s="180"/>
      <c r="LEN39" s="180"/>
      <c r="LEO39" s="180"/>
      <c r="LEP39" s="180"/>
      <c r="LEQ39" s="180"/>
      <c r="LER39" s="180"/>
      <c r="LES39" s="180"/>
      <c r="LET39" s="180"/>
      <c r="LEU39" s="180"/>
      <c r="LEV39" s="180"/>
      <c r="LEW39" s="180"/>
      <c r="LEX39" s="180"/>
      <c r="LEY39" s="180"/>
      <c r="LEZ39" s="180"/>
      <c r="LFA39" s="180"/>
      <c r="LFB39" s="180"/>
      <c r="LFC39" s="180"/>
      <c r="LFD39" s="180"/>
      <c r="LFE39" s="180"/>
      <c r="LFF39" s="180"/>
      <c r="LFG39" s="180"/>
      <c r="LFH39" s="180"/>
      <c r="LFI39" s="180"/>
      <c r="LFJ39" s="180"/>
      <c r="LFK39" s="180"/>
      <c r="LFL39" s="180"/>
      <c r="LFM39" s="180"/>
      <c r="LFN39" s="180"/>
      <c r="LFO39" s="180"/>
      <c r="LFP39" s="180"/>
      <c r="LFQ39" s="180"/>
      <c r="LFR39" s="180"/>
      <c r="LFS39" s="180"/>
      <c r="LFT39" s="180"/>
      <c r="LFU39" s="180"/>
      <c r="LFV39" s="180"/>
      <c r="LFW39" s="180"/>
      <c r="LFX39" s="180"/>
      <c r="LFY39" s="180"/>
      <c r="LFZ39" s="180"/>
      <c r="LGA39" s="180"/>
      <c r="LGB39" s="180"/>
      <c r="LGC39" s="180"/>
      <c r="LGD39" s="180"/>
      <c r="LGE39" s="180"/>
      <c r="LGF39" s="180"/>
      <c r="LGG39" s="180"/>
      <c r="LGH39" s="180"/>
      <c r="LGI39" s="180"/>
      <c r="LGJ39" s="180"/>
      <c r="LGK39" s="180"/>
      <c r="LGL39" s="180"/>
      <c r="LGM39" s="180"/>
      <c r="LGN39" s="180"/>
      <c r="LGO39" s="180"/>
      <c r="LGP39" s="180"/>
      <c r="LGQ39" s="180"/>
      <c r="LGR39" s="180"/>
      <c r="LGS39" s="180"/>
      <c r="LGT39" s="180"/>
      <c r="LGU39" s="180"/>
      <c r="LGV39" s="180"/>
      <c r="LGW39" s="180"/>
      <c r="LGX39" s="180"/>
      <c r="LGY39" s="180"/>
      <c r="LGZ39" s="180"/>
      <c r="LHA39" s="180"/>
      <c r="LHB39" s="180"/>
      <c r="LHC39" s="180"/>
      <c r="LHD39" s="180"/>
      <c r="LHE39" s="180"/>
      <c r="LHF39" s="180"/>
      <c r="LHG39" s="180"/>
      <c r="LHH39" s="180"/>
      <c r="LHI39" s="180"/>
      <c r="LHJ39" s="180"/>
      <c r="LHK39" s="180"/>
      <c r="LHL39" s="180"/>
      <c r="LHM39" s="180"/>
      <c r="LHN39" s="180"/>
      <c r="LHO39" s="180"/>
      <c r="LHP39" s="180"/>
      <c r="LHQ39" s="180"/>
      <c r="LHR39" s="180"/>
      <c r="LHS39" s="180"/>
      <c r="LHT39" s="180"/>
      <c r="LHU39" s="180"/>
      <c r="LHV39" s="180"/>
      <c r="LHW39" s="180"/>
      <c r="LHX39" s="180"/>
      <c r="LHY39" s="180"/>
      <c r="LHZ39" s="180"/>
      <c r="LIA39" s="180"/>
      <c r="LIB39" s="180"/>
      <c r="LIC39" s="180"/>
      <c r="LID39" s="180"/>
      <c r="LIE39" s="180"/>
      <c r="LIF39" s="180"/>
      <c r="LIG39" s="180"/>
      <c r="LIH39" s="180"/>
      <c r="LII39" s="180"/>
      <c r="LIJ39" s="180"/>
      <c r="LIK39" s="180"/>
      <c r="LIL39" s="180"/>
      <c r="LIM39" s="180"/>
      <c r="LIN39" s="180"/>
      <c r="LIO39" s="180"/>
      <c r="LIP39" s="180"/>
      <c r="LIQ39" s="180"/>
      <c r="LIR39" s="180"/>
      <c r="LIS39" s="180"/>
      <c r="LIT39" s="180"/>
      <c r="LIU39" s="180"/>
      <c r="LIV39" s="180"/>
      <c r="LIW39" s="180"/>
      <c r="LIX39" s="180"/>
      <c r="LIY39" s="180"/>
      <c r="LIZ39" s="180"/>
      <c r="LJA39" s="180"/>
      <c r="LJB39" s="180"/>
      <c r="LJC39" s="180"/>
      <c r="LJD39" s="180"/>
      <c r="LJE39" s="180"/>
      <c r="LJF39" s="180"/>
      <c r="LJG39" s="180"/>
      <c r="LJH39" s="180"/>
      <c r="LJI39" s="180"/>
      <c r="LJJ39" s="180"/>
      <c r="LJK39" s="180"/>
      <c r="LJL39" s="180"/>
      <c r="LJM39" s="180"/>
      <c r="LJN39" s="180"/>
      <c r="LJO39" s="180"/>
      <c r="LJP39" s="180"/>
      <c r="LJQ39" s="180"/>
      <c r="LJR39" s="180"/>
      <c r="LJS39" s="180"/>
      <c r="LJT39" s="180"/>
      <c r="LJU39" s="180"/>
      <c r="LJV39" s="180"/>
      <c r="LJW39" s="180"/>
      <c r="LJX39" s="180"/>
      <c r="LJY39" s="180"/>
      <c r="LJZ39" s="180"/>
      <c r="LKA39" s="180"/>
      <c r="LKB39" s="180"/>
      <c r="LKC39" s="180"/>
      <c r="LKD39" s="180"/>
      <c r="LKE39" s="180"/>
      <c r="LKF39" s="180"/>
      <c r="LKG39" s="180"/>
      <c r="LKH39" s="180"/>
      <c r="LKI39" s="180"/>
      <c r="LKJ39" s="180"/>
      <c r="LKK39" s="180"/>
      <c r="LKL39" s="180"/>
      <c r="LKM39" s="180"/>
      <c r="LKN39" s="180"/>
      <c r="LKO39" s="180"/>
      <c r="LKP39" s="180"/>
      <c r="LKQ39" s="180"/>
      <c r="LKR39" s="180"/>
      <c r="LKS39" s="180"/>
      <c r="LKT39" s="180"/>
      <c r="LKU39" s="180"/>
      <c r="LKV39" s="180"/>
      <c r="LKW39" s="180"/>
      <c r="LKX39" s="180"/>
      <c r="LKY39" s="180"/>
      <c r="LKZ39" s="180"/>
      <c r="LLA39" s="180"/>
      <c r="LLB39" s="180"/>
      <c r="LLC39" s="180"/>
      <c r="LLD39" s="180"/>
      <c r="LLE39" s="180"/>
      <c r="LLF39" s="180"/>
      <c r="LLG39" s="180"/>
      <c r="LLH39" s="180"/>
      <c r="LLI39" s="180"/>
      <c r="LLJ39" s="180"/>
      <c r="LLK39" s="180"/>
      <c r="LLL39" s="180"/>
      <c r="LLM39" s="180"/>
      <c r="LLN39" s="180"/>
      <c r="LLO39" s="180"/>
      <c r="LLP39" s="180"/>
      <c r="LLQ39" s="180"/>
      <c r="LLR39" s="180"/>
      <c r="LLS39" s="180"/>
      <c r="LLT39" s="180"/>
      <c r="LLU39" s="180"/>
      <c r="LLV39" s="180"/>
      <c r="LLW39" s="180"/>
      <c r="LLX39" s="180"/>
      <c r="LLY39" s="180"/>
      <c r="LLZ39" s="180"/>
      <c r="LMA39" s="180"/>
      <c r="LMB39" s="180"/>
      <c r="LMC39" s="180"/>
      <c r="LMD39" s="180"/>
      <c r="LME39" s="180"/>
      <c r="LMF39" s="180"/>
      <c r="LMG39" s="180"/>
      <c r="LMH39" s="180"/>
      <c r="LMI39" s="180"/>
      <c r="LMJ39" s="180"/>
      <c r="LMK39" s="180"/>
      <c r="LML39" s="180"/>
      <c r="LMM39" s="180"/>
      <c r="LMN39" s="180"/>
      <c r="LMO39" s="180"/>
      <c r="LMP39" s="180"/>
      <c r="LMQ39" s="180"/>
      <c r="LMR39" s="180"/>
      <c r="LMS39" s="180"/>
      <c r="LMT39" s="180"/>
      <c r="LMU39" s="180"/>
      <c r="LMV39" s="180"/>
      <c r="LMW39" s="180"/>
      <c r="LMX39" s="180"/>
      <c r="LMY39" s="180"/>
      <c r="LMZ39" s="180"/>
      <c r="LNA39" s="180"/>
      <c r="LNB39" s="180"/>
      <c r="LNC39" s="180"/>
      <c r="LND39" s="180"/>
      <c r="LNE39" s="180"/>
      <c r="LNF39" s="180"/>
      <c r="LNG39" s="180"/>
      <c r="LNH39" s="180"/>
      <c r="LNI39" s="180"/>
      <c r="LNJ39" s="180"/>
      <c r="LNK39" s="180"/>
      <c r="LNL39" s="180"/>
      <c r="LNM39" s="180"/>
      <c r="LNN39" s="180"/>
      <c r="LNO39" s="180"/>
      <c r="LNP39" s="180"/>
      <c r="LNQ39" s="180"/>
      <c r="LNR39" s="180"/>
      <c r="LNS39" s="180"/>
      <c r="LNT39" s="180"/>
      <c r="LNU39" s="180"/>
      <c r="LNV39" s="180"/>
      <c r="LNW39" s="180"/>
      <c r="LNX39" s="180"/>
      <c r="LNY39" s="180"/>
      <c r="LNZ39" s="180"/>
      <c r="LOA39" s="180"/>
      <c r="LOB39" s="180"/>
      <c r="LOC39" s="180"/>
      <c r="LOD39" s="180"/>
      <c r="LOE39" s="180"/>
      <c r="LOF39" s="180"/>
      <c r="LOG39" s="180"/>
      <c r="LOH39" s="180"/>
      <c r="LOI39" s="180"/>
      <c r="LOJ39" s="180"/>
      <c r="LOK39" s="180"/>
      <c r="LOL39" s="180"/>
      <c r="LOM39" s="180"/>
      <c r="LON39" s="180"/>
      <c r="LOO39" s="180"/>
      <c r="LOP39" s="180"/>
      <c r="LOQ39" s="180"/>
      <c r="LOR39" s="180"/>
      <c r="LOS39" s="180"/>
      <c r="LOT39" s="180"/>
      <c r="LOU39" s="180"/>
      <c r="LOV39" s="180"/>
      <c r="LOW39" s="180"/>
      <c r="LOX39" s="180"/>
      <c r="LOY39" s="180"/>
      <c r="LOZ39" s="180"/>
      <c r="LPA39" s="180"/>
      <c r="LPB39" s="180"/>
      <c r="LPC39" s="180"/>
      <c r="LPD39" s="180"/>
      <c r="LPE39" s="180"/>
      <c r="LPF39" s="180"/>
      <c r="LPG39" s="180"/>
      <c r="LPH39" s="180"/>
      <c r="LPI39" s="180"/>
      <c r="LPJ39" s="180"/>
      <c r="LPK39" s="180"/>
      <c r="LPL39" s="180"/>
      <c r="LPM39" s="180"/>
      <c r="LPN39" s="180"/>
      <c r="LPO39" s="180"/>
      <c r="LPP39" s="180"/>
      <c r="LPQ39" s="180"/>
      <c r="LPR39" s="180"/>
      <c r="LPS39" s="180"/>
      <c r="LPT39" s="180"/>
      <c r="LPU39" s="180"/>
      <c r="LPV39" s="180"/>
      <c r="LPW39" s="180"/>
      <c r="LPX39" s="180"/>
      <c r="LPY39" s="180"/>
      <c r="LPZ39" s="180"/>
      <c r="LQA39" s="180"/>
      <c r="LQB39" s="180"/>
      <c r="LQC39" s="180"/>
      <c r="LQD39" s="180"/>
      <c r="LQE39" s="180"/>
      <c r="LQF39" s="180"/>
      <c r="LQG39" s="180"/>
      <c r="LQH39" s="180"/>
      <c r="LQI39" s="180"/>
      <c r="LQJ39" s="180"/>
      <c r="LQK39" s="180"/>
      <c r="LQL39" s="180"/>
      <c r="LQM39" s="180"/>
      <c r="LQN39" s="180"/>
      <c r="LQO39" s="180"/>
      <c r="LQP39" s="180"/>
      <c r="LQQ39" s="180"/>
      <c r="LQR39" s="180"/>
      <c r="LQS39" s="180"/>
      <c r="LQT39" s="180"/>
      <c r="LQU39" s="180"/>
      <c r="LQV39" s="180"/>
      <c r="LQW39" s="180"/>
      <c r="LQX39" s="180"/>
      <c r="LQY39" s="180"/>
      <c r="LQZ39" s="180"/>
      <c r="LRA39" s="180"/>
      <c r="LRB39" s="180"/>
      <c r="LRC39" s="180"/>
      <c r="LRD39" s="180"/>
      <c r="LRE39" s="180"/>
      <c r="LRF39" s="180"/>
      <c r="LRG39" s="180"/>
      <c r="LRH39" s="180"/>
      <c r="LRI39" s="180"/>
      <c r="LRJ39" s="180"/>
      <c r="LRK39" s="180"/>
      <c r="LRL39" s="180"/>
      <c r="LRM39" s="180"/>
      <c r="LRN39" s="180"/>
      <c r="LRO39" s="180"/>
      <c r="LRP39" s="180"/>
      <c r="LRQ39" s="180"/>
      <c r="LRR39" s="180"/>
      <c r="LRS39" s="180"/>
      <c r="LRT39" s="180"/>
      <c r="LRU39" s="180"/>
      <c r="LRV39" s="180"/>
      <c r="LRW39" s="180"/>
      <c r="LRX39" s="180"/>
      <c r="LRY39" s="180"/>
      <c r="LRZ39" s="180"/>
      <c r="LSA39" s="180"/>
      <c r="LSB39" s="180"/>
      <c r="LSC39" s="180"/>
      <c r="LSD39" s="180"/>
      <c r="LSE39" s="180"/>
      <c r="LSF39" s="180"/>
      <c r="LSG39" s="180"/>
      <c r="LSH39" s="180"/>
      <c r="LSI39" s="180"/>
      <c r="LSJ39" s="180"/>
      <c r="LSK39" s="180"/>
      <c r="LSL39" s="180"/>
      <c r="LSM39" s="180"/>
      <c r="LSN39" s="180"/>
      <c r="LSO39" s="180"/>
      <c r="LSP39" s="180"/>
      <c r="LSQ39" s="180"/>
      <c r="LSR39" s="180"/>
      <c r="LSS39" s="180"/>
      <c r="LST39" s="180"/>
      <c r="LSU39" s="180"/>
      <c r="LSV39" s="180"/>
      <c r="LSW39" s="180"/>
      <c r="LSX39" s="180"/>
      <c r="LSY39" s="180"/>
      <c r="LSZ39" s="180"/>
      <c r="LTA39" s="180"/>
      <c r="LTB39" s="180"/>
      <c r="LTC39" s="180"/>
      <c r="LTD39" s="180"/>
      <c r="LTE39" s="180"/>
      <c r="LTF39" s="180"/>
      <c r="LTG39" s="180"/>
      <c r="LTH39" s="180"/>
      <c r="LTI39" s="180"/>
      <c r="LTJ39" s="180"/>
      <c r="LTK39" s="180"/>
      <c r="LTL39" s="180"/>
      <c r="LTM39" s="180"/>
      <c r="LTN39" s="180"/>
      <c r="LTO39" s="180"/>
      <c r="LTP39" s="180"/>
      <c r="LTQ39" s="180"/>
      <c r="LTR39" s="180"/>
      <c r="LTS39" s="180"/>
      <c r="LTT39" s="180"/>
      <c r="LTU39" s="180"/>
      <c r="LTV39" s="180"/>
      <c r="LTW39" s="180"/>
      <c r="LTX39" s="180"/>
      <c r="LTY39" s="180"/>
      <c r="LTZ39" s="180"/>
      <c r="LUA39" s="180"/>
      <c r="LUB39" s="180"/>
      <c r="LUC39" s="180"/>
      <c r="LUD39" s="180"/>
      <c r="LUE39" s="180"/>
      <c r="LUF39" s="180"/>
      <c r="LUG39" s="180"/>
      <c r="LUH39" s="180"/>
      <c r="LUI39" s="180"/>
      <c r="LUJ39" s="180"/>
      <c r="LUK39" s="180"/>
      <c r="LUL39" s="180"/>
      <c r="LUM39" s="180"/>
      <c r="LUN39" s="180"/>
      <c r="LUO39" s="180"/>
      <c r="LUP39" s="180"/>
      <c r="LUQ39" s="180"/>
      <c r="LUR39" s="180"/>
      <c r="LUS39" s="180"/>
      <c r="LUT39" s="180"/>
      <c r="LUU39" s="180"/>
      <c r="LUV39" s="180"/>
      <c r="LUW39" s="180"/>
      <c r="LUX39" s="180"/>
      <c r="LUY39" s="180"/>
      <c r="LUZ39" s="180"/>
      <c r="LVA39" s="180"/>
      <c r="LVB39" s="180"/>
      <c r="LVC39" s="180"/>
      <c r="LVD39" s="180"/>
      <c r="LVE39" s="180"/>
      <c r="LVF39" s="180"/>
      <c r="LVG39" s="180"/>
      <c r="LVH39" s="180"/>
      <c r="LVI39" s="180"/>
      <c r="LVJ39" s="180"/>
      <c r="LVK39" s="180"/>
      <c r="LVL39" s="180"/>
      <c r="LVM39" s="180"/>
      <c r="LVN39" s="180"/>
      <c r="LVO39" s="180"/>
      <c r="LVP39" s="180"/>
      <c r="LVQ39" s="180"/>
      <c r="LVR39" s="180"/>
      <c r="LVS39" s="180"/>
      <c r="LVT39" s="180"/>
      <c r="LVU39" s="180"/>
      <c r="LVV39" s="180"/>
      <c r="LVW39" s="180"/>
      <c r="LVX39" s="180"/>
      <c r="LVY39" s="180"/>
      <c r="LVZ39" s="180"/>
      <c r="LWA39" s="180"/>
      <c r="LWB39" s="180"/>
      <c r="LWC39" s="180"/>
      <c r="LWD39" s="180"/>
      <c r="LWE39" s="180"/>
      <c r="LWF39" s="180"/>
      <c r="LWG39" s="180"/>
      <c r="LWH39" s="180"/>
      <c r="LWI39" s="180"/>
      <c r="LWJ39" s="180"/>
      <c r="LWK39" s="180"/>
      <c r="LWL39" s="180"/>
      <c r="LWM39" s="180"/>
      <c r="LWN39" s="180"/>
      <c r="LWO39" s="180"/>
      <c r="LWP39" s="180"/>
      <c r="LWQ39" s="180"/>
      <c r="LWR39" s="180"/>
      <c r="LWS39" s="180"/>
      <c r="LWT39" s="180"/>
      <c r="LWU39" s="180"/>
      <c r="LWV39" s="180"/>
      <c r="LWW39" s="180"/>
      <c r="LWX39" s="180"/>
      <c r="LWY39" s="180"/>
      <c r="LWZ39" s="180"/>
      <c r="LXA39" s="180"/>
      <c r="LXB39" s="180"/>
      <c r="LXC39" s="180"/>
      <c r="LXD39" s="180"/>
      <c r="LXE39" s="180"/>
      <c r="LXF39" s="180"/>
      <c r="LXG39" s="180"/>
      <c r="LXH39" s="180"/>
      <c r="LXI39" s="180"/>
      <c r="LXJ39" s="180"/>
      <c r="LXK39" s="180"/>
      <c r="LXL39" s="180"/>
      <c r="LXM39" s="180"/>
      <c r="LXN39" s="180"/>
      <c r="LXO39" s="180"/>
      <c r="LXP39" s="180"/>
      <c r="LXQ39" s="180"/>
      <c r="LXR39" s="180"/>
      <c r="LXS39" s="180"/>
      <c r="LXT39" s="180"/>
      <c r="LXU39" s="180"/>
      <c r="LXV39" s="180"/>
      <c r="LXW39" s="180"/>
      <c r="LXX39" s="180"/>
      <c r="LXY39" s="180"/>
      <c r="LXZ39" s="180"/>
      <c r="LYA39" s="180"/>
      <c r="LYB39" s="180"/>
      <c r="LYC39" s="180"/>
      <c r="LYD39" s="180"/>
      <c r="LYE39" s="180"/>
      <c r="LYF39" s="180"/>
      <c r="LYG39" s="180"/>
      <c r="LYH39" s="180"/>
      <c r="LYI39" s="180"/>
      <c r="LYJ39" s="180"/>
      <c r="LYK39" s="180"/>
      <c r="LYL39" s="180"/>
      <c r="LYM39" s="180"/>
      <c r="LYN39" s="180"/>
      <c r="LYO39" s="180"/>
      <c r="LYP39" s="180"/>
      <c r="LYQ39" s="180"/>
      <c r="LYR39" s="180"/>
      <c r="LYS39" s="180"/>
      <c r="LYT39" s="180"/>
      <c r="LYU39" s="180"/>
      <c r="LYV39" s="180"/>
      <c r="LYW39" s="180"/>
      <c r="LYX39" s="180"/>
      <c r="LYY39" s="180"/>
      <c r="LYZ39" s="180"/>
      <c r="LZA39" s="180"/>
      <c r="LZB39" s="180"/>
      <c r="LZC39" s="180"/>
      <c r="LZD39" s="180"/>
      <c r="LZE39" s="180"/>
      <c r="LZF39" s="180"/>
      <c r="LZG39" s="180"/>
      <c r="LZH39" s="180"/>
      <c r="LZI39" s="180"/>
      <c r="LZJ39" s="180"/>
      <c r="LZK39" s="180"/>
      <c r="LZL39" s="180"/>
      <c r="LZM39" s="180"/>
      <c r="LZN39" s="180"/>
      <c r="LZO39" s="180"/>
      <c r="LZP39" s="180"/>
      <c r="LZQ39" s="180"/>
      <c r="LZR39" s="180"/>
      <c r="LZS39" s="180"/>
      <c r="LZT39" s="180"/>
      <c r="LZU39" s="180"/>
      <c r="LZV39" s="180"/>
      <c r="LZW39" s="180"/>
      <c r="LZX39" s="180"/>
      <c r="LZY39" s="180"/>
      <c r="LZZ39" s="180"/>
      <c r="MAA39" s="180"/>
      <c r="MAB39" s="180"/>
      <c r="MAC39" s="180"/>
      <c r="MAD39" s="180"/>
      <c r="MAE39" s="180"/>
      <c r="MAF39" s="180"/>
      <c r="MAG39" s="180"/>
      <c r="MAH39" s="180"/>
      <c r="MAI39" s="180"/>
      <c r="MAJ39" s="180"/>
      <c r="MAK39" s="180"/>
      <c r="MAL39" s="180"/>
      <c r="MAM39" s="180"/>
      <c r="MAN39" s="180"/>
      <c r="MAO39" s="180"/>
      <c r="MAP39" s="180"/>
      <c r="MAQ39" s="180"/>
      <c r="MAR39" s="180"/>
      <c r="MAS39" s="180"/>
      <c r="MAT39" s="180"/>
      <c r="MAU39" s="180"/>
      <c r="MAV39" s="180"/>
      <c r="MAW39" s="180"/>
      <c r="MAX39" s="180"/>
      <c r="MAY39" s="180"/>
      <c r="MAZ39" s="180"/>
      <c r="MBA39" s="180"/>
      <c r="MBB39" s="180"/>
      <c r="MBC39" s="180"/>
      <c r="MBD39" s="180"/>
      <c r="MBE39" s="180"/>
      <c r="MBF39" s="180"/>
      <c r="MBG39" s="180"/>
      <c r="MBH39" s="180"/>
      <c r="MBI39" s="180"/>
      <c r="MBJ39" s="180"/>
      <c r="MBK39" s="180"/>
      <c r="MBL39" s="180"/>
      <c r="MBM39" s="180"/>
      <c r="MBN39" s="180"/>
      <c r="MBO39" s="180"/>
      <c r="MBP39" s="180"/>
      <c r="MBQ39" s="180"/>
      <c r="MBR39" s="180"/>
      <c r="MBS39" s="180"/>
      <c r="MBT39" s="180"/>
      <c r="MBU39" s="180"/>
      <c r="MBV39" s="180"/>
      <c r="MBW39" s="180"/>
      <c r="MBX39" s="180"/>
      <c r="MBY39" s="180"/>
      <c r="MBZ39" s="180"/>
      <c r="MCA39" s="180"/>
      <c r="MCB39" s="180"/>
      <c r="MCC39" s="180"/>
      <c r="MCD39" s="180"/>
      <c r="MCE39" s="180"/>
      <c r="MCF39" s="180"/>
      <c r="MCG39" s="180"/>
      <c r="MCH39" s="180"/>
      <c r="MCI39" s="180"/>
      <c r="MCJ39" s="180"/>
      <c r="MCK39" s="180"/>
      <c r="MCL39" s="180"/>
      <c r="MCM39" s="180"/>
      <c r="MCN39" s="180"/>
      <c r="MCO39" s="180"/>
      <c r="MCP39" s="180"/>
      <c r="MCQ39" s="180"/>
      <c r="MCR39" s="180"/>
      <c r="MCS39" s="180"/>
      <c r="MCT39" s="180"/>
      <c r="MCU39" s="180"/>
      <c r="MCV39" s="180"/>
      <c r="MCW39" s="180"/>
      <c r="MCX39" s="180"/>
      <c r="MCY39" s="180"/>
      <c r="MCZ39" s="180"/>
      <c r="MDA39" s="180"/>
      <c r="MDB39" s="180"/>
      <c r="MDC39" s="180"/>
      <c r="MDD39" s="180"/>
      <c r="MDE39" s="180"/>
      <c r="MDF39" s="180"/>
      <c r="MDG39" s="180"/>
      <c r="MDH39" s="180"/>
      <c r="MDI39" s="180"/>
      <c r="MDJ39" s="180"/>
      <c r="MDK39" s="180"/>
      <c r="MDL39" s="180"/>
      <c r="MDM39" s="180"/>
      <c r="MDN39" s="180"/>
      <c r="MDO39" s="180"/>
      <c r="MDP39" s="180"/>
      <c r="MDQ39" s="180"/>
      <c r="MDR39" s="180"/>
      <c r="MDS39" s="180"/>
      <c r="MDT39" s="180"/>
      <c r="MDU39" s="180"/>
      <c r="MDV39" s="180"/>
      <c r="MDW39" s="180"/>
      <c r="MDX39" s="180"/>
      <c r="MDY39" s="180"/>
      <c r="MDZ39" s="180"/>
      <c r="MEA39" s="180"/>
      <c r="MEB39" s="180"/>
      <c r="MEC39" s="180"/>
      <c r="MED39" s="180"/>
      <c r="MEE39" s="180"/>
      <c r="MEF39" s="180"/>
      <c r="MEG39" s="180"/>
      <c r="MEH39" s="180"/>
      <c r="MEI39" s="180"/>
      <c r="MEJ39" s="180"/>
      <c r="MEK39" s="180"/>
      <c r="MEL39" s="180"/>
      <c r="MEM39" s="180"/>
      <c r="MEN39" s="180"/>
      <c r="MEO39" s="180"/>
      <c r="MEP39" s="180"/>
      <c r="MEQ39" s="180"/>
      <c r="MER39" s="180"/>
      <c r="MES39" s="180"/>
      <c r="MET39" s="180"/>
      <c r="MEU39" s="180"/>
      <c r="MEV39" s="180"/>
      <c r="MEW39" s="180"/>
      <c r="MEX39" s="180"/>
      <c r="MEY39" s="180"/>
      <c r="MEZ39" s="180"/>
      <c r="MFA39" s="180"/>
      <c r="MFB39" s="180"/>
      <c r="MFC39" s="180"/>
      <c r="MFD39" s="180"/>
      <c r="MFE39" s="180"/>
      <c r="MFF39" s="180"/>
      <c r="MFG39" s="180"/>
      <c r="MFH39" s="180"/>
      <c r="MFI39" s="180"/>
      <c r="MFJ39" s="180"/>
      <c r="MFK39" s="180"/>
      <c r="MFL39" s="180"/>
      <c r="MFM39" s="180"/>
      <c r="MFN39" s="180"/>
      <c r="MFO39" s="180"/>
      <c r="MFP39" s="180"/>
      <c r="MFQ39" s="180"/>
      <c r="MFR39" s="180"/>
      <c r="MFS39" s="180"/>
      <c r="MFT39" s="180"/>
      <c r="MFU39" s="180"/>
      <c r="MFV39" s="180"/>
      <c r="MFW39" s="180"/>
      <c r="MFX39" s="180"/>
      <c r="MFY39" s="180"/>
      <c r="MFZ39" s="180"/>
      <c r="MGA39" s="180"/>
      <c r="MGB39" s="180"/>
      <c r="MGC39" s="180"/>
      <c r="MGD39" s="180"/>
      <c r="MGE39" s="180"/>
      <c r="MGF39" s="180"/>
      <c r="MGG39" s="180"/>
      <c r="MGH39" s="180"/>
      <c r="MGI39" s="180"/>
      <c r="MGJ39" s="180"/>
      <c r="MGK39" s="180"/>
      <c r="MGL39" s="180"/>
      <c r="MGM39" s="180"/>
      <c r="MGN39" s="180"/>
      <c r="MGO39" s="180"/>
      <c r="MGP39" s="180"/>
      <c r="MGQ39" s="180"/>
      <c r="MGR39" s="180"/>
      <c r="MGS39" s="180"/>
      <c r="MGT39" s="180"/>
      <c r="MGU39" s="180"/>
      <c r="MGV39" s="180"/>
      <c r="MGW39" s="180"/>
      <c r="MGX39" s="180"/>
      <c r="MGY39" s="180"/>
      <c r="MGZ39" s="180"/>
      <c r="MHA39" s="180"/>
      <c r="MHB39" s="180"/>
      <c r="MHC39" s="180"/>
      <c r="MHD39" s="180"/>
      <c r="MHE39" s="180"/>
      <c r="MHF39" s="180"/>
      <c r="MHG39" s="180"/>
      <c r="MHH39" s="180"/>
      <c r="MHI39" s="180"/>
      <c r="MHJ39" s="180"/>
      <c r="MHK39" s="180"/>
      <c r="MHL39" s="180"/>
      <c r="MHM39" s="180"/>
      <c r="MHN39" s="180"/>
      <c r="MHO39" s="180"/>
      <c r="MHP39" s="180"/>
      <c r="MHQ39" s="180"/>
      <c r="MHR39" s="180"/>
      <c r="MHS39" s="180"/>
      <c r="MHT39" s="180"/>
      <c r="MHU39" s="180"/>
      <c r="MHV39" s="180"/>
      <c r="MHW39" s="180"/>
      <c r="MHX39" s="180"/>
      <c r="MHY39" s="180"/>
      <c r="MHZ39" s="180"/>
      <c r="MIA39" s="180"/>
      <c r="MIB39" s="180"/>
      <c r="MIC39" s="180"/>
      <c r="MID39" s="180"/>
      <c r="MIE39" s="180"/>
      <c r="MIF39" s="180"/>
      <c r="MIG39" s="180"/>
      <c r="MIH39" s="180"/>
      <c r="MII39" s="180"/>
      <c r="MIJ39" s="180"/>
      <c r="MIK39" s="180"/>
      <c r="MIL39" s="180"/>
      <c r="MIM39" s="180"/>
      <c r="MIN39" s="180"/>
      <c r="MIO39" s="180"/>
      <c r="MIP39" s="180"/>
      <c r="MIQ39" s="180"/>
      <c r="MIR39" s="180"/>
      <c r="MIS39" s="180"/>
      <c r="MIT39" s="180"/>
      <c r="MIU39" s="180"/>
      <c r="MIV39" s="180"/>
      <c r="MIW39" s="180"/>
      <c r="MIX39" s="180"/>
      <c r="MIY39" s="180"/>
      <c r="MIZ39" s="180"/>
      <c r="MJA39" s="180"/>
      <c r="MJB39" s="180"/>
      <c r="MJC39" s="180"/>
      <c r="MJD39" s="180"/>
      <c r="MJE39" s="180"/>
      <c r="MJF39" s="180"/>
      <c r="MJG39" s="180"/>
      <c r="MJH39" s="180"/>
      <c r="MJI39" s="180"/>
      <c r="MJJ39" s="180"/>
      <c r="MJK39" s="180"/>
      <c r="MJL39" s="180"/>
      <c r="MJM39" s="180"/>
      <c r="MJN39" s="180"/>
      <c r="MJO39" s="180"/>
      <c r="MJP39" s="180"/>
      <c r="MJQ39" s="180"/>
      <c r="MJR39" s="180"/>
      <c r="MJS39" s="180"/>
      <c r="MJT39" s="180"/>
      <c r="MJU39" s="180"/>
      <c r="MJV39" s="180"/>
      <c r="MJW39" s="180"/>
      <c r="MJX39" s="180"/>
      <c r="MJY39" s="180"/>
      <c r="MJZ39" s="180"/>
      <c r="MKA39" s="180"/>
      <c r="MKB39" s="180"/>
      <c r="MKC39" s="180"/>
      <c r="MKD39" s="180"/>
      <c r="MKE39" s="180"/>
      <c r="MKF39" s="180"/>
      <c r="MKG39" s="180"/>
      <c r="MKH39" s="180"/>
      <c r="MKI39" s="180"/>
      <c r="MKJ39" s="180"/>
      <c r="MKK39" s="180"/>
      <c r="MKL39" s="180"/>
      <c r="MKM39" s="180"/>
      <c r="MKN39" s="180"/>
      <c r="MKO39" s="180"/>
      <c r="MKP39" s="180"/>
      <c r="MKQ39" s="180"/>
      <c r="MKR39" s="180"/>
      <c r="MKS39" s="180"/>
      <c r="MKT39" s="180"/>
      <c r="MKU39" s="180"/>
      <c r="MKV39" s="180"/>
      <c r="MKW39" s="180"/>
      <c r="MKX39" s="180"/>
      <c r="MKY39" s="180"/>
      <c r="MKZ39" s="180"/>
      <c r="MLA39" s="180"/>
      <c r="MLB39" s="180"/>
      <c r="MLC39" s="180"/>
      <c r="MLD39" s="180"/>
      <c r="MLE39" s="180"/>
      <c r="MLF39" s="180"/>
      <c r="MLG39" s="180"/>
      <c r="MLH39" s="180"/>
      <c r="MLI39" s="180"/>
      <c r="MLJ39" s="180"/>
      <c r="MLK39" s="180"/>
      <c r="MLL39" s="180"/>
      <c r="MLM39" s="180"/>
      <c r="MLN39" s="180"/>
      <c r="MLO39" s="180"/>
      <c r="MLP39" s="180"/>
      <c r="MLQ39" s="180"/>
      <c r="MLR39" s="180"/>
      <c r="MLS39" s="180"/>
      <c r="MLT39" s="180"/>
      <c r="MLU39" s="180"/>
      <c r="MLV39" s="180"/>
      <c r="MLW39" s="180"/>
      <c r="MLX39" s="180"/>
      <c r="MLY39" s="180"/>
      <c r="MLZ39" s="180"/>
      <c r="MMA39" s="180"/>
      <c r="MMB39" s="180"/>
      <c r="MMC39" s="180"/>
      <c r="MMD39" s="180"/>
      <c r="MME39" s="180"/>
      <c r="MMF39" s="180"/>
      <c r="MMG39" s="180"/>
      <c r="MMH39" s="180"/>
      <c r="MMI39" s="180"/>
      <c r="MMJ39" s="180"/>
      <c r="MMK39" s="180"/>
      <c r="MML39" s="180"/>
      <c r="MMM39" s="180"/>
      <c r="MMN39" s="180"/>
      <c r="MMO39" s="180"/>
      <c r="MMP39" s="180"/>
      <c r="MMQ39" s="180"/>
      <c r="MMR39" s="180"/>
      <c r="MMS39" s="180"/>
      <c r="MMT39" s="180"/>
      <c r="MMU39" s="180"/>
      <c r="MMV39" s="180"/>
      <c r="MMW39" s="180"/>
      <c r="MMX39" s="180"/>
      <c r="MMY39" s="180"/>
      <c r="MMZ39" s="180"/>
      <c r="MNA39" s="180"/>
      <c r="MNB39" s="180"/>
      <c r="MNC39" s="180"/>
      <c r="MND39" s="180"/>
      <c r="MNE39" s="180"/>
      <c r="MNF39" s="180"/>
      <c r="MNG39" s="180"/>
      <c r="MNH39" s="180"/>
      <c r="MNI39" s="180"/>
      <c r="MNJ39" s="180"/>
      <c r="MNK39" s="180"/>
      <c r="MNL39" s="180"/>
      <c r="MNM39" s="180"/>
      <c r="MNN39" s="180"/>
      <c r="MNO39" s="180"/>
      <c r="MNP39" s="180"/>
      <c r="MNQ39" s="180"/>
      <c r="MNR39" s="180"/>
      <c r="MNS39" s="180"/>
      <c r="MNT39" s="180"/>
      <c r="MNU39" s="180"/>
      <c r="MNV39" s="180"/>
      <c r="MNW39" s="180"/>
      <c r="MNX39" s="180"/>
      <c r="MNY39" s="180"/>
      <c r="MNZ39" s="180"/>
      <c r="MOA39" s="180"/>
      <c r="MOB39" s="180"/>
      <c r="MOC39" s="180"/>
      <c r="MOD39" s="180"/>
      <c r="MOE39" s="180"/>
      <c r="MOF39" s="180"/>
      <c r="MOG39" s="180"/>
      <c r="MOH39" s="180"/>
      <c r="MOI39" s="180"/>
      <c r="MOJ39" s="180"/>
      <c r="MOK39" s="180"/>
      <c r="MOL39" s="180"/>
      <c r="MOM39" s="180"/>
      <c r="MON39" s="180"/>
      <c r="MOO39" s="180"/>
      <c r="MOP39" s="180"/>
      <c r="MOQ39" s="180"/>
      <c r="MOR39" s="180"/>
      <c r="MOS39" s="180"/>
      <c r="MOT39" s="180"/>
      <c r="MOU39" s="180"/>
      <c r="MOV39" s="180"/>
      <c r="MOW39" s="180"/>
      <c r="MOX39" s="180"/>
      <c r="MOY39" s="180"/>
      <c r="MOZ39" s="180"/>
      <c r="MPA39" s="180"/>
      <c r="MPB39" s="180"/>
      <c r="MPC39" s="180"/>
      <c r="MPD39" s="180"/>
      <c r="MPE39" s="180"/>
      <c r="MPF39" s="180"/>
      <c r="MPG39" s="180"/>
      <c r="MPH39" s="180"/>
      <c r="MPI39" s="180"/>
      <c r="MPJ39" s="180"/>
      <c r="MPK39" s="180"/>
      <c r="MPL39" s="180"/>
      <c r="MPM39" s="180"/>
      <c r="MPN39" s="180"/>
      <c r="MPO39" s="180"/>
      <c r="MPP39" s="180"/>
      <c r="MPQ39" s="180"/>
      <c r="MPR39" s="180"/>
      <c r="MPS39" s="180"/>
      <c r="MPT39" s="180"/>
      <c r="MPU39" s="180"/>
      <c r="MPV39" s="180"/>
      <c r="MPW39" s="180"/>
      <c r="MPX39" s="180"/>
      <c r="MPY39" s="180"/>
      <c r="MPZ39" s="180"/>
      <c r="MQA39" s="180"/>
      <c r="MQB39" s="180"/>
      <c r="MQC39" s="180"/>
      <c r="MQD39" s="180"/>
      <c r="MQE39" s="180"/>
      <c r="MQF39" s="180"/>
      <c r="MQG39" s="180"/>
      <c r="MQH39" s="180"/>
      <c r="MQI39" s="180"/>
      <c r="MQJ39" s="180"/>
      <c r="MQK39" s="180"/>
      <c r="MQL39" s="180"/>
      <c r="MQM39" s="180"/>
      <c r="MQN39" s="180"/>
      <c r="MQO39" s="180"/>
      <c r="MQP39" s="180"/>
      <c r="MQQ39" s="180"/>
      <c r="MQR39" s="180"/>
      <c r="MQS39" s="180"/>
      <c r="MQT39" s="180"/>
      <c r="MQU39" s="180"/>
      <c r="MQV39" s="180"/>
      <c r="MQW39" s="180"/>
      <c r="MQX39" s="180"/>
      <c r="MQY39" s="180"/>
      <c r="MQZ39" s="180"/>
      <c r="MRA39" s="180"/>
      <c r="MRB39" s="180"/>
      <c r="MRC39" s="180"/>
      <c r="MRD39" s="180"/>
      <c r="MRE39" s="180"/>
      <c r="MRF39" s="180"/>
      <c r="MRG39" s="180"/>
      <c r="MRH39" s="180"/>
      <c r="MRI39" s="180"/>
      <c r="MRJ39" s="180"/>
      <c r="MRK39" s="180"/>
      <c r="MRL39" s="180"/>
      <c r="MRM39" s="180"/>
      <c r="MRN39" s="180"/>
      <c r="MRO39" s="180"/>
      <c r="MRP39" s="180"/>
      <c r="MRQ39" s="180"/>
      <c r="MRR39" s="180"/>
      <c r="MRS39" s="180"/>
      <c r="MRT39" s="180"/>
      <c r="MRU39" s="180"/>
      <c r="MRV39" s="180"/>
      <c r="MRW39" s="180"/>
      <c r="MRX39" s="180"/>
      <c r="MRY39" s="180"/>
      <c r="MRZ39" s="180"/>
      <c r="MSA39" s="180"/>
      <c r="MSB39" s="180"/>
      <c r="MSC39" s="180"/>
      <c r="MSD39" s="180"/>
      <c r="MSE39" s="180"/>
      <c r="MSF39" s="180"/>
      <c r="MSG39" s="180"/>
      <c r="MSH39" s="180"/>
      <c r="MSI39" s="180"/>
      <c r="MSJ39" s="180"/>
      <c r="MSK39" s="180"/>
      <c r="MSL39" s="180"/>
      <c r="MSM39" s="180"/>
      <c r="MSN39" s="180"/>
      <c r="MSO39" s="180"/>
      <c r="MSP39" s="180"/>
      <c r="MSQ39" s="180"/>
      <c r="MSR39" s="180"/>
      <c r="MSS39" s="180"/>
      <c r="MST39" s="180"/>
      <c r="MSU39" s="180"/>
      <c r="MSV39" s="180"/>
      <c r="MSW39" s="180"/>
      <c r="MSX39" s="180"/>
      <c r="MSY39" s="180"/>
      <c r="MSZ39" s="180"/>
      <c r="MTA39" s="180"/>
      <c r="MTB39" s="180"/>
      <c r="MTC39" s="180"/>
      <c r="MTD39" s="180"/>
      <c r="MTE39" s="180"/>
      <c r="MTF39" s="180"/>
      <c r="MTG39" s="180"/>
      <c r="MTH39" s="180"/>
      <c r="MTI39" s="180"/>
      <c r="MTJ39" s="180"/>
      <c r="MTK39" s="180"/>
      <c r="MTL39" s="180"/>
      <c r="MTM39" s="180"/>
      <c r="MTN39" s="180"/>
      <c r="MTO39" s="180"/>
      <c r="MTP39" s="180"/>
      <c r="MTQ39" s="180"/>
      <c r="MTR39" s="180"/>
      <c r="MTS39" s="180"/>
      <c r="MTT39" s="180"/>
      <c r="MTU39" s="180"/>
      <c r="MTV39" s="180"/>
      <c r="MTW39" s="180"/>
      <c r="MTX39" s="180"/>
      <c r="MTY39" s="180"/>
      <c r="MTZ39" s="180"/>
      <c r="MUA39" s="180"/>
      <c r="MUB39" s="180"/>
      <c r="MUC39" s="180"/>
      <c r="MUD39" s="180"/>
      <c r="MUE39" s="180"/>
      <c r="MUF39" s="180"/>
      <c r="MUG39" s="180"/>
      <c r="MUH39" s="180"/>
      <c r="MUI39" s="180"/>
      <c r="MUJ39" s="180"/>
      <c r="MUK39" s="180"/>
      <c r="MUL39" s="180"/>
      <c r="MUM39" s="180"/>
      <c r="MUN39" s="180"/>
      <c r="MUO39" s="180"/>
      <c r="MUP39" s="180"/>
      <c r="MUQ39" s="180"/>
      <c r="MUR39" s="180"/>
      <c r="MUS39" s="180"/>
      <c r="MUT39" s="180"/>
      <c r="MUU39" s="180"/>
      <c r="MUV39" s="180"/>
      <c r="MUW39" s="180"/>
      <c r="MUX39" s="180"/>
      <c r="MUY39" s="180"/>
      <c r="MUZ39" s="180"/>
      <c r="MVA39" s="180"/>
      <c r="MVB39" s="180"/>
      <c r="MVC39" s="180"/>
      <c r="MVD39" s="180"/>
      <c r="MVE39" s="180"/>
      <c r="MVF39" s="180"/>
      <c r="MVG39" s="180"/>
      <c r="MVH39" s="180"/>
      <c r="MVI39" s="180"/>
      <c r="MVJ39" s="180"/>
      <c r="MVK39" s="180"/>
      <c r="MVL39" s="180"/>
      <c r="MVM39" s="180"/>
      <c r="MVN39" s="180"/>
      <c r="MVO39" s="180"/>
      <c r="MVP39" s="180"/>
      <c r="MVQ39" s="180"/>
      <c r="MVR39" s="180"/>
      <c r="MVS39" s="180"/>
      <c r="MVT39" s="180"/>
      <c r="MVU39" s="180"/>
      <c r="MVV39" s="180"/>
      <c r="MVW39" s="180"/>
      <c r="MVX39" s="180"/>
      <c r="MVY39" s="180"/>
      <c r="MVZ39" s="180"/>
      <c r="MWA39" s="180"/>
      <c r="MWB39" s="180"/>
      <c r="MWC39" s="180"/>
      <c r="MWD39" s="180"/>
      <c r="MWE39" s="180"/>
      <c r="MWF39" s="180"/>
      <c r="MWG39" s="180"/>
      <c r="MWH39" s="180"/>
      <c r="MWI39" s="180"/>
      <c r="MWJ39" s="180"/>
      <c r="MWK39" s="180"/>
      <c r="MWL39" s="180"/>
      <c r="MWM39" s="180"/>
      <c r="MWN39" s="180"/>
      <c r="MWO39" s="180"/>
      <c r="MWP39" s="180"/>
      <c r="MWQ39" s="180"/>
      <c r="MWR39" s="180"/>
      <c r="MWS39" s="180"/>
      <c r="MWT39" s="180"/>
      <c r="MWU39" s="180"/>
      <c r="MWV39" s="180"/>
      <c r="MWW39" s="180"/>
      <c r="MWX39" s="180"/>
      <c r="MWY39" s="180"/>
      <c r="MWZ39" s="180"/>
      <c r="MXA39" s="180"/>
      <c r="MXB39" s="180"/>
      <c r="MXC39" s="180"/>
      <c r="MXD39" s="180"/>
      <c r="MXE39" s="180"/>
      <c r="MXF39" s="180"/>
      <c r="MXG39" s="180"/>
      <c r="MXH39" s="180"/>
      <c r="MXI39" s="180"/>
      <c r="MXJ39" s="180"/>
      <c r="MXK39" s="180"/>
      <c r="MXL39" s="180"/>
      <c r="MXM39" s="180"/>
      <c r="MXN39" s="180"/>
      <c r="MXO39" s="180"/>
      <c r="MXP39" s="180"/>
      <c r="MXQ39" s="180"/>
      <c r="MXR39" s="180"/>
      <c r="MXS39" s="180"/>
      <c r="MXT39" s="180"/>
      <c r="MXU39" s="180"/>
      <c r="MXV39" s="180"/>
      <c r="MXW39" s="180"/>
      <c r="MXX39" s="180"/>
      <c r="MXY39" s="180"/>
      <c r="MXZ39" s="180"/>
      <c r="MYA39" s="180"/>
      <c r="MYB39" s="180"/>
      <c r="MYC39" s="180"/>
      <c r="MYD39" s="180"/>
      <c r="MYE39" s="180"/>
      <c r="MYF39" s="180"/>
      <c r="MYG39" s="180"/>
      <c r="MYH39" s="180"/>
      <c r="MYI39" s="180"/>
      <c r="MYJ39" s="180"/>
      <c r="MYK39" s="180"/>
      <c r="MYL39" s="180"/>
      <c r="MYM39" s="180"/>
      <c r="MYN39" s="180"/>
      <c r="MYO39" s="180"/>
      <c r="MYP39" s="180"/>
      <c r="MYQ39" s="180"/>
      <c r="MYR39" s="180"/>
      <c r="MYS39" s="180"/>
      <c r="MYT39" s="180"/>
      <c r="MYU39" s="180"/>
      <c r="MYV39" s="180"/>
      <c r="MYW39" s="180"/>
      <c r="MYX39" s="180"/>
      <c r="MYY39" s="180"/>
      <c r="MYZ39" s="180"/>
      <c r="MZA39" s="180"/>
      <c r="MZB39" s="180"/>
      <c r="MZC39" s="180"/>
      <c r="MZD39" s="180"/>
      <c r="MZE39" s="180"/>
      <c r="MZF39" s="180"/>
      <c r="MZG39" s="180"/>
      <c r="MZH39" s="180"/>
      <c r="MZI39" s="180"/>
      <c r="MZJ39" s="180"/>
      <c r="MZK39" s="180"/>
      <c r="MZL39" s="180"/>
      <c r="MZM39" s="180"/>
      <c r="MZN39" s="180"/>
      <c r="MZO39" s="180"/>
      <c r="MZP39" s="180"/>
      <c r="MZQ39" s="180"/>
      <c r="MZR39" s="180"/>
      <c r="MZS39" s="180"/>
      <c r="MZT39" s="180"/>
      <c r="MZU39" s="180"/>
      <c r="MZV39" s="180"/>
      <c r="MZW39" s="180"/>
      <c r="MZX39" s="180"/>
      <c r="MZY39" s="180"/>
      <c r="MZZ39" s="180"/>
      <c r="NAA39" s="180"/>
      <c r="NAB39" s="180"/>
      <c r="NAC39" s="180"/>
      <c r="NAD39" s="180"/>
      <c r="NAE39" s="180"/>
      <c r="NAF39" s="180"/>
      <c r="NAG39" s="180"/>
      <c r="NAH39" s="180"/>
      <c r="NAI39" s="180"/>
      <c r="NAJ39" s="180"/>
      <c r="NAK39" s="180"/>
      <c r="NAL39" s="180"/>
      <c r="NAM39" s="180"/>
      <c r="NAN39" s="180"/>
      <c r="NAO39" s="180"/>
      <c r="NAP39" s="180"/>
      <c r="NAQ39" s="180"/>
      <c r="NAR39" s="180"/>
      <c r="NAS39" s="180"/>
      <c r="NAT39" s="180"/>
      <c r="NAU39" s="180"/>
      <c r="NAV39" s="180"/>
      <c r="NAW39" s="180"/>
      <c r="NAX39" s="180"/>
      <c r="NAY39" s="180"/>
      <c r="NAZ39" s="180"/>
      <c r="NBA39" s="180"/>
      <c r="NBB39" s="180"/>
      <c r="NBC39" s="180"/>
      <c r="NBD39" s="180"/>
      <c r="NBE39" s="180"/>
      <c r="NBF39" s="180"/>
      <c r="NBG39" s="180"/>
      <c r="NBH39" s="180"/>
      <c r="NBI39" s="180"/>
      <c r="NBJ39" s="180"/>
      <c r="NBK39" s="180"/>
      <c r="NBL39" s="180"/>
      <c r="NBM39" s="180"/>
      <c r="NBN39" s="180"/>
      <c r="NBO39" s="180"/>
      <c r="NBP39" s="180"/>
      <c r="NBQ39" s="180"/>
      <c r="NBR39" s="180"/>
      <c r="NBS39" s="180"/>
      <c r="NBT39" s="180"/>
      <c r="NBU39" s="180"/>
      <c r="NBV39" s="180"/>
      <c r="NBW39" s="180"/>
      <c r="NBX39" s="180"/>
      <c r="NBY39" s="180"/>
      <c r="NBZ39" s="180"/>
      <c r="NCA39" s="180"/>
      <c r="NCB39" s="180"/>
      <c r="NCC39" s="180"/>
      <c r="NCD39" s="180"/>
      <c r="NCE39" s="180"/>
      <c r="NCF39" s="180"/>
      <c r="NCG39" s="180"/>
      <c r="NCH39" s="180"/>
      <c r="NCI39" s="180"/>
      <c r="NCJ39" s="180"/>
      <c r="NCK39" s="180"/>
      <c r="NCL39" s="180"/>
      <c r="NCM39" s="180"/>
      <c r="NCN39" s="180"/>
      <c r="NCO39" s="180"/>
      <c r="NCP39" s="180"/>
      <c r="NCQ39" s="180"/>
      <c r="NCR39" s="180"/>
      <c r="NCS39" s="180"/>
      <c r="NCT39" s="180"/>
      <c r="NCU39" s="180"/>
      <c r="NCV39" s="180"/>
      <c r="NCW39" s="180"/>
      <c r="NCX39" s="180"/>
      <c r="NCY39" s="180"/>
      <c r="NCZ39" s="180"/>
      <c r="NDA39" s="180"/>
      <c r="NDB39" s="180"/>
      <c r="NDC39" s="180"/>
      <c r="NDD39" s="180"/>
      <c r="NDE39" s="180"/>
      <c r="NDF39" s="180"/>
      <c r="NDG39" s="180"/>
      <c r="NDH39" s="180"/>
      <c r="NDI39" s="180"/>
      <c r="NDJ39" s="180"/>
      <c r="NDK39" s="180"/>
      <c r="NDL39" s="180"/>
      <c r="NDM39" s="180"/>
      <c r="NDN39" s="180"/>
      <c r="NDO39" s="180"/>
      <c r="NDP39" s="180"/>
      <c r="NDQ39" s="180"/>
      <c r="NDR39" s="180"/>
      <c r="NDS39" s="180"/>
      <c r="NDT39" s="180"/>
      <c r="NDU39" s="180"/>
      <c r="NDV39" s="180"/>
      <c r="NDW39" s="180"/>
      <c r="NDX39" s="180"/>
      <c r="NDY39" s="180"/>
      <c r="NDZ39" s="180"/>
      <c r="NEA39" s="180"/>
      <c r="NEB39" s="180"/>
      <c r="NEC39" s="180"/>
      <c r="NED39" s="180"/>
      <c r="NEE39" s="180"/>
      <c r="NEF39" s="180"/>
      <c r="NEG39" s="180"/>
      <c r="NEH39" s="180"/>
      <c r="NEI39" s="180"/>
      <c r="NEJ39" s="180"/>
      <c r="NEK39" s="180"/>
      <c r="NEL39" s="180"/>
      <c r="NEM39" s="180"/>
      <c r="NEN39" s="180"/>
      <c r="NEO39" s="180"/>
      <c r="NEP39" s="180"/>
      <c r="NEQ39" s="180"/>
      <c r="NER39" s="180"/>
      <c r="NES39" s="180"/>
      <c r="NET39" s="180"/>
      <c r="NEU39" s="180"/>
      <c r="NEV39" s="180"/>
      <c r="NEW39" s="180"/>
      <c r="NEX39" s="180"/>
      <c r="NEY39" s="180"/>
      <c r="NEZ39" s="180"/>
      <c r="NFA39" s="180"/>
      <c r="NFB39" s="180"/>
      <c r="NFC39" s="180"/>
      <c r="NFD39" s="180"/>
      <c r="NFE39" s="180"/>
      <c r="NFF39" s="180"/>
      <c r="NFG39" s="180"/>
      <c r="NFH39" s="180"/>
      <c r="NFI39" s="180"/>
      <c r="NFJ39" s="180"/>
      <c r="NFK39" s="180"/>
      <c r="NFL39" s="180"/>
      <c r="NFM39" s="180"/>
      <c r="NFN39" s="180"/>
      <c r="NFO39" s="180"/>
      <c r="NFP39" s="180"/>
      <c r="NFQ39" s="180"/>
      <c r="NFR39" s="180"/>
      <c r="NFS39" s="180"/>
      <c r="NFT39" s="180"/>
      <c r="NFU39" s="180"/>
      <c r="NFV39" s="180"/>
      <c r="NFW39" s="180"/>
      <c r="NFX39" s="180"/>
      <c r="NFY39" s="180"/>
      <c r="NFZ39" s="180"/>
      <c r="NGA39" s="180"/>
      <c r="NGB39" s="180"/>
      <c r="NGC39" s="180"/>
      <c r="NGD39" s="180"/>
      <c r="NGE39" s="180"/>
      <c r="NGF39" s="180"/>
      <c r="NGG39" s="180"/>
      <c r="NGH39" s="180"/>
      <c r="NGI39" s="180"/>
      <c r="NGJ39" s="180"/>
      <c r="NGK39" s="180"/>
      <c r="NGL39" s="180"/>
      <c r="NGM39" s="180"/>
      <c r="NGN39" s="180"/>
      <c r="NGO39" s="180"/>
      <c r="NGP39" s="180"/>
      <c r="NGQ39" s="180"/>
      <c r="NGR39" s="180"/>
      <c r="NGS39" s="180"/>
      <c r="NGT39" s="180"/>
      <c r="NGU39" s="180"/>
      <c r="NGV39" s="180"/>
      <c r="NGW39" s="180"/>
      <c r="NGX39" s="180"/>
      <c r="NGY39" s="180"/>
      <c r="NGZ39" s="180"/>
      <c r="NHA39" s="180"/>
      <c r="NHB39" s="180"/>
      <c r="NHC39" s="180"/>
      <c r="NHD39" s="180"/>
      <c r="NHE39" s="180"/>
      <c r="NHF39" s="180"/>
      <c r="NHG39" s="180"/>
      <c r="NHH39" s="180"/>
      <c r="NHI39" s="180"/>
      <c r="NHJ39" s="180"/>
      <c r="NHK39" s="180"/>
      <c r="NHL39" s="180"/>
      <c r="NHM39" s="180"/>
      <c r="NHN39" s="180"/>
      <c r="NHO39" s="180"/>
      <c r="NHP39" s="180"/>
      <c r="NHQ39" s="180"/>
      <c r="NHR39" s="180"/>
      <c r="NHS39" s="180"/>
      <c r="NHT39" s="180"/>
      <c r="NHU39" s="180"/>
      <c r="NHV39" s="180"/>
      <c r="NHW39" s="180"/>
      <c r="NHX39" s="180"/>
      <c r="NHY39" s="180"/>
      <c r="NHZ39" s="180"/>
      <c r="NIA39" s="180"/>
      <c r="NIB39" s="180"/>
      <c r="NIC39" s="180"/>
      <c r="NID39" s="180"/>
      <c r="NIE39" s="180"/>
      <c r="NIF39" s="180"/>
      <c r="NIG39" s="180"/>
      <c r="NIH39" s="180"/>
      <c r="NII39" s="180"/>
      <c r="NIJ39" s="180"/>
      <c r="NIK39" s="180"/>
      <c r="NIL39" s="180"/>
      <c r="NIM39" s="180"/>
      <c r="NIN39" s="180"/>
      <c r="NIO39" s="180"/>
      <c r="NIP39" s="180"/>
      <c r="NIQ39" s="180"/>
      <c r="NIR39" s="180"/>
      <c r="NIS39" s="180"/>
      <c r="NIT39" s="180"/>
      <c r="NIU39" s="180"/>
      <c r="NIV39" s="180"/>
      <c r="NIW39" s="180"/>
      <c r="NIX39" s="180"/>
      <c r="NIY39" s="180"/>
      <c r="NIZ39" s="180"/>
      <c r="NJA39" s="180"/>
      <c r="NJB39" s="180"/>
      <c r="NJC39" s="180"/>
      <c r="NJD39" s="180"/>
      <c r="NJE39" s="180"/>
      <c r="NJF39" s="180"/>
      <c r="NJG39" s="180"/>
      <c r="NJH39" s="180"/>
      <c r="NJI39" s="180"/>
      <c r="NJJ39" s="180"/>
      <c r="NJK39" s="180"/>
      <c r="NJL39" s="180"/>
      <c r="NJM39" s="180"/>
      <c r="NJN39" s="180"/>
      <c r="NJO39" s="180"/>
      <c r="NJP39" s="180"/>
      <c r="NJQ39" s="180"/>
      <c r="NJR39" s="180"/>
      <c r="NJS39" s="180"/>
      <c r="NJT39" s="180"/>
      <c r="NJU39" s="180"/>
      <c r="NJV39" s="180"/>
      <c r="NJW39" s="180"/>
      <c r="NJX39" s="180"/>
      <c r="NJY39" s="180"/>
      <c r="NJZ39" s="180"/>
      <c r="NKA39" s="180"/>
      <c r="NKB39" s="180"/>
      <c r="NKC39" s="180"/>
      <c r="NKD39" s="180"/>
      <c r="NKE39" s="180"/>
      <c r="NKF39" s="180"/>
      <c r="NKG39" s="180"/>
      <c r="NKH39" s="180"/>
      <c r="NKI39" s="180"/>
      <c r="NKJ39" s="180"/>
      <c r="NKK39" s="180"/>
      <c r="NKL39" s="180"/>
      <c r="NKM39" s="180"/>
      <c r="NKN39" s="180"/>
      <c r="NKO39" s="180"/>
      <c r="NKP39" s="180"/>
      <c r="NKQ39" s="180"/>
      <c r="NKR39" s="180"/>
      <c r="NKS39" s="180"/>
      <c r="NKT39" s="180"/>
      <c r="NKU39" s="180"/>
      <c r="NKV39" s="180"/>
      <c r="NKW39" s="180"/>
      <c r="NKX39" s="180"/>
      <c r="NKY39" s="180"/>
      <c r="NKZ39" s="180"/>
      <c r="NLA39" s="180"/>
      <c r="NLB39" s="180"/>
      <c r="NLC39" s="180"/>
      <c r="NLD39" s="180"/>
      <c r="NLE39" s="180"/>
      <c r="NLF39" s="180"/>
      <c r="NLG39" s="180"/>
      <c r="NLH39" s="180"/>
      <c r="NLI39" s="180"/>
      <c r="NLJ39" s="180"/>
      <c r="NLK39" s="180"/>
      <c r="NLL39" s="180"/>
      <c r="NLM39" s="180"/>
      <c r="NLN39" s="180"/>
      <c r="NLO39" s="180"/>
      <c r="NLP39" s="180"/>
      <c r="NLQ39" s="180"/>
      <c r="NLR39" s="180"/>
      <c r="NLS39" s="180"/>
      <c r="NLT39" s="180"/>
      <c r="NLU39" s="180"/>
      <c r="NLV39" s="180"/>
      <c r="NLW39" s="180"/>
      <c r="NLX39" s="180"/>
      <c r="NLY39" s="180"/>
      <c r="NLZ39" s="180"/>
      <c r="NMA39" s="180"/>
      <c r="NMB39" s="180"/>
      <c r="NMC39" s="180"/>
      <c r="NMD39" s="180"/>
      <c r="NME39" s="180"/>
      <c r="NMF39" s="180"/>
      <c r="NMG39" s="180"/>
      <c r="NMH39" s="180"/>
      <c r="NMI39" s="180"/>
      <c r="NMJ39" s="180"/>
      <c r="NMK39" s="180"/>
      <c r="NML39" s="180"/>
      <c r="NMM39" s="180"/>
      <c r="NMN39" s="180"/>
      <c r="NMO39" s="180"/>
      <c r="NMP39" s="180"/>
      <c r="NMQ39" s="180"/>
      <c r="NMR39" s="180"/>
      <c r="NMS39" s="180"/>
      <c r="NMT39" s="180"/>
      <c r="NMU39" s="180"/>
      <c r="NMV39" s="180"/>
      <c r="NMW39" s="180"/>
      <c r="NMX39" s="180"/>
      <c r="NMY39" s="180"/>
      <c r="NMZ39" s="180"/>
      <c r="NNA39" s="180"/>
      <c r="NNB39" s="180"/>
      <c r="NNC39" s="180"/>
      <c r="NND39" s="180"/>
      <c r="NNE39" s="180"/>
      <c r="NNF39" s="180"/>
      <c r="NNG39" s="180"/>
      <c r="NNH39" s="180"/>
      <c r="NNI39" s="180"/>
      <c r="NNJ39" s="180"/>
      <c r="NNK39" s="180"/>
      <c r="NNL39" s="180"/>
      <c r="NNM39" s="180"/>
      <c r="NNN39" s="180"/>
      <c r="NNO39" s="180"/>
      <c r="NNP39" s="180"/>
      <c r="NNQ39" s="180"/>
      <c r="NNR39" s="180"/>
      <c r="NNS39" s="180"/>
      <c r="NNT39" s="180"/>
      <c r="NNU39" s="180"/>
      <c r="NNV39" s="180"/>
      <c r="NNW39" s="180"/>
      <c r="NNX39" s="180"/>
      <c r="NNY39" s="180"/>
      <c r="NNZ39" s="180"/>
      <c r="NOA39" s="180"/>
      <c r="NOB39" s="180"/>
      <c r="NOC39" s="180"/>
      <c r="NOD39" s="180"/>
      <c r="NOE39" s="180"/>
      <c r="NOF39" s="180"/>
      <c r="NOG39" s="180"/>
      <c r="NOH39" s="180"/>
      <c r="NOI39" s="180"/>
      <c r="NOJ39" s="180"/>
      <c r="NOK39" s="180"/>
      <c r="NOL39" s="180"/>
      <c r="NOM39" s="180"/>
      <c r="NON39" s="180"/>
      <c r="NOO39" s="180"/>
      <c r="NOP39" s="180"/>
      <c r="NOQ39" s="180"/>
      <c r="NOR39" s="180"/>
      <c r="NOS39" s="180"/>
      <c r="NOT39" s="180"/>
      <c r="NOU39" s="180"/>
      <c r="NOV39" s="180"/>
      <c r="NOW39" s="180"/>
      <c r="NOX39" s="180"/>
      <c r="NOY39" s="180"/>
      <c r="NOZ39" s="180"/>
      <c r="NPA39" s="180"/>
      <c r="NPB39" s="180"/>
      <c r="NPC39" s="180"/>
      <c r="NPD39" s="180"/>
      <c r="NPE39" s="180"/>
      <c r="NPF39" s="180"/>
      <c r="NPG39" s="180"/>
      <c r="NPH39" s="180"/>
      <c r="NPI39" s="180"/>
      <c r="NPJ39" s="180"/>
      <c r="NPK39" s="180"/>
      <c r="NPL39" s="180"/>
      <c r="NPM39" s="180"/>
      <c r="NPN39" s="180"/>
      <c r="NPO39" s="180"/>
      <c r="NPP39" s="180"/>
      <c r="NPQ39" s="180"/>
      <c r="NPR39" s="180"/>
      <c r="NPS39" s="180"/>
      <c r="NPT39" s="180"/>
      <c r="NPU39" s="180"/>
      <c r="NPV39" s="180"/>
      <c r="NPW39" s="180"/>
      <c r="NPX39" s="180"/>
      <c r="NPY39" s="180"/>
      <c r="NPZ39" s="180"/>
      <c r="NQA39" s="180"/>
      <c r="NQB39" s="180"/>
      <c r="NQC39" s="180"/>
      <c r="NQD39" s="180"/>
      <c r="NQE39" s="180"/>
      <c r="NQF39" s="180"/>
      <c r="NQG39" s="180"/>
      <c r="NQH39" s="180"/>
      <c r="NQI39" s="180"/>
      <c r="NQJ39" s="180"/>
      <c r="NQK39" s="180"/>
      <c r="NQL39" s="180"/>
      <c r="NQM39" s="180"/>
      <c r="NQN39" s="180"/>
      <c r="NQO39" s="180"/>
      <c r="NQP39" s="180"/>
      <c r="NQQ39" s="180"/>
      <c r="NQR39" s="180"/>
      <c r="NQS39" s="180"/>
      <c r="NQT39" s="180"/>
      <c r="NQU39" s="180"/>
      <c r="NQV39" s="180"/>
      <c r="NQW39" s="180"/>
      <c r="NQX39" s="180"/>
      <c r="NQY39" s="180"/>
      <c r="NQZ39" s="180"/>
      <c r="NRA39" s="180"/>
      <c r="NRB39" s="180"/>
      <c r="NRC39" s="180"/>
      <c r="NRD39" s="180"/>
      <c r="NRE39" s="180"/>
      <c r="NRF39" s="180"/>
      <c r="NRG39" s="180"/>
      <c r="NRH39" s="180"/>
      <c r="NRI39" s="180"/>
      <c r="NRJ39" s="180"/>
      <c r="NRK39" s="180"/>
      <c r="NRL39" s="180"/>
      <c r="NRM39" s="180"/>
      <c r="NRN39" s="180"/>
      <c r="NRO39" s="180"/>
      <c r="NRP39" s="180"/>
      <c r="NRQ39" s="180"/>
      <c r="NRR39" s="180"/>
      <c r="NRS39" s="180"/>
      <c r="NRT39" s="180"/>
      <c r="NRU39" s="180"/>
      <c r="NRV39" s="180"/>
      <c r="NRW39" s="180"/>
      <c r="NRX39" s="180"/>
      <c r="NRY39" s="180"/>
      <c r="NRZ39" s="180"/>
      <c r="NSA39" s="180"/>
      <c r="NSB39" s="180"/>
      <c r="NSC39" s="180"/>
      <c r="NSD39" s="180"/>
      <c r="NSE39" s="180"/>
      <c r="NSF39" s="180"/>
      <c r="NSG39" s="180"/>
      <c r="NSH39" s="180"/>
      <c r="NSI39" s="180"/>
      <c r="NSJ39" s="180"/>
      <c r="NSK39" s="180"/>
      <c r="NSL39" s="180"/>
      <c r="NSM39" s="180"/>
      <c r="NSN39" s="180"/>
      <c r="NSO39" s="180"/>
      <c r="NSP39" s="180"/>
      <c r="NSQ39" s="180"/>
      <c r="NSR39" s="180"/>
      <c r="NSS39" s="180"/>
      <c r="NST39" s="180"/>
      <c r="NSU39" s="180"/>
      <c r="NSV39" s="180"/>
      <c r="NSW39" s="180"/>
      <c r="NSX39" s="180"/>
      <c r="NSY39" s="180"/>
      <c r="NSZ39" s="180"/>
      <c r="NTA39" s="180"/>
      <c r="NTB39" s="180"/>
      <c r="NTC39" s="180"/>
      <c r="NTD39" s="180"/>
      <c r="NTE39" s="180"/>
      <c r="NTF39" s="180"/>
      <c r="NTG39" s="180"/>
      <c r="NTH39" s="180"/>
      <c r="NTI39" s="180"/>
      <c r="NTJ39" s="180"/>
      <c r="NTK39" s="180"/>
      <c r="NTL39" s="180"/>
      <c r="NTM39" s="180"/>
      <c r="NTN39" s="180"/>
      <c r="NTO39" s="180"/>
      <c r="NTP39" s="180"/>
      <c r="NTQ39" s="180"/>
      <c r="NTR39" s="180"/>
      <c r="NTS39" s="180"/>
      <c r="NTT39" s="180"/>
      <c r="NTU39" s="180"/>
      <c r="NTV39" s="180"/>
      <c r="NTW39" s="180"/>
      <c r="NTX39" s="180"/>
      <c r="NTY39" s="180"/>
      <c r="NTZ39" s="180"/>
      <c r="NUA39" s="180"/>
      <c r="NUB39" s="180"/>
      <c r="NUC39" s="180"/>
      <c r="NUD39" s="180"/>
      <c r="NUE39" s="180"/>
      <c r="NUF39" s="180"/>
      <c r="NUG39" s="180"/>
      <c r="NUH39" s="180"/>
      <c r="NUI39" s="180"/>
      <c r="NUJ39" s="180"/>
      <c r="NUK39" s="180"/>
      <c r="NUL39" s="180"/>
      <c r="NUM39" s="180"/>
      <c r="NUN39" s="180"/>
      <c r="NUO39" s="180"/>
      <c r="NUP39" s="180"/>
      <c r="NUQ39" s="180"/>
      <c r="NUR39" s="180"/>
      <c r="NUS39" s="180"/>
      <c r="NUT39" s="180"/>
      <c r="NUU39" s="180"/>
      <c r="NUV39" s="180"/>
      <c r="NUW39" s="180"/>
      <c r="NUX39" s="180"/>
      <c r="NUY39" s="180"/>
      <c r="NUZ39" s="180"/>
      <c r="NVA39" s="180"/>
      <c r="NVB39" s="180"/>
      <c r="NVC39" s="180"/>
      <c r="NVD39" s="180"/>
      <c r="NVE39" s="180"/>
      <c r="NVF39" s="180"/>
      <c r="NVG39" s="180"/>
      <c r="NVH39" s="180"/>
      <c r="NVI39" s="180"/>
      <c r="NVJ39" s="180"/>
      <c r="NVK39" s="180"/>
      <c r="NVL39" s="180"/>
      <c r="NVM39" s="180"/>
      <c r="NVN39" s="180"/>
      <c r="NVO39" s="180"/>
      <c r="NVP39" s="180"/>
      <c r="NVQ39" s="180"/>
      <c r="NVR39" s="180"/>
      <c r="NVS39" s="180"/>
      <c r="NVT39" s="180"/>
      <c r="NVU39" s="180"/>
      <c r="NVV39" s="180"/>
      <c r="NVW39" s="180"/>
      <c r="NVX39" s="180"/>
      <c r="NVY39" s="180"/>
      <c r="NVZ39" s="180"/>
      <c r="NWA39" s="180"/>
      <c r="NWB39" s="180"/>
      <c r="NWC39" s="180"/>
      <c r="NWD39" s="180"/>
      <c r="NWE39" s="180"/>
      <c r="NWF39" s="180"/>
      <c r="NWG39" s="180"/>
      <c r="NWH39" s="180"/>
      <c r="NWI39" s="180"/>
      <c r="NWJ39" s="180"/>
      <c r="NWK39" s="180"/>
      <c r="NWL39" s="180"/>
      <c r="NWM39" s="180"/>
      <c r="NWN39" s="180"/>
      <c r="NWO39" s="180"/>
      <c r="NWP39" s="180"/>
      <c r="NWQ39" s="180"/>
      <c r="NWR39" s="180"/>
      <c r="NWS39" s="180"/>
      <c r="NWT39" s="180"/>
      <c r="NWU39" s="180"/>
      <c r="NWV39" s="180"/>
      <c r="NWW39" s="180"/>
      <c r="NWX39" s="180"/>
      <c r="NWY39" s="180"/>
      <c r="NWZ39" s="180"/>
      <c r="NXA39" s="180"/>
      <c r="NXB39" s="180"/>
      <c r="NXC39" s="180"/>
      <c r="NXD39" s="180"/>
      <c r="NXE39" s="180"/>
      <c r="NXF39" s="180"/>
      <c r="NXG39" s="180"/>
      <c r="NXH39" s="180"/>
      <c r="NXI39" s="180"/>
      <c r="NXJ39" s="180"/>
      <c r="NXK39" s="180"/>
      <c r="NXL39" s="180"/>
      <c r="NXM39" s="180"/>
      <c r="NXN39" s="180"/>
      <c r="NXO39" s="180"/>
      <c r="NXP39" s="180"/>
      <c r="NXQ39" s="180"/>
      <c r="NXR39" s="180"/>
      <c r="NXS39" s="180"/>
      <c r="NXT39" s="180"/>
      <c r="NXU39" s="180"/>
      <c r="NXV39" s="180"/>
      <c r="NXW39" s="180"/>
      <c r="NXX39" s="180"/>
      <c r="NXY39" s="180"/>
      <c r="NXZ39" s="180"/>
      <c r="NYA39" s="180"/>
      <c r="NYB39" s="180"/>
      <c r="NYC39" s="180"/>
      <c r="NYD39" s="180"/>
      <c r="NYE39" s="180"/>
      <c r="NYF39" s="180"/>
      <c r="NYG39" s="180"/>
      <c r="NYH39" s="180"/>
      <c r="NYI39" s="180"/>
      <c r="NYJ39" s="180"/>
      <c r="NYK39" s="180"/>
      <c r="NYL39" s="180"/>
      <c r="NYM39" s="180"/>
      <c r="NYN39" s="180"/>
      <c r="NYO39" s="180"/>
      <c r="NYP39" s="180"/>
      <c r="NYQ39" s="180"/>
      <c r="NYR39" s="180"/>
      <c r="NYS39" s="180"/>
      <c r="NYT39" s="180"/>
      <c r="NYU39" s="180"/>
      <c r="NYV39" s="180"/>
      <c r="NYW39" s="180"/>
      <c r="NYX39" s="180"/>
      <c r="NYY39" s="180"/>
      <c r="NYZ39" s="180"/>
      <c r="NZA39" s="180"/>
      <c r="NZB39" s="180"/>
      <c r="NZC39" s="180"/>
      <c r="NZD39" s="180"/>
      <c r="NZE39" s="180"/>
      <c r="NZF39" s="180"/>
      <c r="NZG39" s="180"/>
      <c r="NZH39" s="180"/>
      <c r="NZI39" s="180"/>
      <c r="NZJ39" s="180"/>
      <c r="NZK39" s="180"/>
      <c r="NZL39" s="180"/>
      <c r="NZM39" s="180"/>
      <c r="NZN39" s="180"/>
      <c r="NZO39" s="180"/>
      <c r="NZP39" s="180"/>
      <c r="NZQ39" s="180"/>
      <c r="NZR39" s="180"/>
      <c r="NZS39" s="180"/>
      <c r="NZT39" s="180"/>
      <c r="NZU39" s="180"/>
      <c r="NZV39" s="180"/>
      <c r="NZW39" s="180"/>
      <c r="NZX39" s="180"/>
      <c r="NZY39" s="180"/>
      <c r="NZZ39" s="180"/>
      <c r="OAA39" s="180"/>
      <c r="OAB39" s="180"/>
      <c r="OAC39" s="180"/>
      <c r="OAD39" s="180"/>
      <c r="OAE39" s="180"/>
      <c r="OAF39" s="180"/>
      <c r="OAG39" s="180"/>
      <c r="OAH39" s="180"/>
      <c r="OAI39" s="180"/>
      <c r="OAJ39" s="180"/>
      <c r="OAK39" s="180"/>
      <c r="OAL39" s="180"/>
      <c r="OAM39" s="180"/>
      <c r="OAN39" s="180"/>
      <c r="OAO39" s="180"/>
      <c r="OAP39" s="180"/>
      <c r="OAQ39" s="180"/>
      <c r="OAR39" s="180"/>
      <c r="OAS39" s="180"/>
      <c r="OAT39" s="180"/>
      <c r="OAU39" s="180"/>
      <c r="OAV39" s="180"/>
      <c r="OAW39" s="180"/>
      <c r="OAX39" s="180"/>
      <c r="OAY39" s="180"/>
      <c r="OAZ39" s="180"/>
      <c r="OBA39" s="180"/>
      <c r="OBB39" s="180"/>
      <c r="OBC39" s="180"/>
      <c r="OBD39" s="180"/>
      <c r="OBE39" s="180"/>
      <c r="OBF39" s="180"/>
      <c r="OBG39" s="180"/>
      <c r="OBH39" s="180"/>
      <c r="OBI39" s="180"/>
      <c r="OBJ39" s="180"/>
      <c r="OBK39" s="180"/>
      <c r="OBL39" s="180"/>
      <c r="OBM39" s="180"/>
      <c r="OBN39" s="180"/>
      <c r="OBO39" s="180"/>
      <c r="OBP39" s="180"/>
      <c r="OBQ39" s="180"/>
      <c r="OBR39" s="180"/>
      <c r="OBS39" s="180"/>
      <c r="OBT39" s="180"/>
      <c r="OBU39" s="180"/>
      <c r="OBV39" s="180"/>
      <c r="OBW39" s="180"/>
      <c r="OBX39" s="180"/>
      <c r="OBY39" s="180"/>
      <c r="OBZ39" s="180"/>
      <c r="OCA39" s="180"/>
      <c r="OCB39" s="180"/>
      <c r="OCC39" s="180"/>
      <c r="OCD39" s="180"/>
      <c r="OCE39" s="180"/>
      <c r="OCF39" s="180"/>
      <c r="OCG39" s="180"/>
      <c r="OCH39" s="180"/>
      <c r="OCI39" s="180"/>
      <c r="OCJ39" s="180"/>
      <c r="OCK39" s="180"/>
      <c r="OCL39" s="180"/>
      <c r="OCM39" s="180"/>
      <c r="OCN39" s="180"/>
      <c r="OCO39" s="180"/>
      <c r="OCP39" s="180"/>
      <c r="OCQ39" s="180"/>
      <c r="OCR39" s="180"/>
      <c r="OCS39" s="180"/>
      <c r="OCT39" s="180"/>
      <c r="OCU39" s="180"/>
      <c r="OCV39" s="180"/>
      <c r="OCW39" s="180"/>
      <c r="OCX39" s="180"/>
      <c r="OCY39" s="180"/>
      <c r="OCZ39" s="180"/>
      <c r="ODA39" s="180"/>
      <c r="ODB39" s="180"/>
      <c r="ODC39" s="180"/>
      <c r="ODD39" s="180"/>
      <c r="ODE39" s="180"/>
      <c r="ODF39" s="180"/>
      <c r="ODG39" s="180"/>
      <c r="ODH39" s="180"/>
      <c r="ODI39" s="180"/>
      <c r="ODJ39" s="180"/>
      <c r="ODK39" s="180"/>
      <c r="ODL39" s="180"/>
      <c r="ODM39" s="180"/>
      <c r="ODN39" s="180"/>
      <c r="ODO39" s="180"/>
      <c r="ODP39" s="180"/>
      <c r="ODQ39" s="180"/>
      <c r="ODR39" s="180"/>
      <c r="ODS39" s="180"/>
      <c r="ODT39" s="180"/>
      <c r="ODU39" s="180"/>
      <c r="ODV39" s="180"/>
      <c r="ODW39" s="180"/>
      <c r="ODX39" s="180"/>
      <c r="ODY39" s="180"/>
      <c r="ODZ39" s="180"/>
      <c r="OEA39" s="180"/>
      <c r="OEB39" s="180"/>
      <c r="OEC39" s="180"/>
      <c r="OED39" s="180"/>
      <c r="OEE39" s="180"/>
      <c r="OEF39" s="180"/>
      <c r="OEG39" s="180"/>
      <c r="OEH39" s="180"/>
      <c r="OEI39" s="180"/>
      <c r="OEJ39" s="180"/>
      <c r="OEK39" s="180"/>
      <c r="OEL39" s="180"/>
      <c r="OEM39" s="180"/>
      <c r="OEN39" s="180"/>
      <c r="OEO39" s="180"/>
      <c r="OEP39" s="180"/>
      <c r="OEQ39" s="180"/>
      <c r="OER39" s="180"/>
      <c r="OES39" s="180"/>
      <c r="OET39" s="180"/>
      <c r="OEU39" s="180"/>
      <c r="OEV39" s="180"/>
      <c r="OEW39" s="180"/>
      <c r="OEX39" s="180"/>
      <c r="OEY39" s="180"/>
      <c r="OEZ39" s="180"/>
      <c r="OFA39" s="180"/>
      <c r="OFB39" s="180"/>
      <c r="OFC39" s="180"/>
      <c r="OFD39" s="180"/>
      <c r="OFE39" s="180"/>
      <c r="OFF39" s="180"/>
      <c r="OFG39" s="180"/>
      <c r="OFH39" s="180"/>
      <c r="OFI39" s="180"/>
      <c r="OFJ39" s="180"/>
      <c r="OFK39" s="180"/>
      <c r="OFL39" s="180"/>
      <c r="OFM39" s="180"/>
      <c r="OFN39" s="180"/>
      <c r="OFO39" s="180"/>
      <c r="OFP39" s="180"/>
      <c r="OFQ39" s="180"/>
      <c r="OFR39" s="180"/>
      <c r="OFS39" s="180"/>
      <c r="OFT39" s="180"/>
      <c r="OFU39" s="180"/>
      <c r="OFV39" s="180"/>
      <c r="OFW39" s="180"/>
      <c r="OFX39" s="180"/>
      <c r="OFY39" s="180"/>
      <c r="OFZ39" s="180"/>
      <c r="OGA39" s="180"/>
      <c r="OGB39" s="180"/>
      <c r="OGC39" s="180"/>
      <c r="OGD39" s="180"/>
      <c r="OGE39" s="180"/>
      <c r="OGF39" s="180"/>
      <c r="OGG39" s="180"/>
      <c r="OGH39" s="180"/>
      <c r="OGI39" s="180"/>
      <c r="OGJ39" s="180"/>
      <c r="OGK39" s="180"/>
      <c r="OGL39" s="180"/>
      <c r="OGM39" s="180"/>
      <c r="OGN39" s="180"/>
      <c r="OGO39" s="180"/>
      <c r="OGP39" s="180"/>
      <c r="OGQ39" s="180"/>
      <c r="OGR39" s="180"/>
      <c r="OGS39" s="180"/>
      <c r="OGT39" s="180"/>
      <c r="OGU39" s="180"/>
      <c r="OGV39" s="180"/>
      <c r="OGW39" s="180"/>
      <c r="OGX39" s="180"/>
      <c r="OGY39" s="180"/>
      <c r="OGZ39" s="180"/>
      <c r="OHA39" s="180"/>
      <c r="OHB39" s="180"/>
      <c r="OHC39" s="180"/>
      <c r="OHD39" s="180"/>
      <c r="OHE39" s="180"/>
      <c r="OHF39" s="180"/>
      <c r="OHG39" s="180"/>
      <c r="OHH39" s="180"/>
      <c r="OHI39" s="180"/>
      <c r="OHJ39" s="180"/>
      <c r="OHK39" s="180"/>
      <c r="OHL39" s="180"/>
      <c r="OHM39" s="180"/>
      <c r="OHN39" s="180"/>
      <c r="OHO39" s="180"/>
      <c r="OHP39" s="180"/>
      <c r="OHQ39" s="180"/>
      <c r="OHR39" s="180"/>
      <c r="OHS39" s="180"/>
      <c r="OHT39" s="180"/>
      <c r="OHU39" s="180"/>
      <c r="OHV39" s="180"/>
      <c r="OHW39" s="180"/>
      <c r="OHX39" s="180"/>
      <c r="OHY39" s="180"/>
      <c r="OHZ39" s="180"/>
      <c r="OIA39" s="180"/>
      <c r="OIB39" s="180"/>
      <c r="OIC39" s="180"/>
      <c r="OID39" s="180"/>
      <c r="OIE39" s="180"/>
      <c r="OIF39" s="180"/>
      <c r="OIG39" s="180"/>
      <c r="OIH39" s="180"/>
      <c r="OII39" s="180"/>
      <c r="OIJ39" s="180"/>
      <c r="OIK39" s="180"/>
      <c r="OIL39" s="180"/>
      <c r="OIM39" s="180"/>
      <c r="OIN39" s="180"/>
      <c r="OIO39" s="180"/>
      <c r="OIP39" s="180"/>
      <c r="OIQ39" s="180"/>
      <c r="OIR39" s="180"/>
      <c r="OIS39" s="180"/>
      <c r="OIT39" s="180"/>
      <c r="OIU39" s="180"/>
      <c r="OIV39" s="180"/>
      <c r="OIW39" s="180"/>
      <c r="OIX39" s="180"/>
      <c r="OIY39" s="180"/>
      <c r="OIZ39" s="180"/>
      <c r="OJA39" s="180"/>
      <c r="OJB39" s="180"/>
      <c r="OJC39" s="180"/>
      <c r="OJD39" s="180"/>
      <c r="OJE39" s="180"/>
      <c r="OJF39" s="180"/>
      <c r="OJG39" s="180"/>
      <c r="OJH39" s="180"/>
      <c r="OJI39" s="180"/>
      <c r="OJJ39" s="180"/>
      <c r="OJK39" s="180"/>
      <c r="OJL39" s="180"/>
      <c r="OJM39" s="180"/>
      <c r="OJN39" s="180"/>
      <c r="OJO39" s="180"/>
      <c r="OJP39" s="180"/>
      <c r="OJQ39" s="180"/>
      <c r="OJR39" s="180"/>
      <c r="OJS39" s="180"/>
      <c r="OJT39" s="180"/>
      <c r="OJU39" s="180"/>
      <c r="OJV39" s="180"/>
      <c r="OJW39" s="180"/>
      <c r="OJX39" s="180"/>
      <c r="OJY39" s="180"/>
      <c r="OJZ39" s="180"/>
      <c r="OKA39" s="180"/>
      <c r="OKB39" s="180"/>
      <c r="OKC39" s="180"/>
      <c r="OKD39" s="180"/>
      <c r="OKE39" s="180"/>
      <c r="OKF39" s="180"/>
      <c r="OKG39" s="180"/>
      <c r="OKH39" s="180"/>
      <c r="OKI39" s="180"/>
      <c r="OKJ39" s="180"/>
      <c r="OKK39" s="180"/>
      <c r="OKL39" s="180"/>
      <c r="OKM39" s="180"/>
      <c r="OKN39" s="180"/>
      <c r="OKO39" s="180"/>
      <c r="OKP39" s="180"/>
      <c r="OKQ39" s="180"/>
      <c r="OKR39" s="180"/>
      <c r="OKS39" s="180"/>
      <c r="OKT39" s="180"/>
      <c r="OKU39" s="180"/>
      <c r="OKV39" s="180"/>
      <c r="OKW39" s="180"/>
      <c r="OKX39" s="180"/>
      <c r="OKY39" s="180"/>
      <c r="OKZ39" s="180"/>
      <c r="OLA39" s="180"/>
      <c r="OLB39" s="180"/>
      <c r="OLC39" s="180"/>
      <c r="OLD39" s="180"/>
      <c r="OLE39" s="180"/>
      <c r="OLF39" s="180"/>
      <c r="OLG39" s="180"/>
      <c r="OLH39" s="180"/>
      <c r="OLI39" s="180"/>
      <c r="OLJ39" s="180"/>
      <c r="OLK39" s="180"/>
      <c r="OLL39" s="180"/>
      <c r="OLM39" s="180"/>
      <c r="OLN39" s="180"/>
      <c r="OLO39" s="180"/>
      <c r="OLP39" s="180"/>
      <c r="OLQ39" s="180"/>
      <c r="OLR39" s="180"/>
      <c r="OLS39" s="180"/>
      <c r="OLT39" s="180"/>
      <c r="OLU39" s="180"/>
      <c r="OLV39" s="180"/>
      <c r="OLW39" s="180"/>
      <c r="OLX39" s="180"/>
      <c r="OLY39" s="180"/>
      <c r="OLZ39" s="180"/>
      <c r="OMA39" s="180"/>
      <c r="OMB39" s="180"/>
      <c r="OMC39" s="180"/>
      <c r="OMD39" s="180"/>
      <c r="OME39" s="180"/>
      <c r="OMF39" s="180"/>
      <c r="OMG39" s="180"/>
      <c r="OMH39" s="180"/>
      <c r="OMI39" s="180"/>
      <c r="OMJ39" s="180"/>
      <c r="OMK39" s="180"/>
      <c r="OML39" s="180"/>
      <c r="OMM39" s="180"/>
      <c r="OMN39" s="180"/>
      <c r="OMO39" s="180"/>
      <c r="OMP39" s="180"/>
      <c r="OMQ39" s="180"/>
      <c r="OMR39" s="180"/>
      <c r="OMS39" s="180"/>
      <c r="OMT39" s="180"/>
      <c r="OMU39" s="180"/>
      <c r="OMV39" s="180"/>
      <c r="OMW39" s="180"/>
      <c r="OMX39" s="180"/>
      <c r="OMY39" s="180"/>
      <c r="OMZ39" s="180"/>
      <c r="ONA39" s="180"/>
      <c r="ONB39" s="180"/>
      <c r="ONC39" s="180"/>
      <c r="OND39" s="180"/>
      <c r="ONE39" s="180"/>
      <c r="ONF39" s="180"/>
      <c r="ONG39" s="180"/>
      <c r="ONH39" s="180"/>
      <c r="ONI39" s="180"/>
      <c r="ONJ39" s="180"/>
      <c r="ONK39" s="180"/>
      <c r="ONL39" s="180"/>
      <c r="ONM39" s="180"/>
      <c r="ONN39" s="180"/>
      <c r="ONO39" s="180"/>
      <c r="ONP39" s="180"/>
      <c r="ONQ39" s="180"/>
      <c r="ONR39" s="180"/>
      <c r="ONS39" s="180"/>
      <c r="ONT39" s="180"/>
      <c r="ONU39" s="180"/>
      <c r="ONV39" s="180"/>
      <c r="ONW39" s="180"/>
      <c r="ONX39" s="180"/>
      <c r="ONY39" s="180"/>
      <c r="ONZ39" s="180"/>
      <c r="OOA39" s="180"/>
      <c r="OOB39" s="180"/>
      <c r="OOC39" s="180"/>
      <c r="OOD39" s="180"/>
      <c r="OOE39" s="180"/>
      <c r="OOF39" s="180"/>
      <c r="OOG39" s="180"/>
      <c r="OOH39" s="180"/>
      <c r="OOI39" s="180"/>
      <c r="OOJ39" s="180"/>
      <c r="OOK39" s="180"/>
      <c r="OOL39" s="180"/>
      <c r="OOM39" s="180"/>
      <c r="OON39" s="180"/>
      <c r="OOO39" s="180"/>
      <c r="OOP39" s="180"/>
      <c r="OOQ39" s="180"/>
      <c r="OOR39" s="180"/>
      <c r="OOS39" s="180"/>
      <c r="OOT39" s="180"/>
      <c r="OOU39" s="180"/>
      <c r="OOV39" s="180"/>
      <c r="OOW39" s="180"/>
      <c r="OOX39" s="180"/>
      <c r="OOY39" s="180"/>
      <c r="OOZ39" s="180"/>
      <c r="OPA39" s="180"/>
      <c r="OPB39" s="180"/>
      <c r="OPC39" s="180"/>
      <c r="OPD39" s="180"/>
      <c r="OPE39" s="180"/>
      <c r="OPF39" s="180"/>
      <c r="OPG39" s="180"/>
      <c r="OPH39" s="180"/>
      <c r="OPI39" s="180"/>
      <c r="OPJ39" s="180"/>
      <c r="OPK39" s="180"/>
      <c r="OPL39" s="180"/>
      <c r="OPM39" s="180"/>
      <c r="OPN39" s="180"/>
      <c r="OPO39" s="180"/>
      <c r="OPP39" s="180"/>
      <c r="OPQ39" s="180"/>
      <c r="OPR39" s="180"/>
      <c r="OPS39" s="180"/>
      <c r="OPT39" s="180"/>
      <c r="OPU39" s="180"/>
      <c r="OPV39" s="180"/>
      <c r="OPW39" s="180"/>
      <c r="OPX39" s="180"/>
      <c r="OPY39" s="180"/>
      <c r="OPZ39" s="180"/>
      <c r="OQA39" s="180"/>
      <c r="OQB39" s="180"/>
      <c r="OQC39" s="180"/>
      <c r="OQD39" s="180"/>
      <c r="OQE39" s="180"/>
      <c r="OQF39" s="180"/>
      <c r="OQG39" s="180"/>
      <c r="OQH39" s="180"/>
      <c r="OQI39" s="180"/>
      <c r="OQJ39" s="180"/>
      <c r="OQK39" s="180"/>
      <c r="OQL39" s="180"/>
      <c r="OQM39" s="180"/>
      <c r="OQN39" s="180"/>
      <c r="OQO39" s="180"/>
      <c r="OQP39" s="180"/>
      <c r="OQQ39" s="180"/>
      <c r="OQR39" s="180"/>
      <c r="OQS39" s="180"/>
      <c r="OQT39" s="180"/>
      <c r="OQU39" s="180"/>
      <c r="OQV39" s="180"/>
      <c r="OQW39" s="180"/>
      <c r="OQX39" s="180"/>
      <c r="OQY39" s="180"/>
      <c r="OQZ39" s="180"/>
      <c r="ORA39" s="180"/>
      <c r="ORB39" s="180"/>
      <c r="ORC39" s="180"/>
      <c r="ORD39" s="180"/>
      <c r="ORE39" s="180"/>
      <c r="ORF39" s="180"/>
      <c r="ORG39" s="180"/>
      <c r="ORH39" s="180"/>
      <c r="ORI39" s="180"/>
      <c r="ORJ39" s="180"/>
      <c r="ORK39" s="180"/>
      <c r="ORL39" s="180"/>
      <c r="ORM39" s="180"/>
      <c r="ORN39" s="180"/>
      <c r="ORO39" s="180"/>
      <c r="ORP39" s="180"/>
      <c r="ORQ39" s="180"/>
      <c r="ORR39" s="180"/>
      <c r="ORS39" s="180"/>
      <c r="ORT39" s="180"/>
      <c r="ORU39" s="180"/>
      <c r="ORV39" s="180"/>
      <c r="ORW39" s="180"/>
      <c r="ORX39" s="180"/>
      <c r="ORY39" s="180"/>
      <c r="ORZ39" s="180"/>
      <c r="OSA39" s="180"/>
      <c r="OSB39" s="180"/>
      <c r="OSC39" s="180"/>
      <c r="OSD39" s="180"/>
      <c r="OSE39" s="180"/>
      <c r="OSF39" s="180"/>
      <c r="OSG39" s="180"/>
      <c r="OSH39" s="180"/>
      <c r="OSI39" s="180"/>
      <c r="OSJ39" s="180"/>
      <c r="OSK39" s="180"/>
      <c r="OSL39" s="180"/>
      <c r="OSM39" s="180"/>
      <c r="OSN39" s="180"/>
      <c r="OSO39" s="180"/>
      <c r="OSP39" s="180"/>
      <c r="OSQ39" s="180"/>
      <c r="OSR39" s="180"/>
      <c r="OSS39" s="180"/>
      <c r="OST39" s="180"/>
      <c r="OSU39" s="180"/>
      <c r="OSV39" s="180"/>
      <c r="OSW39" s="180"/>
      <c r="OSX39" s="180"/>
      <c r="OSY39" s="180"/>
      <c r="OSZ39" s="180"/>
      <c r="OTA39" s="180"/>
      <c r="OTB39" s="180"/>
      <c r="OTC39" s="180"/>
      <c r="OTD39" s="180"/>
      <c r="OTE39" s="180"/>
      <c r="OTF39" s="180"/>
      <c r="OTG39" s="180"/>
      <c r="OTH39" s="180"/>
      <c r="OTI39" s="180"/>
      <c r="OTJ39" s="180"/>
      <c r="OTK39" s="180"/>
      <c r="OTL39" s="180"/>
      <c r="OTM39" s="180"/>
      <c r="OTN39" s="180"/>
      <c r="OTO39" s="180"/>
      <c r="OTP39" s="180"/>
      <c r="OTQ39" s="180"/>
      <c r="OTR39" s="180"/>
      <c r="OTS39" s="180"/>
      <c r="OTT39" s="180"/>
      <c r="OTU39" s="180"/>
      <c r="OTV39" s="180"/>
      <c r="OTW39" s="180"/>
      <c r="OTX39" s="180"/>
      <c r="OTY39" s="180"/>
      <c r="OTZ39" s="180"/>
      <c r="OUA39" s="180"/>
      <c r="OUB39" s="180"/>
      <c r="OUC39" s="180"/>
      <c r="OUD39" s="180"/>
      <c r="OUE39" s="180"/>
      <c r="OUF39" s="180"/>
      <c r="OUG39" s="180"/>
      <c r="OUH39" s="180"/>
      <c r="OUI39" s="180"/>
      <c r="OUJ39" s="180"/>
      <c r="OUK39" s="180"/>
      <c r="OUL39" s="180"/>
      <c r="OUM39" s="180"/>
      <c r="OUN39" s="180"/>
      <c r="OUO39" s="180"/>
      <c r="OUP39" s="180"/>
      <c r="OUQ39" s="180"/>
      <c r="OUR39" s="180"/>
      <c r="OUS39" s="180"/>
      <c r="OUT39" s="180"/>
      <c r="OUU39" s="180"/>
      <c r="OUV39" s="180"/>
      <c r="OUW39" s="180"/>
      <c r="OUX39" s="180"/>
      <c r="OUY39" s="180"/>
      <c r="OUZ39" s="180"/>
      <c r="OVA39" s="180"/>
      <c r="OVB39" s="180"/>
      <c r="OVC39" s="180"/>
      <c r="OVD39" s="180"/>
      <c r="OVE39" s="180"/>
      <c r="OVF39" s="180"/>
      <c r="OVG39" s="180"/>
      <c r="OVH39" s="180"/>
      <c r="OVI39" s="180"/>
      <c r="OVJ39" s="180"/>
      <c r="OVK39" s="180"/>
      <c r="OVL39" s="180"/>
      <c r="OVM39" s="180"/>
      <c r="OVN39" s="180"/>
      <c r="OVO39" s="180"/>
      <c r="OVP39" s="180"/>
      <c r="OVQ39" s="180"/>
      <c r="OVR39" s="180"/>
      <c r="OVS39" s="180"/>
      <c r="OVT39" s="180"/>
      <c r="OVU39" s="180"/>
      <c r="OVV39" s="180"/>
      <c r="OVW39" s="180"/>
      <c r="OVX39" s="180"/>
      <c r="OVY39" s="180"/>
      <c r="OVZ39" s="180"/>
      <c r="OWA39" s="180"/>
      <c r="OWB39" s="180"/>
      <c r="OWC39" s="180"/>
      <c r="OWD39" s="180"/>
      <c r="OWE39" s="180"/>
      <c r="OWF39" s="180"/>
      <c r="OWG39" s="180"/>
      <c r="OWH39" s="180"/>
      <c r="OWI39" s="180"/>
      <c r="OWJ39" s="180"/>
      <c r="OWK39" s="180"/>
      <c r="OWL39" s="180"/>
      <c r="OWM39" s="180"/>
      <c r="OWN39" s="180"/>
      <c r="OWO39" s="180"/>
      <c r="OWP39" s="180"/>
      <c r="OWQ39" s="180"/>
      <c r="OWR39" s="180"/>
      <c r="OWS39" s="180"/>
      <c r="OWT39" s="180"/>
      <c r="OWU39" s="180"/>
      <c r="OWV39" s="180"/>
      <c r="OWW39" s="180"/>
      <c r="OWX39" s="180"/>
      <c r="OWY39" s="180"/>
      <c r="OWZ39" s="180"/>
      <c r="OXA39" s="180"/>
      <c r="OXB39" s="180"/>
      <c r="OXC39" s="180"/>
      <c r="OXD39" s="180"/>
      <c r="OXE39" s="180"/>
      <c r="OXF39" s="180"/>
      <c r="OXG39" s="180"/>
      <c r="OXH39" s="180"/>
      <c r="OXI39" s="180"/>
      <c r="OXJ39" s="180"/>
      <c r="OXK39" s="180"/>
      <c r="OXL39" s="180"/>
      <c r="OXM39" s="180"/>
      <c r="OXN39" s="180"/>
      <c r="OXO39" s="180"/>
      <c r="OXP39" s="180"/>
      <c r="OXQ39" s="180"/>
      <c r="OXR39" s="180"/>
      <c r="OXS39" s="180"/>
      <c r="OXT39" s="180"/>
      <c r="OXU39" s="180"/>
      <c r="OXV39" s="180"/>
      <c r="OXW39" s="180"/>
      <c r="OXX39" s="180"/>
      <c r="OXY39" s="180"/>
      <c r="OXZ39" s="180"/>
      <c r="OYA39" s="180"/>
      <c r="OYB39" s="180"/>
      <c r="OYC39" s="180"/>
      <c r="OYD39" s="180"/>
      <c r="OYE39" s="180"/>
      <c r="OYF39" s="180"/>
      <c r="OYG39" s="180"/>
      <c r="OYH39" s="180"/>
      <c r="OYI39" s="180"/>
      <c r="OYJ39" s="180"/>
      <c r="OYK39" s="180"/>
      <c r="OYL39" s="180"/>
      <c r="OYM39" s="180"/>
      <c r="OYN39" s="180"/>
      <c r="OYO39" s="180"/>
      <c r="OYP39" s="180"/>
      <c r="OYQ39" s="180"/>
      <c r="OYR39" s="180"/>
      <c r="OYS39" s="180"/>
      <c r="OYT39" s="180"/>
      <c r="OYU39" s="180"/>
      <c r="OYV39" s="180"/>
      <c r="OYW39" s="180"/>
      <c r="OYX39" s="180"/>
      <c r="OYY39" s="180"/>
      <c r="OYZ39" s="180"/>
      <c r="OZA39" s="180"/>
      <c r="OZB39" s="180"/>
      <c r="OZC39" s="180"/>
      <c r="OZD39" s="180"/>
      <c r="OZE39" s="180"/>
      <c r="OZF39" s="180"/>
      <c r="OZG39" s="180"/>
      <c r="OZH39" s="180"/>
      <c r="OZI39" s="180"/>
      <c r="OZJ39" s="180"/>
      <c r="OZK39" s="180"/>
      <c r="OZL39" s="180"/>
      <c r="OZM39" s="180"/>
      <c r="OZN39" s="180"/>
      <c r="OZO39" s="180"/>
      <c r="OZP39" s="180"/>
      <c r="OZQ39" s="180"/>
      <c r="OZR39" s="180"/>
      <c r="OZS39" s="180"/>
      <c r="OZT39" s="180"/>
      <c r="OZU39" s="180"/>
      <c r="OZV39" s="180"/>
      <c r="OZW39" s="180"/>
      <c r="OZX39" s="180"/>
      <c r="OZY39" s="180"/>
      <c r="OZZ39" s="180"/>
      <c r="PAA39" s="180"/>
      <c r="PAB39" s="180"/>
      <c r="PAC39" s="180"/>
      <c r="PAD39" s="180"/>
      <c r="PAE39" s="180"/>
      <c r="PAF39" s="180"/>
      <c r="PAG39" s="180"/>
      <c r="PAH39" s="180"/>
      <c r="PAI39" s="180"/>
      <c r="PAJ39" s="180"/>
      <c r="PAK39" s="180"/>
      <c r="PAL39" s="180"/>
      <c r="PAM39" s="180"/>
      <c r="PAN39" s="180"/>
      <c r="PAO39" s="180"/>
      <c r="PAP39" s="180"/>
      <c r="PAQ39" s="180"/>
      <c r="PAR39" s="180"/>
      <c r="PAS39" s="180"/>
      <c r="PAT39" s="180"/>
      <c r="PAU39" s="180"/>
      <c r="PAV39" s="180"/>
      <c r="PAW39" s="180"/>
      <c r="PAX39" s="180"/>
      <c r="PAY39" s="180"/>
      <c r="PAZ39" s="180"/>
      <c r="PBA39" s="180"/>
      <c r="PBB39" s="180"/>
      <c r="PBC39" s="180"/>
      <c r="PBD39" s="180"/>
      <c r="PBE39" s="180"/>
      <c r="PBF39" s="180"/>
      <c r="PBG39" s="180"/>
      <c r="PBH39" s="180"/>
      <c r="PBI39" s="180"/>
      <c r="PBJ39" s="180"/>
      <c r="PBK39" s="180"/>
      <c r="PBL39" s="180"/>
      <c r="PBM39" s="180"/>
      <c r="PBN39" s="180"/>
      <c r="PBO39" s="180"/>
      <c r="PBP39" s="180"/>
      <c r="PBQ39" s="180"/>
      <c r="PBR39" s="180"/>
      <c r="PBS39" s="180"/>
      <c r="PBT39" s="180"/>
      <c r="PBU39" s="180"/>
      <c r="PBV39" s="180"/>
      <c r="PBW39" s="180"/>
      <c r="PBX39" s="180"/>
      <c r="PBY39" s="180"/>
      <c r="PBZ39" s="180"/>
      <c r="PCA39" s="180"/>
      <c r="PCB39" s="180"/>
      <c r="PCC39" s="180"/>
      <c r="PCD39" s="180"/>
      <c r="PCE39" s="180"/>
      <c r="PCF39" s="180"/>
      <c r="PCG39" s="180"/>
      <c r="PCH39" s="180"/>
      <c r="PCI39" s="180"/>
      <c r="PCJ39" s="180"/>
      <c r="PCK39" s="180"/>
      <c r="PCL39" s="180"/>
      <c r="PCM39" s="180"/>
      <c r="PCN39" s="180"/>
      <c r="PCO39" s="180"/>
      <c r="PCP39" s="180"/>
      <c r="PCQ39" s="180"/>
      <c r="PCR39" s="180"/>
      <c r="PCS39" s="180"/>
      <c r="PCT39" s="180"/>
      <c r="PCU39" s="180"/>
      <c r="PCV39" s="180"/>
      <c r="PCW39" s="180"/>
      <c r="PCX39" s="180"/>
      <c r="PCY39" s="180"/>
      <c r="PCZ39" s="180"/>
      <c r="PDA39" s="180"/>
      <c r="PDB39" s="180"/>
      <c r="PDC39" s="180"/>
      <c r="PDD39" s="180"/>
      <c r="PDE39" s="180"/>
      <c r="PDF39" s="180"/>
      <c r="PDG39" s="180"/>
      <c r="PDH39" s="180"/>
      <c r="PDI39" s="180"/>
      <c r="PDJ39" s="180"/>
      <c r="PDK39" s="180"/>
      <c r="PDL39" s="180"/>
      <c r="PDM39" s="180"/>
      <c r="PDN39" s="180"/>
      <c r="PDO39" s="180"/>
      <c r="PDP39" s="180"/>
      <c r="PDQ39" s="180"/>
      <c r="PDR39" s="180"/>
      <c r="PDS39" s="180"/>
      <c r="PDT39" s="180"/>
      <c r="PDU39" s="180"/>
      <c r="PDV39" s="180"/>
      <c r="PDW39" s="180"/>
      <c r="PDX39" s="180"/>
      <c r="PDY39" s="180"/>
      <c r="PDZ39" s="180"/>
      <c r="PEA39" s="180"/>
      <c r="PEB39" s="180"/>
      <c r="PEC39" s="180"/>
      <c r="PED39" s="180"/>
      <c r="PEE39" s="180"/>
      <c r="PEF39" s="180"/>
      <c r="PEG39" s="180"/>
      <c r="PEH39" s="180"/>
      <c r="PEI39" s="180"/>
      <c r="PEJ39" s="180"/>
      <c r="PEK39" s="180"/>
      <c r="PEL39" s="180"/>
      <c r="PEM39" s="180"/>
      <c r="PEN39" s="180"/>
      <c r="PEO39" s="180"/>
      <c r="PEP39" s="180"/>
      <c r="PEQ39" s="180"/>
      <c r="PER39" s="180"/>
      <c r="PES39" s="180"/>
      <c r="PET39" s="180"/>
      <c r="PEU39" s="180"/>
      <c r="PEV39" s="180"/>
      <c r="PEW39" s="180"/>
      <c r="PEX39" s="180"/>
      <c r="PEY39" s="180"/>
      <c r="PEZ39" s="180"/>
      <c r="PFA39" s="180"/>
      <c r="PFB39" s="180"/>
      <c r="PFC39" s="180"/>
      <c r="PFD39" s="180"/>
      <c r="PFE39" s="180"/>
      <c r="PFF39" s="180"/>
      <c r="PFG39" s="180"/>
      <c r="PFH39" s="180"/>
      <c r="PFI39" s="180"/>
      <c r="PFJ39" s="180"/>
      <c r="PFK39" s="180"/>
      <c r="PFL39" s="180"/>
      <c r="PFM39" s="180"/>
      <c r="PFN39" s="180"/>
      <c r="PFO39" s="180"/>
      <c r="PFP39" s="180"/>
      <c r="PFQ39" s="180"/>
      <c r="PFR39" s="180"/>
      <c r="PFS39" s="180"/>
      <c r="PFT39" s="180"/>
      <c r="PFU39" s="180"/>
      <c r="PFV39" s="180"/>
      <c r="PFW39" s="180"/>
      <c r="PFX39" s="180"/>
      <c r="PFY39" s="180"/>
      <c r="PFZ39" s="180"/>
      <c r="PGA39" s="180"/>
      <c r="PGB39" s="180"/>
      <c r="PGC39" s="180"/>
      <c r="PGD39" s="180"/>
      <c r="PGE39" s="180"/>
      <c r="PGF39" s="180"/>
      <c r="PGG39" s="180"/>
      <c r="PGH39" s="180"/>
      <c r="PGI39" s="180"/>
      <c r="PGJ39" s="180"/>
      <c r="PGK39" s="180"/>
      <c r="PGL39" s="180"/>
      <c r="PGM39" s="180"/>
      <c r="PGN39" s="180"/>
      <c r="PGO39" s="180"/>
      <c r="PGP39" s="180"/>
      <c r="PGQ39" s="180"/>
      <c r="PGR39" s="180"/>
      <c r="PGS39" s="180"/>
      <c r="PGT39" s="180"/>
      <c r="PGU39" s="180"/>
      <c r="PGV39" s="180"/>
      <c r="PGW39" s="180"/>
      <c r="PGX39" s="180"/>
      <c r="PGY39" s="180"/>
      <c r="PGZ39" s="180"/>
      <c r="PHA39" s="180"/>
      <c r="PHB39" s="180"/>
      <c r="PHC39" s="180"/>
      <c r="PHD39" s="180"/>
      <c r="PHE39" s="180"/>
      <c r="PHF39" s="180"/>
      <c r="PHG39" s="180"/>
      <c r="PHH39" s="180"/>
      <c r="PHI39" s="180"/>
      <c r="PHJ39" s="180"/>
      <c r="PHK39" s="180"/>
      <c r="PHL39" s="180"/>
      <c r="PHM39" s="180"/>
      <c r="PHN39" s="180"/>
      <c r="PHO39" s="180"/>
      <c r="PHP39" s="180"/>
      <c r="PHQ39" s="180"/>
      <c r="PHR39" s="180"/>
      <c r="PHS39" s="180"/>
      <c r="PHT39" s="180"/>
      <c r="PHU39" s="180"/>
      <c r="PHV39" s="180"/>
      <c r="PHW39" s="180"/>
      <c r="PHX39" s="180"/>
      <c r="PHY39" s="180"/>
      <c r="PHZ39" s="180"/>
      <c r="PIA39" s="180"/>
      <c r="PIB39" s="180"/>
      <c r="PIC39" s="180"/>
      <c r="PID39" s="180"/>
      <c r="PIE39" s="180"/>
      <c r="PIF39" s="180"/>
      <c r="PIG39" s="180"/>
      <c r="PIH39" s="180"/>
      <c r="PII39" s="180"/>
      <c r="PIJ39" s="180"/>
      <c r="PIK39" s="180"/>
      <c r="PIL39" s="180"/>
      <c r="PIM39" s="180"/>
      <c r="PIN39" s="180"/>
      <c r="PIO39" s="180"/>
      <c r="PIP39" s="180"/>
      <c r="PIQ39" s="180"/>
      <c r="PIR39" s="180"/>
      <c r="PIS39" s="180"/>
      <c r="PIT39" s="180"/>
      <c r="PIU39" s="180"/>
      <c r="PIV39" s="180"/>
      <c r="PIW39" s="180"/>
      <c r="PIX39" s="180"/>
      <c r="PIY39" s="180"/>
      <c r="PIZ39" s="180"/>
      <c r="PJA39" s="180"/>
      <c r="PJB39" s="180"/>
      <c r="PJC39" s="180"/>
      <c r="PJD39" s="180"/>
      <c r="PJE39" s="180"/>
      <c r="PJF39" s="180"/>
      <c r="PJG39" s="180"/>
      <c r="PJH39" s="180"/>
      <c r="PJI39" s="180"/>
      <c r="PJJ39" s="180"/>
      <c r="PJK39" s="180"/>
      <c r="PJL39" s="180"/>
      <c r="PJM39" s="180"/>
      <c r="PJN39" s="180"/>
      <c r="PJO39" s="180"/>
      <c r="PJP39" s="180"/>
      <c r="PJQ39" s="180"/>
      <c r="PJR39" s="180"/>
      <c r="PJS39" s="180"/>
      <c r="PJT39" s="180"/>
      <c r="PJU39" s="180"/>
      <c r="PJV39" s="180"/>
      <c r="PJW39" s="180"/>
      <c r="PJX39" s="180"/>
      <c r="PJY39" s="180"/>
      <c r="PJZ39" s="180"/>
      <c r="PKA39" s="180"/>
      <c r="PKB39" s="180"/>
      <c r="PKC39" s="180"/>
      <c r="PKD39" s="180"/>
      <c r="PKE39" s="180"/>
      <c r="PKF39" s="180"/>
      <c r="PKG39" s="180"/>
      <c r="PKH39" s="180"/>
      <c r="PKI39" s="180"/>
      <c r="PKJ39" s="180"/>
      <c r="PKK39" s="180"/>
      <c r="PKL39" s="180"/>
      <c r="PKM39" s="180"/>
      <c r="PKN39" s="180"/>
      <c r="PKO39" s="180"/>
      <c r="PKP39" s="180"/>
      <c r="PKQ39" s="180"/>
      <c r="PKR39" s="180"/>
      <c r="PKS39" s="180"/>
      <c r="PKT39" s="180"/>
      <c r="PKU39" s="180"/>
      <c r="PKV39" s="180"/>
      <c r="PKW39" s="180"/>
      <c r="PKX39" s="180"/>
      <c r="PKY39" s="180"/>
      <c r="PKZ39" s="180"/>
      <c r="PLA39" s="180"/>
      <c r="PLB39" s="180"/>
      <c r="PLC39" s="180"/>
      <c r="PLD39" s="180"/>
      <c r="PLE39" s="180"/>
      <c r="PLF39" s="180"/>
      <c r="PLG39" s="180"/>
      <c r="PLH39" s="180"/>
      <c r="PLI39" s="180"/>
      <c r="PLJ39" s="180"/>
      <c r="PLK39" s="180"/>
      <c r="PLL39" s="180"/>
      <c r="PLM39" s="180"/>
      <c r="PLN39" s="180"/>
      <c r="PLO39" s="180"/>
      <c r="PLP39" s="180"/>
      <c r="PLQ39" s="180"/>
      <c r="PLR39" s="180"/>
      <c r="PLS39" s="180"/>
      <c r="PLT39" s="180"/>
      <c r="PLU39" s="180"/>
      <c r="PLV39" s="180"/>
      <c r="PLW39" s="180"/>
      <c r="PLX39" s="180"/>
      <c r="PLY39" s="180"/>
      <c r="PLZ39" s="180"/>
      <c r="PMA39" s="180"/>
      <c r="PMB39" s="180"/>
      <c r="PMC39" s="180"/>
      <c r="PMD39" s="180"/>
      <c r="PME39" s="180"/>
      <c r="PMF39" s="180"/>
      <c r="PMG39" s="180"/>
      <c r="PMH39" s="180"/>
      <c r="PMI39" s="180"/>
      <c r="PMJ39" s="180"/>
      <c r="PMK39" s="180"/>
      <c r="PML39" s="180"/>
      <c r="PMM39" s="180"/>
      <c r="PMN39" s="180"/>
      <c r="PMO39" s="180"/>
      <c r="PMP39" s="180"/>
      <c r="PMQ39" s="180"/>
      <c r="PMR39" s="180"/>
      <c r="PMS39" s="180"/>
      <c r="PMT39" s="180"/>
      <c r="PMU39" s="180"/>
      <c r="PMV39" s="180"/>
      <c r="PMW39" s="180"/>
      <c r="PMX39" s="180"/>
      <c r="PMY39" s="180"/>
      <c r="PMZ39" s="180"/>
      <c r="PNA39" s="180"/>
      <c r="PNB39" s="180"/>
      <c r="PNC39" s="180"/>
      <c r="PND39" s="180"/>
      <c r="PNE39" s="180"/>
      <c r="PNF39" s="180"/>
      <c r="PNG39" s="180"/>
      <c r="PNH39" s="180"/>
      <c r="PNI39" s="180"/>
      <c r="PNJ39" s="180"/>
      <c r="PNK39" s="180"/>
      <c r="PNL39" s="180"/>
      <c r="PNM39" s="180"/>
      <c r="PNN39" s="180"/>
      <c r="PNO39" s="180"/>
      <c r="PNP39" s="180"/>
      <c r="PNQ39" s="180"/>
      <c r="PNR39" s="180"/>
      <c r="PNS39" s="180"/>
      <c r="PNT39" s="180"/>
      <c r="PNU39" s="180"/>
      <c r="PNV39" s="180"/>
      <c r="PNW39" s="180"/>
      <c r="PNX39" s="180"/>
      <c r="PNY39" s="180"/>
      <c r="PNZ39" s="180"/>
      <c r="POA39" s="180"/>
      <c r="POB39" s="180"/>
      <c r="POC39" s="180"/>
      <c r="POD39" s="180"/>
      <c r="POE39" s="180"/>
      <c r="POF39" s="180"/>
      <c r="POG39" s="180"/>
      <c r="POH39" s="180"/>
      <c r="POI39" s="180"/>
      <c r="POJ39" s="180"/>
      <c r="POK39" s="180"/>
      <c r="POL39" s="180"/>
      <c r="POM39" s="180"/>
      <c r="PON39" s="180"/>
      <c r="POO39" s="180"/>
      <c r="POP39" s="180"/>
      <c r="POQ39" s="180"/>
      <c r="POR39" s="180"/>
      <c r="POS39" s="180"/>
      <c r="POT39" s="180"/>
      <c r="POU39" s="180"/>
      <c r="POV39" s="180"/>
      <c r="POW39" s="180"/>
      <c r="POX39" s="180"/>
      <c r="POY39" s="180"/>
      <c r="POZ39" s="180"/>
      <c r="PPA39" s="180"/>
      <c r="PPB39" s="180"/>
      <c r="PPC39" s="180"/>
      <c r="PPD39" s="180"/>
      <c r="PPE39" s="180"/>
      <c r="PPF39" s="180"/>
      <c r="PPG39" s="180"/>
      <c r="PPH39" s="180"/>
      <c r="PPI39" s="180"/>
      <c r="PPJ39" s="180"/>
      <c r="PPK39" s="180"/>
      <c r="PPL39" s="180"/>
      <c r="PPM39" s="180"/>
      <c r="PPN39" s="180"/>
      <c r="PPO39" s="180"/>
      <c r="PPP39" s="180"/>
      <c r="PPQ39" s="180"/>
      <c r="PPR39" s="180"/>
      <c r="PPS39" s="180"/>
      <c r="PPT39" s="180"/>
      <c r="PPU39" s="180"/>
      <c r="PPV39" s="180"/>
      <c r="PPW39" s="180"/>
      <c r="PPX39" s="180"/>
      <c r="PPY39" s="180"/>
      <c r="PPZ39" s="180"/>
      <c r="PQA39" s="180"/>
      <c r="PQB39" s="180"/>
      <c r="PQC39" s="180"/>
      <c r="PQD39" s="180"/>
      <c r="PQE39" s="180"/>
      <c r="PQF39" s="180"/>
      <c r="PQG39" s="180"/>
      <c r="PQH39" s="180"/>
      <c r="PQI39" s="180"/>
      <c r="PQJ39" s="180"/>
      <c r="PQK39" s="180"/>
      <c r="PQL39" s="180"/>
      <c r="PQM39" s="180"/>
      <c r="PQN39" s="180"/>
      <c r="PQO39" s="180"/>
      <c r="PQP39" s="180"/>
      <c r="PQQ39" s="180"/>
      <c r="PQR39" s="180"/>
      <c r="PQS39" s="180"/>
      <c r="PQT39" s="180"/>
      <c r="PQU39" s="180"/>
      <c r="PQV39" s="180"/>
      <c r="PQW39" s="180"/>
      <c r="PQX39" s="180"/>
      <c r="PQY39" s="180"/>
      <c r="PQZ39" s="180"/>
      <c r="PRA39" s="180"/>
      <c r="PRB39" s="180"/>
      <c r="PRC39" s="180"/>
      <c r="PRD39" s="180"/>
      <c r="PRE39" s="180"/>
      <c r="PRF39" s="180"/>
      <c r="PRG39" s="180"/>
      <c r="PRH39" s="180"/>
      <c r="PRI39" s="180"/>
      <c r="PRJ39" s="180"/>
      <c r="PRK39" s="180"/>
      <c r="PRL39" s="180"/>
      <c r="PRM39" s="180"/>
      <c r="PRN39" s="180"/>
      <c r="PRO39" s="180"/>
      <c r="PRP39" s="180"/>
      <c r="PRQ39" s="180"/>
      <c r="PRR39" s="180"/>
      <c r="PRS39" s="180"/>
      <c r="PRT39" s="180"/>
      <c r="PRU39" s="180"/>
      <c r="PRV39" s="180"/>
      <c r="PRW39" s="180"/>
      <c r="PRX39" s="180"/>
      <c r="PRY39" s="180"/>
      <c r="PRZ39" s="180"/>
      <c r="PSA39" s="180"/>
      <c r="PSB39" s="180"/>
      <c r="PSC39" s="180"/>
      <c r="PSD39" s="180"/>
      <c r="PSE39" s="180"/>
      <c r="PSF39" s="180"/>
      <c r="PSG39" s="180"/>
      <c r="PSH39" s="180"/>
      <c r="PSI39" s="180"/>
      <c r="PSJ39" s="180"/>
      <c r="PSK39" s="180"/>
      <c r="PSL39" s="180"/>
      <c r="PSM39" s="180"/>
      <c r="PSN39" s="180"/>
      <c r="PSO39" s="180"/>
      <c r="PSP39" s="180"/>
      <c r="PSQ39" s="180"/>
      <c r="PSR39" s="180"/>
      <c r="PSS39" s="180"/>
      <c r="PST39" s="180"/>
      <c r="PSU39" s="180"/>
      <c r="PSV39" s="180"/>
      <c r="PSW39" s="180"/>
      <c r="PSX39" s="180"/>
      <c r="PSY39" s="180"/>
      <c r="PSZ39" s="180"/>
      <c r="PTA39" s="180"/>
      <c r="PTB39" s="180"/>
      <c r="PTC39" s="180"/>
      <c r="PTD39" s="180"/>
      <c r="PTE39" s="180"/>
      <c r="PTF39" s="180"/>
      <c r="PTG39" s="180"/>
      <c r="PTH39" s="180"/>
      <c r="PTI39" s="180"/>
      <c r="PTJ39" s="180"/>
      <c r="PTK39" s="180"/>
      <c r="PTL39" s="180"/>
      <c r="PTM39" s="180"/>
      <c r="PTN39" s="180"/>
      <c r="PTO39" s="180"/>
      <c r="PTP39" s="180"/>
      <c r="PTQ39" s="180"/>
      <c r="PTR39" s="180"/>
      <c r="PTS39" s="180"/>
      <c r="PTT39" s="180"/>
      <c r="PTU39" s="180"/>
      <c r="PTV39" s="180"/>
      <c r="PTW39" s="180"/>
      <c r="PTX39" s="180"/>
      <c r="PTY39" s="180"/>
      <c r="PTZ39" s="180"/>
      <c r="PUA39" s="180"/>
      <c r="PUB39" s="180"/>
      <c r="PUC39" s="180"/>
      <c r="PUD39" s="180"/>
      <c r="PUE39" s="180"/>
      <c r="PUF39" s="180"/>
      <c r="PUG39" s="180"/>
      <c r="PUH39" s="180"/>
      <c r="PUI39" s="180"/>
      <c r="PUJ39" s="180"/>
      <c r="PUK39" s="180"/>
      <c r="PUL39" s="180"/>
      <c r="PUM39" s="180"/>
      <c r="PUN39" s="180"/>
      <c r="PUO39" s="180"/>
      <c r="PUP39" s="180"/>
      <c r="PUQ39" s="180"/>
      <c r="PUR39" s="180"/>
      <c r="PUS39" s="180"/>
      <c r="PUT39" s="180"/>
      <c r="PUU39" s="180"/>
      <c r="PUV39" s="180"/>
      <c r="PUW39" s="180"/>
      <c r="PUX39" s="180"/>
      <c r="PUY39" s="180"/>
      <c r="PUZ39" s="180"/>
      <c r="PVA39" s="180"/>
      <c r="PVB39" s="180"/>
      <c r="PVC39" s="180"/>
      <c r="PVD39" s="180"/>
      <c r="PVE39" s="180"/>
      <c r="PVF39" s="180"/>
      <c r="PVG39" s="180"/>
      <c r="PVH39" s="180"/>
      <c r="PVI39" s="180"/>
      <c r="PVJ39" s="180"/>
      <c r="PVK39" s="180"/>
      <c r="PVL39" s="180"/>
      <c r="PVM39" s="180"/>
      <c r="PVN39" s="180"/>
      <c r="PVO39" s="180"/>
      <c r="PVP39" s="180"/>
      <c r="PVQ39" s="180"/>
      <c r="PVR39" s="180"/>
      <c r="PVS39" s="180"/>
      <c r="PVT39" s="180"/>
      <c r="PVU39" s="180"/>
      <c r="PVV39" s="180"/>
      <c r="PVW39" s="180"/>
      <c r="PVX39" s="180"/>
      <c r="PVY39" s="180"/>
      <c r="PVZ39" s="180"/>
      <c r="PWA39" s="180"/>
      <c r="PWB39" s="180"/>
      <c r="PWC39" s="180"/>
      <c r="PWD39" s="180"/>
      <c r="PWE39" s="180"/>
      <c r="PWF39" s="180"/>
      <c r="PWG39" s="180"/>
      <c r="PWH39" s="180"/>
      <c r="PWI39" s="180"/>
      <c r="PWJ39" s="180"/>
      <c r="PWK39" s="180"/>
      <c r="PWL39" s="180"/>
      <c r="PWM39" s="180"/>
      <c r="PWN39" s="180"/>
      <c r="PWO39" s="180"/>
      <c r="PWP39" s="180"/>
      <c r="PWQ39" s="180"/>
      <c r="PWR39" s="180"/>
      <c r="PWS39" s="180"/>
      <c r="PWT39" s="180"/>
      <c r="PWU39" s="180"/>
      <c r="PWV39" s="180"/>
      <c r="PWW39" s="180"/>
      <c r="PWX39" s="180"/>
      <c r="PWY39" s="180"/>
      <c r="PWZ39" s="180"/>
      <c r="PXA39" s="180"/>
      <c r="PXB39" s="180"/>
      <c r="PXC39" s="180"/>
      <c r="PXD39" s="180"/>
      <c r="PXE39" s="180"/>
      <c r="PXF39" s="180"/>
      <c r="PXG39" s="180"/>
      <c r="PXH39" s="180"/>
      <c r="PXI39" s="180"/>
      <c r="PXJ39" s="180"/>
      <c r="PXK39" s="180"/>
      <c r="PXL39" s="180"/>
      <c r="PXM39" s="180"/>
      <c r="PXN39" s="180"/>
      <c r="PXO39" s="180"/>
      <c r="PXP39" s="180"/>
      <c r="PXQ39" s="180"/>
      <c r="PXR39" s="180"/>
      <c r="PXS39" s="180"/>
      <c r="PXT39" s="180"/>
      <c r="PXU39" s="180"/>
      <c r="PXV39" s="180"/>
      <c r="PXW39" s="180"/>
      <c r="PXX39" s="180"/>
      <c r="PXY39" s="180"/>
      <c r="PXZ39" s="180"/>
      <c r="PYA39" s="180"/>
      <c r="PYB39" s="180"/>
      <c r="PYC39" s="180"/>
      <c r="PYD39" s="180"/>
      <c r="PYE39" s="180"/>
      <c r="PYF39" s="180"/>
      <c r="PYG39" s="180"/>
      <c r="PYH39" s="180"/>
      <c r="PYI39" s="180"/>
      <c r="PYJ39" s="180"/>
      <c r="PYK39" s="180"/>
      <c r="PYL39" s="180"/>
      <c r="PYM39" s="180"/>
      <c r="PYN39" s="180"/>
      <c r="PYO39" s="180"/>
      <c r="PYP39" s="180"/>
      <c r="PYQ39" s="180"/>
      <c r="PYR39" s="180"/>
      <c r="PYS39" s="180"/>
      <c r="PYT39" s="180"/>
      <c r="PYU39" s="180"/>
      <c r="PYV39" s="180"/>
      <c r="PYW39" s="180"/>
      <c r="PYX39" s="180"/>
      <c r="PYY39" s="180"/>
      <c r="PYZ39" s="180"/>
      <c r="PZA39" s="180"/>
      <c r="PZB39" s="180"/>
      <c r="PZC39" s="180"/>
      <c r="PZD39" s="180"/>
      <c r="PZE39" s="180"/>
      <c r="PZF39" s="180"/>
      <c r="PZG39" s="180"/>
      <c r="PZH39" s="180"/>
      <c r="PZI39" s="180"/>
      <c r="PZJ39" s="180"/>
      <c r="PZK39" s="180"/>
      <c r="PZL39" s="180"/>
      <c r="PZM39" s="180"/>
      <c r="PZN39" s="180"/>
      <c r="PZO39" s="180"/>
      <c r="PZP39" s="180"/>
      <c r="PZQ39" s="180"/>
      <c r="PZR39" s="180"/>
      <c r="PZS39" s="180"/>
      <c r="PZT39" s="180"/>
      <c r="PZU39" s="180"/>
      <c r="PZV39" s="180"/>
      <c r="PZW39" s="180"/>
      <c r="PZX39" s="180"/>
      <c r="PZY39" s="180"/>
      <c r="PZZ39" s="180"/>
      <c r="QAA39" s="180"/>
      <c r="QAB39" s="180"/>
      <c r="QAC39" s="180"/>
      <c r="QAD39" s="180"/>
      <c r="QAE39" s="180"/>
      <c r="QAF39" s="180"/>
      <c r="QAG39" s="180"/>
      <c r="QAH39" s="180"/>
      <c r="QAI39" s="180"/>
      <c r="QAJ39" s="180"/>
      <c r="QAK39" s="180"/>
      <c r="QAL39" s="180"/>
      <c r="QAM39" s="180"/>
      <c r="QAN39" s="180"/>
      <c r="QAO39" s="180"/>
      <c r="QAP39" s="180"/>
      <c r="QAQ39" s="180"/>
      <c r="QAR39" s="180"/>
      <c r="QAS39" s="180"/>
      <c r="QAT39" s="180"/>
      <c r="QAU39" s="180"/>
      <c r="QAV39" s="180"/>
      <c r="QAW39" s="180"/>
      <c r="QAX39" s="180"/>
      <c r="QAY39" s="180"/>
      <c r="QAZ39" s="180"/>
      <c r="QBA39" s="180"/>
      <c r="QBB39" s="180"/>
      <c r="QBC39" s="180"/>
      <c r="QBD39" s="180"/>
      <c r="QBE39" s="180"/>
      <c r="QBF39" s="180"/>
      <c r="QBG39" s="180"/>
      <c r="QBH39" s="180"/>
      <c r="QBI39" s="180"/>
      <c r="QBJ39" s="180"/>
      <c r="QBK39" s="180"/>
      <c r="QBL39" s="180"/>
      <c r="QBM39" s="180"/>
      <c r="QBN39" s="180"/>
      <c r="QBO39" s="180"/>
      <c r="QBP39" s="180"/>
      <c r="QBQ39" s="180"/>
      <c r="QBR39" s="180"/>
      <c r="QBS39" s="180"/>
      <c r="QBT39" s="180"/>
      <c r="QBU39" s="180"/>
      <c r="QBV39" s="180"/>
      <c r="QBW39" s="180"/>
      <c r="QBX39" s="180"/>
      <c r="QBY39" s="180"/>
      <c r="QBZ39" s="180"/>
      <c r="QCA39" s="180"/>
      <c r="QCB39" s="180"/>
      <c r="QCC39" s="180"/>
      <c r="QCD39" s="180"/>
      <c r="QCE39" s="180"/>
      <c r="QCF39" s="180"/>
      <c r="QCG39" s="180"/>
      <c r="QCH39" s="180"/>
      <c r="QCI39" s="180"/>
      <c r="QCJ39" s="180"/>
      <c r="QCK39" s="180"/>
      <c r="QCL39" s="180"/>
      <c r="QCM39" s="180"/>
      <c r="QCN39" s="180"/>
      <c r="QCO39" s="180"/>
      <c r="QCP39" s="180"/>
      <c r="QCQ39" s="180"/>
      <c r="QCR39" s="180"/>
      <c r="QCS39" s="180"/>
      <c r="QCT39" s="180"/>
      <c r="QCU39" s="180"/>
      <c r="QCV39" s="180"/>
      <c r="QCW39" s="180"/>
      <c r="QCX39" s="180"/>
      <c r="QCY39" s="180"/>
      <c r="QCZ39" s="180"/>
      <c r="QDA39" s="180"/>
      <c r="QDB39" s="180"/>
      <c r="QDC39" s="180"/>
      <c r="QDD39" s="180"/>
      <c r="QDE39" s="180"/>
      <c r="QDF39" s="180"/>
      <c r="QDG39" s="180"/>
      <c r="QDH39" s="180"/>
      <c r="QDI39" s="180"/>
      <c r="QDJ39" s="180"/>
      <c r="QDK39" s="180"/>
      <c r="QDL39" s="180"/>
      <c r="QDM39" s="180"/>
      <c r="QDN39" s="180"/>
      <c r="QDO39" s="180"/>
      <c r="QDP39" s="180"/>
      <c r="QDQ39" s="180"/>
      <c r="QDR39" s="180"/>
      <c r="QDS39" s="180"/>
      <c r="QDT39" s="180"/>
      <c r="QDU39" s="180"/>
      <c r="QDV39" s="180"/>
      <c r="QDW39" s="180"/>
      <c r="QDX39" s="180"/>
      <c r="QDY39" s="180"/>
      <c r="QDZ39" s="180"/>
      <c r="QEA39" s="180"/>
      <c r="QEB39" s="180"/>
      <c r="QEC39" s="180"/>
      <c r="QED39" s="180"/>
      <c r="QEE39" s="180"/>
      <c r="QEF39" s="180"/>
      <c r="QEG39" s="180"/>
      <c r="QEH39" s="180"/>
      <c r="QEI39" s="180"/>
      <c r="QEJ39" s="180"/>
      <c r="QEK39" s="180"/>
      <c r="QEL39" s="180"/>
      <c r="QEM39" s="180"/>
      <c r="QEN39" s="180"/>
      <c r="QEO39" s="180"/>
      <c r="QEP39" s="180"/>
      <c r="QEQ39" s="180"/>
      <c r="QER39" s="180"/>
      <c r="QES39" s="180"/>
      <c r="QET39" s="180"/>
      <c r="QEU39" s="180"/>
      <c r="QEV39" s="180"/>
      <c r="QEW39" s="180"/>
      <c r="QEX39" s="180"/>
      <c r="QEY39" s="180"/>
      <c r="QEZ39" s="180"/>
      <c r="QFA39" s="180"/>
      <c r="QFB39" s="180"/>
      <c r="QFC39" s="180"/>
      <c r="QFD39" s="180"/>
      <c r="QFE39" s="180"/>
      <c r="QFF39" s="180"/>
      <c r="QFG39" s="180"/>
      <c r="QFH39" s="180"/>
      <c r="QFI39" s="180"/>
      <c r="QFJ39" s="180"/>
      <c r="QFK39" s="180"/>
      <c r="QFL39" s="180"/>
      <c r="QFM39" s="180"/>
      <c r="QFN39" s="180"/>
      <c r="QFO39" s="180"/>
      <c r="QFP39" s="180"/>
      <c r="QFQ39" s="180"/>
      <c r="QFR39" s="180"/>
      <c r="QFS39" s="180"/>
      <c r="QFT39" s="180"/>
      <c r="QFU39" s="180"/>
      <c r="QFV39" s="180"/>
      <c r="QFW39" s="180"/>
      <c r="QFX39" s="180"/>
      <c r="QFY39" s="180"/>
      <c r="QFZ39" s="180"/>
      <c r="QGA39" s="180"/>
      <c r="QGB39" s="180"/>
      <c r="QGC39" s="180"/>
      <c r="QGD39" s="180"/>
      <c r="QGE39" s="180"/>
      <c r="QGF39" s="180"/>
      <c r="QGG39" s="180"/>
      <c r="QGH39" s="180"/>
      <c r="QGI39" s="180"/>
      <c r="QGJ39" s="180"/>
      <c r="QGK39" s="180"/>
      <c r="QGL39" s="180"/>
      <c r="QGM39" s="180"/>
      <c r="QGN39" s="180"/>
      <c r="QGO39" s="180"/>
      <c r="QGP39" s="180"/>
      <c r="QGQ39" s="180"/>
      <c r="QGR39" s="180"/>
      <c r="QGS39" s="180"/>
      <c r="QGT39" s="180"/>
      <c r="QGU39" s="180"/>
      <c r="QGV39" s="180"/>
      <c r="QGW39" s="180"/>
      <c r="QGX39" s="180"/>
      <c r="QGY39" s="180"/>
      <c r="QGZ39" s="180"/>
      <c r="QHA39" s="180"/>
      <c r="QHB39" s="180"/>
      <c r="QHC39" s="180"/>
      <c r="QHD39" s="180"/>
      <c r="QHE39" s="180"/>
      <c r="QHF39" s="180"/>
      <c r="QHG39" s="180"/>
      <c r="QHH39" s="180"/>
      <c r="QHI39" s="180"/>
      <c r="QHJ39" s="180"/>
      <c r="QHK39" s="180"/>
      <c r="QHL39" s="180"/>
      <c r="QHM39" s="180"/>
      <c r="QHN39" s="180"/>
      <c r="QHO39" s="180"/>
      <c r="QHP39" s="180"/>
      <c r="QHQ39" s="180"/>
      <c r="QHR39" s="180"/>
      <c r="QHS39" s="180"/>
      <c r="QHT39" s="180"/>
      <c r="QHU39" s="180"/>
      <c r="QHV39" s="180"/>
      <c r="QHW39" s="180"/>
      <c r="QHX39" s="180"/>
      <c r="QHY39" s="180"/>
      <c r="QHZ39" s="180"/>
      <c r="QIA39" s="180"/>
      <c r="QIB39" s="180"/>
      <c r="QIC39" s="180"/>
      <c r="QID39" s="180"/>
      <c r="QIE39" s="180"/>
      <c r="QIF39" s="180"/>
      <c r="QIG39" s="180"/>
      <c r="QIH39" s="180"/>
      <c r="QII39" s="180"/>
      <c r="QIJ39" s="180"/>
      <c r="QIK39" s="180"/>
      <c r="QIL39" s="180"/>
      <c r="QIM39" s="180"/>
      <c r="QIN39" s="180"/>
      <c r="QIO39" s="180"/>
      <c r="QIP39" s="180"/>
      <c r="QIQ39" s="180"/>
      <c r="QIR39" s="180"/>
      <c r="QIS39" s="180"/>
      <c r="QIT39" s="180"/>
      <c r="QIU39" s="180"/>
      <c r="QIV39" s="180"/>
      <c r="QIW39" s="180"/>
      <c r="QIX39" s="180"/>
      <c r="QIY39" s="180"/>
      <c r="QIZ39" s="180"/>
      <c r="QJA39" s="180"/>
      <c r="QJB39" s="180"/>
      <c r="QJC39" s="180"/>
      <c r="QJD39" s="180"/>
      <c r="QJE39" s="180"/>
      <c r="QJF39" s="180"/>
      <c r="QJG39" s="180"/>
      <c r="QJH39" s="180"/>
      <c r="QJI39" s="180"/>
      <c r="QJJ39" s="180"/>
      <c r="QJK39" s="180"/>
      <c r="QJL39" s="180"/>
      <c r="QJM39" s="180"/>
      <c r="QJN39" s="180"/>
      <c r="QJO39" s="180"/>
      <c r="QJP39" s="180"/>
      <c r="QJQ39" s="180"/>
      <c r="QJR39" s="180"/>
      <c r="QJS39" s="180"/>
      <c r="QJT39" s="180"/>
      <c r="QJU39" s="180"/>
      <c r="QJV39" s="180"/>
      <c r="QJW39" s="180"/>
      <c r="QJX39" s="180"/>
      <c r="QJY39" s="180"/>
      <c r="QJZ39" s="180"/>
      <c r="QKA39" s="180"/>
      <c r="QKB39" s="180"/>
      <c r="QKC39" s="180"/>
      <c r="QKD39" s="180"/>
      <c r="QKE39" s="180"/>
      <c r="QKF39" s="180"/>
      <c r="QKG39" s="180"/>
      <c r="QKH39" s="180"/>
      <c r="QKI39" s="180"/>
      <c r="QKJ39" s="180"/>
      <c r="QKK39" s="180"/>
      <c r="QKL39" s="180"/>
      <c r="QKM39" s="180"/>
      <c r="QKN39" s="180"/>
      <c r="QKO39" s="180"/>
      <c r="QKP39" s="180"/>
      <c r="QKQ39" s="180"/>
      <c r="QKR39" s="180"/>
      <c r="QKS39" s="180"/>
      <c r="QKT39" s="180"/>
      <c r="QKU39" s="180"/>
      <c r="QKV39" s="180"/>
      <c r="QKW39" s="180"/>
      <c r="QKX39" s="180"/>
      <c r="QKY39" s="180"/>
      <c r="QKZ39" s="180"/>
      <c r="QLA39" s="180"/>
      <c r="QLB39" s="180"/>
      <c r="QLC39" s="180"/>
      <c r="QLD39" s="180"/>
      <c r="QLE39" s="180"/>
      <c r="QLF39" s="180"/>
      <c r="QLG39" s="180"/>
      <c r="QLH39" s="180"/>
      <c r="QLI39" s="180"/>
      <c r="QLJ39" s="180"/>
      <c r="QLK39" s="180"/>
      <c r="QLL39" s="180"/>
      <c r="QLM39" s="180"/>
      <c r="QLN39" s="180"/>
      <c r="QLO39" s="180"/>
      <c r="QLP39" s="180"/>
      <c r="QLQ39" s="180"/>
      <c r="QLR39" s="180"/>
      <c r="QLS39" s="180"/>
      <c r="QLT39" s="180"/>
      <c r="QLU39" s="180"/>
      <c r="QLV39" s="180"/>
      <c r="QLW39" s="180"/>
      <c r="QLX39" s="180"/>
      <c r="QLY39" s="180"/>
      <c r="QLZ39" s="180"/>
      <c r="QMA39" s="180"/>
      <c r="QMB39" s="180"/>
      <c r="QMC39" s="180"/>
      <c r="QMD39" s="180"/>
      <c r="QME39" s="180"/>
      <c r="QMF39" s="180"/>
      <c r="QMG39" s="180"/>
      <c r="QMH39" s="180"/>
      <c r="QMI39" s="180"/>
      <c r="QMJ39" s="180"/>
      <c r="QMK39" s="180"/>
      <c r="QML39" s="180"/>
      <c r="QMM39" s="180"/>
      <c r="QMN39" s="180"/>
      <c r="QMO39" s="180"/>
      <c r="QMP39" s="180"/>
      <c r="QMQ39" s="180"/>
      <c r="QMR39" s="180"/>
      <c r="QMS39" s="180"/>
      <c r="QMT39" s="180"/>
      <c r="QMU39" s="180"/>
      <c r="QMV39" s="180"/>
      <c r="QMW39" s="180"/>
      <c r="QMX39" s="180"/>
      <c r="QMY39" s="180"/>
      <c r="QMZ39" s="180"/>
      <c r="QNA39" s="180"/>
      <c r="QNB39" s="180"/>
      <c r="QNC39" s="180"/>
      <c r="QND39" s="180"/>
      <c r="QNE39" s="180"/>
      <c r="QNF39" s="180"/>
      <c r="QNG39" s="180"/>
      <c r="QNH39" s="180"/>
      <c r="QNI39" s="180"/>
      <c r="QNJ39" s="180"/>
      <c r="QNK39" s="180"/>
      <c r="QNL39" s="180"/>
      <c r="QNM39" s="180"/>
      <c r="QNN39" s="180"/>
      <c r="QNO39" s="180"/>
      <c r="QNP39" s="180"/>
      <c r="QNQ39" s="180"/>
      <c r="QNR39" s="180"/>
      <c r="QNS39" s="180"/>
      <c r="QNT39" s="180"/>
      <c r="QNU39" s="180"/>
      <c r="QNV39" s="180"/>
      <c r="QNW39" s="180"/>
      <c r="QNX39" s="180"/>
      <c r="QNY39" s="180"/>
      <c r="QNZ39" s="180"/>
      <c r="QOA39" s="180"/>
      <c r="QOB39" s="180"/>
      <c r="QOC39" s="180"/>
      <c r="QOD39" s="180"/>
      <c r="QOE39" s="180"/>
      <c r="QOF39" s="180"/>
      <c r="QOG39" s="180"/>
      <c r="QOH39" s="180"/>
      <c r="QOI39" s="180"/>
      <c r="QOJ39" s="180"/>
      <c r="QOK39" s="180"/>
      <c r="QOL39" s="180"/>
      <c r="QOM39" s="180"/>
      <c r="QON39" s="180"/>
      <c r="QOO39" s="180"/>
      <c r="QOP39" s="180"/>
      <c r="QOQ39" s="180"/>
      <c r="QOR39" s="180"/>
      <c r="QOS39" s="180"/>
      <c r="QOT39" s="180"/>
      <c r="QOU39" s="180"/>
      <c r="QOV39" s="180"/>
      <c r="QOW39" s="180"/>
      <c r="QOX39" s="180"/>
      <c r="QOY39" s="180"/>
      <c r="QOZ39" s="180"/>
      <c r="QPA39" s="180"/>
      <c r="QPB39" s="180"/>
      <c r="QPC39" s="180"/>
      <c r="QPD39" s="180"/>
      <c r="QPE39" s="180"/>
      <c r="QPF39" s="180"/>
      <c r="QPG39" s="180"/>
      <c r="QPH39" s="180"/>
      <c r="QPI39" s="180"/>
      <c r="QPJ39" s="180"/>
      <c r="QPK39" s="180"/>
      <c r="QPL39" s="180"/>
      <c r="QPM39" s="180"/>
      <c r="QPN39" s="180"/>
      <c r="QPO39" s="180"/>
      <c r="QPP39" s="180"/>
      <c r="QPQ39" s="180"/>
      <c r="QPR39" s="180"/>
      <c r="QPS39" s="180"/>
      <c r="QPT39" s="180"/>
      <c r="QPU39" s="180"/>
      <c r="QPV39" s="180"/>
      <c r="QPW39" s="180"/>
      <c r="QPX39" s="180"/>
      <c r="QPY39" s="180"/>
      <c r="QPZ39" s="180"/>
      <c r="QQA39" s="180"/>
      <c r="QQB39" s="180"/>
      <c r="QQC39" s="180"/>
      <c r="QQD39" s="180"/>
      <c r="QQE39" s="180"/>
      <c r="QQF39" s="180"/>
      <c r="QQG39" s="180"/>
      <c r="QQH39" s="180"/>
      <c r="QQI39" s="180"/>
      <c r="QQJ39" s="180"/>
      <c r="QQK39" s="180"/>
      <c r="QQL39" s="180"/>
      <c r="QQM39" s="180"/>
      <c r="QQN39" s="180"/>
      <c r="QQO39" s="180"/>
      <c r="QQP39" s="180"/>
      <c r="QQQ39" s="180"/>
      <c r="QQR39" s="180"/>
      <c r="QQS39" s="180"/>
      <c r="QQT39" s="180"/>
      <c r="QQU39" s="180"/>
      <c r="QQV39" s="180"/>
      <c r="QQW39" s="180"/>
      <c r="QQX39" s="180"/>
      <c r="QQY39" s="180"/>
      <c r="QQZ39" s="180"/>
      <c r="QRA39" s="180"/>
      <c r="QRB39" s="180"/>
      <c r="QRC39" s="180"/>
      <c r="QRD39" s="180"/>
      <c r="QRE39" s="180"/>
      <c r="QRF39" s="180"/>
      <c r="QRG39" s="180"/>
      <c r="QRH39" s="180"/>
      <c r="QRI39" s="180"/>
      <c r="QRJ39" s="180"/>
      <c r="QRK39" s="180"/>
      <c r="QRL39" s="180"/>
      <c r="QRM39" s="180"/>
      <c r="QRN39" s="180"/>
      <c r="QRO39" s="180"/>
      <c r="QRP39" s="180"/>
      <c r="QRQ39" s="180"/>
      <c r="QRR39" s="180"/>
      <c r="QRS39" s="180"/>
      <c r="QRT39" s="180"/>
      <c r="QRU39" s="180"/>
      <c r="QRV39" s="180"/>
      <c r="QRW39" s="180"/>
      <c r="QRX39" s="180"/>
      <c r="QRY39" s="180"/>
      <c r="QRZ39" s="180"/>
      <c r="QSA39" s="180"/>
      <c r="QSB39" s="180"/>
      <c r="QSC39" s="180"/>
      <c r="QSD39" s="180"/>
      <c r="QSE39" s="180"/>
      <c r="QSF39" s="180"/>
      <c r="QSG39" s="180"/>
      <c r="QSH39" s="180"/>
      <c r="QSI39" s="180"/>
      <c r="QSJ39" s="180"/>
      <c r="QSK39" s="180"/>
      <c r="QSL39" s="180"/>
      <c r="QSM39" s="180"/>
      <c r="QSN39" s="180"/>
      <c r="QSO39" s="180"/>
      <c r="QSP39" s="180"/>
      <c r="QSQ39" s="180"/>
      <c r="QSR39" s="180"/>
      <c r="QSS39" s="180"/>
      <c r="QST39" s="180"/>
      <c r="QSU39" s="180"/>
      <c r="QSV39" s="180"/>
      <c r="QSW39" s="180"/>
      <c r="QSX39" s="180"/>
      <c r="QSY39" s="180"/>
      <c r="QSZ39" s="180"/>
      <c r="QTA39" s="180"/>
      <c r="QTB39" s="180"/>
      <c r="QTC39" s="180"/>
      <c r="QTD39" s="180"/>
      <c r="QTE39" s="180"/>
      <c r="QTF39" s="180"/>
      <c r="QTG39" s="180"/>
      <c r="QTH39" s="180"/>
      <c r="QTI39" s="180"/>
      <c r="QTJ39" s="180"/>
      <c r="QTK39" s="180"/>
      <c r="QTL39" s="180"/>
      <c r="QTM39" s="180"/>
      <c r="QTN39" s="180"/>
      <c r="QTO39" s="180"/>
      <c r="QTP39" s="180"/>
      <c r="QTQ39" s="180"/>
      <c r="QTR39" s="180"/>
      <c r="QTS39" s="180"/>
      <c r="QTT39" s="180"/>
      <c r="QTU39" s="180"/>
      <c r="QTV39" s="180"/>
      <c r="QTW39" s="180"/>
      <c r="QTX39" s="180"/>
      <c r="QTY39" s="180"/>
      <c r="QTZ39" s="180"/>
      <c r="QUA39" s="180"/>
      <c r="QUB39" s="180"/>
      <c r="QUC39" s="180"/>
      <c r="QUD39" s="180"/>
      <c r="QUE39" s="180"/>
      <c r="QUF39" s="180"/>
      <c r="QUG39" s="180"/>
      <c r="QUH39" s="180"/>
      <c r="QUI39" s="180"/>
      <c r="QUJ39" s="180"/>
      <c r="QUK39" s="180"/>
      <c r="QUL39" s="180"/>
      <c r="QUM39" s="180"/>
      <c r="QUN39" s="180"/>
      <c r="QUO39" s="180"/>
      <c r="QUP39" s="180"/>
      <c r="QUQ39" s="180"/>
      <c r="QUR39" s="180"/>
      <c r="QUS39" s="180"/>
      <c r="QUT39" s="180"/>
      <c r="QUU39" s="180"/>
      <c r="QUV39" s="180"/>
      <c r="QUW39" s="180"/>
      <c r="QUX39" s="180"/>
      <c r="QUY39" s="180"/>
      <c r="QUZ39" s="180"/>
      <c r="QVA39" s="180"/>
      <c r="QVB39" s="180"/>
      <c r="QVC39" s="180"/>
      <c r="QVD39" s="180"/>
      <c r="QVE39" s="180"/>
      <c r="QVF39" s="180"/>
      <c r="QVG39" s="180"/>
      <c r="QVH39" s="180"/>
      <c r="QVI39" s="180"/>
      <c r="QVJ39" s="180"/>
      <c r="QVK39" s="180"/>
      <c r="QVL39" s="180"/>
      <c r="QVM39" s="180"/>
      <c r="QVN39" s="180"/>
      <c r="QVO39" s="180"/>
      <c r="QVP39" s="180"/>
      <c r="QVQ39" s="180"/>
      <c r="QVR39" s="180"/>
      <c r="QVS39" s="180"/>
      <c r="QVT39" s="180"/>
      <c r="QVU39" s="180"/>
      <c r="QVV39" s="180"/>
      <c r="QVW39" s="180"/>
      <c r="QVX39" s="180"/>
      <c r="QVY39" s="180"/>
      <c r="QVZ39" s="180"/>
      <c r="QWA39" s="180"/>
      <c r="QWB39" s="180"/>
      <c r="QWC39" s="180"/>
      <c r="QWD39" s="180"/>
      <c r="QWE39" s="180"/>
      <c r="QWF39" s="180"/>
      <c r="QWG39" s="180"/>
      <c r="QWH39" s="180"/>
      <c r="QWI39" s="180"/>
      <c r="QWJ39" s="180"/>
      <c r="QWK39" s="180"/>
      <c r="QWL39" s="180"/>
      <c r="QWM39" s="180"/>
      <c r="QWN39" s="180"/>
      <c r="QWO39" s="180"/>
      <c r="QWP39" s="180"/>
      <c r="QWQ39" s="180"/>
      <c r="QWR39" s="180"/>
      <c r="QWS39" s="180"/>
      <c r="QWT39" s="180"/>
      <c r="QWU39" s="180"/>
      <c r="QWV39" s="180"/>
      <c r="QWW39" s="180"/>
      <c r="QWX39" s="180"/>
      <c r="QWY39" s="180"/>
      <c r="QWZ39" s="180"/>
      <c r="QXA39" s="180"/>
      <c r="QXB39" s="180"/>
      <c r="QXC39" s="180"/>
      <c r="QXD39" s="180"/>
      <c r="QXE39" s="180"/>
      <c r="QXF39" s="180"/>
      <c r="QXG39" s="180"/>
      <c r="QXH39" s="180"/>
      <c r="QXI39" s="180"/>
      <c r="QXJ39" s="180"/>
      <c r="QXK39" s="180"/>
      <c r="QXL39" s="180"/>
      <c r="QXM39" s="180"/>
      <c r="QXN39" s="180"/>
      <c r="QXO39" s="180"/>
      <c r="QXP39" s="180"/>
      <c r="QXQ39" s="180"/>
      <c r="QXR39" s="180"/>
      <c r="QXS39" s="180"/>
      <c r="QXT39" s="180"/>
      <c r="QXU39" s="180"/>
      <c r="QXV39" s="180"/>
      <c r="QXW39" s="180"/>
      <c r="QXX39" s="180"/>
      <c r="QXY39" s="180"/>
      <c r="QXZ39" s="180"/>
      <c r="QYA39" s="180"/>
      <c r="QYB39" s="180"/>
      <c r="QYC39" s="180"/>
      <c r="QYD39" s="180"/>
      <c r="QYE39" s="180"/>
      <c r="QYF39" s="180"/>
      <c r="QYG39" s="180"/>
      <c r="QYH39" s="180"/>
      <c r="QYI39" s="180"/>
      <c r="QYJ39" s="180"/>
      <c r="QYK39" s="180"/>
      <c r="QYL39" s="180"/>
      <c r="QYM39" s="180"/>
      <c r="QYN39" s="180"/>
      <c r="QYO39" s="180"/>
      <c r="QYP39" s="180"/>
      <c r="QYQ39" s="180"/>
      <c r="QYR39" s="180"/>
      <c r="QYS39" s="180"/>
      <c r="QYT39" s="180"/>
      <c r="QYU39" s="180"/>
      <c r="QYV39" s="180"/>
      <c r="QYW39" s="180"/>
      <c r="QYX39" s="180"/>
      <c r="QYY39" s="180"/>
      <c r="QYZ39" s="180"/>
      <c r="QZA39" s="180"/>
      <c r="QZB39" s="180"/>
      <c r="QZC39" s="180"/>
      <c r="QZD39" s="180"/>
      <c r="QZE39" s="180"/>
      <c r="QZF39" s="180"/>
      <c r="QZG39" s="180"/>
      <c r="QZH39" s="180"/>
      <c r="QZI39" s="180"/>
      <c r="QZJ39" s="180"/>
      <c r="QZK39" s="180"/>
      <c r="QZL39" s="180"/>
      <c r="QZM39" s="180"/>
      <c r="QZN39" s="180"/>
      <c r="QZO39" s="180"/>
      <c r="QZP39" s="180"/>
      <c r="QZQ39" s="180"/>
      <c r="QZR39" s="180"/>
      <c r="QZS39" s="180"/>
      <c r="QZT39" s="180"/>
      <c r="QZU39" s="180"/>
      <c r="QZV39" s="180"/>
      <c r="QZW39" s="180"/>
      <c r="QZX39" s="180"/>
      <c r="QZY39" s="180"/>
      <c r="QZZ39" s="180"/>
      <c r="RAA39" s="180"/>
      <c r="RAB39" s="180"/>
      <c r="RAC39" s="180"/>
      <c r="RAD39" s="180"/>
      <c r="RAE39" s="180"/>
      <c r="RAF39" s="180"/>
      <c r="RAG39" s="180"/>
      <c r="RAH39" s="180"/>
      <c r="RAI39" s="180"/>
      <c r="RAJ39" s="180"/>
      <c r="RAK39" s="180"/>
      <c r="RAL39" s="180"/>
      <c r="RAM39" s="180"/>
      <c r="RAN39" s="180"/>
      <c r="RAO39" s="180"/>
      <c r="RAP39" s="180"/>
      <c r="RAQ39" s="180"/>
      <c r="RAR39" s="180"/>
      <c r="RAS39" s="180"/>
      <c r="RAT39" s="180"/>
      <c r="RAU39" s="180"/>
      <c r="RAV39" s="180"/>
      <c r="RAW39" s="180"/>
      <c r="RAX39" s="180"/>
      <c r="RAY39" s="180"/>
      <c r="RAZ39" s="180"/>
      <c r="RBA39" s="180"/>
      <c r="RBB39" s="180"/>
      <c r="RBC39" s="180"/>
      <c r="RBD39" s="180"/>
      <c r="RBE39" s="180"/>
      <c r="RBF39" s="180"/>
      <c r="RBG39" s="180"/>
      <c r="RBH39" s="180"/>
      <c r="RBI39" s="180"/>
      <c r="RBJ39" s="180"/>
      <c r="RBK39" s="180"/>
      <c r="RBL39" s="180"/>
      <c r="RBM39" s="180"/>
      <c r="RBN39" s="180"/>
      <c r="RBO39" s="180"/>
      <c r="RBP39" s="180"/>
      <c r="RBQ39" s="180"/>
      <c r="RBR39" s="180"/>
      <c r="RBS39" s="180"/>
      <c r="RBT39" s="180"/>
      <c r="RBU39" s="180"/>
      <c r="RBV39" s="180"/>
      <c r="RBW39" s="180"/>
      <c r="RBX39" s="180"/>
      <c r="RBY39" s="180"/>
      <c r="RBZ39" s="180"/>
      <c r="RCA39" s="180"/>
      <c r="RCB39" s="180"/>
      <c r="RCC39" s="180"/>
      <c r="RCD39" s="180"/>
      <c r="RCE39" s="180"/>
      <c r="RCF39" s="180"/>
      <c r="RCG39" s="180"/>
      <c r="RCH39" s="180"/>
      <c r="RCI39" s="180"/>
      <c r="RCJ39" s="180"/>
      <c r="RCK39" s="180"/>
      <c r="RCL39" s="180"/>
      <c r="RCM39" s="180"/>
      <c r="RCN39" s="180"/>
      <c r="RCO39" s="180"/>
      <c r="RCP39" s="180"/>
      <c r="RCQ39" s="180"/>
      <c r="RCR39" s="180"/>
      <c r="RCS39" s="180"/>
      <c r="RCT39" s="180"/>
      <c r="RCU39" s="180"/>
      <c r="RCV39" s="180"/>
      <c r="RCW39" s="180"/>
      <c r="RCX39" s="180"/>
      <c r="RCY39" s="180"/>
      <c r="RCZ39" s="180"/>
      <c r="RDA39" s="180"/>
      <c r="RDB39" s="180"/>
      <c r="RDC39" s="180"/>
      <c r="RDD39" s="180"/>
      <c r="RDE39" s="180"/>
      <c r="RDF39" s="180"/>
      <c r="RDG39" s="180"/>
      <c r="RDH39" s="180"/>
      <c r="RDI39" s="180"/>
      <c r="RDJ39" s="180"/>
      <c r="RDK39" s="180"/>
      <c r="RDL39" s="180"/>
      <c r="RDM39" s="180"/>
      <c r="RDN39" s="180"/>
      <c r="RDO39" s="180"/>
      <c r="RDP39" s="180"/>
      <c r="RDQ39" s="180"/>
      <c r="RDR39" s="180"/>
      <c r="RDS39" s="180"/>
      <c r="RDT39" s="180"/>
      <c r="RDU39" s="180"/>
      <c r="RDV39" s="180"/>
      <c r="RDW39" s="180"/>
      <c r="RDX39" s="180"/>
      <c r="RDY39" s="180"/>
      <c r="RDZ39" s="180"/>
      <c r="REA39" s="180"/>
      <c r="REB39" s="180"/>
      <c r="REC39" s="180"/>
      <c r="RED39" s="180"/>
      <c r="REE39" s="180"/>
      <c r="REF39" s="180"/>
      <c r="REG39" s="180"/>
      <c r="REH39" s="180"/>
      <c r="REI39" s="180"/>
      <c r="REJ39" s="180"/>
      <c r="REK39" s="180"/>
      <c r="REL39" s="180"/>
      <c r="REM39" s="180"/>
      <c r="REN39" s="180"/>
      <c r="REO39" s="180"/>
      <c r="REP39" s="180"/>
      <c r="REQ39" s="180"/>
      <c r="RER39" s="180"/>
      <c r="RES39" s="180"/>
      <c r="RET39" s="180"/>
      <c r="REU39" s="180"/>
      <c r="REV39" s="180"/>
      <c r="REW39" s="180"/>
      <c r="REX39" s="180"/>
      <c r="REY39" s="180"/>
      <c r="REZ39" s="180"/>
      <c r="RFA39" s="180"/>
      <c r="RFB39" s="180"/>
      <c r="RFC39" s="180"/>
      <c r="RFD39" s="180"/>
      <c r="RFE39" s="180"/>
      <c r="RFF39" s="180"/>
      <c r="RFG39" s="180"/>
      <c r="RFH39" s="180"/>
      <c r="RFI39" s="180"/>
      <c r="RFJ39" s="180"/>
      <c r="RFK39" s="180"/>
      <c r="RFL39" s="180"/>
      <c r="RFM39" s="180"/>
      <c r="RFN39" s="180"/>
      <c r="RFO39" s="180"/>
      <c r="RFP39" s="180"/>
      <c r="RFQ39" s="180"/>
      <c r="RFR39" s="180"/>
      <c r="RFS39" s="180"/>
      <c r="RFT39" s="180"/>
      <c r="RFU39" s="180"/>
      <c r="RFV39" s="180"/>
      <c r="RFW39" s="180"/>
      <c r="RFX39" s="180"/>
      <c r="RFY39" s="180"/>
      <c r="RFZ39" s="180"/>
      <c r="RGA39" s="180"/>
      <c r="RGB39" s="180"/>
      <c r="RGC39" s="180"/>
      <c r="RGD39" s="180"/>
      <c r="RGE39" s="180"/>
      <c r="RGF39" s="180"/>
      <c r="RGG39" s="180"/>
      <c r="RGH39" s="180"/>
      <c r="RGI39" s="180"/>
      <c r="RGJ39" s="180"/>
      <c r="RGK39" s="180"/>
      <c r="RGL39" s="180"/>
      <c r="RGM39" s="180"/>
      <c r="RGN39" s="180"/>
      <c r="RGO39" s="180"/>
      <c r="RGP39" s="180"/>
      <c r="RGQ39" s="180"/>
      <c r="RGR39" s="180"/>
      <c r="RGS39" s="180"/>
      <c r="RGT39" s="180"/>
      <c r="RGU39" s="180"/>
      <c r="RGV39" s="180"/>
      <c r="RGW39" s="180"/>
      <c r="RGX39" s="180"/>
      <c r="RGY39" s="180"/>
      <c r="RGZ39" s="180"/>
      <c r="RHA39" s="180"/>
      <c r="RHB39" s="180"/>
      <c r="RHC39" s="180"/>
      <c r="RHD39" s="180"/>
      <c r="RHE39" s="180"/>
      <c r="RHF39" s="180"/>
      <c r="RHG39" s="180"/>
      <c r="RHH39" s="180"/>
      <c r="RHI39" s="180"/>
      <c r="RHJ39" s="180"/>
      <c r="RHK39" s="180"/>
      <c r="RHL39" s="180"/>
      <c r="RHM39" s="180"/>
      <c r="RHN39" s="180"/>
      <c r="RHO39" s="180"/>
      <c r="RHP39" s="180"/>
      <c r="RHQ39" s="180"/>
      <c r="RHR39" s="180"/>
      <c r="RHS39" s="180"/>
      <c r="RHT39" s="180"/>
      <c r="RHU39" s="180"/>
      <c r="RHV39" s="180"/>
      <c r="RHW39" s="180"/>
      <c r="RHX39" s="180"/>
      <c r="RHY39" s="180"/>
      <c r="RHZ39" s="180"/>
      <c r="RIA39" s="180"/>
      <c r="RIB39" s="180"/>
      <c r="RIC39" s="180"/>
      <c r="RID39" s="180"/>
      <c r="RIE39" s="180"/>
      <c r="RIF39" s="180"/>
      <c r="RIG39" s="180"/>
      <c r="RIH39" s="180"/>
      <c r="RII39" s="180"/>
      <c r="RIJ39" s="180"/>
      <c r="RIK39" s="180"/>
      <c r="RIL39" s="180"/>
      <c r="RIM39" s="180"/>
      <c r="RIN39" s="180"/>
      <c r="RIO39" s="180"/>
      <c r="RIP39" s="180"/>
      <c r="RIQ39" s="180"/>
      <c r="RIR39" s="180"/>
      <c r="RIS39" s="180"/>
      <c r="RIT39" s="180"/>
      <c r="RIU39" s="180"/>
      <c r="RIV39" s="180"/>
      <c r="RIW39" s="180"/>
      <c r="RIX39" s="180"/>
      <c r="RIY39" s="180"/>
      <c r="RIZ39" s="180"/>
      <c r="RJA39" s="180"/>
      <c r="RJB39" s="180"/>
      <c r="RJC39" s="180"/>
      <c r="RJD39" s="180"/>
      <c r="RJE39" s="180"/>
      <c r="RJF39" s="180"/>
      <c r="RJG39" s="180"/>
      <c r="RJH39" s="180"/>
      <c r="RJI39" s="180"/>
      <c r="RJJ39" s="180"/>
      <c r="RJK39" s="180"/>
      <c r="RJL39" s="180"/>
      <c r="RJM39" s="180"/>
      <c r="RJN39" s="180"/>
      <c r="RJO39" s="180"/>
      <c r="RJP39" s="180"/>
      <c r="RJQ39" s="180"/>
      <c r="RJR39" s="180"/>
      <c r="RJS39" s="180"/>
      <c r="RJT39" s="180"/>
      <c r="RJU39" s="180"/>
      <c r="RJV39" s="180"/>
      <c r="RJW39" s="180"/>
      <c r="RJX39" s="180"/>
      <c r="RJY39" s="180"/>
      <c r="RJZ39" s="180"/>
      <c r="RKA39" s="180"/>
      <c r="RKB39" s="180"/>
      <c r="RKC39" s="180"/>
      <c r="RKD39" s="180"/>
      <c r="RKE39" s="180"/>
      <c r="RKF39" s="180"/>
      <c r="RKG39" s="180"/>
      <c r="RKH39" s="180"/>
      <c r="RKI39" s="180"/>
      <c r="RKJ39" s="180"/>
      <c r="RKK39" s="180"/>
      <c r="RKL39" s="180"/>
      <c r="RKM39" s="180"/>
      <c r="RKN39" s="180"/>
      <c r="RKO39" s="180"/>
      <c r="RKP39" s="180"/>
      <c r="RKQ39" s="180"/>
      <c r="RKR39" s="180"/>
      <c r="RKS39" s="180"/>
      <c r="RKT39" s="180"/>
      <c r="RKU39" s="180"/>
      <c r="RKV39" s="180"/>
      <c r="RKW39" s="180"/>
      <c r="RKX39" s="180"/>
      <c r="RKY39" s="180"/>
      <c r="RKZ39" s="180"/>
      <c r="RLA39" s="180"/>
      <c r="RLB39" s="180"/>
      <c r="RLC39" s="180"/>
      <c r="RLD39" s="180"/>
      <c r="RLE39" s="180"/>
      <c r="RLF39" s="180"/>
      <c r="RLG39" s="180"/>
      <c r="RLH39" s="180"/>
      <c r="RLI39" s="180"/>
      <c r="RLJ39" s="180"/>
      <c r="RLK39" s="180"/>
      <c r="RLL39" s="180"/>
      <c r="RLM39" s="180"/>
      <c r="RLN39" s="180"/>
      <c r="RLO39" s="180"/>
      <c r="RLP39" s="180"/>
      <c r="RLQ39" s="180"/>
      <c r="RLR39" s="180"/>
      <c r="RLS39" s="180"/>
      <c r="RLT39" s="180"/>
      <c r="RLU39" s="180"/>
      <c r="RLV39" s="180"/>
      <c r="RLW39" s="180"/>
      <c r="RLX39" s="180"/>
      <c r="RLY39" s="180"/>
      <c r="RLZ39" s="180"/>
      <c r="RMA39" s="180"/>
      <c r="RMB39" s="180"/>
      <c r="RMC39" s="180"/>
      <c r="RMD39" s="180"/>
      <c r="RME39" s="180"/>
      <c r="RMF39" s="180"/>
      <c r="RMG39" s="180"/>
      <c r="RMH39" s="180"/>
      <c r="RMI39" s="180"/>
      <c r="RMJ39" s="180"/>
      <c r="RMK39" s="180"/>
      <c r="RML39" s="180"/>
      <c r="RMM39" s="180"/>
      <c r="RMN39" s="180"/>
      <c r="RMO39" s="180"/>
      <c r="RMP39" s="180"/>
      <c r="RMQ39" s="180"/>
      <c r="RMR39" s="180"/>
      <c r="RMS39" s="180"/>
      <c r="RMT39" s="180"/>
      <c r="RMU39" s="180"/>
      <c r="RMV39" s="180"/>
      <c r="RMW39" s="180"/>
      <c r="RMX39" s="180"/>
      <c r="RMY39" s="180"/>
      <c r="RMZ39" s="180"/>
      <c r="RNA39" s="180"/>
      <c r="RNB39" s="180"/>
      <c r="RNC39" s="180"/>
      <c r="RND39" s="180"/>
      <c r="RNE39" s="180"/>
      <c r="RNF39" s="180"/>
      <c r="RNG39" s="180"/>
      <c r="RNH39" s="180"/>
      <c r="RNI39" s="180"/>
      <c r="RNJ39" s="180"/>
      <c r="RNK39" s="180"/>
      <c r="RNL39" s="180"/>
      <c r="RNM39" s="180"/>
      <c r="RNN39" s="180"/>
      <c r="RNO39" s="180"/>
      <c r="RNP39" s="180"/>
      <c r="RNQ39" s="180"/>
      <c r="RNR39" s="180"/>
      <c r="RNS39" s="180"/>
      <c r="RNT39" s="180"/>
      <c r="RNU39" s="180"/>
      <c r="RNV39" s="180"/>
      <c r="RNW39" s="180"/>
      <c r="RNX39" s="180"/>
      <c r="RNY39" s="180"/>
      <c r="RNZ39" s="180"/>
      <c r="ROA39" s="180"/>
      <c r="ROB39" s="180"/>
      <c r="ROC39" s="180"/>
      <c r="ROD39" s="180"/>
      <c r="ROE39" s="180"/>
      <c r="ROF39" s="180"/>
      <c r="ROG39" s="180"/>
      <c r="ROH39" s="180"/>
      <c r="ROI39" s="180"/>
      <c r="ROJ39" s="180"/>
      <c r="ROK39" s="180"/>
      <c r="ROL39" s="180"/>
      <c r="ROM39" s="180"/>
      <c r="RON39" s="180"/>
      <c r="ROO39" s="180"/>
      <c r="ROP39" s="180"/>
      <c r="ROQ39" s="180"/>
      <c r="ROR39" s="180"/>
      <c r="ROS39" s="180"/>
      <c r="ROT39" s="180"/>
      <c r="ROU39" s="180"/>
      <c r="ROV39" s="180"/>
      <c r="ROW39" s="180"/>
      <c r="ROX39" s="180"/>
      <c r="ROY39" s="180"/>
      <c r="ROZ39" s="180"/>
      <c r="RPA39" s="180"/>
      <c r="RPB39" s="180"/>
      <c r="RPC39" s="180"/>
      <c r="RPD39" s="180"/>
      <c r="RPE39" s="180"/>
      <c r="RPF39" s="180"/>
      <c r="RPG39" s="180"/>
      <c r="RPH39" s="180"/>
      <c r="RPI39" s="180"/>
      <c r="RPJ39" s="180"/>
      <c r="RPK39" s="180"/>
      <c r="RPL39" s="180"/>
      <c r="RPM39" s="180"/>
      <c r="RPN39" s="180"/>
      <c r="RPO39" s="180"/>
      <c r="RPP39" s="180"/>
      <c r="RPQ39" s="180"/>
      <c r="RPR39" s="180"/>
      <c r="RPS39" s="180"/>
      <c r="RPT39" s="180"/>
      <c r="RPU39" s="180"/>
      <c r="RPV39" s="180"/>
      <c r="RPW39" s="180"/>
      <c r="RPX39" s="180"/>
      <c r="RPY39" s="180"/>
      <c r="RPZ39" s="180"/>
      <c r="RQA39" s="180"/>
      <c r="RQB39" s="180"/>
      <c r="RQC39" s="180"/>
      <c r="RQD39" s="180"/>
      <c r="RQE39" s="180"/>
      <c r="RQF39" s="180"/>
      <c r="RQG39" s="180"/>
      <c r="RQH39" s="180"/>
      <c r="RQI39" s="180"/>
      <c r="RQJ39" s="180"/>
      <c r="RQK39" s="180"/>
      <c r="RQL39" s="180"/>
      <c r="RQM39" s="180"/>
      <c r="RQN39" s="180"/>
      <c r="RQO39" s="180"/>
      <c r="RQP39" s="180"/>
      <c r="RQQ39" s="180"/>
      <c r="RQR39" s="180"/>
      <c r="RQS39" s="180"/>
      <c r="RQT39" s="180"/>
      <c r="RQU39" s="180"/>
      <c r="RQV39" s="180"/>
      <c r="RQW39" s="180"/>
      <c r="RQX39" s="180"/>
      <c r="RQY39" s="180"/>
      <c r="RQZ39" s="180"/>
      <c r="RRA39" s="180"/>
      <c r="RRB39" s="180"/>
      <c r="RRC39" s="180"/>
      <c r="RRD39" s="180"/>
      <c r="RRE39" s="180"/>
      <c r="RRF39" s="180"/>
      <c r="RRG39" s="180"/>
      <c r="RRH39" s="180"/>
      <c r="RRI39" s="180"/>
      <c r="RRJ39" s="180"/>
      <c r="RRK39" s="180"/>
      <c r="RRL39" s="180"/>
      <c r="RRM39" s="180"/>
      <c r="RRN39" s="180"/>
      <c r="RRO39" s="180"/>
      <c r="RRP39" s="180"/>
      <c r="RRQ39" s="180"/>
      <c r="RRR39" s="180"/>
      <c r="RRS39" s="180"/>
      <c r="RRT39" s="180"/>
      <c r="RRU39" s="180"/>
      <c r="RRV39" s="180"/>
      <c r="RRW39" s="180"/>
      <c r="RRX39" s="180"/>
      <c r="RRY39" s="180"/>
      <c r="RRZ39" s="180"/>
      <c r="RSA39" s="180"/>
      <c r="RSB39" s="180"/>
      <c r="RSC39" s="180"/>
      <c r="RSD39" s="180"/>
      <c r="RSE39" s="180"/>
      <c r="RSF39" s="180"/>
      <c r="RSG39" s="180"/>
      <c r="RSH39" s="180"/>
      <c r="RSI39" s="180"/>
      <c r="RSJ39" s="180"/>
      <c r="RSK39" s="180"/>
      <c r="RSL39" s="180"/>
      <c r="RSM39" s="180"/>
      <c r="RSN39" s="180"/>
      <c r="RSO39" s="180"/>
      <c r="RSP39" s="180"/>
      <c r="RSQ39" s="180"/>
      <c r="RSR39" s="180"/>
      <c r="RSS39" s="180"/>
      <c r="RST39" s="180"/>
      <c r="RSU39" s="180"/>
      <c r="RSV39" s="180"/>
      <c r="RSW39" s="180"/>
      <c r="RSX39" s="180"/>
      <c r="RSY39" s="180"/>
      <c r="RSZ39" s="180"/>
      <c r="RTA39" s="180"/>
      <c r="RTB39" s="180"/>
      <c r="RTC39" s="180"/>
      <c r="RTD39" s="180"/>
      <c r="RTE39" s="180"/>
      <c r="RTF39" s="180"/>
      <c r="RTG39" s="180"/>
      <c r="RTH39" s="180"/>
      <c r="RTI39" s="180"/>
      <c r="RTJ39" s="180"/>
      <c r="RTK39" s="180"/>
      <c r="RTL39" s="180"/>
      <c r="RTM39" s="180"/>
      <c r="RTN39" s="180"/>
      <c r="RTO39" s="180"/>
      <c r="RTP39" s="180"/>
      <c r="RTQ39" s="180"/>
      <c r="RTR39" s="180"/>
      <c r="RTS39" s="180"/>
      <c r="RTT39" s="180"/>
      <c r="RTU39" s="180"/>
      <c r="RTV39" s="180"/>
      <c r="RTW39" s="180"/>
      <c r="RTX39" s="180"/>
      <c r="RTY39" s="180"/>
      <c r="RTZ39" s="180"/>
      <c r="RUA39" s="180"/>
      <c r="RUB39" s="180"/>
      <c r="RUC39" s="180"/>
      <c r="RUD39" s="180"/>
      <c r="RUE39" s="180"/>
      <c r="RUF39" s="180"/>
      <c r="RUG39" s="180"/>
      <c r="RUH39" s="180"/>
      <c r="RUI39" s="180"/>
      <c r="RUJ39" s="180"/>
      <c r="RUK39" s="180"/>
      <c r="RUL39" s="180"/>
      <c r="RUM39" s="180"/>
      <c r="RUN39" s="180"/>
      <c r="RUO39" s="180"/>
      <c r="RUP39" s="180"/>
      <c r="RUQ39" s="180"/>
      <c r="RUR39" s="180"/>
      <c r="RUS39" s="180"/>
      <c r="RUT39" s="180"/>
      <c r="RUU39" s="180"/>
      <c r="RUV39" s="180"/>
      <c r="RUW39" s="180"/>
      <c r="RUX39" s="180"/>
      <c r="RUY39" s="180"/>
      <c r="RUZ39" s="180"/>
      <c r="RVA39" s="180"/>
      <c r="RVB39" s="180"/>
      <c r="RVC39" s="180"/>
      <c r="RVD39" s="180"/>
      <c r="RVE39" s="180"/>
      <c r="RVF39" s="180"/>
      <c r="RVG39" s="180"/>
      <c r="RVH39" s="180"/>
      <c r="RVI39" s="180"/>
      <c r="RVJ39" s="180"/>
      <c r="RVK39" s="180"/>
      <c r="RVL39" s="180"/>
      <c r="RVM39" s="180"/>
      <c r="RVN39" s="180"/>
      <c r="RVO39" s="180"/>
      <c r="RVP39" s="180"/>
      <c r="RVQ39" s="180"/>
      <c r="RVR39" s="180"/>
      <c r="RVS39" s="180"/>
      <c r="RVT39" s="180"/>
      <c r="RVU39" s="180"/>
      <c r="RVV39" s="180"/>
      <c r="RVW39" s="180"/>
      <c r="RVX39" s="180"/>
      <c r="RVY39" s="180"/>
      <c r="RVZ39" s="180"/>
      <c r="RWA39" s="180"/>
      <c r="RWB39" s="180"/>
      <c r="RWC39" s="180"/>
      <c r="RWD39" s="180"/>
      <c r="RWE39" s="180"/>
      <c r="RWF39" s="180"/>
      <c r="RWG39" s="180"/>
      <c r="RWH39" s="180"/>
      <c r="RWI39" s="180"/>
      <c r="RWJ39" s="180"/>
      <c r="RWK39" s="180"/>
      <c r="RWL39" s="180"/>
      <c r="RWM39" s="180"/>
      <c r="RWN39" s="180"/>
      <c r="RWO39" s="180"/>
      <c r="RWP39" s="180"/>
      <c r="RWQ39" s="180"/>
      <c r="RWR39" s="180"/>
      <c r="RWS39" s="180"/>
      <c r="RWT39" s="180"/>
      <c r="RWU39" s="180"/>
      <c r="RWV39" s="180"/>
      <c r="RWW39" s="180"/>
      <c r="RWX39" s="180"/>
      <c r="RWY39" s="180"/>
      <c r="RWZ39" s="180"/>
      <c r="RXA39" s="180"/>
      <c r="RXB39" s="180"/>
      <c r="RXC39" s="180"/>
      <c r="RXD39" s="180"/>
      <c r="RXE39" s="180"/>
      <c r="RXF39" s="180"/>
      <c r="RXG39" s="180"/>
      <c r="RXH39" s="180"/>
      <c r="RXI39" s="180"/>
      <c r="RXJ39" s="180"/>
      <c r="RXK39" s="180"/>
      <c r="RXL39" s="180"/>
      <c r="RXM39" s="180"/>
      <c r="RXN39" s="180"/>
      <c r="RXO39" s="180"/>
      <c r="RXP39" s="180"/>
      <c r="RXQ39" s="180"/>
      <c r="RXR39" s="180"/>
      <c r="RXS39" s="180"/>
      <c r="RXT39" s="180"/>
      <c r="RXU39" s="180"/>
      <c r="RXV39" s="180"/>
      <c r="RXW39" s="180"/>
      <c r="RXX39" s="180"/>
      <c r="RXY39" s="180"/>
      <c r="RXZ39" s="180"/>
      <c r="RYA39" s="180"/>
      <c r="RYB39" s="180"/>
      <c r="RYC39" s="180"/>
      <c r="RYD39" s="180"/>
      <c r="RYE39" s="180"/>
      <c r="RYF39" s="180"/>
      <c r="RYG39" s="180"/>
      <c r="RYH39" s="180"/>
      <c r="RYI39" s="180"/>
      <c r="RYJ39" s="180"/>
      <c r="RYK39" s="180"/>
      <c r="RYL39" s="180"/>
      <c r="RYM39" s="180"/>
      <c r="RYN39" s="180"/>
      <c r="RYO39" s="180"/>
      <c r="RYP39" s="180"/>
      <c r="RYQ39" s="180"/>
      <c r="RYR39" s="180"/>
      <c r="RYS39" s="180"/>
      <c r="RYT39" s="180"/>
      <c r="RYU39" s="180"/>
      <c r="RYV39" s="180"/>
      <c r="RYW39" s="180"/>
      <c r="RYX39" s="180"/>
      <c r="RYY39" s="180"/>
      <c r="RYZ39" s="180"/>
      <c r="RZA39" s="180"/>
      <c r="RZB39" s="180"/>
      <c r="RZC39" s="180"/>
      <c r="RZD39" s="180"/>
      <c r="RZE39" s="180"/>
      <c r="RZF39" s="180"/>
      <c r="RZG39" s="180"/>
      <c r="RZH39" s="180"/>
      <c r="RZI39" s="180"/>
      <c r="RZJ39" s="180"/>
      <c r="RZK39" s="180"/>
      <c r="RZL39" s="180"/>
      <c r="RZM39" s="180"/>
      <c r="RZN39" s="180"/>
      <c r="RZO39" s="180"/>
      <c r="RZP39" s="180"/>
      <c r="RZQ39" s="180"/>
      <c r="RZR39" s="180"/>
      <c r="RZS39" s="180"/>
      <c r="RZT39" s="180"/>
      <c r="RZU39" s="180"/>
      <c r="RZV39" s="180"/>
      <c r="RZW39" s="180"/>
      <c r="RZX39" s="180"/>
      <c r="RZY39" s="180"/>
      <c r="RZZ39" s="180"/>
      <c r="SAA39" s="180"/>
      <c r="SAB39" s="180"/>
      <c r="SAC39" s="180"/>
      <c r="SAD39" s="180"/>
      <c r="SAE39" s="180"/>
      <c r="SAF39" s="180"/>
      <c r="SAG39" s="180"/>
      <c r="SAH39" s="180"/>
      <c r="SAI39" s="180"/>
      <c r="SAJ39" s="180"/>
      <c r="SAK39" s="180"/>
      <c r="SAL39" s="180"/>
      <c r="SAM39" s="180"/>
      <c r="SAN39" s="180"/>
      <c r="SAO39" s="180"/>
      <c r="SAP39" s="180"/>
      <c r="SAQ39" s="180"/>
      <c r="SAR39" s="180"/>
      <c r="SAS39" s="180"/>
      <c r="SAT39" s="180"/>
      <c r="SAU39" s="180"/>
      <c r="SAV39" s="180"/>
      <c r="SAW39" s="180"/>
      <c r="SAX39" s="180"/>
      <c r="SAY39" s="180"/>
      <c r="SAZ39" s="180"/>
      <c r="SBA39" s="180"/>
      <c r="SBB39" s="180"/>
      <c r="SBC39" s="180"/>
      <c r="SBD39" s="180"/>
      <c r="SBE39" s="180"/>
      <c r="SBF39" s="180"/>
      <c r="SBG39" s="180"/>
      <c r="SBH39" s="180"/>
      <c r="SBI39" s="180"/>
      <c r="SBJ39" s="180"/>
      <c r="SBK39" s="180"/>
      <c r="SBL39" s="180"/>
      <c r="SBM39" s="180"/>
      <c r="SBN39" s="180"/>
      <c r="SBO39" s="180"/>
      <c r="SBP39" s="180"/>
      <c r="SBQ39" s="180"/>
      <c r="SBR39" s="180"/>
      <c r="SBS39" s="180"/>
      <c r="SBT39" s="180"/>
      <c r="SBU39" s="180"/>
      <c r="SBV39" s="180"/>
      <c r="SBW39" s="180"/>
      <c r="SBX39" s="180"/>
      <c r="SBY39" s="180"/>
      <c r="SBZ39" s="180"/>
      <c r="SCA39" s="180"/>
      <c r="SCB39" s="180"/>
      <c r="SCC39" s="180"/>
      <c r="SCD39" s="180"/>
      <c r="SCE39" s="180"/>
      <c r="SCF39" s="180"/>
      <c r="SCG39" s="180"/>
      <c r="SCH39" s="180"/>
      <c r="SCI39" s="180"/>
      <c r="SCJ39" s="180"/>
      <c r="SCK39" s="180"/>
      <c r="SCL39" s="180"/>
      <c r="SCM39" s="180"/>
      <c r="SCN39" s="180"/>
      <c r="SCO39" s="180"/>
      <c r="SCP39" s="180"/>
      <c r="SCQ39" s="180"/>
      <c r="SCR39" s="180"/>
      <c r="SCS39" s="180"/>
      <c r="SCT39" s="180"/>
      <c r="SCU39" s="180"/>
      <c r="SCV39" s="180"/>
      <c r="SCW39" s="180"/>
      <c r="SCX39" s="180"/>
      <c r="SCY39" s="180"/>
      <c r="SCZ39" s="180"/>
      <c r="SDA39" s="180"/>
      <c r="SDB39" s="180"/>
      <c r="SDC39" s="180"/>
      <c r="SDD39" s="180"/>
      <c r="SDE39" s="180"/>
      <c r="SDF39" s="180"/>
      <c r="SDG39" s="180"/>
      <c r="SDH39" s="180"/>
      <c r="SDI39" s="180"/>
      <c r="SDJ39" s="180"/>
      <c r="SDK39" s="180"/>
      <c r="SDL39" s="180"/>
      <c r="SDM39" s="180"/>
      <c r="SDN39" s="180"/>
      <c r="SDO39" s="180"/>
      <c r="SDP39" s="180"/>
      <c r="SDQ39" s="180"/>
      <c r="SDR39" s="180"/>
      <c r="SDS39" s="180"/>
      <c r="SDT39" s="180"/>
      <c r="SDU39" s="180"/>
      <c r="SDV39" s="180"/>
      <c r="SDW39" s="180"/>
      <c r="SDX39" s="180"/>
      <c r="SDY39" s="180"/>
      <c r="SDZ39" s="180"/>
      <c r="SEA39" s="180"/>
      <c r="SEB39" s="180"/>
      <c r="SEC39" s="180"/>
      <c r="SED39" s="180"/>
      <c r="SEE39" s="180"/>
      <c r="SEF39" s="180"/>
      <c r="SEG39" s="180"/>
      <c r="SEH39" s="180"/>
      <c r="SEI39" s="180"/>
      <c r="SEJ39" s="180"/>
      <c r="SEK39" s="180"/>
      <c r="SEL39" s="180"/>
      <c r="SEM39" s="180"/>
      <c r="SEN39" s="180"/>
      <c r="SEO39" s="180"/>
      <c r="SEP39" s="180"/>
      <c r="SEQ39" s="180"/>
      <c r="SER39" s="180"/>
      <c r="SES39" s="180"/>
      <c r="SET39" s="180"/>
      <c r="SEU39" s="180"/>
      <c r="SEV39" s="180"/>
      <c r="SEW39" s="180"/>
      <c r="SEX39" s="180"/>
      <c r="SEY39" s="180"/>
      <c r="SEZ39" s="180"/>
      <c r="SFA39" s="180"/>
      <c r="SFB39" s="180"/>
      <c r="SFC39" s="180"/>
      <c r="SFD39" s="180"/>
      <c r="SFE39" s="180"/>
      <c r="SFF39" s="180"/>
      <c r="SFG39" s="180"/>
      <c r="SFH39" s="180"/>
      <c r="SFI39" s="180"/>
      <c r="SFJ39" s="180"/>
      <c r="SFK39" s="180"/>
      <c r="SFL39" s="180"/>
      <c r="SFM39" s="180"/>
      <c r="SFN39" s="180"/>
      <c r="SFO39" s="180"/>
      <c r="SFP39" s="180"/>
      <c r="SFQ39" s="180"/>
      <c r="SFR39" s="180"/>
      <c r="SFS39" s="180"/>
      <c r="SFT39" s="180"/>
      <c r="SFU39" s="180"/>
      <c r="SFV39" s="180"/>
      <c r="SFW39" s="180"/>
      <c r="SFX39" s="180"/>
      <c r="SFY39" s="180"/>
      <c r="SFZ39" s="180"/>
      <c r="SGA39" s="180"/>
      <c r="SGB39" s="180"/>
      <c r="SGC39" s="180"/>
      <c r="SGD39" s="180"/>
      <c r="SGE39" s="180"/>
      <c r="SGF39" s="180"/>
      <c r="SGG39" s="180"/>
      <c r="SGH39" s="180"/>
      <c r="SGI39" s="180"/>
      <c r="SGJ39" s="180"/>
      <c r="SGK39" s="180"/>
      <c r="SGL39" s="180"/>
      <c r="SGM39" s="180"/>
      <c r="SGN39" s="180"/>
      <c r="SGO39" s="180"/>
      <c r="SGP39" s="180"/>
      <c r="SGQ39" s="180"/>
      <c r="SGR39" s="180"/>
      <c r="SGS39" s="180"/>
      <c r="SGT39" s="180"/>
      <c r="SGU39" s="180"/>
      <c r="SGV39" s="180"/>
      <c r="SGW39" s="180"/>
      <c r="SGX39" s="180"/>
      <c r="SGY39" s="180"/>
      <c r="SGZ39" s="180"/>
      <c r="SHA39" s="180"/>
      <c r="SHB39" s="180"/>
      <c r="SHC39" s="180"/>
      <c r="SHD39" s="180"/>
      <c r="SHE39" s="180"/>
      <c r="SHF39" s="180"/>
      <c r="SHG39" s="180"/>
      <c r="SHH39" s="180"/>
      <c r="SHI39" s="180"/>
      <c r="SHJ39" s="180"/>
      <c r="SHK39" s="180"/>
      <c r="SHL39" s="180"/>
      <c r="SHM39" s="180"/>
      <c r="SHN39" s="180"/>
      <c r="SHO39" s="180"/>
      <c r="SHP39" s="180"/>
      <c r="SHQ39" s="180"/>
      <c r="SHR39" s="180"/>
      <c r="SHS39" s="180"/>
      <c r="SHT39" s="180"/>
      <c r="SHU39" s="180"/>
      <c r="SHV39" s="180"/>
      <c r="SHW39" s="180"/>
      <c r="SHX39" s="180"/>
      <c r="SHY39" s="180"/>
      <c r="SHZ39" s="180"/>
      <c r="SIA39" s="180"/>
      <c r="SIB39" s="180"/>
      <c r="SIC39" s="180"/>
      <c r="SID39" s="180"/>
      <c r="SIE39" s="180"/>
      <c r="SIF39" s="180"/>
      <c r="SIG39" s="180"/>
      <c r="SIH39" s="180"/>
      <c r="SII39" s="180"/>
      <c r="SIJ39" s="180"/>
      <c r="SIK39" s="180"/>
      <c r="SIL39" s="180"/>
      <c r="SIM39" s="180"/>
      <c r="SIN39" s="180"/>
      <c r="SIO39" s="180"/>
      <c r="SIP39" s="180"/>
      <c r="SIQ39" s="180"/>
      <c r="SIR39" s="180"/>
      <c r="SIS39" s="180"/>
      <c r="SIT39" s="180"/>
      <c r="SIU39" s="180"/>
      <c r="SIV39" s="180"/>
      <c r="SIW39" s="180"/>
      <c r="SIX39" s="180"/>
      <c r="SIY39" s="180"/>
      <c r="SIZ39" s="180"/>
      <c r="SJA39" s="180"/>
      <c r="SJB39" s="180"/>
      <c r="SJC39" s="180"/>
      <c r="SJD39" s="180"/>
      <c r="SJE39" s="180"/>
      <c r="SJF39" s="180"/>
      <c r="SJG39" s="180"/>
      <c r="SJH39" s="180"/>
      <c r="SJI39" s="180"/>
      <c r="SJJ39" s="180"/>
      <c r="SJK39" s="180"/>
      <c r="SJL39" s="180"/>
      <c r="SJM39" s="180"/>
      <c r="SJN39" s="180"/>
      <c r="SJO39" s="180"/>
      <c r="SJP39" s="180"/>
      <c r="SJQ39" s="180"/>
      <c r="SJR39" s="180"/>
      <c r="SJS39" s="180"/>
      <c r="SJT39" s="180"/>
      <c r="SJU39" s="180"/>
      <c r="SJV39" s="180"/>
      <c r="SJW39" s="180"/>
      <c r="SJX39" s="180"/>
      <c r="SJY39" s="180"/>
      <c r="SJZ39" s="180"/>
      <c r="SKA39" s="180"/>
      <c r="SKB39" s="180"/>
      <c r="SKC39" s="180"/>
      <c r="SKD39" s="180"/>
      <c r="SKE39" s="180"/>
      <c r="SKF39" s="180"/>
      <c r="SKG39" s="180"/>
      <c r="SKH39" s="180"/>
      <c r="SKI39" s="180"/>
      <c r="SKJ39" s="180"/>
      <c r="SKK39" s="180"/>
      <c r="SKL39" s="180"/>
      <c r="SKM39" s="180"/>
      <c r="SKN39" s="180"/>
      <c r="SKO39" s="180"/>
      <c r="SKP39" s="180"/>
      <c r="SKQ39" s="180"/>
      <c r="SKR39" s="180"/>
      <c r="SKS39" s="180"/>
      <c r="SKT39" s="180"/>
      <c r="SKU39" s="180"/>
      <c r="SKV39" s="180"/>
      <c r="SKW39" s="180"/>
      <c r="SKX39" s="180"/>
      <c r="SKY39" s="180"/>
      <c r="SKZ39" s="180"/>
      <c r="SLA39" s="180"/>
      <c r="SLB39" s="180"/>
      <c r="SLC39" s="180"/>
      <c r="SLD39" s="180"/>
      <c r="SLE39" s="180"/>
      <c r="SLF39" s="180"/>
      <c r="SLG39" s="180"/>
      <c r="SLH39" s="180"/>
      <c r="SLI39" s="180"/>
      <c r="SLJ39" s="180"/>
      <c r="SLK39" s="180"/>
      <c r="SLL39" s="180"/>
      <c r="SLM39" s="180"/>
      <c r="SLN39" s="180"/>
      <c r="SLO39" s="180"/>
      <c r="SLP39" s="180"/>
      <c r="SLQ39" s="180"/>
      <c r="SLR39" s="180"/>
      <c r="SLS39" s="180"/>
      <c r="SLT39" s="180"/>
      <c r="SLU39" s="180"/>
      <c r="SLV39" s="180"/>
      <c r="SLW39" s="180"/>
      <c r="SLX39" s="180"/>
      <c r="SLY39" s="180"/>
      <c r="SLZ39" s="180"/>
      <c r="SMA39" s="180"/>
      <c r="SMB39" s="180"/>
      <c r="SMC39" s="180"/>
      <c r="SMD39" s="180"/>
      <c r="SME39" s="180"/>
      <c r="SMF39" s="180"/>
      <c r="SMG39" s="180"/>
      <c r="SMH39" s="180"/>
      <c r="SMI39" s="180"/>
      <c r="SMJ39" s="180"/>
      <c r="SMK39" s="180"/>
      <c r="SML39" s="180"/>
      <c r="SMM39" s="180"/>
      <c r="SMN39" s="180"/>
      <c r="SMO39" s="180"/>
      <c r="SMP39" s="180"/>
      <c r="SMQ39" s="180"/>
      <c r="SMR39" s="180"/>
      <c r="SMS39" s="180"/>
      <c r="SMT39" s="180"/>
      <c r="SMU39" s="180"/>
      <c r="SMV39" s="180"/>
      <c r="SMW39" s="180"/>
      <c r="SMX39" s="180"/>
      <c r="SMY39" s="180"/>
      <c r="SMZ39" s="180"/>
      <c r="SNA39" s="180"/>
      <c r="SNB39" s="180"/>
      <c r="SNC39" s="180"/>
      <c r="SND39" s="180"/>
      <c r="SNE39" s="180"/>
      <c r="SNF39" s="180"/>
      <c r="SNG39" s="180"/>
      <c r="SNH39" s="180"/>
      <c r="SNI39" s="180"/>
      <c r="SNJ39" s="180"/>
      <c r="SNK39" s="180"/>
      <c r="SNL39" s="180"/>
      <c r="SNM39" s="180"/>
      <c r="SNN39" s="180"/>
      <c r="SNO39" s="180"/>
      <c r="SNP39" s="180"/>
      <c r="SNQ39" s="180"/>
      <c r="SNR39" s="180"/>
      <c r="SNS39" s="180"/>
      <c r="SNT39" s="180"/>
      <c r="SNU39" s="180"/>
      <c r="SNV39" s="180"/>
      <c r="SNW39" s="180"/>
      <c r="SNX39" s="180"/>
      <c r="SNY39" s="180"/>
      <c r="SNZ39" s="180"/>
      <c r="SOA39" s="180"/>
      <c r="SOB39" s="180"/>
      <c r="SOC39" s="180"/>
      <c r="SOD39" s="180"/>
      <c r="SOE39" s="180"/>
      <c r="SOF39" s="180"/>
      <c r="SOG39" s="180"/>
      <c r="SOH39" s="180"/>
      <c r="SOI39" s="180"/>
      <c r="SOJ39" s="180"/>
      <c r="SOK39" s="180"/>
      <c r="SOL39" s="180"/>
      <c r="SOM39" s="180"/>
      <c r="SON39" s="180"/>
      <c r="SOO39" s="180"/>
      <c r="SOP39" s="180"/>
      <c r="SOQ39" s="180"/>
      <c r="SOR39" s="180"/>
      <c r="SOS39" s="180"/>
      <c r="SOT39" s="180"/>
      <c r="SOU39" s="180"/>
      <c r="SOV39" s="180"/>
      <c r="SOW39" s="180"/>
      <c r="SOX39" s="180"/>
      <c r="SOY39" s="180"/>
      <c r="SOZ39" s="180"/>
      <c r="SPA39" s="180"/>
      <c r="SPB39" s="180"/>
      <c r="SPC39" s="180"/>
      <c r="SPD39" s="180"/>
      <c r="SPE39" s="180"/>
      <c r="SPF39" s="180"/>
      <c r="SPG39" s="180"/>
      <c r="SPH39" s="180"/>
      <c r="SPI39" s="180"/>
      <c r="SPJ39" s="180"/>
      <c r="SPK39" s="180"/>
      <c r="SPL39" s="180"/>
      <c r="SPM39" s="180"/>
      <c r="SPN39" s="180"/>
      <c r="SPO39" s="180"/>
      <c r="SPP39" s="180"/>
      <c r="SPQ39" s="180"/>
      <c r="SPR39" s="180"/>
      <c r="SPS39" s="180"/>
      <c r="SPT39" s="180"/>
      <c r="SPU39" s="180"/>
      <c r="SPV39" s="180"/>
      <c r="SPW39" s="180"/>
      <c r="SPX39" s="180"/>
      <c r="SPY39" s="180"/>
      <c r="SPZ39" s="180"/>
      <c r="SQA39" s="180"/>
      <c r="SQB39" s="180"/>
      <c r="SQC39" s="180"/>
      <c r="SQD39" s="180"/>
      <c r="SQE39" s="180"/>
      <c r="SQF39" s="180"/>
      <c r="SQG39" s="180"/>
      <c r="SQH39" s="180"/>
      <c r="SQI39" s="180"/>
      <c r="SQJ39" s="180"/>
      <c r="SQK39" s="180"/>
      <c r="SQL39" s="180"/>
      <c r="SQM39" s="180"/>
      <c r="SQN39" s="180"/>
      <c r="SQO39" s="180"/>
      <c r="SQP39" s="180"/>
      <c r="SQQ39" s="180"/>
      <c r="SQR39" s="180"/>
      <c r="SQS39" s="180"/>
      <c r="SQT39" s="180"/>
      <c r="SQU39" s="180"/>
      <c r="SQV39" s="180"/>
      <c r="SQW39" s="180"/>
      <c r="SQX39" s="180"/>
      <c r="SQY39" s="180"/>
      <c r="SQZ39" s="180"/>
      <c r="SRA39" s="180"/>
      <c r="SRB39" s="180"/>
      <c r="SRC39" s="180"/>
      <c r="SRD39" s="180"/>
      <c r="SRE39" s="180"/>
      <c r="SRF39" s="180"/>
      <c r="SRG39" s="180"/>
      <c r="SRH39" s="180"/>
      <c r="SRI39" s="180"/>
      <c r="SRJ39" s="180"/>
      <c r="SRK39" s="180"/>
      <c r="SRL39" s="180"/>
      <c r="SRM39" s="180"/>
      <c r="SRN39" s="180"/>
      <c r="SRO39" s="180"/>
      <c r="SRP39" s="180"/>
      <c r="SRQ39" s="180"/>
      <c r="SRR39" s="180"/>
      <c r="SRS39" s="180"/>
      <c r="SRT39" s="180"/>
      <c r="SRU39" s="180"/>
      <c r="SRV39" s="180"/>
      <c r="SRW39" s="180"/>
      <c r="SRX39" s="180"/>
      <c r="SRY39" s="180"/>
      <c r="SRZ39" s="180"/>
      <c r="SSA39" s="180"/>
      <c r="SSB39" s="180"/>
      <c r="SSC39" s="180"/>
      <c r="SSD39" s="180"/>
      <c r="SSE39" s="180"/>
      <c r="SSF39" s="180"/>
      <c r="SSG39" s="180"/>
      <c r="SSH39" s="180"/>
      <c r="SSI39" s="180"/>
      <c r="SSJ39" s="180"/>
      <c r="SSK39" s="180"/>
      <c r="SSL39" s="180"/>
      <c r="SSM39" s="180"/>
      <c r="SSN39" s="180"/>
      <c r="SSO39" s="180"/>
      <c r="SSP39" s="180"/>
      <c r="SSQ39" s="180"/>
      <c r="SSR39" s="180"/>
      <c r="SSS39" s="180"/>
      <c r="SST39" s="180"/>
      <c r="SSU39" s="180"/>
      <c r="SSV39" s="180"/>
      <c r="SSW39" s="180"/>
      <c r="SSX39" s="180"/>
      <c r="SSY39" s="180"/>
      <c r="SSZ39" s="180"/>
      <c r="STA39" s="180"/>
      <c r="STB39" s="180"/>
      <c r="STC39" s="180"/>
      <c r="STD39" s="180"/>
      <c r="STE39" s="180"/>
      <c r="STF39" s="180"/>
      <c r="STG39" s="180"/>
      <c r="STH39" s="180"/>
      <c r="STI39" s="180"/>
      <c r="STJ39" s="180"/>
      <c r="STK39" s="180"/>
      <c r="STL39" s="180"/>
      <c r="STM39" s="180"/>
      <c r="STN39" s="180"/>
      <c r="STO39" s="180"/>
      <c r="STP39" s="180"/>
      <c r="STQ39" s="180"/>
      <c r="STR39" s="180"/>
      <c r="STS39" s="180"/>
      <c r="STT39" s="180"/>
      <c r="STU39" s="180"/>
      <c r="STV39" s="180"/>
      <c r="STW39" s="180"/>
      <c r="STX39" s="180"/>
      <c r="STY39" s="180"/>
      <c r="STZ39" s="180"/>
      <c r="SUA39" s="180"/>
      <c r="SUB39" s="180"/>
      <c r="SUC39" s="180"/>
      <c r="SUD39" s="180"/>
      <c r="SUE39" s="180"/>
      <c r="SUF39" s="180"/>
      <c r="SUG39" s="180"/>
      <c r="SUH39" s="180"/>
      <c r="SUI39" s="180"/>
      <c r="SUJ39" s="180"/>
      <c r="SUK39" s="180"/>
      <c r="SUL39" s="180"/>
      <c r="SUM39" s="180"/>
      <c r="SUN39" s="180"/>
      <c r="SUO39" s="180"/>
      <c r="SUP39" s="180"/>
      <c r="SUQ39" s="180"/>
      <c r="SUR39" s="180"/>
      <c r="SUS39" s="180"/>
      <c r="SUT39" s="180"/>
      <c r="SUU39" s="180"/>
      <c r="SUV39" s="180"/>
      <c r="SUW39" s="180"/>
      <c r="SUX39" s="180"/>
      <c r="SUY39" s="180"/>
      <c r="SUZ39" s="180"/>
      <c r="SVA39" s="180"/>
      <c r="SVB39" s="180"/>
      <c r="SVC39" s="180"/>
      <c r="SVD39" s="180"/>
      <c r="SVE39" s="180"/>
      <c r="SVF39" s="180"/>
      <c r="SVG39" s="180"/>
      <c r="SVH39" s="180"/>
      <c r="SVI39" s="180"/>
      <c r="SVJ39" s="180"/>
      <c r="SVK39" s="180"/>
      <c r="SVL39" s="180"/>
      <c r="SVM39" s="180"/>
      <c r="SVN39" s="180"/>
      <c r="SVO39" s="180"/>
      <c r="SVP39" s="180"/>
      <c r="SVQ39" s="180"/>
      <c r="SVR39" s="180"/>
      <c r="SVS39" s="180"/>
      <c r="SVT39" s="180"/>
      <c r="SVU39" s="180"/>
      <c r="SVV39" s="180"/>
      <c r="SVW39" s="180"/>
      <c r="SVX39" s="180"/>
      <c r="SVY39" s="180"/>
      <c r="SVZ39" s="180"/>
      <c r="SWA39" s="180"/>
      <c r="SWB39" s="180"/>
      <c r="SWC39" s="180"/>
      <c r="SWD39" s="180"/>
      <c r="SWE39" s="180"/>
      <c r="SWF39" s="180"/>
      <c r="SWG39" s="180"/>
      <c r="SWH39" s="180"/>
      <c r="SWI39" s="180"/>
      <c r="SWJ39" s="180"/>
      <c r="SWK39" s="180"/>
      <c r="SWL39" s="180"/>
      <c r="SWM39" s="180"/>
      <c r="SWN39" s="180"/>
      <c r="SWO39" s="180"/>
      <c r="SWP39" s="180"/>
      <c r="SWQ39" s="180"/>
      <c r="SWR39" s="180"/>
      <c r="SWS39" s="180"/>
      <c r="SWT39" s="180"/>
      <c r="SWU39" s="180"/>
      <c r="SWV39" s="180"/>
      <c r="SWW39" s="180"/>
      <c r="SWX39" s="180"/>
      <c r="SWY39" s="180"/>
      <c r="SWZ39" s="180"/>
      <c r="SXA39" s="180"/>
      <c r="SXB39" s="180"/>
      <c r="SXC39" s="180"/>
      <c r="SXD39" s="180"/>
      <c r="SXE39" s="180"/>
      <c r="SXF39" s="180"/>
      <c r="SXG39" s="180"/>
      <c r="SXH39" s="180"/>
      <c r="SXI39" s="180"/>
      <c r="SXJ39" s="180"/>
      <c r="SXK39" s="180"/>
      <c r="SXL39" s="180"/>
      <c r="SXM39" s="180"/>
      <c r="SXN39" s="180"/>
      <c r="SXO39" s="180"/>
      <c r="SXP39" s="180"/>
      <c r="SXQ39" s="180"/>
      <c r="SXR39" s="180"/>
      <c r="SXS39" s="180"/>
      <c r="SXT39" s="180"/>
      <c r="SXU39" s="180"/>
      <c r="SXV39" s="180"/>
      <c r="SXW39" s="180"/>
      <c r="SXX39" s="180"/>
      <c r="SXY39" s="180"/>
      <c r="SXZ39" s="180"/>
      <c r="SYA39" s="180"/>
      <c r="SYB39" s="180"/>
      <c r="SYC39" s="180"/>
      <c r="SYD39" s="180"/>
      <c r="SYE39" s="180"/>
      <c r="SYF39" s="180"/>
      <c r="SYG39" s="180"/>
      <c r="SYH39" s="180"/>
      <c r="SYI39" s="180"/>
      <c r="SYJ39" s="180"/>
      <c r="SYK39" s="180"/>
      <c r="SYL39" s="180"/>
      <c r="SYM39" s="180"/>
      <c r="SYN39" s="180"/>
      <c r="SYO39" s="180"/>
      <c r="SYP39" s="180"/>
      <c r="SYQ39" s="180"/>
      <c r="SYR39" s="180"/>
      <c r="SYS39" s="180"/>
      <c r="SYT39" s="180"/>
      <c r="SYU39" s="180"/>
      <c r="SYV39" s="180"/>
      <c r="SYW39" s="180"/>
      <c r="SYX39" s="180"/>
      <c r="SYY39" s="180"/>
      <c r="SYZ39" s="180"/>
      <c r="SZA39" s="180"/>
      <c r="SZB39" s="180"/>
      <c r="SZC39" s="180"/>
      <c r="SZD39" s="180"/>
      <c r="SZE39" s="180"/>
      <c r="SZF39" s="180"/>
      <c r="SZG39" s="180"/>
      <c r="SZH39" s="180"/>
      <c r="SZI39" s="180"/>
      <c r="SZJ39" s="180"/>
      <c r="SZK39" s="180"/>
      <c r="SZL39" s="180"/>
      <c r="SZM39" s="180"/>
      <c r="SZN39" s="180"/>
      <c r="SZO39" s="180"/>
      <c r="SZP39" s="180"/>
      <c r="SZQ39" s="180"/>
      <c r="SZR39" s="180"/>
      <c r="SZS39" s="180"/>
      <c r="SZT39" s="180"/>
      <c r="SZU39" s="180"/>
      <c r="SZV39" s="180"/>
      <c r="SZW39" s="180"/>
      <c r="SZX39" s="180"/>
      <c r="SZY39" s="180"/>
      <c r="SZZ39" s="180"/>
      <c r="TAA39" s="180"/>
      <c r="TAB39" s="180"/>
      <c r="TAC39" s="180"/>
      <c r="TAD39" s="180"/>
      <c r="TAE39" s="180"/>
      <c r="TAF39" s="180"/>
      <c r="TAG39" s="180"/>
      <c r="TAH39" s="180"/>
      <c r="TAI39" s="180"/>
      <c r="TAJ39" s="180"/>
      <c r="TAK39" s="180"/>
      <c r="TAL39" s="180"/>
      <c r="TAM39" s="180"/>
      <c r="TAN39" s="180"/>
      <c r="TAO39" s="180"/>
      <c r="TAP39" s="180"/>
      <c r="TAQ39" s="180"/>
      <c r="TAR39" s="180"/>
      <c r="TAS39" s="180"/>
      <c r="TAT39" s="180"/>
      <c r="TAU39" s="180"/>
      <c r="TAV39" s="180"/>
      <c r="TAW39" s="180"/>
      <c r="TAX39" s="180"/>
      <c r="TAY39" s="180"/>
      <c r="TAZ39" s="180"/>
      <c r="TBA39" s="180"/>
      <c r="TBB39" s="180"/>
      <c r="TBC39" s="180"/>
      <c r="TBD39" s="180"/>
      <c r="TBE39" s="180"/>
      <c r="TBF39" s="180"/>
      <c r="TBG39" s="180"/>
      <c r="TBH39" s="180"/>
      <c r="TBI39" s="180"/>
      <c r="TBJ39" s="180"/>
      <c r="TBK39" s="180"/>
      <c r="TBL39" s="180"/>
      <c r="TBM39" s="180"/>
      <c r="TBN39" s="180"/>
      <c r="TBO39" s="180"/>
      <c r="TBP39" s="180"/>
      <c r="TBQ39" s="180"/>
      <c r="TBR39" s="180"/>
      <c r="TBS39" s="180"/>
      <c r="TBT39" s="180"/>
      <c r="TBU39" s="180"/>
      <c r="TBV39" s="180"/>
      <c r="TBW39" s="180"/>
      <c r="TBX39" s="180"/>
      <c r="TBY39" s="180"/>
      <c r="TBZ39" s="180"/>
      <c r="TCA39" s="180"/>
      <c r="TCB39" s="180"/>
      <c r="TCC39" s="180"/>
      <c r="TCD39" s="180"/>
      <c r="TCE39" s="180"/>
      <c r="TCF39" s="180"/>
      <c r="TCG39" s="180"/>
      <c r="TCH39" s="180"/>
      <c r="TCI39" s="180"/>
      <c r="TCJ39" s="180"/>
      <c r="TCK39" s="180"/>
      <c r="TCL39" s="180"/>
      <c r="TCM39" s="180"/>
      <c r="TCN39" s="180"/>
      <c r="TCO39" s="180"/>
      <c r="TCP39" s="180"/>
      <c r="TCQ39" s="180"/>
      <c r="TCR39" s="180"/>
      <c r="TCS39" s="180"/>
      <c r="TCT39" s="180"/>
      <c r="TCU39" s="180"/>
      <c r="TCV39" s="180"/>
      <c r="TCW39" s="180"/>
      <c r="TCX39" s="180"/>
      <c r="TCY39" s="180"/>
      <c r="TCZ39" s="180"/>
      <c r="TDA39" s="180"/>
      <c r="TDB39" s="180"/>
      <c r="TDC39" s="180"/>
      <c r="TDD39" s="180"/>
      <c r="TDE39" s="180"/>
      <c r="TDF39" s="180"/>
      <c r="TDG39" s="180"/>
      <c r="TDH39" s="180"/>
      <c r="TDI39" s="180"/>
      <c r="TDJ39" s="180"/>
      <c r="TDK39" s="180"/>
      <c r="TDL39" s="180"/>
      <c r="TDM39" s="180"/>
      <c r="TDN39" s="180"/>
      <c r="TDO39" s="180"/>
      <c r="TDP39" s="180"/>
      <c r="TDQ39" s="180"/>
      <c r="TDR39" s="180"/>
      <c r="TDS39" s="180"/>
      <c r="TDT39" s="180"/>
      <c r="TDU39" s="180"/>
      <c r="TDV39" s="180"/>
      <c r="TDW39" s="180"/>
      <c r="TDX39" s="180"/>
      <c r="TDY39" s="180"/>
      <c r="TDZ39" s="180"/>
      <c r="TEA39" s="180"/>
      <c r="TEB39" s="180"/>
      <c r="TEC39" s="180"/>
      <c r="TED39" s="180"/>
      <c r="TEE39" s="180"/>
      <c r="TEF39" s="180"/>
      <c r="TEG39" s="180"/>
      <c r="TEH39" s="180"/>
      <c r="TEI39" s="180"/>
      <c r="TEJ39" s="180"/>
      <c r="TEK39" s="180"/>
      <c r="TEL39" s="180"/>
      <c r="TEM39" s="180"/>
      <c r="TEN39" s="180"/>
      <c r="TEO39" s="180"/>
      <c r="TEP39" s="180"/>
      <c r="TEQ39" s="180"/>
      <c r="TER39" s="180"/>
      <c r="TES39" s="180"/>
      <c r="TET39" s="180"/>
      <c r="TEU39" s="180"/>
      <c r="TEV39" s="180"/>
      <c r="TEW39" s="180"/>
      <c r="TEX39" s="180"/>
      <c r="TEY39" s="180"/>
      <c r="TEZ39" s="180"/>
      <c r="TFA39" s="180"/>
      <c r="TFB39" s="180"/>
      <c r="TFC39" s="180"/>
      <c r="TFD39" s="180"/>
      <c r="TFE39" s="180"/>
      <c r="TFF39" s="180"/>
      <c r="TFG39" s="180"/>
      <c r="TFH39" s="180"/>
      <c r="TFI39" s="180"/>
      <c r="TFJ39" s="180"/>
      <c r="TFK39" s="180"/>
      <c r="TFL39" s="180"/>
      <c r="TFM39" s="180"/>
      <c r="TFN39" s="180"/>
      <c r="TFO39" s="180"/>
      <c r="TFP39" s="180"/>
      <c r="TFQ39" s="180"/>
      <c r="TFR39" s="180"/>
      <c r="TFS39" s="180"/>
      <c r="TFT39" s="180"/>
      <c r="TFU39" s="180"/>
      <c r="TFV39" s="180"/>
      <c r="TFW39" s="180"/>
      <c r="TFX39" s="180"/>
      <c r="TFY39" s="180"/>
      <c r="TFZ39" s="180"/>
      <c r="TGA39" s="180"/>
      <c r="TGB39" s="180"/>
      <c r="TGC39" s="180"/>
      <c r="TGD39" s="180"/>
      <c r="TGE39" s="180"/>
      <c r="TGF39" s="180"/>
      <c r="TGG39" s="180"/>
      <c r="TGH39" s="180"/>
      <c r="TGI39" s="180"/>
      <c r="TGJ39" s="180"/>
      <c r="TGK39" s="180"/>
      <c r="TGL39" s="180"/>
      <c r="TGM39" s="180"/>
      <c r="TGN39" s="180"/>
      <c r="TGO39" s="180"/>
      <c r="TGP39" s="180"/>
      <c r="TGQ39" s="180"/>
      <c r="TGR39" s="180"/>
      <c r="TGS39" s="180"/>
      <c r="TGT39" s="180"/>
      <c r="TGU39" s="180"/>
      <c r="TGV39" s="180"/>
      <c r="TGW39" s="180"/>
      <c r="TGX39" s="180"/>
      <c r="TGY39" s="180"/>
      <c r="TGZ39" s="180"/>
      <c r="THA39" s="180"/>
      <c r="THB39" s="180"/>
      <c r="THC39" s="180"/>
      <c r="THD39" s="180"/>
      <c r="THE39" s="180"/>
      <c r="THF39" s="180"/>
      <c r="THG39" s="180"/>
      <c r="THH39" s="180"/>
      <c r="THI39" s="180"/>
      <c r="THJ39" s="180"/>
      <c r="THK39" s="180"/>
      <c r="THL39" s="180"/>
      <c r="THM39" s="180"/>
      <c r="THN39" s="180"/>
      <c r="THO39" s="180"/>
      <c r="THP39" s="180"/>
      <c r="THQ39" s="180"/>
      <c r="THR39" s="180"/>
      <c r="THS39" s="180"/>
      <c r="THT39" s="180"/>
      <c r="THU39" s="180"/>
      <c r="THV39" s="180"/>
      <c r="THW39" s="180"/>
      <c r="THX39" s="180"/>
      <c r="THY39" s="180"/>
      <c r="THZ39" s="180"/>
      <c r="TIA39" s="180"/>
      <c r="TIB39" s="180"/>
      <c r="TIC39" s="180"/>
      <c r="TID39" s="180"/>
      <c r="TIE39" s="180"/>
      <c r="TIF39" s="180"/>
      <c r="TIG39" s="180"/>
      <c r="TIH39" s="180"/>
      <c r="TII39" s="180"/>
      <c r="TIJ39" s="180"/>
      <c r="TIK39" s="180"/>
      <c r="TIL39" s="180"/>
      <c r="TIM39" s="180"/>
      <c r="TIN39" s="180"/>
      <c r="TIO39" s="180"/>
      <c r="TIP39" s="180"/>
      <c r="TIQ39" s="180"/>
      <c r="TIR39" s="180"/>
      <c r="TIS39" s="180"/>
      <c r="TIT39" s="180"/>
      <c r="TIU39" s="180"/>
      <c r="TIV39" s="180"/>
      <c r="TIW39" s="180"/>
      <c r="TIX39" s="180"/>
      <c r="TIY39" s="180"/>
      <c r="TIZ39" s="180"/>
      <c r="TJA39" s="180"/>
      <c r="TJB39" s="180"/>
      <c r="TJC39" s="180"/>
      <c r="TJD39" s="180"/>
      <c r="TJE39" s="180"/>
      <c r="TJF39" s="180"/>
      <c r="TJG39" s="180"/>
      <c r="TJH39" s="180"/>
      <c r="TJI39" s="180"/>
      <c r="TJJ39" s="180"/>
      <c r="TJK39" s="180"/>
      <c r="TJL39" s="180"/>
      <c r="TJM39" s="180"/>
      <c r="TJN39" s="180"/>
      <c r="TJO39" s="180"/>
      <c r="TJP39" s="180"/>
      <c r="TJQ39" s="180"/>
      <c r="TJR39" s="180"/>
      <c r="TJS39" s="180"/>
      <c r="TJT39" s="180"/>
      <c r="TJU39" s="180"/>
      <c r="TJV39" s="180"/>
      <c r="TJW39" s="180"/>
      <c r="TJX39" s="180"/>
      <c r="TJY39" s="180"/>
      <c r="TJZ39" s="180"/>
      <c r="TKA39" s="180"/>
      <c r="TKB39" s="180"/>
      <c r="TKC39" s="180"/>
      <c r="TKD39" s="180"/>
      <c r="TKE39" s="180"/>
      <c r="TKF39" s="180"/>
      <c r="TKG39" s="180"/>
      <c r="TKH39" s="180"/>
      <c r="TKI39" s="180"/>
      <c r="TKJ39" s="180"/>
      <c r="TKK39" s="180"/>
      <c r="TKL39" s="180"/>
      <c r="TKM39" s="180"/>
      <c r="TKN39" s="180"/>
      <c r="TKO39" s="180"/>
      <c r="TKP39" s="180"/>
      <c r="TKQ39" s="180"/>
      <c r="TKR39" s="180"/>
      <c r="TKS39" s="180"/>
      <c r="TKT39" s="180"/>
      <c r="TKU39" s="180"/>
      <c r="TKV39" s="180"/>
      <c r="TKW39" s="180"/>
      <c r="TKX39" s="180"/>
      <c r="TKY39" s="180"/>
      <c r="TKZ39" s="180"/>
      <c r="TLA39" s="180"/>
      <c r="TLB39" s="180"/>
      <c r="TLC39" s="180"/>
      <c r="TLD39" s="180"/>
      <c r="TLE39" s="180"/>
      <c r="TLF39" s="180"/>
      <c r="TLG39" s="180"/>
      <c r="TLH39" s="180"/>
      <c r="TLI39" s="180"/>
      <c r="TLJ39" s="180"/>
      <c r="TLK39" s="180"/>
      <c r="TLL39" s="180"/>
      <c r="TLM39" s="180"/>
      <c r="TLN39" s="180"/>
      <c r="TLO39" s="180"/>
      <c r="TLP39" s="180"/>
      <c r="TLQ39" s="180"/>
      <c r="TLR39" s="180"/>
      <c r="TLS39" s="180"/>
      <c r="TLT39" s="180"/>
      <c r="TLU39" s="180"/>
      <c r="TLV39" s="180"/>
      <c r="TLW39" s="180"/>
      <c r="TLX39" s="180"/>
      <c r="TLY39" s="180"/>
      <c r="TLZ39" s="180"/>
      <c r="TMA39" s="180"/>
      <c r="TMB39" s="180"/>
      <c r="TMC39" s="180"/>
      <c r="TMD39" s="180"/>
      <c r="TME39" s="180"/>
      <c r="TMF39" s="180"/>
      <c r="TMG39" s="180"/>
      <c r="TMH39" s="180"/>
      <c r="TMI39" s="180"/>
      <c r="TMJ39" s="180"/>
      <c r="TMK39" s="180"/>
      <c r="TML39" s="180"/>
      <c r="TMM39" s="180"/>
      <c r="TMN39" s="180"/>
      <c r="TMO39" s="180"/>
      <c r="TMP39" s="180"/>
      <c r="TMQ39" s="180"/>
      <c r="TMR39" s="180"/>
      <c r="TMS39" s="180"/>
      <c r="TMT39" s="180"/>
      <c r="TMU39" s="180"/>
      <c r="TMV39" s="180"/>
      <c r="TMW39" s="180"/>
      <c r="TMX39" s="180"/>
      <c r="TMY39" s="180"/>
      <c r="TMZ39" s="180"/>
      <c r="TNA39" s="180"/>
      <c r="TNB39" s="180"/>
      <c r="TNC39" s="180"/>
      <c r="TND39" s="180"/>
      <c r="TNE39" s="180"/>
      <c r="TNF39" s="180"/>
      <c r="TNG39" s="180"/>
      <c r="TNH39" s="180"/>
      <c r="TNI39" s="180"/>
      <c r="TNJ39" s="180"/>
      <c r="TNK39" s="180"/>
      <c r="TNL39" s="180"/>
      <c r="TNM39" s="180"/>
      <c r="TNN39" s="180"/>
      <c r="TNO39" s="180"/>
      <c r="TNP39" s="180"/>
      <c r="TNQ39" s="180"/>
      <c r="TNR39" s="180"/>
      <c r="TNS39" s="180"/>
      <c r="TNT39" s="180"/>
      <c r="TNU39" s="180"/>
      <c r="TNV39" s="180"/>
      <c r="TNW39" s="180"/>
      <c r="TNX39" s="180"/>
      <c r="TNY39" s="180"/>
      <c r="TNZ39" s="180"/>
      <c r="TOA39" s="180"/>
      <c r="TOB39" s="180"/>
      <c r="TOC39" s="180"/>
      <c r="TOD39" s="180"/>
      <c r="TOE39" s="180"/>
      <c r="TOF39" s="180"/>
      <c r="TOG39" s="180"/>
      <c r="TOH39" s="180"/>
      <c r="TOI39" s="180"/>
      <c r="TOJ39" s="180"/>
      <c r="TOK39" s="180"/>
      <c r="TOL39" s="180"/>
      <c r="TOM39" s="180"/>
      <c r="TON39" s="180"/>
      <c r="TOO39" s="180"/>
      <c r="TOP39" s="180"/>
      <c r="TOQ39" s="180"/>
      <c r="TOR39" s="180"/>
      <c r="TOS39" s="180"/>
      <c r="TOT39" s="180"/>
      <c r="TOU39" s="180"/>
      <c r="TOV39" s="180"/>
      <c r="TOW39" s="180"/>
      <c r="TOX39" s="180"/>
      <c r="TOY39" s="180"/>
      <c r="TOZ39" s="180"/>
      <c r="TPA39" s="180"/>
      <c r="TPB39" s="180"/>
      <c r="TPC39" s="180"/>
      <c r="TPD39" s="180"/>
      <c r="TPE39" s="180"/>
      <c r="TPF39" s="180"/>
      <c r="TPG39" s="180"/>
      <c r="TPH39" s="180"/>
      <c r="TPI39" s="180"/>
      <c r="TPJ39" s="180"/>
      <c r="TPK39" s="180"/>
      <c r="TPL39" s="180"/>
      <c r="TPM39" s="180"/>
      <c r="TPN39" s="180"/>
      <c r="TPO39" s="180"/>
      <c r="TPP39" s="180"/>
      <c r="TPQ39" s="180"/>
      <c r="TPR39" s="180"/>
      <c r="TPS39" s="180"/>
      <c r="TPT39" s="180"/>
      <c r="TPU39" s="180"/>
      <c r="TPV39" s="180"/>
      <c r="TPW39" s="180"/>
      <c r="TPX39" s="180"/>
      <c r="TPY39" s="180"/>
      <c r="TPZ39" s="180"/>
      <c r="TQA39" s="180"/>
      <c r="TQB39" s="180"/>
      <c r="TQC39" s="180"/>
      <c r="TQD39" s="180"/>
      <c r="TQE39" s="180"/>
      <c r="TQF39" s="180"/>
      <c r="TQG39" s="180"/>
      <c r="TQH39" s="180"/>
      <c r="TQI39" s="180"/>
      <c r="TQJ39" s="180"/>
      <c r="TQK39" s="180"/>
      <c r="TQL39" s="180"/>
      <c r="TQM39" s="180"/>
      <c r="TQN39" s="180"/>
      <c r="TQO39" s="180"/>
      <c r="TQP39" s="180"/>
      <c r="TQQ39" s="180"/>
      <c r="TQR39" s="180"/>
      <c r="TQS39" s="180"/>
      <c r="TQT39" s="180"/>
      <c r="TQU39" s="180"/>
      <c r="TQV39" s="180"/>
      <c r="TQW39" s="180"/>
      <c r="TQX39" s="180"/>
      <c r="TQY39" s="180"/>
      <c r="TQZ39" s="180"/>
      <c r="TRA39" s="180"/>
      <c r="TRB39" s="180"/>
      <c r="TRC39" s="180"/>
      <c r="TRD39" s="180"/>
      <c r="TRE39" s="180"/>
      <c r="TRF39" s="180"/>
      <c r="TRG39" s="180"/>
      <c r="TRH39" s="180"/>
      <c r="TRI39" s="180"/>
      <c r="TRJ39" s="180"/>
      <c r="TRK39" s="180"/>
      <c r="TRL39" s="180"/>
      <c r="TRM39" s="180"/>
      <c r="TRN39" s="180"/>
      <c r="TRO39" s="180"/>
      <c r="TRP39" s="180"/>
      <c r="TRQ39" s="180"/>
      <c r="TRR39" s="180"/>
      <c r="TRS39" s="180"/>
      <c r="TRT39" s="180"/>
      <c r="TRU39" s="180"/>
      <c r="TRV39" s="180"/>
      <c r="TRW39" s="180"/>
      <c r="TRX39" s="180"/>
      <c r="TRY39" s="180"/>
      <c r="TRZ39" s="180"/>
      <c r="TSA39" s="180"/>
      <c r="TSB39" s="180"/>
      <c r="TSC39" s="180"/>
      <c r="TSD39" s="180"/>
      <c r="TSE39" s="180"/>
      <c r="TSF39" s="180"/>
      <c r="TSG39" s="180"/>
      <c r="TSH39" s="180"/>
      <c r="TSI39" s="180"/>
      <c r="TSJ39" s="180"/>
      <c r="TSK39" s="180"/>
      <c r="TSL39" s="180"/>
      <c r="TSM39" s="180"/>
      <c r="TSN39" s="180"/>
      <c r="TSO39" s="180"/>
      <c r="TSP39" s="180"/>
      <c r="TSQ39" s="180"/>
      <c r="TSR39" s="180"/>
      <c r="TSS39" s="180"/>
      <c r="TST39" s="180"/>
      <c r="TSU39" s="180"/>
      <c r="TSV39" s="180"/>
      <c r="TSW39" s="180"/>
      <c r="TSX39" s="180"/>
      <c r="TSY39" s="180"/>
      <c r="TSZ39" s="180"/>
      <c r="TTA39" s="180"/>
      <c r="TTB39" s="180"/>
      <c r="TTC39" s="180"/>
      <c r="TTD39" s="180"/>
      <c r="TTE39" s="180"/>
      <c r="TTF39" s="180"/>
      <c r="TTG39" s="180"/>
      <c r="TTH39" s="180"/>
      <c r="TTI39" s="180"/>
      <c r="TTJ39" s="180"/>
      <c r="TTK39" s="180"/>
      <c r="TTL39" s="180"/>
      <c r="TTM39" s="180"/>
      <c r="TTN39" s="180"/>
      <c r="TTO39" s="180"/>
      <c r="TTP39" s="180"/>
      <c r="TTQ39" s="180"/>
      <c r="TTR39" s="180"/>
      <c r="TTS39" s="180"/>
      <c r="TTT39" s="180"/>
      <c r="TTU39" s="180"/>
      <c r="TTV39" s="180"/>
      <c r="TTW39" s="180"/>
      <c r="TTX39" s="180"/>
      <c r="TTY39" s="180"/>
      <c r="TTZ39" s="180"/>
      <c r="TUA39" s="180"/>
      <c r="TUB39" s="180"/>
      <c r="TUC39" s="180"/>
      <c r="TUD39" s="180"/>
      <c r="TUE39" s="180"/>
      <c r="TUF39" s="180"/>
      <c r="TUG39" s="180"/>
      <c r="TUH39" s="180"/>
      <c r="TUI39" s="180"/>
      <c r="TUJ39" s="180"/>
      <c r="TUK39" s="180"/>
      <c r="TUL39" s="180"/>
      <c r="TUM39" s="180"/>
      <c r="TUN39" s="180"/>
      <c r="TUO39" s="180"/>
      <c r="TUP39" s="180"/>
      <c r="TUQ39" s="180"/>
      <c r="TUR39" s="180"/>
      <c r="TUS39" s="180"/>
      <c r="TUT39" s="180"/>
      <c r="TUU39" s="180"/>
      <c r="TUV39" s="180"/>
      <c r="TUW39" s="180"/>
      <c r="TUX39" s="180"/>
      <c r="TUY39" s="180"/>
      <c r="TUZ39" s="180"/>
      <c r="TVA39" s="180"/>
      <c r="TVB39" s="180"/>
      <c r="TVC39" s="180"/>
      <c r="TVD39" s="180"/>
      <c r="TVE39" s="180"/>
      <c r="TVF39" s="180"/>
      <c r="TVG39" s="180"/>
      <c r="TVH39" s="180"/>
      <c r="TVI39" s="180"/>
      <c r="TVJ39" s="180"/>
      <c r="TVK39" s="180"/>
      <c r="TVL39" s="180"/>
      <c r="TVM39" s="180"/>
      <c r="TVN39" s="180"/>
      <c r="TVO39" s="180"/>
      <c r="TVP39" s="180"/>
      <c r="TVQ39" s="180"/>
      <c r="TVR39" s="180"/>
      <c r="TVS39" s="180"/>
      <c r="TVT39" s="180"/>
      <c r="TVU39" s="180"/>
      <c r="TVV39" s="180"/>
      <c r="TVW39" s="180"/>
      <c r="TVX39" s="180"/>
      <c r="TVY39" s="180"/>
      <c r="TVZ39" s="180"/>
      <c r="TWA39" s="180"/>
      <c r="TWB39" s="180"/>
      <c r="TWC39" s="180"/>
      <c r="TWD39" s="180"/>
      <c r="TWE39" s="180"/>
      <c r="TWF39" s="180"/>
      <c r="TWG39" s="180"/>
      <c r="TWH39" s="180"/>
      <c r="TWI39" s="180"/>
      <c r="TWJ39" s="180"/>
      <c r="TWK39" s="180"/>
      <c r="TWL39" s="180"/>
      <c r="TWM39" s="180"/>
      <c r="TWN39" s="180"/>
      <c r="TWO39" s="180"/>
      <c r="TWP39" s="180"/>
      <c r="TWQ39" s="180"/>
      <c r="TWR39" s="180"/>
      <c r="TWS39" s="180"/>
      <c r="TWT39" s="180"/>
      <c r="TWU39" s="180"/>
      <c r="TWV39" s="180"/>
      <c r="TWW39" s="180"/>
      <c r="TWX39" s="180"/>
      <c r="TWY39" s="180"/>
      <c r="TWZ39" s="180"/>
      <c r="TXA39" s="180"/>
      <c r="TXB39" s="180"/>
      <c r="TXC39" s="180"/>
      <c r="TXD39" s="180"/>
      <c r="TXE39" s="180"/>
      <c r="TXF39" s="180"/>
      <c r="TXG39" s="180"/>
      <c r="TXH39" s="180"/>
      <c r="TXI39" s="180"/>
      <c r="TXJ39" s="180"/>
      <c r="TXK39" s="180"/>
      <c r="TXL39" s="180"/>
      <c r="TXM39" s="180"/>
      <c r="TXN39" s="180"/>
      <c r="TXO39" s="180"/>
      <c r="TXP39" s="180"/>
      <c r="TXQ39" s="180"/>
      <c r="TXR39" s="180"/>
      <c r="TXS39" s="180"/>
      <c r="TXT39" s="180"/>
      <c r="TXU39" s="180"/>
      <c r="TXV39" s="180"/>
      <c r="TXW39" s="180"/>
      <c r="TXX39" s="180"/>
      <c r="TXY39" s="180"/>
      <c r="TXZ39" s="180"/>
      <c r="TYA39" s="180"/>
      <c r="TYB39" s="180"/>
      <c r="TYC39" s="180"/>
      <c r="TYD39" s="180"/>
      <c r="TYE39" s="180"/>
      <c r="TYF39" s="180"/>
      <c r="TYG39" s="180"/>
      <c r="TYH39" s="180"/>
      <c r="TYI39" s="180"/>
      <c r="TYJ39" s="180"/>
      <c r="TYK39" s="180"/>
      <c r="TYL39" s="180"/>
      <c r="TYM39" s="180"/>
      <c r="TYN39" s="180"/>
      <c r="TYO39" s="180"/>
      <c r="TYP39" s="180"/>
      <c r="TYQ39" s="180"/>
      <c r="TYR39" s="180"/>
      <c r="TYS39" s="180"/>
      <c r="TYT39" s="180"/>
      <c r="TYU39" s="180"/>
      <c r="TYV39" s="180"/>
      <c r="TYW39" s="180"/>
      <c r="TYX39" s="180"/>
      <c r="TYY39" s="180"/>
      <c r="TYZ39" s="180"/>
      <c r="TZA39" s="180"/>
      <c r="TZB39" s="180"/>
      <c r="TZC39" s="180"/>
      <c r="TZD39" s="180"/>
      <c r="TZE39" s="180"/>
      <c r="TZF39" s="180"/>
      <c r="TZG39" s="180"/>
      <c r="TZH39" s="180"/>
      <c r="TZI39" s="180"/>
      <c r="TZJ39" s="180"/>
      <c r="TZK39" s="180"/>
      <c r="TZL39" s="180"/>
      <c r="TZM39" s="180"/>
      <c r="TZN39" s="180"/>
      <c r="TZO39" s="180"/>
      <c r="TZP39" s="180"/>
      <c r="TZQ39" s="180"/>
      <c r="TZR39" s="180"/>
      <c r="TZS39" s="180"/>
      <c r="TZT39" s="180"/>
      <c r="TZU39" s="180"/>
      <c r="TZV39" s="180"/>
      <c r="TZW39" s="180"/>
      <c r="TZX39" s="180"/>
      <c r="TZY39" s="180"/>
      <c r="TZZ39" s="180"/>
      <c r="UAA39" s="180"/>
      <c r="UAB39" s="180"/>
      <c r="UAC39" s="180"/>
      <c r="UAD39" s="180"/>
      <c r="UAE39" s="180"/>
      <c r="UAF39" s="180"/>
      <c r="UAG39" s="180"/>
      <c r="UAH39" s="180"/>
      <c r="UAI39" s="180"/>
      <c r="UAJ39" s="180"/>
      <c r="UAK39" s="180"/>
      <c r="UAL39" s="180"/>
      <c r="UAM39" s="180"/>
      <c r="UAN39" s="180"/>
      <c r="UAO39" s="180"/>
      <c r="UAP39" s="180"/>
      <c r="UAQ39" s="180"/>
      <c r="UAR39" s="180"/>
      <c r="UAS39" s="180"/>
      <c r="UAT39" s="180"/>
      <c r="UAU39" s="180"/>
      <c r="UAV39" s="180"/>
      <c r="UAW39" s="180"/>
      <c r="UAX39" s="180"/>
      <c r="UAY39" s="180"/>
      <c r="UAZ39" s="180"/>
      <c r="UBA39" s="180"/>
      <c r="UBB39" s="180"/>
      <c r="UBC39" s="180"/>
      <c r="UBD39" s="180"/>
      <c r="UBE39" s="180"/>
      <c r="UBF39" s="180"/>
      <c r="UBG39" s="180"/>
      <c r="UBH39" s="180"/>
      <c r="UBI39" s="180"/>
      <c r="UBJ39" s="180"/>
      <c r="UBK39" s="180"/>
      <c r="UBL39" s="180"/>
      <c r="UBM39" s="180"/>
      <c r="UBN39" s="180"/>
      <c r="UBO39" s="180"/>
      <c r="UBP39" s="180"/>
      <c r="UBQ39" s="180"/>
      <c r="UBR39" s="180"/>
      <c r="UBS39" s="180"/>
      <c r="UBT39" s="180"/>
      <c r="UBU39" s="180"/>
      <c r="UBV39" s="180"/>
      <c r="UBW39" s="180"/>
      <c r="UBX39" s="180"/>
      <c r="UBY39" s="180"/>
      <c r="UBZ39" s="180"/>
      <c r="UCA39" s="180"/>
      <c r="UCB39" s="180"/>
      <c r="UCC39" s="180"/>
      <c r="UCD39" s="180"/>
      <c r="UCE39" s="180"/>
      <c r="UCF39" s="180"/>
      <c r="UCG39" s="180"/>
      <c r="UCH39" s="180"/>
      <c r="UCI39" s="180"/>
      <c r="UCJ39" s="180"/>
      <c r="UCK39" s="180"/>
      <c r="UCL39" s="180"/>
      <c r="UCM39" s="180"/>
      <c r="UCN39" s="180"/>
      <c r="UCO39" s="180"/>
      <c r="UCP39" s="180"/>
      <c r="UCQ39" s="180"/>
      <c r="UCR39" s="180"/>
      <c r="UCS39" s="180"/>
      <c r="UCT39" s="180"/>
      <c r="UCU39" s="180"/>
      <c r="UCV39" s="180"/>
      <c r="UCW39" s="180"/>
      <c r="UCX39" s="180"/>
      <c r="UCY39" s="180"/>
      <c r="UCZ39" s="180"/>
      <c r="UDA39" s="180"/>
      <c r="UDB39" s="180"/>
      <c r="UDC39" s="180"/>
      <c r="UDD39" s="180"/>
      <c r="UDE39" s="180"/>
      <c r="UDF39" s="180"/>
      <c r="UDG39" s="180"/>
      <c r="UDH39" s="180"/>
      <c r="UDI39" s="180"/>
      <c r="UDJ39" s="180"/>
      <c r="UDK39" s="180"/>
      <c r="UDL39" s="180"/>
      <c r="UDM39" s="180"/>
      <c r="UDN39" s="180"/>
      <c r="UDO39" s="180"/>
      <c r="UDP39" s="180"/>
      <c r="UDQ39" s="180"/>
      <c r="UDR39" s="180"/>
      <c r="UDS39" s="180"/>
      <c r="UDT39" s="180"/>
      <c r="UDU39" s="180"/>
      <c r="UDV39" s="180"/>
      <c r="UDW39" s="180"/>
      <c r="UDX39" s="180"/>
      <c r="UDY39" s="180"/>
      <c r="UDZ39" s="180"/>
      <c r="UEA39" s="180"/>
      <c r="UEB39" s="180"/>
      <c r="UEC39" s="180"/>
      <c r="UED39" s="180"/>
      <c r="UEE39" s="180"/>
      <c r="UEF39" s="180"/>
      <c r="UEG39" s="180"/>
      <c r="UEH39" s="180"/>
      <c r="UEI39" s="180"/>
      <c r="UEJ39" s="180"/>
      <c r="UEK39" s="180"/>
      <c r="UEL39" s="180"/>
      <c r="UEM39" s="180"/>
      <c r="UEN39" s="180"/>
      <c r="UEO39" s="180"/>
      <c r="UEP39" s="180"/>
      <c r="UEQ39" s="180"/>
      <c r="UER39" s="180"/>
      <c r="UES39" s="180"/>
      <c r="UET39" s="180"/>
      <c r="UEU39" s="180"/>
      <c r="UEV39" s="180"/>
      <c r="UEW39" s="180"/>
      <c r="UEX39" s="180"/>
      <c r="UEY39" s="180"/>
      <c r="UEZ39" s="180"/>
      <c r="UFA39" s="180"/>
      <c r="UFB39" s="180"/>
      <c r="UFC39" s="180"/>
      <c r="UFD39" s="180"/>
      <c r="UFE39" s="180"/>
      <c r="UFF39" s="180"/>
      <c r="UFG39" s="180"/>
      <c r="UFH39" s="180"/>
      <c r="UFI39" s="180"/>
      <c r="UFJ39" s="180"/>
      <c r="UFK39" s="180"/>
      <c r="UFL39" s="180"/>
      <c r="UFM39" s="180"/>
      <c r="UFN39" s="180"/>
      <c r="UFO39" s="180"/>
      <c r="UFP39" s="180"/>
      <c r="UFQ39" s="180"/>
      <c r="UFR39" s="180"/>
      <c r="UFS39" s="180"/>
      <c r="UFT39" s="180"/>
      <c r="UFU39" s="180"/>
      <c r="UFV39" s="180"/>
      <c r="UFW39" s="180"/>
      <c r="UFX39" s="180"/>
      <c r="UFY39" s="180"/>
      <c r="UFZ39" s="180"/>
      <c r="UGA39" s="180"/>
      <c r="UGB39" s="180"/>
      <c r="UGC39" s="180"/>
      <c r="UGD39" s="180"/>
      <c r="UGE39" s="180"/>
      <c r="UGF39" s="180"/>
      <c r="UGG39" s="180"/>
      <c r="UGH39" s="180"/>
      <c r="UGI39" s="180"/>
      <c r="UGJ39" s="180"/>
      <c r="UGK39" s="180"/>
      <c r="UGL39" s="180"/>
      <c r="UGM39" s="180"/>
      <c r="UGN39" s="180"/>
      <c r="UGO39" s="180"/>
      <c r="UGP39" s="180"/>
      <c r="UGQ39" s="180"/>
      <c r="UGR39" s="180"/>
      <c r="UGS39" s="180"/>
      <c r="UGT39" s="180"/>
      <c r="UGU39" s="180"/>
      <c r="UGV39" s="180"/>
      <c r="UGW39" s="180"/>
      <c r="UGX39" s="180"/>
      <c r="UGY39" s="180"/>
      <c r="UGZ39" s="180"/>
      <c r="UHA39" s="180"/>
      <c r="UHB39" s="180"/>
      <c r="UHC39" s="180"/>
      <c r="UHD39" s="180"/>
      <c r="UHE39" s="180"/>
      <c r="UHF39" s="180"/>
      <c r="UHG39" s="180"/>
      <c r="UHH39" s="180"/>
      <c r="UHI39" s="180"/>
      <c r="UHJ39" s="180"/>
      <c r="UHK39" s="180"/>
      <c r="UHL39" s="180"/>
      <c r="UHM39" s="180"/>
      <c r="UHN39" s="180"/>
      <c r="UHO39" s="180"/>
      <c r="UHP39" s="180"/>
      <c r="UHQ39" s="180"/>
      <c r="UHR39" s="180"/>
      <c r="UHS39" s="180"/>
      <c r="UHT39" s="180"/>
      <c r="UHU39" s="180"/>
      <c r="UHV39" s="180"/>
      <c r="UHW39" s="180"/>
      <c r="UHX39" s="180"/>
      <c r="UHY39" s="180"/>
      <c r="UHZ39" s="180"/>
      <c r="UIA39" s="180"/>
      <c r="UIB39" s="180"/>
      <c r="UIC39" s="180"/>
      <c r="UID39" s="180"/>
      <c r="UIE39" s="180"/>
      <c r="UIF39" s="180"/>
      <c r="UIG39" s="180"/>
      <c r="UIH39" s="180"/>
      <c r="UII39" s="180"/>
      <c r="UIJ39" s="180"/>
      <c r="UIK39" s="180"/>
      <c r="UIL39" s="180"/>
      <c r="UIM39" s="180"/>
      <c r="UIN39" s="180"/>
      <c r="UIO39" s="180"/>
      <c r="UIP39" s="180"/>
      <c r="UIQ39" s="180"/>
      <c r="UIR39" s="180"/>
      <c r="UIS39" s="180"/>
      <c r="UIT39" s="180"/>
      <c r="UIU39" s="180"/>
      <c r="UIV39" s="180"/>
      <c r="UIW39" s="180"/>
      <c r="UIX39" s="180"/>
      <c r="UIY39" s="180"/>
      <c r="UIZ39" s="180"/>
      <c r="UJA39" s="180"/>
      <c r="UJB39" s="180"/>
      <c r="UJC39" s="180"/>
      <c r="UJD39" s="180"/>
      <c r="UJE39" s="180"/>
      <c r="UJF39" s="180"/>
      <c r="UJG39" s="180"/>
      <c r="UJH39" s="180"/>
      <c r="UJI39" s="180"/>
      <c r="UJJ39" s="180"/>
      <c r="UJK39" s="180"/>
      <c r="UJL39" s="180"/>
      <c r="UJM39" s="180"/>
      <c r="UJN39" s="180"/>
      <c r="UJO39" s="180"/>
      <c r="UJP39" s="180"/>
      <c r="UJQ39" s="180"/>
      <c r="UJR39" s="180"/>
      <c r="UJS39" s="180"/>
      <c r="UJT39" s="180"/>
      <c r="UJU39" s="180"/>
      <c r="UJV39" s="180"/>
      <c r="UJW39" s="180"/>
      <c r="UJX39" s="180"/>
      <c r="UJY39" s="180"/>
      <c r="UJZ39" s="180"/>
      <c r="UKA39" s="180"/>
      <c r="UKB39" s="180"/>
      <c r="UKC39" s="180"/>
      <c r="UKD39" s="180"/>
      <c r="UKE39" s="180"/>
      <c r="UKF39" s="180"/>
      <c r="UKG39" s="180"/>
      <c r="UKH39" s="180"/>
      <c r="UKI39" s="180"/>
      <c r="UKJ39" s="180"/>
      <c r="UKK39" s="180"/>
      <c r="UKL39" s="180"/>
      <c r="UKM39" s="180"/>
      <c r="UKN39" s="180"/>
      <c r="UKO39" s="180"/>
      <c r="UKP39" s="180"/>
      <c r="UKQ39" s="180"/>
      <c r="UKR39" s="180"/>
      <c r="UKS39" s="180"/>
      <c r="UKT39" s="180"/>
      <c r="UKU39" s="180"/>
      <c r="UKV39" s="180"/>
      <c r="UKW39" s="180"/>
      <c r="UKX39" s="180"/>
      <c r="UKY39" s="180"/>
      <c r="UKZ39" s="180"/>
      <c r="ULA39" s="180"/>
      <c r="ULB39" s="180"/>
      <c r="ULC39" s="180"/>
      <c r="ULD39" s="180"/>
      <c r="ULE39" s="180"/>
      <c r="ULF39" s="180"/>
      <c r="ULG39" s="180"/>
      <c r="ULH39" s="180"/>
      <c r="ULI39" s="180"/>
      <c r="ULJ39" s="180"/>
      <c r="ULK39" s="180"/>
      <c r="ULL39" s="180"/>
      <c r="ULM39" s="180"/>
      <c r="ULN39" s="180"/>
      <c r="ULO39" s="180"/>
      <c r="ULP39" s="180"/>
      <c r="ULQ39" s="180"/>
      <c r="ULR39" s="180"/>
      <c r="ULS39" s="180"/>
      <c r="ULT39" s="180"/>
      <c r="ULU39" s="180"/>
      <c r="ULV39" s="180"/>
      <c r="ULW39" s="180"/>
      <c r="ULX39" s="180"/>
      <c r="ULY39" s="180"/>
      <c r="ULZ39" s="180"/>
      <c r="UMA39" s="180"/>
      <c r="UMB39" s="180"/>
      <c r="UMC39" s="180"/>
      <c r="UMD39" s="180"/>
      <c r="UME39" s="180"/>
      <c r="UMF39" s="180"/>
      <c r="UMG39" s="180"/>
      <c r="UMH39" s="180"/>
      <c r="UMI39" s="180"/>
      <c r="UMJ39" s="180"/>
      <c r="UMK39" s="180"/>
      <c r="UML39" s="180"/>
      <c r="UMM39" s="180"/>
      <c r="UMN39" s="180"/>
      <c r="UMO39" s="180"/>
      <c r="UMP39" s="180"/>
      <c r="UMQ39" s="180"/>
      <c r="UMR39" s="180"/>
      <c r="UMS39" s="180"/>
      <c r="UMT39" s="180"/>
      <c r="UMU39" s="180"/>
      <c r="UMV39" s="180"/>
      <c r="UMW39" s="180"/>
      <c r="UMX39" s="180"/>
      <c r="UMY39" s="180"/>
      <c r="UMZ39" s="180"/>
      <c r="UNA39" s="180"/>
      <c r="UNB39" s="180"/>
      <c r="UNC39" s="180"/>
      <c r="UND39" s="180"/>
      <c r="UNE39" s="180"/>
      <c r="UNF39" s="180"/>
      <c r="UNG39" s="180"/>
      <c r="UNH39" s="180"/>
      <c r="UNI39" s="180"/>
      <c r="UNJ39" s="180"/>
      <c r="UNK39" s="180"/>
      <c r="UNL39" s="180"/>
      <c r="UNM39" s="180"/>
      <c r="UNN39" s="180"/>
      <c r="UNO39" s="180"/>
      <c r="UNP39" s="180"/>
      <c r="UNQ39" s="180"/>
      <c r="UNR39" s="180"/>
      <c r="UNS39" s="180"/>
      <c r="UNT39" s="180"/>
      <c r="UNU39" s="180"/>
      <c r="UNV39" s="180"/>
      <c r="UNW39" s="180"/>
      <c r="UNX39" s="180"/>
      <c r="UNY39" s="180"/>
      <c r="UNZ39" s="180"/>
      <c r="UOA39" s="180"/>
      <c r="UOB39" s="180"/>
      <c r="UOC39" s="180"/>
      <c r="UOD39" s="180"/>
      <c r="UOE39" s="180"/>
      <c r="UOF39" s="180"/>
      <c r="UOG39" s="180"/>
      <c r="UOH39" s="180"/>
      <c r="UOI39" s="180"/>
      <c r="UOJ39" s="180"/>
      <c r="UOK39" s="180"/>
      <c r="UOL39" s="180"/>
      <c r="UOM39" s="180"/>
      <c r="UON39" s="180"/>
      <c r="UOO39" s="180"/>
      <c r="UOP39" s="180"/>
      <c r="UOQ39" s="180"/>
      <c r="UOR39" s="180"/>
      <c r="UOS39" s="180"/>
      <c r="UOT39" s="180"/>
      <c r="UOU39" s="180"/>
      <c r="UOV39" s="180"/>
      <c r="UOW39" s="180"/>
      <c r="UOX39" s="180"/>
      <c r="UOY39" s="180"/>
      <c r="UOZ39" s="180"/>
      <c r="UPA39" s="180"/>
      <c r="UPB39" s="180"/>
      <c r="UPC39" s="180"/>
      <c r="UPD39" s="180"/>
      <c r="UPE39" s="180"/>
      <c r="UPF39" s="180"/>
      <c r="UPG39" s="180"/>
      <c r="UPH39" s="180"/>
      <c r="UPI39" s="180"/>
      <c r="UPJ39" s="180"/>
      <c r="UPK39" s="180"/>
      <c r="UPL39" s="180"/>
      <c r="UPM39" s="180"/>
      <c r="UPN39" s="180"/>
      <c r="UPO39" s="180"/>
      <c r="UPP39" s="180"/>
      <c r="UPQ39" s="180"/>
      <c r="UPR39" s="180"/>
      <c r="UPS39" s="180"/>
      <c r="UPT39" s="180"/>
      <c r="UPU39" s="180"/>
      <c r="UPV39" s="180"/>
      <c r="UPW39" s="180"/>
      <c r="UPX39" s="180"/>
      <c r="UPY39" s="180"/>
      <c r="UPZ39" s="180"/>
      <c r="UQA39" s="180"/>
      <c r="UQB39" s="180"/>
      <c r="UQC39" s="180"/>
      <c r="UQD39" s="180"/>
      <c r="UQE39" s="180"/>
      <c r="UQF39" s="180"/>
      <c r="UQG39" s="180"/>
      <c r="UQH39" s="180"/>
      <c r="UQI39" s="180"/>
      <c r="UQJ39" s="180"/>
      <c r="UQK39" s="180"/>
      <c r="UQL39" s="180"/>
      <c r="UQM39" s="180"/>
      <c r="UQN39" s="180"/>
      <c r="UQO39" s="180"/>
      <c r="UQP39" s="180"/>
      <c r="UQQ39" s="180"/>
      <c r="UQR39" s="180"/>
      <c r="UQS39" s="180"/>
      <c r="UQT39" s="180"/>
      <c r="UQU39" s="180"/>
      <c r="UQV39" s="180"/>
      <c r="UQW39" s="180"/>
      <c r="UQX39" s="180"/>
      <c r="UQY39" s="180"/>
      <c r="UQZ39" s="180"/>
      <c r="URA39" s="180"/>
      <c r="URB39" s="180"/>
      <c r="URC39" s="180"/>
      <c r="URD39" s="180"/>
      <c r="URE39" s="180"/>
      <c r="URF39" s="180"/>
      <c r="URG39" s="180"/>
      <c r="URH39" s="180"/>
      <c r="URI39" s="180"/>
      <c r="URJ39" s="180"/>
      <c r="URK39" s="180"/>
      <c r="URL39" s="180"/>
      <c r="URM39" s="180"/>
      <c r="URN39" s="180"/>
      <c r="URO39" s="180"/>
      <c r="URP39" s="180"/>
      <c r="URQ39" s="180"/>
      <c r="URR39" s="180"/>
      <c r="URS39" s="180"/>
      <c r="URT39" s="180"/>
      <c r="URU39" s="180"/>
      <c r="URV39" s="180"/>
      <c r="URW39" s="180"/>
      <c r="URX39" s="180"/>
      <c r="URY39" s="180"/>
      <c r="URZ39" s="180"/>
      <c r="USA39" s="180"/>
      <c r="USB39" s="180"/>
      <c r="USC39" s="180"/>
      <c r="USD39" s="180"/>
      <c r="USE39" s="180"/>
      <c r="USF39" s="180"/>
      <c r="USG39" s="180"/>
      <c r="USH39" s="180"/>
      <c r="USI39" s="180"/>
      <c r="USJ39" s="180"/>
      <c r="USK39" s="180"/>
      <c r="USL39" s="180"/>
      <c r="USM39" s="180"/>
      <c r="USN39" s="180"/>
      <c r="USO39" s="180"/>
      <c r="USP39" s="180"/>
      <c r="USQ39" s="180"/>
      <c r="USR39" s="180"/>
      <c r="USS39" s="180"/>
      <c r="UST39" s="180"/>
      <c r="USU39" s="180"/>
      <c r="USV39" s="180"/>
      <c r="USW39" s="180"/>
      <c r="USX39" s="180"/>
      <c r="USY39" s="180"/>
      <c r="USZ39" s="180"/>
      <c r="UTA39" s="180"/>
      <c r="UTB39" s="180"/>
      <c r="UTC39" s="180"/>
      <c r="UTD39" s="180"/>
      <c r="UTE39" s="180"/>
      <c r="UTF39" s="180"/>
      <c r="UTG39" s="180"/>
      <c r="UTH39" s="180"/>
      <c r="UTI39" s="180"/>
      <c r="UTJ39" s="180"/>
      <c r="UTK39" s="180"/>
      <c r="UTL39" s="180"/>
      <c r="UTM39" s="180"/>
      <c r="UTN39" s="180"/>
      <c r="UTO39" s="180"/>
      <c r="UTP39" s="180"/>
      <c r="UTQ39" s="180"/>
      <c r="UTR39" s="180"/>
      <c r="UTS39" s="180"/>
      <c r="UTT39" s="180"/>
      <c r="UTU39" s="180"/>
      <c r="UTV39" s="180"/>
      <c r="UTW39" s="180"/>
      <c r="UTX39" s="180"/>
      <c r="UTY39" s="180"/>
      <c r="UTZ39" s="180"/>
      <c r="UUA39" s="180"/>
      <c r="UUB39" s="180"/>
      <c r="UUC39" s="180"/>
      <c r="UUD39" s="180"/>
      <c r="UUE39" s="180"/>
      <c r="UUF39" s="180"/>
      <c r="UUG39" s="180"/>
      <c r="UUH39" s="180"/>
      <c r="UUI39" s="180"/>
      <c r="UUJ39" s="180"/>
      <c r="UUK39" s="180"/>
      <c r="UUL39" s="180"/>
      <c r="UUM39" s="180"/>
      <c r="UUN39" s="180"/>
      <c r="UUO39" s="180"/>
      <c r="UUP39" s="180"/>
      <c r="UUQ39" s="180"/>
      <c r="UUR39" s="180"/>
      <c r="UUS39" s="180"/>
      <c r="UUT39" s="180"/>
      <c r="UUU39" s="180"/>
      <c r="UUV39" s="180"/>
      <c r="UUW39" s="180"/>
      <c r="UUX39" s="180"/>
      <c r="UUY39" s="180"/>
      <c r="UUZ39" s="180"/>
      <c r="UVA39" s="180"/>
      <c r="UVB39" s="180"/>
      <c r="UVC39" s="180"/>
      <c r="UVD39" s="180"/>
      <c r="UVE39" s="180"/>
      <c r="UVF39" s="180"/>
      <c r="UVG39" s="180"/>
      <c r="UVH39" s="180"/>
      <c r="UVI39" s="180"/>
      <c r="UVJ39" s="180"/>
      <c r="UVK39" s="180"/>
      <c r="UVL39" s="180"/>
      <c r="UVM39" s="180"/>
      <c r="UVN39" s="180"/>
      <c r="UVO39" s="180"/>
      <c r="UVP39" s="180"/>
      <c r="UVQ39" s="180"/>
      <c r="UVR39" s="180"/>
      <c r="UVS39" s="180"/>
      <c r="UVT39" s="180"/>
      <c r="UVU39" s="180"/>
      <c r="UVV39" s="180"/>
      <c r="UVW39" s="180"/>
      <c r="UVX39" s="180"/>
      <c r="UVY39" s="180"/>
      <c r="UVZ39" s="180"/>
      <c r="UWA39" s="180"/>
      <c r="UWB39" s="180"/>
      <c r="UWC39" s="180"/>
      <c r="UWD39" s="180"/>
      <c r="UWE39" s="180"/>
      <c r="UWF39" s="180"/>
      <c r="UWG39" s="180"/>
      <c r="UWH39" s="180"/>
      <c r="UWI39" s="180"/>
      <c r="UWJ39" s="180"/>
      <c r="UWK39" s="180"/>
      <c r="UWL39" s="180"/>
      <c r="UWM39" s="180"/>
      <c r="UWN39" s="180"/>
      <c r="UWO39" s="180"/>
      <c r="UWP39" s="180"/>
      <c r="UWQ39" s="180"/>
      <c r="UWR39" s="180"/>
      <c r="UWS39" s="180"/>
      <c r="UWT39" s="180"/>
      <c r="UWU39" s="180"/>
      <c r="UWV39" s="180"/>
      <c r="UWW39" s="180"/>
      <c r="UWX39" s="180"/>
      <c r="UWY39" s="180"/>
      <c r="UWZ39" s="180"/>
      <c r="UXA39" s="180"/>
      <c r="UXB39" s="180"/>
      <c r="UXC39" s="180"/>
      <c r="UXD39" s="180"/>
      <c r="UXE39" s="180"/>
      <c r="UXF39" s="180"/>
      <c r="UXG39" s="180"/>
      <c r="UXH39" s="180"/>
      <c r="UXI39" s="180"/>
      <c r="UXJ39" s="180"/>
      <c r="UXK39" s="180"/>
      <c r="UXL39" s="180"/>
      <c r="UXM39" s="180"/>
      <c r="UXN39" s="180"/>
      <c r="UXO39" s="180"/>
      <c r="UXP39" s="180"/>
      <c r="UXQ39" s="180"/>
      <c r="UXR39" s="180"/>
      <c r="UXS39" s="180"/>
      <c r="UXT39" s="180"/>
      <c r="UXU39" s="180"/>
      <c r="UXV39" s="180"/>
      <c r="UXW39" s="180"/>
      <c r="UXX39" s="180"/>
      <c r="UXY39" s="180"/>
      <c r="UXZ39" s="180"/>
      <c r="UYA39" s="180"/>
      <c r="UYB39" s="180"/>
      <c r="UYC39" s="180"/>
      <c r="UYD39" s="180"/>
      <c r="UYE39" s="180"/>
      <c r="UYF39" s="180"/>
      <c r="UYG39" s="180"/>
      <c r="UYH39" s="180"/>
      <c r="UYI39" s="180"/>
      <c r="UYJ39" s="180"/>
      <c r="UYK39" s="180"/>
      <c r="UYL39" s="180"/>
      <c r="UYM39" s="180"/>
      <c r="UYN39" s="180"/>
      <c r="UYO39" s="180"/>
      <c r="UYP39" s="180"/>
      <c r="UYQ39" s="180"/>
      <c r="UYR39" s="180"/>
      <c r="UYS39" s="180"/>
      <c r="UYT39" s="180"/>
      <c r="UYU39" s="180"/>
      <c r="UYV39" s="180"/>
      <c r="UYW39" s="180"/>
      <c r="UYX39" s="180"/>
      <c r="UYY39" s="180"/>
      <c r="UYZ39" s="180"/>
      <c r="UZA39" s="180"/>
      <c r="UZB39" s="180"/>
      <c r="UZC39" s="180"/>
      <c r="UZD39" s="180"/>
      <c r="UZE39" s="180"/>
      <c r="UZF39" s="180"/>
      <c r="UZG39" s="180"/>
      <c r="UZH39" s="180"/>
      <c r="UZI39" s="180"/>
      <c r="UZJ39" s="180"/>
      <c r="UZK39" s="180"/>
      <c r="UZL39" s="180"/>
      <c r="UZM39" s="180"/>
      <c r="UZN39" s="180"/>
      <c r="UZO39" s="180"/>
      <c r="UZP39" s="180"/>
      <c r="UZQ39" s="180"/>
      <c r="UZR39" s="180"/>
      <c r="UZS39" s="180"/>
      <c r="UZT39" s="180"/>
      <c r="UZU39" s="180"/>
      <c r="UZV39" s="180"/>
      <c r="UZW39" s="180"/>
      <c r="UZX39" s="180"/>
      <c r="UZY39" s="180"/>
      <c r="UZZ39" s="180"/>
      <c r="VAA39" s="180"/>
      <c r="VAB39" s="180"/>
      <c r="VAC39" s="180"/>
      <c r="VAD39" s="180"/>
      <c r="VAE39" s="180"/>
      <c r="VAF39" s="180"/>
      <c r="VAG39" s="180"/>
      <c r="VAH39" s="180"/>
      <c r="VAI39" s="180"/>
      <c r="VAJ39" s="180"/>
      <c r="VAK39" s="180"/>
      <c r="VAL39" s="180"/>
      <c r="VAM39" s="180"/>
      <c r="VAN39" s="180"/>
      <c r="VAO39" s="180"/>
      <c r="VAP39" s="180"/>
      <c r="VAQ39" s="180"/>
      <c r="VAR39" s="180"/>
      <c r="VAS39" s="180"/>
      <c r="VAT39" s="180"/>
      <c r="VAU39" s="180"/>
      <c r="VAV39" s="180"/>
      <c r="VAW39" s="180"/>
      <c r="VAX39" s="180"/>
      <c r="VAY39" s="180"/>
      <c r="VAZ39" s="180"/>
      <c r="VBA39" s="180"/>
      <c r="VBB39" s="180"/>
      <c r="VBC39" s="180"/>
      <c r="VBD39" s="180"/>
      <c r="VBE39" s="180"/>
      <c r="VBF39" s="180"/>
      <c r="VBG39" s="180"/>
      <c r="VBH39" s="180"/>
      <c r="VBI39" s="180"/>
      <c r="VBJ39" s="180"/>
      <c r="VBK39" s="180"/>
      <c r="VBL39" s="180"/>
      <c r="VBM39" s="180"/>
      <c r="VBN39" s="180"/>
      <c r="VBO39" s="180"/>
      <c r="VBP39" s="180"/>
      <c r="VBQ39" s="180"/>
      <c r="VBR39" s="180"/>
      <c r="VBS39" s="180"/>
      <c r="VBT39" s="180"/>
      <c r="VBU39" s="180"/>
      <c r="VBV39" s="180"/>
      <c r="VBW39" s="180"/>
      <c r="VBX39" s="180"/>
      <c r="VBY39" s="180"/>
      <c r="VBZ39" s="180"/>
      <c r="VCA39" s="180"/>
      <c r="VCB39" s="180"/>
      <c r="VCC39" s="180"/>
      <c r="VCD39" s="180"/>
      <c r="VCE39" s="180"/>
      <c r="VCF39" s="180"/>
      <c r="VCG39" s="180"/>
      <c r="VCH39" s="180"/>
      <c r="VCI39" s="180"/>
      <c r="VCJ39" s="180"/>
      <c r="VCK39" s="180"/>
      <c r="VCL39" s="180"/>
      <c r="VCM39" s="180"/>
      <c r="VCN39" s="180"/>
      <c r="VCO39" s="180"/>
      <c r="VCP39" s="180"/>
      <c r="VCQ39" s="180"/>
      <c r="VCR39" s="180"/>
      <c r="VCS39" s="180"/>
      <c r="VCT39" s="180"/>
      <c r="VCU39" s="180"/>
      <c r="VCV39" s="180"/>
      <c r="VCW39" s="180"/>
      <c r="VCX39" s="180"/>
      <c r="VCY39" s="180"/>
      <c r="VCZ39" s="180"/>
      <c r="VDA39" s="180"/>
      <c r="VDB39" s="180"/>
      <c r="VDC39" s="180"/>
      <c r="VDD39" s="180"/>
      <c r="VDE39" s="180"/>
      <c r="VDF39" s="180"/>
      <c r="VDG39" s="180"/>
      <c r="VDH39" s="180"/>
      <c r="VDI39" s="180"/>
      <c r="VDJ39" s="180"/>
      <c r="VDK39" s="180"/>
      <c r="VDL39" s="180"/>
      <c r="VDM39" s="180"/>
      <c r="VDN39" s="180"/>
      <c r="VDO39" s="180"/>
      <c r="VDP39" s="180"/>
      <c r="VDQ39" s="180"/>
      <c r="VDR39" s="180"/>
      <c r="VDS39" s="180"/>
      <c r="VDT39" s="180"/>
      <c r="VDU39" s="180"/>
      <c r="VDV39" s="180"/>
      <c r="VDW39" s="180"/>
      <c r="VDX39" s="180"/>
      <c r="VDY39" s="180"/>
      <c r="VDZ39" s="180"/>
      <c r="VEA39" s="180"/>
      <c r="VEB39" s="180"/>
      <c r="VEC39" s="180"/>
      <c r="VED39" s="180"/>
      <c r="VEE39" s="180"/>
      <c r="VEF39" s="180"/>
      <c r="VEG39" s="180"/>
      <c r="VEH39" s="180"/>
      <c r="VEI39" s="180"/>
      <c r="VEJ39" s="180"/>
      <c r="VEK39" s="180"/>
      <c r="VEL39" s="180"/>
      <c r="VEM39" s="180"/>
      <c r="VEN39" s="180"/>
      <c r="VEO39" s="180"/>
      <c r="VEP39" s="180"/>
      <c r="VEQ39" s="180"/>
      <c r="VER39" s="180"/>
      <c r="VES39" s="180"/>
      <c r="VET39" s="180"/>
      <c r="VEU39" s="180"/>
      <c r="VEV39" s="180"/>
      <c r="VEW39" s="180"/>
      <c r="VEX39" s="180"/>
      <c r="VEY39" s="180"/>
      <c r="VEZ39" s="180"/>
      <c r="VFA39" s="180"/>
      <c r="VFB39" s="180"/>
      <c r="VFC39" s="180"/>
      <c r="VFD39" s="180"/>
      <c r="VFE39" s="180"/>
      <c r="VFF39" s="180"/>
      <c r="VFG39" s="180"/>
      <c r="VFH39" s="180"/>
      <c r="VFI39" s="180"/>
      <c r="VFJ39" s="180"/>
      <c r="VFK39" s="180"/>
      <c r="VFL39" s="180"/>
      <c r="VFM39" s="180"/>
      <c r="VFN39" s="180"/>
      <c r="VFO39" s="180"/>
      <c r="VFP39" s="180"/>
      <c r="VFQ39" s="180"/>
      <c r="VFR39" s="180"/>
      <c r="VFS39" s="180"/>
      <c r="VFT39" s="180"/>
      <c r="VFU39" s="180"/>
      <c r="VFV39" s="180"/>
      <c r="VFW39" s="180"/>
      <c r="VFX39" s="180"/>
      <c r="VFY39" s="180"/>
      <c r="VFZ39" s="180"/>
      <c r="VGA39" s="180"/>
      <c r="VGB39" s="180"/>
      <c r="VGC39" s="180"/>
      <c r="VGD39" s="180"/>
      <c r="VGE39" s="180"/>
      <c r="VGF39" s="180"/>
      <c r="VGG39" s="180"/>
      <c r="VGH39" s="180"/>
      <c r="VGI39" s="180"/>
      <c r="VGJ39" s="180"/>
      <c r="VGK39" s="180"/>
      <c r="VGL39" s="180"/>
      <c r="VGM39" s="180"/>
      <c r="VGN39" s="180"/>
      <c r="VGO39" s="180"/>
      <c r="VGP39" s="180"/>
      <c r="VGQ39" s="180"/>
      <c r="VGR39" s="180"/>
      <c r="VGS39" s="180"/>
      <c r="VGT39" s="180"/>
      <c r="VGU39" s="180"/>
      <c r="VGV39" s="180"/>
      <c r="VGW39" s="180"/>
      <c r="VGX39" s="180"/>
      <c r="VGY39" s="180"/>
      <c r="VGZ39" s="180"/>
      <c r="VHA39" s="180"/>
      <c r="VHB39" s="180"/>
      <c r="VHC39" s="180"/>
      <c r="VHD39" s="180"/>
      <c r="VHE39" s="180"/>
      <c r="VHF39" s="180"/>
      <c r="VHG39" s="180"/>
      <c r="VHH39" s="180"/>
      <c r="VHI39" s="180"/>
      <c r="VHJ39" s="180"/>
      <c r="VHK39" s="180"/>
      <c r="VHL39" s="180"/>
      <c r="VHM39" s="180"/>
      <c r="VHN39" s="180"/>
      <c r="VHO39" s="180"/>
      <c r="VHP39" s="180"/>
      <c r="VHQ39" s="180"/>
      <c r="VHR39" s="180"/>
      <c r="VHS39" s="180"/>
      <c r="VHT39" s="180"/>
      <c r="VHU39" s="180"/>
      <c r="VHV39" s="180"/>
      <c r="VHW39" s="180"/>
      <c r="VHX39" s="180"/>
      <c r="VHY39" s="180"/>
      <c r="VHZ39" s="180"/>
      <c r="VIA39" s="180"/>
      <c r="VIB39" s="180"/>
      <c r="VIC39" s="180"/>
      <c r="VID39" s="180"/>
      <c r="VIE39" s="180"/>
      <c r="VIF39" s="180"/>
      <c r="VIG39" s="180"/>
      <c r="VIH39" s="180"/>
      <c r="VII39" s="180"/>
      <c r="VIJ39" s="180"/>
      <c r="VIK39" s="180"/>
      <c r="VIL39" s="180"/>
      <c r="VIM39" s="180"/>
      <c r="VIN39" s="180"/>
      <c r="VIO39" s="180"/>
      <c r="VIP39" s="180"/>
      <c r="VIQ39" s="180"/>
      <c r="VIR39" s="180"/>
      <c r="VIS39" s="180"/>
      <c r="VIT39" s="180"/>
      <c r="VIU39" s="180"/>
      <c r="VIV39" s="180"/>
      <c r="VIW39" s="180"/>
      <c r="VIX39" s="180"/>
      <c r="VIY39" s="180"/>
      <c r="VIZ39" s="180"/>
      <c r="VJA39" s="180"/>
      <c r="VJB39" s="180"/>
      <c r="VJC39" s="180"/>
      <c r="VJD39" s="180"/>
      <c r="VJE39" s="180"/>
      <c r="VJF39" s="180"/>
      <c r="VJG39" s="180"/>
      <c r="VJH39" s="180"/>
      <c r="VJI39" s="180"/>
      <c r="VJJ39" s="180"/>
      <c r="VJK39" s="180"/>
      <c r="VJL39" s="180"/>
      <c r="VJM39" s="180"/>
      <c r="VJN39" s="180"/>
      <c r="VJO39" s="180"/>
      <c r="VJP39" s="180"/>
      <c r="VJQ39" s="180"/>
      <c r="VJR39" s="180"/>
      <c r="VJS39" s="180"/>
      <c r="VJT39" s="180"/>
      <c r="VJU39" s="180"/>
      <c r="VJV39" s="180"/>
      <c r="VJW39" s="180"/>
      <c r="VJX39" s="180"/>
      <c r="VJY39" s="180"/>
      <c r="VJZ39" s="180"/>
      <c r="VKA39" s="180"/>
      <c r="VKB39" s="180"/>
      <c r="VKC39" s="180"/>
      <c r="VKD39" s="180"/>
      <c r="VKE39" s="180"/>
      <c r="VKF39" s="180"/>
      <c r="VKG39" s="180"/>
      <c r="VKH39" s="180"/>
      <c r="VKI39" s="180"/>
      <c r="VKJ39" s="180"/>
      <c r="VKK39" s="180"/>
      <c r="VKL39" s="180"/>
      <c r="VKM39" s="180"/>
      <c r="VKN39" s="180"/>
      <c r="VKO39" s="180"/>
      <c r="VKP39" s="180"/>
      <c r="VKQ39" s="180"/>
      <c r="VKR39" s="180"/>
      <c r="VKS39" s="180"/>
      <c r="VKT39" s="180"/>
      <c r="VKU39" s="180"/>
      <c r="VKV39" s="180"/>
      <c r="VKW39" s="180"/>
      <c r="VKX39" s="180"/>
      <c r="VKY39" s="180"/>
      <c r="VKZ39" s="180"/>
      <c r="VLA39" s="180"/>
      <c r="VLB39" s="180"/>
      <c r="VLC39" s="180"/>
      <c r="VLD39" s="180"/>
      <c r="VLE39" s="180"/>
      <c r="VLF39" s="180"/>
      <c r="VLG39" s="180"/>
      <c r="VLH39" s="180"/>
      <c r="VLI39" s="180"/>
      <c r="VLJ39" s="180"/>
      <c r="VLK39" s="180"/>
      <c r="VLL39" s="180"/>
      <c r="VLM39" s="180"/>
      <c r="VLN39" s="180"/>
      <c r="VLO39" s="180"/>
      <c r="VLP39" s="180"/>
      <c r="VLQ39" s="180"/>
      <c r="VLR39" s="180"/>
      <c r="VLS39" s="180"/>
      <c r="VLT39" s="180"/>
      <c r="VLU39" s="180"/>
      <c r="VLV39" s="180"/>
      <c r="VLW39" s="180"/>
      <c r="VLX39" s="180"/>
      <c r="VLY39" s="180"/>
      <c r="VLZ39" s="180"/>
      <c r="VMA39" s="180"/>
      <c r="VMB39" s="180"/>
      <c r="VMC39" s="180"/>
      <c r="VMD39" s="180"/>
      <c r="VME39" s="180"/>
      <c r="VMF39" s="180"/>
      <c r="VMG39" s="180"/>
      <c r="VMH39" s="180"/>
      <c r="VMI39" s="180"/>
      <c r="VMJ39" s="180"/>
      <c r="VMK39" s="180"/>
      <c r="VML39" s="180"/>
      <c r="VMM39" s="180"/>
      <c r="VMN39" s="180"/>
      <c r="VMO39" s="180"/>
      <c r="VMP39" s="180"/>
      <c r="VMQ39" s="180"/>
      <c r="VMR39" s="180"/>
      <c r="VMS39" s="180"/>
      <c r="VMT39" s="180"/>
      <c r="VMU39" s="180"/>
      <c r="VMV39" s="180"/>
      <c r="VMW39" s="180"/>
      <c r="VMX39" s="180"/>
      <c r="VMY39" s="180"/>
      <c r="VMZ39" s="180"/>
      <c r="VNA39" s="180"/>
      <c r="VNB39" s="180"/>
      <c r="VNC39" s="180"/>
      <c r="VND39" s="180"/>
      <c r="VNE39" s="180"/>
      <c r="VNF39" s="180"/>
      <c r="VNG39" s="180"/>
      <c r="VNH39" s="180"/>
      <c r="VNI39" s="180"/>
      <c r="VNJ39" s="180"/>
      <c r="VNK39" s="180"/>
      <c r="VNL39" s="180"/>
      <c r="VNM39" s="180"/>
      <c r="VNN39" s="180"/>
      <c r="VNO39" s="180"/>
      <c r="VNP39" s="180"/>
      <c r="VNQ39" s="180"/>
      <c r="VNR39" s="180"/>
      <c r="VNS39" s="180"/>
      <c r="VNT39" s="180"/>
      <c r="VNU39" s="180"/>
      <c r="VNV39" s="180"/>
      <c r="VNW39" s="180"/>
      <c r="VNX39" s="180"/>
      <c r="VNY39" s="180"/>
      <c r="VNZ39" s="180"/>
      <c r="VOA39" s="180"/>
      <c r="VOB39" s="180"/>
      <c r="VOC39" s="180"/>
      <c r="VOD39" s="180"/>
      <c r="VOE39" s="180"/>
      <c r="VOF39" s="180"/>
      <c r="VOG39" s="180"/>
      <c r="VOH39" s="180"/>
      <c r="VOI39" s="180"/>
      <c r="VOJ39" s="180"/>
      <c r="VOK39" s="180"/>
      <c r="VOL39" s="180"/>
      <c r="VOM39" s="180"/>
      <c r="VON39" s="180"/>
      <c r="VOO39" s="180"/>
      <c r="VOP39" s="180"/>
      <c r="VOQ39" s="180"/>
      <c r="VOR39" s="180"/>
      <c r="VOS39" s="180"/>
      <c r="VOT39" s="180"/>
      <c r="VOU39" s="180"/>
      <c r="VOV39" s="180"/>
      <c r="VOW39" s="180"/>
      <c r="VOX39" s="180"/>
      <c r="VOY39" s="180"/>
      <c r="VOZ39" s="180"/>
      <c r="VPA39" s="180"/>
      <c r="VPB39" s="180"/>
      <c r="VPC39" s="180"/>
      <c r="VPD39" s="180"/>
      <c r="VPE39" s="180"/>
      <c r="VPF39" s="180"/>
      <c r="VPG39" s="180"/>
      <c r="VPH39" s="180"/>
      <c r="VPI39" s="180"/>
      <c r="VPJ39" s="180"/>
      <c r="VPK39" s="180"/>
      <c r="VPL39" s="180"/>
      <c r="VPM39" s="180"/>
      <c r="VPN39" s="180"/>
      <c r="VPO39" s="180"/>
      <c r="VPP39" s="180"/>
      <c r="VPQ39" s="180"/>
      <c r="VPR39" s="180"/>
      <c r="VPS39" s="180"/>
      <c r="VPT39" s="180"/>
      <c r="VPU39" s="180"/>
      <c r="VPV39" s="180"/>
      <c r="VPW39" s="180"/>
      <c r="VPX39" s="180"/>
      <c r="VPY39" s="180"/>
      <c r="VPZ39" s="180"/>
      <c r="VQA39" s="180"/>
      <c r="VQB39" s="180"/>
      <c r="VQC39" s="180"/>
      <c r="VQD39" s="180"/>
      <c r="VQE39" s="180"/>
      <c r="VQF39" s="180"/>
      <c r="VQG39" s="180"/>
      <c r="VQH39" s="180"/>
      <c r="VQI39" s="180"/>
      <c r="VQJ39" s="180"/>
      <c r="VQK39" s="180"/>
      <c r="VQL39" s="180"/>
      <c r="VQM39" s="180"/>
      <c r="VQN39" s="180"/>
      <c r="VQO39" s="180"/>
      <c r="VQP39" s="180"/>
      <c r="VQQ39" s="180"/>
      <c r="VQR39" s="180"/>
      <c r="VQS39" s="180"/>
      <c r="VQT39" s="180"/>
      <c r="VQU39" s="180"/>
      <c r="VQV39" s="180"/>
      <c r="VQW39" s="180"/>
      <c r="VQX39" s="180"/>
      <c r="VQY39" s="180"/>
      <c r="VQZ39" s="180"/>
      <c r="VRA39" s="180"/>
      <c r="VRB39" s="180"/>
      <c r="VRC39" s="180"/>
      <c r="VRD39" s="180"/>
      <c r="VRE39" s="180"/>
      <c r="VRF39" s="180"/>
      <c r="VRG39" s="180"/>
      <c r="VRH39" s="180"/>
      <c r="VRI39" s="180"/>
      <c r="VRJ39" s="180"/>
      <c r="VRK39" s="180"/>
      <c r="VRL39" s="180"/>
      <c r="VRM39" s="180"/>
      <c r="VRN39" s="180"/>
      <c r="VRO39" s="180"/>
      <c r="VRP39" s="180"/>
      <c r="VRQ39" s="180"/>
      <c r="VRR39" s="180"/>
      <c r="VRS39" s="180"/>
      <c r="VRT39" s="180"/>
      <c r="VRU39" s="180"/>
      <c r="VRV39" s="180"/>
      <c r="VRW39" s="180"/>
      <c r="VRX39" s="180"/>
      <c r="VRY39" s="180"/>
      <c r="VRZ39" s="180"/>
      <c r="VSA39" s="180"/>
      <c r="VSB39" s="180"/>
      <c r="VSC39" s="180"/>
      <c r="VSD39" s="180"/>
      <c r="VSE39" s="180"/>
      <c r="VSF39" s="180"/>
      <c r="VSG39" s="180"/>
      <c r="VSH39" s="180"/>
      <c r="VSI39" s="180"/>
      <c r="VSJ39" s="180"/>
      <c r="VSK39" s="180"/>
      <c r="VSL39" s="180"/>
      <c r="VSM39" s="180"/>
      <c r="VSN39" s="180"/>
      <c r="VSO39" s="180"/>
      <c r="VSP39" s="180"/>
      <c r="VSQ39" s="180"/>
      <c r="VSR39" s="180"/>
      <c r="VSS39" s="180"/>
      <c r="VST39" s="180"/>
      <c r="VSU39" s="180"/>
      <c r="VSV39" s="180"/>
      <c r="VSW39" s="180"/>
      <c r="VSX39" s="180"/>
      <c r="VSY39" s="180"/>
      <c r="VSZ39" s="180"/>
      <c r="VTA39" s="180"/>
      <c r="VTB39" s="180"/>
      <c r="VTC39" s="180"/>
      <c r="VTD39" s="180"/>
      <c r="VTE39" s="180"/>
      <c r="VTF39" s="180"/>
      <c r="VTG39" s="180"/>
      <c r="VTH39" s="180"/>
      <c r="VTI39" s="180"/>
      <c r="VTJ39" s="180"/>
      <c r="VTK39" s="180"/>
      <c r="VTL39" s="180"/>
      <c r="VTM39" s="180"/>
      <c r="VTN39" s="180"/>
      <c r="VTO39" s="180"/>
      <c r="VTP39" s="180"/>
      <c r="VTQ39" s="180"/>
      <c r="VTR39" s="180"/>
      <c r="VTS39" s="180"/>
      <c r="VTT39" s="180"/>
      <c r="VTU39" s="180"/>
      <c r="VTV39" s="180"/>
      <c r="VTW39" s="180"/>
      <c r="VTX39" s="180"/>
      <c r="VTY39" s="180"/>
      <c r="VTZ39" s="180"/>
      <c r="VUA39" s="180"/>
      <c r="VUB39" s="180"/>
      <c r="VUC39" s="180"/>
      <c r="VUD39" s="180"/>
      <c r="VUE39" s="180"/>
      <c r="VUF39" s="180"/>
      <c r="VUG39" s="180"/>
      <c r="VUH39" s="180"/>
      <c r="VUI39" s="180"/>
      <c r="VUJ39" s="180"/>
      <c r="VUK39" s="180"/>
      <c r="VUL39" s="180"/>
      <c r="VUM39" s="180"/>
      <c r="VUN39" s="180"/>
      <c r="VUO39" s="180"/>
      <c r="VUP39" s="180"/>
      <c r="VUQ39" s="180"/>
      <c r="VUR39" s="180"/>
      <c r="VUS39" s="180"/>
      <c r="VUT39" s="180"/>
      <c r="VUU39" s="180"/>
      <c r="VUV39" s="180"/>
      <c r="VUW39" s="180"/>
      <c r="VUX39" s="180"/>
      <c r="VUY39" s="180"/>
      <c r="VUZ39" s="180"/>
      <c r="VVA39" s="180"/>
      <c r="VVB39" s="180"/>
      <c r="VVC39" s="180"/>
      <c r="VVD39" s="180"/>
      <c r="VVE39" s="180"/>
      <c r="VVF39" s="180"/>
      <c r="VVG39" s="180"/>
      <c r="VVH39" s="180"/>
      <c r="VVI39" s="180"/>
      <c r="VVJ39" s="180"/>
      <c r="VVK39" s="180"/>
      <c r="VVL39" s="180"/>
      <c r="VVM39" s="180"/>
      <c r="VVN39" s="180"/>
      <c r="VVO39" s="180"/>
      <c r="VVP39" s="180"/>
      <c r="VVQ39" s="180"/>
      <c r="VVR39" s="180"/>
      <c r="VVS39" s="180"/>
      <c r="VVT39" s="180"/>
      <c r="VVU39" s="180"/>
      <c r="VVV39" s="180"/>
      <c r="VVW39" s="180"/>
      <c r="VVX39" s="180"/>
      <c r="VVY39" s="180"/>
      <c r="VVZ39" s="180"/>
      <c r="VWA39" s="180"/>
      <c r="VWB39" s="180"/>
      <c r="VWC39" s="180"/>
      <c r="VWD39" s="180"/>
      <c r="VWE39" s="180"/>
      <c r="VWF39" s="180"/>
      <c r="VWG39" s="180"/>
      <c r="VWH39" s="180"/>
      <c r="VWI39" s="180"/>
      <c r="VWJ39" s="180"/>
      <c r="VWK39" s="180"/>
      <c r="VWL39" s="180"/>
      <c r="VWM39" s="180"/>
      <c r="VWN39" s="180"/>
      <c r="VWO39" s="180"/>
      <c r="VWP39" s="180"/>
      <c r="VWQ39" s="180"/>
      <c r="VWR39" s="180"/>
      <c r="VWS39" s="180"/>
      <c r="VWT39" s="180"/>
      <c r="VWU39" s="180"/>
      <c r="VWV39" s="180"/>
      <c r="VWW39" s="180"/>
      <c r="VWX39" s="180"/>
      <c r="VWY39" s="180"/>
      <c r="VWZ39" s="180"/>
      <c r="VXA39" s="180"/>
      <c r="VXB39" s="180"/>
      <c r="VXC39" s="180"/>
      <c r="VXD39" s="180"/>
      <c r="VXE39" s="180"/>
      <c r="VXF39" s="180"/>
      <c r="VXG39" s="180"/>
      <c r="VXH39" s="180"/>
      <c r="VXI39" s="180"/>
      <c r="VXJ39" s="180"/>
      <c r="VXK39" s="180"/>
      <c r="VXL39" s="180"/>
      <c r="VXM39" s="180"/>
      <c r="VXN39" s="180"/>
      <c r="VXO39" s="180"/>
      <c r="VXP39" s="180"/>
      <c r="VXQ39" s="180"/>
      <c r="VXR39" s="180"/>
      <c r="VXS39" s="180"/>
      <c r="VXT39" s="180"/>
      <c r="VXU39" s="180"/>
      <c r="VXV39" s="180"/>
      <c r="VXW39" s="180"/>
      <c r="VXX39" s="180"/>
      <c r="VXY39" s="180"/>
      <c r="VXZ39" s="180"/>
      <c r="VYA39" s="180"/>
      <c r="VYB39" s="180"/>
      <c r="VYC39" s="180"/>
      <c r="VYD39" s="180"/>
      <c r="VYE39" s="180"/>
      <c r="VYF39" s="180"/>
      <c r="VYG39" s="180"/>
      <c r="VYH39" s="180"/>
      <c r="VYI39" s="180"/>
      <c r="VYJ39" s="180"/>
      <c r="VYK39" s="180"/>
      <c r="VYL39" s="180"/>
      <c r="VYM39" s="180"/>
      <c r="VYN39" s="180"/>
      <c r="VYO39" s="180"/>
      <c r="VYP39" s="180"/>
      <c r="VYQ39" s="180"/>
      <c r="VYR39" s="180"/>
      <c r="VYS39" s="180"/>
      <c r="VYT39" s="180"/>
      <c r="VYU39" s="180"/>
      <c r="VYV39" s="180"/>
      <c r="VYW39" s="180"/>
      <c r="VYX39" s="180"/>
      <c r="VYY39" s="180"/>
      <c r="VYZ39" s="180"/>
      <c r="VZA39" s="180"/>
      <c r="VZB39" s="180"/>
      <c r="VZC39" s="180"/>
      <c r="VZD39" s="180"/>
      <c r="VZE39" s="180"/>
      <c r="VZF39" s="180"/>
      <c r="VZG39" s="180"/>
      <c r="VZH39" s="180"/>
      <c r="VZI39" s="180"/>
      <c r="VZJ39" s="180"/>
      <c r="VZK39" s="180"/>
      <c r="VZL39" s="180"/>
      <c r="VZM39" s="180"/>
      <c r="VZN39" s="180"/>
      <c r="VZO39" s="180"/>
      <c r="VZP39" s="180"/>
      <c r="VZQ39" s="180"/>
      <c r="VZR39" s="180"/>
      <c r="VZS39" s="180"/>
      <c r="VZT39" s="180"/>
      <c r="VZU39" s="180"/>
      <c r="VZV39" s="180"/>
      <c r="VZW39" s="180"/>
      <c r="VZX39" s="180"/>
      <c r="VZY39" s="180"/>
      <c r="VZZ39" s="180"/>
      <c r="WAA39" s="180"/>
      <c r="WAB39" s="180"/>
      <c r="WAC39" s="180"/>
      <c r="WAD39" s="180"/>
      <c r="WAE39" s="180"/>
      <c r="WAF39" s="180"/>
      <c r="WAG39" s="180"/>
      <c r="WAH39" s="180"/>
      <c r="WAI39" s="180"/>
      <c r="WAJ39" s="180"/>
      <c r="WAK39" s="180"/>
      <c r="WAL39" s="180"/>
      <c r="WAM39" s="180"/>
      <c r="WAN39" s="180"/>
      <c r="WAO39" s="180"/>
      <c r="WAP39" s="180"/>
      <c r="WAQ39" s="180"/>
      <c r="WAR39" s="180"/>
      <c r="WAS39" s="180"/>
      <c r="WAT39" s="180"/>
      <c r="WAU39" s="180"/>
      <c r="WAV39" s="180"/>
      <c r="WAW39" s="180"/>
      <c r="WAX39" s="180"/>
      <c r="WAY39" s="180"/>
      <c r="WAZ39" s="180"/>
      <c r="WBA39" s="180"/>
      <c r="WBB39" s="180"/>
      <c r="WBC39" s="180"/>
      <c r="WBD39" s="180"/>
      <c r="WBE39" s="180"/>
      <c r="WBF39" s="180"/>
      <c r="WBG39" s="180"/>
      <c r="WBH39" s="180"/>
      <c r="WBI39" s="180"/>
      <c r="WBJ39" s="180"/>
      <c r="WBK39" s="180"/>
      <c r="WBL39" s="180"/>
      <c r="WBM39" s="180"/>
      <c r="WBN39" s="180"/>
      <c r="WBO39" s="180"/>
      <c r="WBP39" s="180"/>
      <c r="WBQ39" s="180"/>
      <c r="WBR39" s="180"/>
      <c r="WBS39" s="180"/>
      <c r="WBT39" s="180"/>
      <c r="WBU39" s="180"/>
      <c r="WBV39" s="180"/>
      <c r="WBW39" s="180"/>
      <c r="WBX39" s="180"/>
      <c r="WBY39" s="180"/>
      <c r="WBZ39" s="180"/>
      <c r="WCA39" s="180"/>
      <c r="WCB39" s="180"/>
      <c r="WCC39" s="180"/>
      <c r="WCD39" s="180"/>
      <c r="WCE39" s="180"/>
      <c r="WCF39" s="180"/>
      <c r="WCG39" s="180"/>
      <c r="WCH39" s="180"/>
      <c r="WCI39" s="180"/>
      <c r="WCJ39" s="180"/>
      <c r="WCK39" s="180"/>
      <c r="WCL39" s="180"/>
      <c r="WCM39" s="180"/>
      <c r="WCN39" s="180"/>
      <c r="WCO39" s="180"/>
      <c r="WCP39" s="180"/>
      <c r="WCQ39" s="180"/>
      <c r="WCR39" s="180"/>
      <c r="WCS39" s="180"/>
      <c r="WCT39" s="180"/>
      <c r="WCU39" s="180"/>
      <c r="WCV39" s="180"/>
      <c r="WCW39" s="180"/>
      <c r="WCX39" s="180"/>
      <c r="WCY39" s="180"/>
      <c r="WCZ39" s="180"/>
      <c r="WDA39" s="180"/>
      <c r="WDB39" s="180"/>
      <c r="WDC39" s="180"/>
      <c r="WDD39" s="180"/>
      <c r="WDE39" s="180"/>
      <c r="WDF39" s="180"/>
      <c r="WDG39" s="180"/>
      <c r="WDH39" s="180"/>
      <c r="WDI39" s="180"/>
      <c r="WDJ39" s="180"/>
      <c r="WDK39" s="180"/>
      <c r="WDL39" s="180"/>
      <c r="WDM39" s="180"/>
      <c r="WDN39" s="180"/>
      <c r="WDO39" s="180"/>
      <c r="WDP39" s="180"/>
      <c r="WDQ39" s="180"/>
      <c r="WDR39" s="180"/>
      <c r="WDS39" s="180"/>
      <c r="WDT39" s="180"/>
      <c r="WDU39" s="180"/>
      <c r="WDV39" s="180"/>
      <c r="WDW39" s="180"/>
      <c r="WDX39" s="180"/>
      <c r="WDY39" s="180"/>
      <c r="WDZ39" s="180"/>
      <c r="WEA39" s="180"/>
      <c r="WEB39" s="180"/>
      <c r="WEC39" s="180"/>
      <c r="WED39" s="180"/>
      <c r="WEE39" s="180"/>
      <c r="WEF39" s="180"/>
      <c r="WEG39" s="180"/>
      <c r="WEH39" s="180"/>
      <c r="WEI39" s="180"/>
      <c r="WEJ39" s="180"/>
      <c r="WEK39" s="180"/>
      <c r="WEL39" s="180"/>
      <c r="WEM39" s="180"/>
      <c r="WEN39" s="180"/>
      <c r="WEO39" s="180"/>
      <c r="WEP39" s="180"/>
      <c r="WEQ39" s="180"/>
      <c r="WER39" s="180"/>
      <c r="WES39" s="180"/>
      <c r="WET39" s="180"/>
      <c r="WEU39" s="180"/>
      <c r="WEV39" s="180"/>
      <c r="WEW39" s="180"/>
      <c r="WEX39" s="180"/>
      <c r="WEY39" s="180"/>
      <c r="WEZ39" s="180"/>
      <c r="WFA39" s="180"/>
      <c r="WFB39" s="180"/>
      <c r="WFC39" s="180"/>
      <c r="WFD39" s="180"/>
      <c r="WFE39" s="180"/>
      <c r="WFF39" s="180"/>
      <c r="WFG39" s="180"/>
      <c r="WFH39" s="180"/>
      <c r="WFI39" s="180"/>
      <c r="WFJ39" s="180"/>
      <c r="WFK39" s="180"/>
      <c r="WFL39" s="180"/>
      <c r="WFM39" s="180"/>
      <c r="WFN39" s="180"/>
      <c r="WFO39" s="180"/>
      <c r="WFP39" s="180"/>
      <c r="WFQ39" s="180"/>
      <c r="WFR39" s="180"/>
      <c r="WFS39" s="180"/>
      <c r="WFT39" s="180"/>
      <c r="WFU39" s="180"/>
      <c r="WFV39" s="180"/>
      <c r="WFW39" s="180"/>
      <c r="WFX39" s="180"/>
      <c r="WFY39" s="180"/>
      <c r="WFZ39" s="180"/>
      <c r="WGA39" s="180"/>
      <c r="WGB39" s="180"/>
      <c r="WGC39" s="180"/>
      <c r="WGD39" s="180"/>
      <c r="WGE39" s="180"/>
      <c r="WGF39" s="180"/>
      <c r="WGG39" s="180"/>
      <c r="WGH39" s="180"/>
      <c r="WGI39" s="180"/>
      <c r="WGJ39" s="180"/>
      <c r="WGK39" s="180"/>
      <c r="WGL39" s="180"/>
      <c r="WGM39" s="180"/>
      <c r="WGN39" s="180"/>
      <c r="WGO39" s="180"/>
      <c r="WGP39" s="180"/>
      <c r="WGQ39" s="180"/>
      <c r="WGR39" s="180"/>
      <c r="WGS39" s="180"/>
      <c r="WGT39" s="180"/>
      <c r="WGU39" s="180"/>
      <c r="WGV39" s="180"/>
      <c r="WGW39" s="180"/>
      <c r="WGX39" s="180"/>
      <c r="WGY39" s="180"/>
      <c r="WGZ39" s="180"/>
      <c r="WHA39" s="180"/>
      <c r="WHB39" s="180"/>
      <c r="WHC39" s="180"/>
      <c r="WHD39" s="180"/>
      <c r="WHE39" s="180"/>
      <c r="WHF39" s="180"/>
      <c r="WHG39" s="180"/>
      <c r="WHH39" s="180"/>
      <c r="WHI39" s="180"/>
      <c r="WHJ39" s="180"/>
      <c r="WHK39" s="180"/>
      <c r="WHL39" s="180"/>
      <c r="WHM39" s="180"/>
      <c r="WHN39" s="180"/>
      <c r="WHO39" s="180"/>
      <c r="WHP39" s="180"/>
      <c r="WHQ39" s="180"/>
      <c r="WHR39" s="180"/>
      <c r="WHS39" s="180"/>
      <c r="WHT39" s="180"/>
      <c r="WHU39" s="180"/>
      <c r="WHV39" s="180"/>
      <c r="WHW39" s="180"/>
      <c r="WHX39" s="180"/>
      <c r="WHY39" s="180"/>
      <c r="WHZ39" s="180"/>
      <c r="WIA39" s="180"/>
      <c r="WIB39" s="180"/>
      <c r="WIC39" s="180"/>
      <c r="WID39" s="180"/>
      <c r="WIE39" s="180"/>
      <c r="WIF39" s="180"/>
      <c r="WIG39" s="180"/>
      <c r="WIH39" s="180"/>
      <c r="WII39" s="180"/>
      <c r="WIJ39" s="180"/>
      <c r="WIK39" s="180"/>
      <c r="WIL39" s="180"/>
      <c r="WIM39" s="180"/>
      <c r="WIN39" s="180"/>
      <c r="WIO39" s="180"/>
      <c r="WIP39" s="180"/>
      <c r="WIQ39" s="180"/>
      <c r="WIR39" s="180"/>
      <c r="WIS39" s="180"/>
      <c r="WIT39" s="180"/>
      <c r="WIU39" s="180"/>
      <c r="WIV39" s="180"/>
      <c r="WIW39" s="180"/>
      <c r="WIX39" s="180"/>
      <c r="WIY39" s="180"/>
      <c r="WIZ39" s="180"/>
      <c r="WJA39" s="180"/>
      <c r="WJB39" s="180"/>
      <c r="WJC39" s="180"/>
      <c r="WJD39" s="180"/>
      <c r="WJE39" s="180"/>
      <c r="WJF39" s="180"/>
      <c r="WJG39" s="180"/>
      <c r="WJH39" s="180"/>
      <c r="WJI39" s="180"/>
      <c r="WJJ39" s="180"/>
      <c r="WJK39" s="180"/>
      <c r="WJL39" s="180"/>
      <c r="WJM39" s="180"/>
      <c r="WJN39" s="180"/>
      <c r="WJO39" s="180"/>
      <c r="WJP39" s="180"/>
      <c r="WJQ39" s="180"/>
      <c r="WJR39" s="180"/>
      <c r="WJS39" s="180"/>
      <c r="WJT39" s="180"/>
      <c r="WJU39" s="180"/>
      <c r="WJV39" s="180"/>
      <c r="WJW39" s="180"/>
      <c r="WJX39" s="180"/>
      <c r="WJY39" s="180"/>
      <c r="WJZ39" s="180"/>
      <c r="WKA39" s="180"/>
      <c r="WKB39" s="180"/>
      <c r="WKC39" s="180"/>
      <c r="WKD39" s="180"/>
      <c r="WKE39" s="180"/>
      <c r="WKF39" s="180"/>
      <c r="WKG39" s="180"/>
      <c r="WKH39" s="180"/>
      <c r="WKI39" s="180"/>
      <c r="WKJ39" s="180"/>
      <c r="WKK39" s="180"/>
      <c r="WKL39" s="180"/>
      <c r="WKM39" s="180"/>
      <c r="WKN39" s="180"/>
      <c r="WKO39" s="180"/>
      <c r="WKP39" s="180"/>
      <c r="WKQ39" s="180"/>
      <c r="WKR39" s="180"/>
      <c r="WKS39" s="180"/>
      <c r="WKT39" s="180"/>
      <c r="WKU39" s="180"/>
      <c r="WKV39" s="180"/>
      <c r="WKW39" s="180"/>
      <c r="WKX39" s="180"/>
      <c r="WKY39" s="180"/>
      <c r="WKZ39" s="180"/>
      <c r="WLA39" s="180"/>
      <c r="WLB39" s="180"/>
      <c r="WLC39" s="180"/>
      <c r="WLD39" s="180"/>
      <c r="WLE39" s="180"/>
      <c r="WLF39" s="180"/>
      <c r="WLG39" s="180"/>
      <c r="WLH39" s="180"/>
      <c r="WLI39" s="180"/>
      <c r="WLJ39" s="180"/>
      <c r="WLK39" s="180"/>
      <c r="WLL39" s="180"/>
      <c r="WLM39" s="180"/>
      <c r="WLN39" s="180"/>
      <c r="WLO39" s="180"/>
      <c r="WLP39" s="180"/>
      <c r="WLQ39" s="180"/>
      <c r="WLR39" s="180"/>
      <c r="WLS39" s="180"/>
      <c r="WLT39" s="180"/>
      <c r="WLU39" s="180"/>
      <c r="WLV39" s="180"/>
      <c r="WLW39" s="180"/>
      <c r="WLX39" s="180"/>
      <c r="WLY39" s="180"/>
      <c r="WLZ39" s="180"/>
      <c r="WMA39" s="180"/>
      <c r="WMB39" s="180"/>
      <c r="WMC39" s="180"/>
      <c r="WMD39" s="180"/>
      <c r="WME39" s="180"/>
      <c r="WMF39" s="180"/>
      <c r="WMG39" s="180"/>
      <c r="WMH39" s="180"/>
      <c r="WMI39" s="180"/>
      <c r="WMJ39" s="180"/>
      <c r="WMK39" s="180"/>
      <c r="WML39" s="180"/>
      <c r="WMM39" s="180"/>
      <c r="WMN39" s="180"/>
      <c r="WMO39" s="180"/>
      <c r="WMP39" s="180"/>
      <c r="WMQ39" s="180"/>
      <c r="WMR39" s="180"/>
      <c r="WMS39" s="180"/>
      <c r="WMT39" s="180"/>
      <c r="WMU39" s="180"/>
      <c r="WMV39" s="180"/>
      <c r="WMW39" s="180"/>
      <c r="WMX39" s="180"/>
      <c r="WMY39" s="180"/>
      <c r="WMZ39" s="180"/>
      <c r="WNA39" s="180"/>
      <c r="WNB39" s="180"/>
      <c r="WNC39" s="180"/>
      <c r="WND39" s="180"/>
      <c r="WNE39" s="180"/>
      <c r="WNF39" s="180"/>
      <c r="WNG39" s="180"/>
      <c r="WNH39" s="180"/>
      <c r="WNI39" s="180"/>
      <c r="WNJ39" s="180"/>
      <c r="WNK39" s="180"/>
      <c r="WNL39" s="180"/>
      <c r="WNM39" s="180"/>
      <c r="WNN39" s="180"/>
      <c r="WNO39" s="180"/>
      <c r="WNP39" s="180"/>
      <c r="WNQ39" s="180"/>
      <c r="WNR39" s="180"/>
      <c r="WNS39" s="180"/>
      <c r="WNT39" s="180"/>
      <c r="WNU39" s="180"/>
      <c r="WNV39" s="180"/>
      <c r="WNW39" s="180"/>
      <c r="WNX39" s="180"/>
      <c r="WNY39" s="180"/>
      <c r="WNZ39" s="180"/>
      <c r="WOA39" s="180"/>
      <c r="WOB39" s="180"/>
      <c r="WOC39" s="180"/>
      <c r="WOD39" s="180"/>
      <c r="WOE39" s="180"/>
      <c r="WOF39" s="180"/>
      <c r="WOG39" s="180"/>
      <c r="WOH39" s="180"/>
      <c r="WOI39" s="180"/>
      <c r="WOJ39" s="180"/>
      <c r="WOK39" s="180"/>
      <c r="WOL39" s="180"/>
      <c r="WOM39" s="180"/>
      <c r="WON39" s="180"/>
      <c r="WOO39" s="180"/>
      <c r="WOP39" s="180"/>
      <c r="WOQ39" s="180"/>
      <c r="WOR39" s="180"/>
      <c r="WOS39" s="180"/>
      <c r="WOT39" s="180"/>
      <c r="WOU39" s="180"/>
      <c r="WOV39" s="180"/>
      <c r="WOW39" s="180"/>
      <c r="WOX39" s="180"/>
      <c r="WOY39" s="180"/>
      <c r="WOZ39" s="180"/>
      <c r="WPA39" s="180"/>
      <c r="WPB39" s="180"/>
      <c r="WPC39" s="180"/>
      <c r="WPD39" s="180"/>
      <c r="WPE39" s="180"/>
      <c r="WPF39" s="180"/>
      <c r="WPG39" s="180"/>
      <c r="WPH39" s="180"/>
      <c r="WPI39" s="180"/>
      <c r="WPJ39" s="180"/>
      <c r="WPK39" s="180"/>
      <c r="WPL39" s="180"/>
      <c r="WPM39" s="180"/>
      <c r="WPN39" s="180"/>
      <c r="WPO39" s="180"/>
      <c r="WPP39" s="180"/>
      <c r="WPQ39" s="180"/>
      <c r="WPR39" s="180"/>
      <c r="WPS39" s="180"/>
      <c r="WPT39" s="180"/>
      <c r="WPU39" s="180"/>
      <c r="WPV39" s="180"/>
      <c r="WPW39" s="180"/>
      <c r="WPX39" s="180"/>
      <c r="WPY39" s="180"/>
      <c r="WPZ39" s="180"/>
      <c r="WQA39" s="180"/>
      <c r="WQB39" s="180"/>
      <c r="WQC39" s="180"/>
      <c r="WQD39" s="180"/>
      <c r="WQE39" s="180"/>
      <c r="WQF39" s="180"/>
      <c r="WQG39" s="180"/>
      <c r="WQH39" s="180"/>
      <c r="WQI39" s="180"/>
      <c r="WQJ39" s="180"/>
      <c r="WQK39" s="180"/>
      <c r="WQL39" s="180"/>
      <c r="WQM39" s="180"/>
      <c r="WQN39" s="180"/>
      <c r="WQO39" s="180"/>
      <c r="WQP39" s="180"/>
      <c r="WQQ39" s="180"/>
      <c r="WQR39" s="180"/>
      <c r="WQS39" s="180"/>
      <c r="WQT39" s="180"/>
      <c r="WQU39" s="180"/>
      <c r="WQV39" s="180"/>
      <c r="WQW39" s="180"/>
      <c r="WQX39" s="180"/>
      <c r="WQY39" s="180"/>
      <c r="WQZ39" s="180"/>
      <c r="WRA39" s="180"/>
      <c r="WRB39" s="180"/>
      <c r="WRC39" s="180"/>
      <c r="WRD39" s="180"/>
      <c r="WRE39" s="180"/>
      <c r="WRF39" s="180"/>
      <c r="WRG39" s="180"/>
      <c r="WRH39" s="180"/>
      <c r="WRI39" s="180"/>
      <c r="WRJ39" s="180"/>
      <c r="WRK39" s="180"/>
      <c r="WRL39" s="180"/>
      <c r="WRM39" s="180"/>
      <c r="WRN39" s="180"/>
      <c r="WRO39" s="180"/>
      <c r="WRP39" s="180"/>
      <c r="WRQ39" s="180"/>
      <c r="WRR39" s="180"/>
      <c r="WRS39" s="180"/>
      <c r="WRT39" s="180"/>
      <c r="WRU39" s="180"/>
      <c r="WRV39" s="180"/>
      <c r="WRW39" s="180"/>
      <c r="WRX39" s="180"/>
      <c r="WRY39" s="180"/>
      <c r="WRZ39" s="180"/>
      <c r="WSA39" s="180"/>
      <c r="WSB39" s="180"/>
      <c r="WSC39" s="180"/>
      <c r="WSD39" s="180"/>
      <c r="WSE39" s="180"/>
      <c r="WSF39" s="180"/>
      <c r="WSG39" s="180"/>
      <c r="WSH39" s="180"/>
      <c r="WSI39" s="180"/>
      <c r="WSJ39" s="180"/>
      <c r="WSK39" s="180"/>
      <c r="WSL39" s="180"/>
      <c r="WSM39" s="180"/>
      <c r="WSN39" s="180"/>
      <c r="WSO39" s="180"/>
      <c r="WSP39" s="180"/>
      <c r="WSQ39" s="180"/>
      <c r="WSR39" s="180"/>
      <c r="WSS39" s="180"/>
      <c r="WST39" s="180"/>
      <c r="WSU39" s="180"/>
      <c r="WSV39" s="180"/>
      <c r="WSW39" s="180"/>
      <c r="WSX39" s="180"/>
      <c r="WSY39" s="180"/>
      <c r="WSZ39" s="180"/>
      <c r="WTA39" s="180"/>
      <c r="WTB39" s="180"/>
      <c r="WTC39" s="180"/>
      <c r="WTD39" s="180"/>
      <c r="WTE39" s="180"/>
      <c r="WTF39" s="180"/>
      <c r="WTG39" s="180"/>
      <c r="WTH39" s="180"/>
      <c r="WTI39" s="180"/>
      <c r="WTJ39" s="180"/>
      <c r="WTK39" s="180"/>
      <c r="WTL39" s="180"/>
      <c r="WTM39" s="180"/>
      <c r="WTN39" s="180"/>
      <c r="WTO39" s="180"/>
      <c r="WTP39" s="180"/>
      <c r="WTQ39" s="180"/>
      <c r="WTR39" s="180"/>
      <c r="WTS39" s="180"/>
      <c r="WTT39" s="180"/>
      <c r="WTU39" s="180"/>
      <c r="WTV39" s="180"/>
      <c r="WTW39" s="180"/>
      <c r="WTX39" s="180"/>
      <c r="WTY39" s="180"/>
      <c r="WTZ39" s="180"/>
      <c r="WUA39" s="180"/>
      <c r="WUB39" s="180"/>
      <c r="WUC39" s="180"/>
      <c r="WUD39" s="180"/>
      <c r="WUE39" s="180"/>
      <c r="WUF39" s="180"/>
      <c r="WUG39" s="180"/>
      <c r="WUH39" s="180"/>
      <c r="WUI39" s="180"/>
      <c r="WUJ39" s="180"/>
      <c r="WUK39" s="180"/>
      <c r="WUL39" s="180"/>
      <c r="WUM39" s="180"/>
      <c r="WUN39" s="180"/>
      <c r="WUO39" s="180"/>
      <c r="WUP39" s="180"/>
      <c r="WUQ39" s="180"/>
      <c r="WUR39" s="180"/>
      <c r="WUS39" s="180"/>
      <c r="WUT39" s="180"/>
      <c r="WUU39" s="180"/>
      <c r="WUV39" s="180"/>
      <c r="WUW39" s="180"/>
      <c r="WUX39" s="180"/>
      <c r="WUY39" s="180"/>
      <c r="WUZ39" s="180"/>
      <c r="WVA39" s="180"/>
      <c r="WVB39" s="180"/>
      <c r="WVC39" s="180"/>
      <c r="WVD39" s="180"/>
      <c r="WVE39" s="180"/>
      <c r="WVF39" s="180"/>
      <c r="WVG39" s="180"/>
      <c r="WVH39" s="180"/>
      <c r="WVI39" s="180"/>
      <c r="WVJ39" s="180"/>
      <c r="WVK39" s="180"/>
      <c r="WVL39" s="180"/>
      <c r="WVM39" s="180"/>
      <c r="WVN39" s="180"/>
      <c r="WVO39" s="180"/>
      <c r="WVP39" s="180"/>
      <c r="WVQ39" s="180"/>
      <c r="WVR39" s="180"/>
      <c r="WVS39" s="180"/>
      <c r="WVT39" s="180"/>
      <c r="WVU39" s="180"/>
      <c r="WVV39" s="180"/>
      <c r="WVW39" s="180"/>
      <c r="WVX39" s="180"/>
      <c r="WVY39" s="180"/>
      <c r="WVZ39" s="180"/>
      <c r="WWA39" s="180"/>
      <c r="WWB39" s="180"/>
      <c r="WWC39" s="180"/>
      <c r="WWD39" s="180"/>
      <c r="WWE39" s="180"/>
      <c r="WWF39" s="180"/>
      <c r="WWG39" s="180"/>
      <c r="WWH39" s="180"/>
      <c r="WWI39" s="180"/>
      <c r="WWJ39" s="180"/>
      <c r="WWK39" s="180"/>
      <c r="WWL39" s="180"/>
      <c r="WWM39" s="180"/>
      <c r="WWN39" s="180"/>
      <c r="WWO39" s="180"/>
      <c r="WWP39" s="180"/>
      <c r="WWQ39" s="180"/>
      <c r="WWR39" s="180"/>
      <c r="WWS39" s="180"/>
      <c r="WWT39" s="180"/>
      <c r="WWU39" s="180"/>
      <c r="WWV39" s="180"/>
      <c r="WWW39" s="180"/>
      <c r="WWX39" s="180"/>
      <c r="WWY39" s="180"/>
      <c r="WWZ39" s="180"/>
      <c r="WXA39" s="180"/>
    </row>
    <row r="40" spans="1:16173" s="181" customFormat="1" ht="3" customHeight="1">
      <c r="A40" s="180"/>
      <c r="B40" s="2122"/>
      <c r="C40" s="2122"/>
      <c r="D40" s="2122"/>
      <c r="E40" s="2122"/>
      <c r="F40" s="2122"/>
      <c r="G40" s="2122"/>
      <c r="H40" s="2122"/>
      <c r="I40" s="2122"/>
      <c r="J40" s="2122"/>
      <c r="K40" s="2122"/>
      <c r="L40" s="2122"/>
      <c r="M40" s="2122"/>
      <c r="N40" s="2123"/>
      <c r="O40" s="820"/>
      <c r="P40" s="182"/>
      <c r="Q40" s="822"/>
      <c r="R40" s="182"/>
      <c r="T40" s="182"/>
      <c r="U40" s="182"/>
      <c r="V40" s="182"/>
      <c r="W40" s="182"/>
      <c r="X40" s="182"/>
      <c r="Y40" s="182"/>
      <c r="Z40" s="182"/>
      <c r="AA40" s="182"/>
      <c r="AB40" s="474"/>
      <c r="AC40" s="182"/>
      <c r="AD40" s="182"/>
      <c r="AE40" s="182"/>
      <c r="AF40" s="182"/>
      <c r="AH40" s="474"/>
      <c r="AI40" s="474"/>
      <c r="AJ40" s="474"/>
      <c r="AK40" s="474"/>
      <c r="AL40" s="474"/>
      <c r="AM40" s="182"/>
      <c r="AN40" s="474"/>
      <c r="AP40" s="274"/>
      <c r="AQ40" s="582"/>
      <c r="AT40" s="585"/>
      <c r="AU40" s="180"/>
      <c r="AW40" s="180"/>
      <c r="AX40" s="272"/>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c r="WTC40" s="180"/>
      <c r="WTD40" s="180"/>
      <c r="WTE40" s="180"/>
      <c r="WTF40" s="180"/>
      <c r="WTG40" s="180"/>
      <c r="WTH40" s="180"/>
      <c r="WTI40" s="180"/>
      <c r="WTJ40" s="180"/>
      <c r="WTK40" s="180"/>
      <c r="WTL40" s="180"/>
      <c r="WTM40" s="180"/>
      <c r="WTN40" s="180"/>
      <c r="WTO40" s="180"/>
      <c r="WTP40" s="180"/>
      <c r="WTQ40" s="180"/>
      <c r="WTR40" s="180"/>
      <c r="WTS40" s="180"/>
      <c r="WTT40" s="180"/>
      <c r="WTU40" s="180"/>
      <c r="WTV40" s="180"/>
      <c r="WTW40" s="180"/>
      <c r="WTX40" s="180"/>
      <c r="WTY40" s="180"/>
      <c r="WTZ40" s="180"/>
      <c r="WUA40" s="180"/>
      <c r="WUB40" s="180"/>
      <c r="WUC40" s="180"/>
      <c r="WUD40" s="180"/>
      <c r="WUE40" s="180"/>
      <c r="WUF40" s="180"/>
      <c r="WUG40" s="180"/>
      <c r="WUH40" s="180"/>
      <c r="WUI40" s="180"/>
      <c r="WUJ40" s="180"/>
      <c r="WUK40" s="180"/>
      <c r="WUL40" s="180"/>
      <c r="WUM40" s="180"/>
      <c r="WUN40" s="180"/>
      <c r="WUO40" s="180"/>
      <c r="WUP40" s="180"/>
      <c r="WUQ40" s="180"/>
      <c r="WUR40" s="180"/>
      <c r="WUS40" s="180"/>
      <c r="WUT40" s="180"/>
      <c r="WUU40" s="180"/>
      <c r="WUV40" s="180"/>
      <c r="WUW40" s="180"/>
      <c r="WUX40" s="180"/>
      <c r="WUY40" s="180"/>
      <c r="WUZ40" s="180"/>
      <c r="WVA40" s="180"/>
      <c r="WVB40" s="180"/>
      <c r="WVC40" s="180"/>
      <c r="WVD40" s="180"/>
      <c r="WVE40" s="180"/>
      <c r="WVF40" s="180"/>
      <c r="WVG40" s="180"/>
      <c r="WVH40" s="180"/>
      <c r="WVI40" s="180"/>
      <c r="WVJ40" s="180"/>
      <c r="WVK40" s="180"/>
      <c r="WVL40" s="180"/>
      <c r="WVM40" s="180"/>
      <c r="WVN40" s="180"/>
      <c r="WVO40" s="180"/>
      <c r="WVP40" s="180"/>
      <c r="WVQ40" s="180"/>
      <c r="WVR40" s="180"/>
      <c r="WVS40" s="180"/>
      <c r="WVT40" s="180"/>
      <c r="WVU40" s="180"/>
      <c r="WVV40" s="180"/>
      <c r="WVW40" s="180"/>
      <c r="WVX40" s="180"/>
      <c r="WVY40" s="180"/>
      <c r="WVZ40" s="180"/>
      <c r="WWA40" s="180"/>
      <c r="WWB40" s="180"/>
      <c r="WWC40" s="180"/>
      <c r="WWD40" s="180"/>
      <c r="WWE40" s="180"/>
      <c r="WWF40" s="180"/>
      <c r="WWG40" s="180"/>
      <c r="WWH40" s="180"/>
      <c r="WWI40" s="180"/>
      <c r="WWJ40" s="180"/>
      <c r="WWK40" s="180"/>
      <c r="WWL40" s="180"/>
      <c r="WWM40" s="180"/>
      <c r="WWN40" s="180"/>
      <c r="WWO40" s="180"/>
      <c r="WWP40" s="180"/>
      <c r="WWQ40" s="180"/>
      <c r="WWR40" s="180"/>
      <c r="WWS40" s="180"/>
      <c r="WWT40" s="180"/>
      <c r="WWU40" s="180"/>
      <c r="WWV40" s="180"/>
      <c r="WWW40" s="180"/>
      <c r="WWX40" s="180"/>
      <c r="WWY40" s="180"/>
      <c r="WWZ40" s="180"/>
      <c r="WXA40" s="180"/>
    </row>
    <row r="41" spans="1:16173" s="181" customFormat="1" ht="15" customHeight="1">
      <c r="A41" s="180"/>
      <c r="B41" s="2122"/>
      <c r="C41" s="2122"/>
      <c r="D41" s="2122"/>
      <c r="E41" s="2122"/>
      <c r="F41" s="2122"/>
      <c r="G41" s="2122"/>
      <c r="H41" s="2122"/>
      <c r="I41" s="2122"/>
      <c r="J41" s="2122"/>
      <c r="K41" s="2122"/>
      <c r="L41" s="2122"/>
      <c r="M41" s="2122"/>
      <c r="N41" s="2123"/>
      <c r="O41" s="820"/>
      <c r="P41" s="610" t="s">
        <v>2357</v>
      </c>
      <c r="Q41" s="822"/>
      <c r="R41" s="182"/>
      <c r="T41" s="610"/>
      <c r="U41" s="182"/>
      <c r="V41" s="182"/>
      <c r="W41" s="182"/>
      <c r="X41" s="182"/>
      <c r="Y41" s="182"/>
      <c r="Z41" s="182"/>
      <c r="AA41" s="182"/>
      <c r="AB41" s="2124"/>
      <c r="AC41" s="2124"/>
      <c r="AD41" s="2124"/>
      <c r="AE41" s="2124"/>
      <c r="AF41" s="2124"/>
      <c r="AG41" s="2124"/>
      <c r="AH41" s="2124"/>
      <c r="AI41" s="2124"/>
      <c r="AJ41" s="2124"/>
      <c r="AK41" s="2124"/>
      <c r="AL41" s="2124"/>
      <c r="AM41" s="182" t="s">
        <v>2318</v>
      </c>
      <c r="AN41" s="474"/>
      <c r="AP41" s="274"/>
      <c r="AQ41" s="582"/>
      <c r="AT41" s="585"/>
      <c r="AU41" s="180"/>
      <c r="AW41" s="180"/>
      <c r="AX41" s="272"/>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c r="WVE41" s="180"/>
      <c r="WVF41" s="180"/>
      <c r="WVG41" s="180"/>
      <c r="WVH41" s="180"/>
      <c r="WVI41" s="180"/>
      <c r="WVJ41" s="180"/>
      <c r="WVK41" s="180"/>
      <c r="WVL41" s="180"/>
      <c r="WVM41" s="180"/>
      <c r="WVN41" s="180"/>
      <c r="WVO41" s="180"/>
      <c r="WVP41" s="180"/>
      <c r="WVQ41" s="180"/>
      <c r="WVR41" s="180"/>
      <c r="WVS41" s="180"/>
      <c r="WVT41" s="180"/>
      <c r="WVU41" s="180"/>
      <c r="WVV41" s="180"/>
      <c r="WVW41" s="180"/>
      <c r="WVX41" s="180"/>
      <c r="WVY41" s="180"/>
      <c r="WVZ41" s="180"/>
      <c r="WWA41" s="180"/>
      <c r="WWB41" s="180"/>
      <c r="WWC41" s="180"/>
      <c r="WWD41" s="180"/>
      <c r="WWE41" s="180"/>
      <c r="WWF41" s="180"/>
      <c r="WWG41" s="180"/>
      <c r="WWH41" s="180"/>
      <c r="WWI41" s="180"/>
      <c r="WWJ41" s="180"/>
      <c r="WWK41" s="180"/>
      <c r="WWL41" s="180"/>
      <c r="WWM41" s="180"/>
      <c r="WWN41" s="180"/>
      <c r="WWO41" s="180"/>
      <c r="WWP41" s="180"/>
      <c r="WWQ41" s="180"/>
      <c r="WWR41" s="180"/>
      <c r="WWS41" s="180"/>
      <c r="WWT41" s="180"/>
      <c r="WWU41" s="180"/>
      <c r="WWV41" s="180"/>
      <c r="WWW41" s="180"/>
      <c r="WWX41" s="180"/>
      <c r="WWY41" s="180"/>
      <c r="WWZ41" s="180"/>
      <c r="WXA41" s="180"/>
    </row>
    <row r="42" spans="1:16173" s="181" customFormat="1" ht="3" customHeight="1">
      <c r="A42" s="180"/>
      <c r="B42" s="2122"/>
      <c r="C42" s="2122"/>
      <c r="D42" s="2122"/>
      <c r="E42" s="2122"/>
      <c r="F42" s="2122"/>
      <c r="G42" s="2122"/>
      <c r="H42" s="2122"/>
      <c r="I42" s="2122"/>
      <c r="J42" s="2122"/>
      <c r="K42" s="2122"/>
      <c r="L42" s="2122"/>
      <c r="M42" s="2122"/>
      <c r="N42" s="2123"/>
      <c r="O42" s="820"/>
      <c r="P42" s="610"/>
      <c r="Q42" s="822"/>
      <c r="R42" s="182"/>
      <c r="T42" s="610"/>
      <c r="U42" s="182"/>
      <c r="V42" s="182"/>
      <c r="W42" s="182"/>
      <c r="X42" s="182"/>
      <c r="Y42" s="182"/>
      <c r="Z42" s="182"/>
      <c r="AA42" s="182"/>
      <c r="AB42" s="474"/>
      <c r="AC42" s="182"/>
      <c r="AD42" s="182"/>
      <c r="AE42" s="182"/>
      <c r="AF42" s="182"/>
      <c r="AH42" s="474"/>
      <c r="AI42" s="474"/>
      <c r="AJ42" s="474"/>
      <c r="AK42" s="474"/>
      <c r="AL42" s="474"/>
      <c r="AM42" s="182"/>
      <c r="AN42" s="474"/>
      <c r="AP42" s="274"/>
      <c r="AQ42" s="582"/>
      <c r="AT42" s="585"/>
      <c r="AU42" s="180"/>
      <c r="AW42" s="180"/>
      <c r="AX42" s="272"/>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c r="RG42" s="180"/>
      <c r="RH42" s="180"/>
      <c r="RI42" s="180"/>
      <c r="RJ42" s="180"/>
      <c r="RK42" s="180"/>
      <c r="RL42" s="180"/>
      <c r="RM42" s="180"/>
      <c r="RN42" s="180"/>
      <c r="RO42" s="180"/>
      <c r="RP42" s="180"/>
      <c r="RQ42" s="180"/>
      <c r="RR42" s="180"/>
      <c r="RS42" s="180"/>
      <c r="RT42" s="180"/>
      <c r="RU42" s="180"/>
      <c r="RV42" s="180"/>
      <c r="RW42" s="180"/>
      <c r="RX42" s="180"/>
      <c r="RY42" s="180"/>
      <c r="RZ42" s="180"/>
      <c r="SA42" s="180"/>
      <c r="SB42" s="180"/>
      <c r="SC42" s="180"/>
      <c r="SD42" s="180"/>
      <c r="SE42" s="180"/>
      <c r="SF42" s="180"/>
      <c r="SG42" s="180"/>
      <c r="SH42" s="180"/>
      <c r="SI42" s="180"/>
      <c r="SJ42" s="180"/>
      <c r="SK42" s="180"/>
      <c r="SL42" s="180"/>
      <c r="SM42" s="180"/>
      <c r="SN42" s="180"/>
      <c r="SO42" s="180"/>
      <c r="SP42" s="180"/>
      <c r="SQ42" s="180"/>
      <c r="SR42" s="180"/>
      <c r="SS42" s="180"/>
      <c r="ST42" s="180"/>
      <c r="SU42" s="180"/>
      <c r="SV42" s="180"/>
      <c r="SW42" s="180"/>
      <c r="SX42" s="180"/>
      <c r="SY42" s="180"/>
      <c r="SZ42" s="180"/>
      <c r="TA42" s="180"/>
      <c r="TB42" s="180"/>
      <c r="TC42" s="180"/>
      <c r="TD42" s="180"/>
      <c r="TE42" s="180"/>
      <c r="TF42" s="180"/>
      <c r="TG42" s="180"/>
      <c r="TH42" s="180"/>
      <c r="TI42" s="180"/>
      <c r="TJ42" s="180"/>
      <c r="TK42" s="180"/>
      <c r="TL42" s="180"/>
      <c r="TM42" s="180"/>
      <c r="TN42" s="180"/>
      <c r="TO42" s="180"/>
      <c r="TP42" s="180"/>
      <c r="TQ42" s="180"/>
      <c r="TR42" s="180"/>
      <c r="TS42" s="180"/>
      <c r="TT42" s="180"/>
      <c r="TU42" s="180"/>
      <c r="TV42" s="180"/>
      <c r="TW42" s="180"/>
      <c r="TX42" s="180"/>
      <c r="TY42" s="180"/>
      <c r="TZ42" s="180"/>
      <c r="UA42" s="180"/>
      <c r="UB42" s="180"/>
      <c r="UC42" s="180"/>
      <c r="UD42" s="180"/>
      <c r="UE42" s="180"/>
      <c r="UF42" s="180"/>
      <c r="UG42" s="180"/>
      <c r="UH42" s="180"/>
      <c r="UI42" s="180"/>
      <c r="UJ42" s="180"/>
      <c r="UK42" s="180"/>
      <c r="UL42" s="180"/>
      <c r="UM42" s="180"/>
      <c r="UN42" s="180"/>
      <c r="UO42" s="180"/>
      <c r="UP42" s="180"/>
      <c r="UQ42" s="180"/>
      <c r="UR42" s="180"/>
      <c r="US42" s="180"/>
      <c r="UT42" s="180"/>
      <c r="UU42" s="180"/>
      <c r="UV42" s="180"/>
      <c r="UW42" s="180"/>
      <c r="UX42" s="180"/>
      <c r="UY42" s="180"/>
      <c r="UZ42" s="180"/>
      <c r="VA42" s="180"/>
      <c r="VB42" s="180"/>
      <c r="VC42" s="180"/>
      <c r="VD42" s="180"/>
      <c r="VE42" s="180"/>
      <c r="VF42" s="180"/>
      <c r="VG42" s="180"/>
      <c r="VH42" s="180"/>
      <c r="VI42" s="180"/>
      <c r="VJ42" s="180"/>
      <c r="VK42" s="180"/>
      <c r="VL42" s="180"/>
      <c r="VM42" s="180"/>
      <c r="VN42" s="180"/>
      <c r="VO42" s="180"/>
      <c r="VP42" s="180"/>
      <c r="VQ42" s="180"/>
      <c r="VR42" s="180"/>
      <c r="VS42" s="180"/>
      <c r="VT42" s="180"/>
      <c r="VU42" s="180"/>
      <c r="VV42" s="180"/>
      <c r="VW42" s="180"/>
      <c r="VX42" s="180"/>
      <c r="VY42" s="180"/>
      <c r="VZ42" s="180"/>
      <c r="WA42" s="180"/>
      <c r="WB42" s="180"/>
      <c r="WC42" s="180"/>
      <c r="WD42" s="180"/>
      <c r="WE42" s="180"/>
      <c r="WF42" s="180"/>
      <c r="WG42" s="180"/>
      <c r="WH42" s="180"/>
      <c r="WI42" s="180"/>
      <c r="WJ42" s="180"/>
      <c r="WK42" s="180"/>
      <c r="WL42" s="180"/>
      <c r="WM42" s="180"/>
      <c r="WN42" s="180"/>
      <c r="WO42" s="180"/>
      <c r="WP42" s="180"/>
      <c r="WQ42" s="180"/>
      <c r="WR42" s="180"/>
      <c r="WS42" s="180"/>
      <c r="WT42" s="180"/>
      <c r="WU42" s="180"/>
      <c r="WV42" s="180"/>
      <c r="WW42" s="180"/>
      <c r="WX42" s="180"/>
      <c r="WY42" s="180"/>
      <c r="WZ42" s="180"/>
      <c r="XA42" s="180"/>
      <c r="XB42" s="180"/>
      <c r="XC42" s="180"/>
      <c r="XD42" s="180"/>
      <c r="XE42" s="180"/>
      <c r="XF42" s="180"/>
      <c r="XG42" s="180"/>
      <c r="XH42" s="180"/>
      <c r="XI42" s="180"/>
      <c r="XJ42" s="180"/>
      <c r="XK42" s="180"/>
      <c r="XL42" s="180"/>
      <c r="XM42" s="180"/>
      <c r="XN42" s="180"/>
      <c r="XO42" s="180"/>
      <c r="XP42" s="180"/>
      <c r="XQ42" s="180"/>
      <c r="XR42" s="180"/>
      <c r="XS42" s="180"/>
      <c r="XT42" s="180"/>
      <c r="XU42" s="180"/>
      <c r="XV42" s="180"/>
      <c r="XW42" s="180"/>
      <c r="XX42" s="180"/>
      <c r="XY42" s="180"/>
      <c r="XZ42" s="180"/>
      <c r="YA42" s="180"/>
      <c r="YB42" s="180"/>
      <c r="YC42" s="180"/>
      <c r="YD42" s="180"/>
      <c r="YE42" s="180"/>
      <c r="YF42" s="180"/>
      <c r="YG42" s="180"/>
      <c r="YH42" s="180"/>
      <c r="YI42" s="180"/>
      <c r="YJ42" s="180"/>
      <c r="YK42" s="180"/>
      <c r="YL42" s="180"/>
      <c r="YM42" s="180"/>
      <c r="YN42" s="180"/>
      <c r="YO42" s="180"/>
      <c r="YP42" s="180"/>
      <c r="YQ42" s="180"/>
      <c r="YR42" s="180"/>
      <c r="YS42" s="180"/>
      <c r="YT42" s="180"/>
      <c r="YU42" s="180"/>
      <c r="YV42" s="180"/>
      <c r="YW42" s="180"/>
      <c r="YX42" s="180"/>
      <c r="YY42" s="180"/>
      <c r="YZ42" s="180"/>
      <c r="ZA42" s="180"/>
      <c r="ZB42" s="180"/>
      <c r="ZC42" s="180"/>
      <c r="ZD42" s="180"/>
      <c r="ZE42" s="180"/>
      <c r="ZF42" s="180"/>
      <c r="ZG42" s="180"/>
      <c r="ZH42" s="180"/>
      <c r="ZI42" s="180"/>
      <c r="ZJ42" s="180"/>
      <c r="ZK42" s="180"/>
      <c r="ZL42" s="180"/>
      <c r="ZM42" s="180"/>
      <c r="ZN42" s="180"/>
      <c r="ZO42" s="180"/>
      <c r="ZP42" s="180"/>
      <c r="ZQ42" s="180"/>
      <c r="ZR42" s="180"/>
      <c r="ZS42" s="180"/>
      <c r="ZT42" s="180"/>
      <c r="ZU42" s="180"/>
      <c r="ZV42" s="180"/>
      <c r="ZW42" s="180"/>
      <c r="ZX42" s="180"/>
      <c r="ZY42" s="180"/>
      <c r="ZZ42" s="180"/>
      <c r="AAA42" s="180"/>
      <c r="AAB42" s="180"/>
      <c r="AAC42" s="180"/>
      <c r="AAD42" s="180"/>
      <c r="AAE42" s="180"/>
      <c r="AAF42" s="180"/>
      <c r="AAG42" s="180"/>
      <c r="AAH42" s="180"/>
      <c r="AAI42" s="180"/>
      <c r="AAJ42" s="180"/>
      <c r="AAK42" s="180"/>
      <c r="AAL42" s="180"/>
      <c r="AAM42" s="180"/>
      <c r="AAN42" s="180"/>
      <c r="AAO42" s="180"/>
      <c r="AAP42" s="180"/>
      <c r="AAQ42" s="180"/>
      <c r="AAR42" s="180"/>
      <c r="AAS42" s="180"/>
      <c r="AAT42" s="180"/>
      <c r="AAU42" s="180"/>
      <c r="AAV42" s="180"/>
      <c r="AAW42" s="180"/>
      <c r="AAX42" s="180"/>
      <c r="AAY42" s="180"/>
      <c r="AAZ42" s="180"/>
      <c r="ABA42" s="180"/>
      <c r="ABB42" s="180"/>
      <c r="ABC42" s="180"/>
      <c r="ABD42" s="180"/>
      <c r="ABE42" s="180"/>
      <c r="ABF42" s="180"/>
      <c r="ABG42" s="180"/>
      <c r="ABH42" s="180"/>
      <c r="ABI42" s="180"/>
      <c r="ABJ42" s="180"/>
      <c r="ABK42" s="180"/>
      <c r="ABL42" s="180"/>
      <c r="ABM42" s="180"/>
      <c r="ABN42" s="180"/>
      <c r="ABO42" s="180"/>
      <c r="ABP42" s="180"/>
      <c r="ABQ42" s="180"/>
      <c r="ABR42" s="180"/>
      <c r="ABS42" s="180"/>
      <c r="ABT42" s="180"/>
      <c r="ABU42" s="180"/>
      <c r="ABV42" s="180"/>
      <c r="ABW42" s="180"/>
      <c r="ABX42" s="180"/>
      <c r="ABY42" s="180"/>
      <c r="ABZ42" s="180"/>
      <c r="ACA42" s="180"/>
      <c r="ACB42" s="180"/>
      <c r="ACC42" s="180"/>
      <c r="ACD42" s="180"/>
      <c r="ACE42" s="180"/>
      <c r="ACF42" s="180"/>
      <c r="ACG42" s="180"/>
      <c r="ACH42" s="180"/>
      <c r="ACI42" s="180"/>
      <c r="ACJ42" s="180"/>
      <c r="ACK42" s="180"/>
      <c r="ACL42" s="180"/>
      <c r="ACM42" s="180"/>
      <c r="ACN42" s="180"/>
      <c r="ACO42" s="180"/>
      <c r="ACP42" s="180"/>
      <c r="ACQ42" s="180"/>
      <c r="ACR42" s="180"/>
      <c r="ACS42" s="180"/>
      <c r="ACT42" s="180"/>
      <c r="ACU42" s="180"/>
      <c r="ACV42" s="180"/>
      <c r="ACW42" s="180"/>
      <c r="ACX42" s="180"/>
      <c r="ACY42" s="180"/>
      <c r="ACZ42" s="180"/>
      <c r="ADA42" s="180"/>
      <c r="ADB42" s="180"/>
      <c r="ADC42" s="180"/>
      <c r="ADD42" s="180"/>
      <c r="ADE42" s="180"/>
      <c r="ADF42" s="180"/>
      <c r="ADG42" s="180"/>
      <c r="ADH42" s="180"/>
      <c r="ADI42" s="180"/>
      <c r="ADJ42" s="180"/>
      <c r="ADK42" s="180"/>
      <c r="ADL42" s="180"/>
      <c r="ADM42" s="180"/>
      <c r="ADN42" s="180"/>
      <c r="ADO42" s="180"/>
      <c r="ADP42" s="180"/>
      <c r="ADQ42" s="180"/>
      <c r="ADR42" s="180"/>
      <c r="ADS42" s="180"/>
      <c r="ADT42" s="180"/>
      <c r="ADU42" s="180"/>
      <c r="ADV42" s="180"/>
      <c r="ADW42" s="180"/>
      <c r="ADX42" s="180"/>
      <c r="ADY42" s="180"/>
      <c r="ADZ42" s="180"/>
      <c r="AEA42" s="180"/>
      <c r="AEB42" s="180"/>
      <c r="AEC42" s="180"/>
      <c r="AED42" s="180"/>
      <c r="AEE42" s="180"/>
      <c r="AEF42" s="180"/>
      <c r="AEG42" s="180"/>
      <c r="AEH42" s="180"/>
      <c r="AEI42" s="180"/>
      <c r="AEJ42" s="180"/>
      <c r="AEK42" s="180"/>
      <c r="AEL42" s="180"/>
      <c r="AEM42" s="180"/>
      <c r="AEN42" s="180"/>
      <c r="AEO42" s="180"/>
      <c r="AEP42" s="180"/>
      <c r="AEQ42" s="180"/>
      <c r="AER42" s="180"/>
      <c r="AES42" s="180"/>
      <c r="AET42" s="180"/>
      <c r="AEU42" s="180"/>
      <c r="AEV42" s="180"/>
      <c r="AEW42" s="180"/>
      <c r="AEX42" s="180"/>
      <c r="AEY42" s="180"/>
      <c r="AEZ42" s="180"/>
      <c r="AFA42" s="180"/>
      <c r="AFB42" s="180"/>
      <c r="AFC42" s="180"/>
      <c r="AFD42" s="180"/>
      <c r="AFE42" s="180"/>
      <c r="AFF42" s="180"/>
      <c r="AFG42" s="180"/>
      <c r="AFH42" s="180"/>
      <c r="AFI42" s="180"/>
      <c r="AFJ42" s="180"/>
      <c r="AFK42" s="180"/>
      <c r="AFL42" s="180"/>
      <c r="AFM42" s="180"/>
      <c r="AFN42" s="180"/>
      <c r="AFO42" s="180"/>
      <c r="AFP42" s="180"/>
      <c r="AFQ42" s="180"/>
      <c r="AFR42" s="180"/>
      <c r="AFS42" s="180"/>
      <c r="AFT42" s="180"/>
      <c r="AFU42" s="180"/>
      <c r="AFV42" s="180"/>
      <c r="AFW42" s="180"/>
      <c r="AFX42" s="180"/>
      <c r="AFY42" s="180"/>
      <c r="AFZ42" s="180"/>
      <c r="AGA42" s="180"/>
      <c r="AGB42" s="180"/>
      <c r="AGC42" s="180"/>
      <c r="AGD42" s="180"/>
      <c r="AGE42" s="180"/>
      <c r="AGF42" s="180"/>
      <c r="AGG42" s="180"/>
      <c r="AGH42" s="180"/>
      <c r="AGI42" s="180"/>
      <c r="AGJ42" s="180"/>
      <c r="AGK42" s="180"/>
      <c r="AGL42" s="180"/>
      <c r="AGM42" s="180"/>
      <c r="AGN42" s="180"/>
      <c r="AGO42" s="180"/>
      <c r="AGP42" s="180"/>
      <c r="AGQ42" s="180"/>
      <c r="AGR42" s="180"/>
      <c r="AGS42" s="180"/>
      <c r="AGT42" s="180"/>
      <c r="AGU42" s="180"/>
      <c r="AGV42" s="180"/>
      <c r="AGW42" s="180"/>
      <c r="AGX42" s="180"/>
      <c r="AGY42" s="180"/>
      <c r="AGZ42" s="180"/>
      <c r="AHA42" s="180"/>
      <c r="AHB42" s="180"/>
      <c r="AHC42" s="180"/>
      <c r="AHD42" s="180"/>
      <c r="AHE42" s="180"/>
      <c r="AHF42" s="180"/>
      <c r="AHG42" s="180"/>
      <c r="AHH42" s="180"/>
      <c r="AHI42" s="180"/>
      <c r="AHJ42" s="180"/>
      <c r="AHK42" s="180"/>
      <c r="AHL42" s="180"/>
      <c r="AHM42" s="180"/>
      <c r="AHN42" s="180"/>
      <c r="AHO42" s="180"/>
      <c r="AHP42" s="180"/>
      <c r="AHQ42" s="180"/>
      <c r="AHR42" s="180"/>
      <c r="AHS42" s="180"/>
      <c r="AHT42" s="180"/>
      <c r="AHU42" s="180"/>
      <c r="AHV42" s="180"/>
      <c r="AHW42" s="180"/>
      <c r="AHX42" s="180"/>
      <c r="AHY42" s="180"/>
      <c r="AHZ42" s="180"/>
      <c r="AIA42" s="180"/>
      <c r="AIB42" s="180"/>
      <c r="AIC42" s="180"/>
      <c r="AID42" s="180"/>
      <c r="AIE42" s="180"/>
      <c r="AIF42" s="180"/>
      <c r="AIG42" s="180"/>
      <c r="AIH42" s="180"/>
      <c r="AII42" s="180"/>
      <c r="AIJ42" s="180"/>
      <c r="AIK42" s="180"/>
      <c r="AIL42" s="180"/>
      <c r="AIM42" s="180"/>
      <c r="AIN42" s="180"/>
      <c r="AIO42" s="180"/>
      <c r="AIP42" s="180"/>
      <c r="AIQ42" s="180"/>
      <c r="AIR42" s="180"/>
      <c r="AIS42" s="180"/>
      <c r="AIT42" s="180"/>
      <c r="AIU42" s="180"/>
      <c r="AIV42" s="180"/>
      <c r="AIW42" s="180"/>
      <c r="AIX42" s="180"/>
      <c r="AIY42" s="180"/>
      <c r="AIZ42" s="180"/>
      <c r="AJA42" s="180"/>
      <c r="AJB42" s="180"/>
      <c r="AJC42" s="180"/>
      <c r="AJD42" s="180"/>
      <c r="AJE42" s="180"/>
      <c r="AJF42" s="180"/>
      <c r="AJG42" s="180"/>
      <c r="AJH42" s="180"/>
      <c r="AJI42" s="180"/>
      <c r="AJJ42" s="180"/>
      <c r="AJK42" s="180"/>
      <c r="AJL42" s="180"/>
      <c r="AJM42" s="180"/>
      <c r="AJN42" s="180"/>
      <c r="AJO42" s="180"/>
      <c r="AJP42" s="180"/>
      <c r="AJQ42" s="180"/>
      <c r="AJR42" s="180"/>
      <c r="AJS42" s="180"/>
      <c r="AJT42" s="180"/>
      <c r="AJU42" s="180"/>
      <c r="AJV42" s="180"/>
      <c r="AJW42" s="180"/>
      <c r="AJX42" s="180"/>
      <c r="AJY42" s="180"/>
      <c r="AJZ42" s="180"/>
      <c r="AKA42" s="180"/>
      <c r="AKB42" s="180"/>
      <c r="AKC42" s="180"/>
      <c r="AKD42" s="180"/>
      <c r="AKE42" s="180"/>
      <c r="AKF42" s="180"/>
      <c r="AKG42" s="180"/>
      <c r="AKH42" s="180"/>
      <c r="AKI42" s="180"/>
      <c r="AKJ42" s="180"/>
      <c r="AKK42" s="180"/>
      <c r="AKL42" s="180"/>
      <c r="AKM42" s="180"/>
      <c r="AKN42" s="180"/>
      <c r="AKO42" s="180"/>
      <c r="AKP42" s="180"/>
      <c r="AKQ42" s="180"/>
      <c r="AKR42" s="180"/>
      <c r="AKS42" s="180"/>
      <c r="AKT42" s="180"/>
      <c r="AKU42" s="180"/>
      <c r="AKV42" s="180"/>
      <c r="AKW42" s="180"/>
      <c r="AKX42" s="180"/>
      <c r="AKY42" s="180"/>
      <c r="AKZ42" s="180"/>
      <c r="ALA42" s="180"/>
      <c r="ALB42" s="180"/>
      <c r="ALC42" s="180"/>
      <c r="ALD42" s="180"/>
      <c r="ALE42" s="180"/>
      <c r="ALF42" s="180"/>
      <c r="ALG42" s="180"/>
      <c r="ALH42" s="180"/>
      <c r="ALI42" s="180"/>
      <c r="ALJ42" s="180"/>
      <c r="ALK42" s="180"/>
      <c r="ALL42" s="180"/>
      <c r="ALM42" s="180"/>
      <c r="ALN42" s="180"/>
      <c r="ALO42" s="180"/>
      <c r="ALP42" s="180"/>
      <c r="ALQ42" s="180"/>
      <c r="ALR42" s="180"/>
      <c r="ALS42" s="180"/>
      <c r="ALT42" s="180"/>
      <c r="ALU42" s="180"/>
      <c r="ALV42" s="180"/>
      <c r="ALW42" s="180"/>
      <c r="ALX42" s="180"/>
      <c r="ALY42" s="180"/>
      <c r="ALZ42" s="180"/>
      <c r="AMA42" s="180"/>
      <c r="AMB42" s="180"/>
      <c r="AMC42" s="180"/>
      <c r="AMD42" s="180"/>
      <c r="AME42" s="180"/>
      <c r="AMF42" s="180"/>
      <c r="AMG42" s="180"/>
      <c r="AMH42" s="180"/>
      <c r="AMI42" s="180"/>
      <c r="AMJ42" s="180"/>
      <c r="AMK42" s="180"/>
      <c r="AML42" s="180"/>
      <c r="AMM42" s="180"/>
      <c r="AMN42" s="180"/>
      <c r="AMO42" s="180"/>
      <c r="AMP42" s="180"/>
      <c r="AMQ42" s="180"/>
      <c r="AMR42" s="180"/>
      <c r="AMS42" s="180"/>
      <c r="AMT42" s="180"/>
      <c r="AMU42" s="180"/>
      <c r="AMV42" s="180"/>
      <c r="AMW42" s="180"/>
      <c r="AMX42" s="180"/>
      <c r="AMY42" s="180"/>
      <c r="AMZ42" s="180"/>
      <c r="ANA42" s="180"/>
      <c r="ANB42" s="180"/>
      <c r="ANC42" s="180"/>
      <c r="AND42" s="180"/>
      <c r="ANE42" s="180"/>
      <c r="ANF42" s="180"/>
      <c r="ANG42" s="180"/>
      <c r="ANH42" s="180"/>
      <c r="ANI42" s="180"/>
      <c r="ANJ42" s="180"/>
      <c r="ANK42" s="180"/>
      <c r="ANL42" s="180"/>
      <c r="ANM42" s="180"/>
      <c r="ANN42" s="180"/>
      <c r="ANO42" s="180"/>
      <c r="ANP42" s="180"/>
      <c r="ANQ42" s="180"/>
      <c r="ANR42" s="180"/>
      <c r="ANS42" s="180"/>
      <c r="ANT42" s="180"/>
      <c r="ANU42" s="180"/>
      <c r="ANV42" s="180"/>
      <c r="ANW42" s="180"/>
      <c r="ANX42" s="180"/>
      <c r="ANY42" s="180"/>
      <c r="ANZ42" s="180"/>
      <c r="AOA42" s="180"/>
      <c r="AOB42" s="180"/>
      <c r="AOC42" s="180"/>
      <c r="AOD42" s="180"/>
      <c r="AOE42" s="180"/>
      <c r="AOF42" s="180"/>
      <c r="AOG42" s="180"/>
      <c r="AOH42" s="180"/>
      <c r="AOI42" s="180"/>
      <c r="AOJ42" s="180"/>
      <c r="AOK42" s="180"/>
      <c r="AOL42" s="180"/>
      <c r="AOM42" s="180"/>
      <c r="AON42" s="180"/>
      <c r="AOO42" s="180"/>
      <c r="AOP42" s="180"/>
      <c r="AOQ42" s="180"/>
      <c r="AOR42" s="180"/>
      <c r="AOS42" s="180"/>
      <c r="AOT42" s="180"/>
      <c r="AOU42" s="180"/>
      <c r="AOV42" s="180"/>
      <c r="AOW42" s="180"/>
      <c r="AOX42" s="180"/>
      <c r="AOY42" s="180"/>
      <c r="AOZ42" s="180"/>
      <c r="APA42" s="180"/>
      <c r="APB42" s="180"/>
      <c r="APC42" s="180"/>
      <c r="APD42" s="180"/>
      <c r="APE42" s="180"/>
      <c r="APF42" s="180"/>
      <c r="APG42" s="180"/>
      <c r="APH42" s="180"/>
      <c r="API42" s="180"/>
      <c r="APJ42" s="180"/>
      <c r="APK42" s="180"/>
      <c r="APL42" s="180"/>
      <c r="APM42" s="180"/>
      <c r="APN42" s="180"/>
      <c r="APO42" s="180"/>
      <c r="APP42" s="180"/>
      <c r="APQ42" s="180"/>
      <c r="APR42" s="180"/>
      <c r="APS42" s="180"/>
      <c r="APT42" s="180"/>
      <c r="APU42" s="180"/>
      <c r="APV42" s="180"/>
      <c r="APW42" s="180"/>
      <c r="APX42" s="180"/>
      <c r="APY42" s="180"/>
      <c r="APZ42" s="180"/>
      <c r="AQA42" s="180"/>
      <c r="AQB42" s="180"/>
      <c r="AQC42" s="180"/>
      <c r="AQD42" s="180"/>
      <c r="AQE42" s="180"/>
      <c r="AQF42" s="180"/>
      <c r="AQG42" s="180"/>
      <c r="AQH42" s="180"/>
      <c r="AQI42" s="180"/>
      <c r="AQJ42" s="180"/>
      <c r="AQK42" s="180"/>
      <c r="AQL42" s="180"/>
      <c r="AQM42" s="180"/>
      <c r="AQN42" s="180"/>
      <c r="AQO42" s="180"/>
      <c r="AQP42" s="180"/>
      <c r="AQQ42" s="180"/>
      <c r="AQR42" s="180"/>
      <c r="AQS42" s="180"/>
      <c r="AQT42" s="180"/>
      <c r="AQU42" s="180"/>
      <c r="AQV42" s="180"/>
      <c r="AQW42" s="180"/>
      <c r="AQX42" s="180"/>
      <c r="AQY42" s="180"/>
      <c r="AQZ42" s="180"/>
      <c r="ARA42" s="180"/>
      <c r="ARB42" s="180"/>
      <c r="ARC42" s="180"/>
      <c r="ARD42" s="180"/>
      <c r="ARE42" s="180"/>
      <c r="ARF42" s="180"/>
      <c r="ARG42" s="180"/>
      <c r="ARH42" s="180"/>
      <c r="ARI42" s="180"/>
      <c r="ARJ42" s="180"/>
      <c r="ARK42" s="180"/>
      <c r="ARL42" s="180"/>
      <c r="ARM42" s="180"/>
      <c r="ARN42" s="180"/>
      <c r="ARO42" s="180"/>
      <c r="ARP42" s="180"/>
      <c r="ARQ42" s="180"/>
      <c r="ARR42" s="180"/>
      <c r="ARS42" s="180"/>
      <c r="ART42" s="180"/>
      <c r="ARU42" s="180"/>
      <c r="ARV42" s="180"/>
      <c r="ARW42" s="180"/>
      <c r="ARX42" s="180"/>
      <c r="ARY42" s="180"/>
      <c r="ARZ42" s="180"/>
      <c r="ASA42" s="180"/>
      <c r="ASB42" s="180"/>
      <c r="ASC42" s="180"/>
      <c r="ASD42" s="180"/>
      <c r="ASE42" s="180"/>
      <c r="ASF42" s="180"/>
      <c r="ASG42" s="180"/>
      <c r="ASH42" s="180"/>
      <c r="ASI42" s="180"/>
      <c r="ASJ42" s="180"/>
      <c r="ASK42" s="180"/>
      <c r="ASL42" s="180"/>
      <c r="ASM42" s="180"/>
      <c r="ASN42" s="180"/>
      <c r="ASO42" s="180"/>
      <c r="ASP42" s="180"/>
      <c r="ASQ42" s="180"/>
      <c r="ASR42" s="180"/>
      <c r="ASS42" s="180"/>
      <c r="AST42" s="180"/>
      <c r="ASU42" s="180"/>
      <c r="ASV42" s="180"/>
      <c r="ASW42" s="180"/>
      <c r="ASX42" s="180"/>
      <c r="ASY42" s="180"/>
      <c r="ASZ42" s="180"/>
      <c r="ATA42" s="180"/>
      <c r="ATB42" s="180"/>
      <c r="ATC42" s="180"/>
      <c r="ATD42" s="180"/>
      <c r="ATE42" s="180"/>
      <c r="ATF42" s="180"/>
      <c r="ATG42" s="180"/>
      <c r="ATH42" s="180"/>
      <c r="ATI42" s="180"/>
      <c r="ATJ42" s="180"/>
      <c r="ATK42" s="180"/>
      <c r="ATL42" s="180"/>
      <c r="ATM42" s="180"/>
      <c r="ATN42" s="180"/>
      <c r="ATO42" s="180"/>
      <c r="ATP42" s="180"/>
      <c r="ATQ42" s="180"/>
      <c r="ATR42" s="180"/>
      <c r="ATS42" s="180"/>
      <c r="ATT42" s="180"/>
      <c r="ATU42" s="180"/>
      <c r="ATV42" s="180"/>
      <c r="ATW42" s="180"/>
      <c r="ATX42" s="180"/>
      <c r="ATY42" s="180"/>
      <c r="ATZ42" s="180"/>
      <c r="AUA42" s="180"/>
      <c r="AUB42" s="180"/>
      <c r="AUC42" s="180"/>
      <c r="AUD42" s="180"/>
      <c r="AUE42" s="180"/>
      <c r="AUF42" s="180"/>
      <c r="AUG42" s="180"/>
      <c r="AUH42" s="180"/>
      <c r="AUI42" s="180"/>
      <c r="AUJ42" s="180"/>
      <c r="AUK42" s="180"/>
      <c r="AUL42" s="180"/>
      <c r="AUM42" s="180"/>
      <c r="AUN42" s="180"/>
      <c r="AUO42" s="180"/>
      <c r="AUP42" s="180"/>
      <c r="AUQ42" s="180"/>
      <c r="AUR42" s="180"/>
      <c r="AUS42" s="180"/>
      <c r="AUT42" s="180"/>
      <c r="AUU42" s="180"/>
      <c r="AUV42" s="180"/>
      <c r="AUW42" s="180"/>
      <c r="AUX42" s="180"/>
      <c r="AUY42" s="180"/>
      <c r="AUZ42" s="180"/>
      <c r="AVA42" s="180"/>
      <c r="AVB42" s="180"/>
      <c r="AVC42" s="180"/>
      <c r="AVD42" s="180"/>
      <c r="AVE42" s="180"/>
      <c r="AVF42" s="180"/>
      <c r="AVG42" s="180"/>
      <c r="AVH42" s="180"/>
      <c r="AVI42" s="180"/>
      <c r="AVJ42" s="180"/>
      <c r="AVK42" s="180"/>
      <c r="AVL42" s="180"/>
      <c r="AVM42" s="180"/>
      <c r="AVN42" s="180"/>
      <c r="AVO42" s="180"/>
      <c r="AVP42" s="180"/>
      <c r="AVQ42" s="180"/>
      <c r="AVR42" s="180"/>
      <c r="AVS42" s="180"/>
      <c r="AVT42" s="180"/>
      <c r="AVU42" s="180"/>
      <c r="AVV42" s="180"/>
      <c r="AVW42" s="180"/>
      <c r="AVX42" s="180"/>
      <c r="AVY42" s="180"/>
      <c r="AVZ42" s="180"/>
      <c r="AWA42" s="180"/>
      <c r="AWB42" s="180"/>
      <c r="AWC42" s="180"/>
      <c r="AWD42" s="180"/>
      <c r="AWE42" s="180"/>
      <c r="AWF42" s="180"/>
      <c r="AWG42" s="180"/>
      <c r="AWH42" s="180"/>
      <c r="AWI42" s="180"/>
      <c r="AWJ42" s="180"/>
      <c r="AWK42" s="180"/>
      <c r="AWL42" s="180"/>
      <c r="AWM42" s="180"/>
      <c r="AWN42" s="180"/>
      <c r="AWO42" s="180"/>
      <c r="AWP42" s="180"/>
      <c r="AWQ42" s="180"/>
      <c r="AWR42" s="180"/>
      <c r="AWS42" s="180"/>
      <c r="AWT42" s="180"/>
      <c r="AWU42" s="180"/>
      <c r="AWV42" s="180"/>
      <c r="AWW42" s="180"/>
      <c r="AWX42" s="180"/>
      <c r="AWY42" s="180"/>
      <c r="AWZ42" s="180"/>
      <c r="AXA42" s="180"/>
      <c r="AXB42" s="180"/>
      <c r="AXC42" s="180"/>
      <c r="AXD42" s="180"/>
      <c r="AXE42" s="180"/>
      <c r="AXF42" s="180"/>
      <c r="AXG42" s="180"/>
      <c r="AXH42" s="180"/>
      <c r="AXI42" s="180"/>
      <c r="AXJ42" s="180"/>
      <c r="AXK42" s="180"/>
      <c r="AXL42" s="180"/>
      <c r="AXM42" s="180"/>
      <c r="AXN42" s="180"/>
      <c r="AXO42" s="180"/>
      <c r="AXP42" s="180"/>
      <c r="AXQ42" s="180"/>
      <c r="AXR42" s="180"/>
      <c r="AXS42" s="180"/>
      <c r="AXT42" s="180"/>
      <c r="AXU42" s="180"/>
      <c r="AXV42" s="180"/>
      <c r="AXW42" s="180"/>
      <c r="AXX42" s="180"/>
      <c r="AXY42" s="180"/>
      <c r="AXZ42" s="180"/>
      <c r="AYA42" s="180"/>
      <c r="AYB42" s="180"/>
      <c r="AYC42" s="180"/>
      <c r="AYD42" s="180"/>
      <c r="AYE42" s="180"/>
      <c r="AYF42" s="180"/>
      <c r="AYG42" s="180"/>
      <c r="AYH42" s="180"/>
      <c r="AYI42" s="180"/>
      <c r="AYJ42" s="180"/>
      <c r="AYK42" s="180"/>
      <c r="AYL42" s="180"/>
      <c r="AYM42" s="180"/>
      <c r="AYN42" s="180"/>
      <c r="AYO42" s="180"/>
      <c r="AYP42" s="180"/>
      <c r="AYQ42" s="180"/>
      <c r="AYR42" s="180"/>
      <c r="AYS42" s="180"/>
      <c r="AYT42" s="180"/>
      <c r="AYU42" s="180"/>
      <c r="AYV42" s="180"/>
      <c r="AYW42" s="180"/>
      <c r="AYX42" s="180"/>
      <c r="AYY42" s="180"/>
      <c r="AYZ42" s="180"/>
      <c r="AZA42" s="180"/>
      <c r="AZB42" s="180"/>
      <c r="AZC42" s="180"/>
      <c r="AZD42" s="180"/>
      <c r="AZE42" s="180"/>
      <c r="AZF42" s="180"/>
      <c r="AZG42" s="180"/>
      <c r="AZH42" s="180"/>
      <c r="AZI42" s="180"/>
      <c r="AZJ42" s="180"/>
      <c r="AZK42" s="180"/>
      <c r="AZL42" s="180"/>
      <c r="AZM42" s="180"/>
      <c r="AZN42" s="180"/>
      <c r="AZO42" s="180"/>
      <c r="AZP42" s="180"/>
      <c r="AZQ42" s="180"/>
      <c r="AZR42" s="180"/>
      <c r="AZS42" s="180"/>
      <c r="AZT42" s="180"/>
      <c r="AZU42" s="180"/>
      <c r="AZV42" s="180"/>
      <c r="AZW42" s="180"/>
      <c r="AZX42" s="180"/>
      <c r="AZY42" s="180"/>
      <c r="AZZ42" s="180"/>
      <c r="BAA42" s="180"/>
      <c r="BAB42" s="180"/>
      <c r="BAC42" s="180"/>
      <c r="BAD42" s="180"/>
      <c r="BAE42" s="180"/>
      <c r="BAF42" s="180"/>
      <c r="BAG42" s="180"/>
      <c r="BAH42" s="180"/>
      <c r="BAI42" s="180"/>
      <c r="BAJ42" s="180"/>
      <c r="BAK42" s="180"/>
      <c r="BAL42" s="180"/>
      <c r="BAM42" s="180"/>
      <c r="BAN42" s="180"/>
      <c r="BAO42" s="180"/>
      <c r="BAP42" s="180"/>
      <c r="BAQ42" s="180"/>
      <c r="BAR42" s="180"/>
      <c r="BAS42" s="180"/>
      <c r="BAT42" s="180"/>
      <c r="BAU42" s="180"/>
      <c r="BAV42" s="180"/>
      <c r="BAW42" s="180"/>
      <c r="BAX42" s="180"/>
      <c r="BAY42" s="180"/>
      <c r="BAZ42" s="180"/>
      <c r="BBA42" s="180"/>
      <c r="BBB42" s="180"/>
      <c r="BBC42" s="180"/>
      <c r="BBD42" s="180"/>
      <c r="BBE42" s="180"/>
      <c r="BBF42" s="180"/>
      <c r="BBG42" s="180"/>
      <c r="BBH42" s="180"/>
      <c r="BBI42" s="180"/>
      <c r="BBJ42" s="180"/>
      <c r="BBK42" s="180"/>
      <c r="BBL42" s="180"/>
      <c r="BBM42" s="180"/>
      <c r="BBN42" s="180"/>
      <c r="BBO42" s="180"/>
      <c r="BBP42" s="180"/>
      <c r="BBQ42" s="180"/>
      <c r="BBR42" s="180"/>
      <c r="BBS42" s="180"/>
      <c r="BBT42" s="180"/>
      <c r="BBU42" s="180"/>
      <c r="BBV42" s="180"/>
      <c r="BBW42" s="180"/>
      <c r="BBX42" s="180"/>
      <c r="BBY42" s="180"/>
      <c r="BBZ42" s="180"/>
      <c r="BCA42" s="180"/>
      <c r="BCB42" s="180"/>
      <c r="BCC42" s="180"/>
      <c r="BCD42" s="180"/>
      <c r="BCE42" s="180"/>
      <c r="BCF42" s="180"/>
      <c r="BCG42" s="180"/>
      <c r="BCH42" s="180"/>
      <c r="BCI42" s="180"/>
      <c r="BCJ42" s="180"/>
      <c r="BCK42" s="180"/>
      <c r="BCL42" s="180"/>
      <c r="BCM42" s="180"/>
      <c r="BCN42" s="180"/>
      <c r="BCO42" s="180"/>
      <c r="BCP42" s="180"/>
      <c r="BCQ42" s="180"/>
      <c r="BCR42" s="180"/>
      <c r="BCS42" s="180"/>
      <c r="BCT42" s="180"/>
      <c r="BCU42" s="180"/>
      <c r="BCV42" s="180"/>
      <c r="BCW42" s="180"/>
      <c r="BCX42" s="180"/>
      <c r="BCY42" s="180"/>
      <c r="BCZ42" s="180"/>
      <c r="BDA42" s="180"/>
      <c r="BDB42" s="180"/>
      <c r="BDC42" s="180"/>
      <c r="BDD42" s="180"/>
      <c r="BDE42" s="180"/>
      <c r="BDF42" s="180"/>
      <c r="BDG42" s="180"/>
      <c r="BDH42" s="180"/>
      <c r="BDI42" s="180"/>
      <c r="BDJ42" s="180"/>
      <c r="BDK42" s="180"/>
      <c r="BDL42" s="180"/>
      <c r="BDM42" s="180"/>
      <c r="BDN42" s="180"/>
      <c r="BDO42" s="180"/>
      <c r="BDP42" s="180"/>
      <c r="BDQ42" s="180"/>
      <c r="BDR42" s="180"/>
      <c r="BDS42" s="180"/>
      <c r="BDT42" s="180"/>
      <c r="BDU42" s="180"/>
      <c r="BDV42" s="180"/>
      <c r="BDW42" s="180"/>
      <c r="BDX42" s="180"/>
      <c r="BDY42" s="180"/>
      <c r="BDZ42" s="180"/>
      <c r="BEA42" s="180"/>
      <c r="BEB42" s="180"/>
      <c r="BEC42" s="180"/>
      <c r="BED42" s="180"/>
      <c r="BEE42" s="180"/>
      <c r="BEF42" s="180"/>
      <c r="BEG42" s="180"/>
      <c r="BEH42" s="180"/>
      <c r="BEI42" s="180"/>
      <c r="BEJ42" s="180"/>
      <c r="BEK42" s="180"/>
      <c r="BEL42" s="180"/>
      <c r="BEM42" s="180"/>
      <c r="BEN42" s="180"/>
      <c r="BEO42" s="180"/>
      <c r="BEP42" s="180"/>
      <c r="BEQ42" s="180"/>
      <c r="BER42" s="180"/>
      <c r="BES42" s="180"/>
      <c r="BET42" s="180"/>
      <c r="BEU42" s="180"/>
      <c r="BEV42" s="180"/>
      <c r="BEW42" s="180"/>
      <c r="BEX42" s="180"/>
      <c r="BEY42" s="180"/>
      <c r="BEZ42" s="180"/>
      <c r="BFA42" s="180"/>
      <c r="BFB42" s="180"/>
      <c r="BFC42" s="180"/>
      <c r="BFD42" s="180"/>
      <c r="BFE42" s="180"/>
      <c r="BFF42" s="180"/>
      <c r="BFG42" s="180"/>
      <c r="BFH42" s="180"/>
      <c r="BFI42" s="180"/>
      <c r="BFJ42" s="180"/>
      <c r="BFK42" s="180"/>
      <c r="BFL42" s="180"/>
      <c r="BFM42" s="180"/>
      <c r="BFN42" s="180"/>
      <c r="BFO42" s="180"/>
      <c r="BFP42" s="180"/>
      <c r="BFQ42" s="180"/>
      <c r="BFR42" s="180"/>
      <c r="BFS42" s="180"/>
      <c r="BFT42" s="180"/>
      <c r="BFU42" s="180"/>
      <c r="BFV42" s="180"/>
      <c r="BFW42" s="180"/>
      <c r="BFX42" s="180"/>
      <c r="BFY42" s="180"/>
      <c r="BFZ42" s="180"/>
      <c r="BGA42" s="180"/>
      <c r="BGB42" s="180"/>
      <c r="BGC42" s="180"/>
      <c r="BGD42" s="180"/>
      <c r="BGE42" s="180"/>
      <c r="BGF42" s="180"/>
      <c r="BGG42" s="180"/>
      <c r="BGH42" s="180"/>
      <c r="BGI42" s="180"/>
      <c r="BGJ42" s="180"/>
      <c r="BGK42" s="180"/>
      <c r="BGL42" s="180"/>
      <c r="BGM42" s="180"/>
      <c r="BGN42" s="180"/>
      <c r="BGO42" s="180"/>
      <c r="BGP42" s="180"/>
      <c r="BGQ42" s="180"/>
      <c r="BGR42" s="180"/>
      <c r="BGS42" s="180"/>
      <c r="BGT42" s="180"/>
      <c r="BGU42" s="180"/>
      <c r="BGV42" s="180"/>
      <c r="BGW42" s="180"/>
      <c r="BGX42" s="180"/>
      <c r="BGY42" s="180"/>
      <c r="BGZ42" s="180"/>
      <c r="BHA42" s="180"/>
      <c r="BHB42" s="180"/>
      <c r="BHC42" s="180"/>
      <c r="BHD42" s="180"/>
      <c r="BHE42" s="180"/>
      <c r="BHF42" s="180"/>
      <c r="BHG42" s="180"/>
      <c r="BHH42" s="180"/>
      <c r="BHI42" s="180"/>
      <c r="BHJ42" s="180"/>
      <c r="BHK42" s="180"/>
      <c r="BHL42" s="180"/>
      <c r="BHM42" s="180"/>
      <c r="BHN42" s="180"/>
      <c r="BHO42" s="180"/>
      <c r="BHP42" s="180"/>
      <c r="BHQ42" s="180"/>
      <c r="BHR42" s="180"/>
      <c r="BHS42" s="180"/>
      <c r="BHT42" s="180"/>
      <c r="BHU42" s="180"/>
      <c r="BHV42" s="180"/>
      <c r="BHW42" s="180"/>
      <c r="BHX42" s="180"/>
      <c r="BHY42" s="180"/>
      <c r="BHZ42" s="180"/>
      <c r="BIA42" s="180"/>
      <c r="BIB42" s="180"/>
      <c r="BIC42" s="180"/>
      <c r="BID42" s="180"/>
      <c r="BIE42" s="180"/>
      <c r="BIF42" s="180"/>
      <c r="BIG42" s="180"/>
      <c r="BIH42" s="180"/>
      <c r="BII42" s="180"/>
      <c r="BIJ42" s="180"/>
      <c r="BIK42" s="180"/>
      <c r="BIL42" s="180"/>
      <c r="BIM42" s="180"/>
      <c r="BIN42" s="180"/>
      <c r="BIO42" s="180"/>
      <c r="BIP42" s="180"/>
      <c r="BIQ42" s="180"/>
      <c r="BIR42" s="180"/>
      <c r="BIS42" s="180"/>
      <c r="BIT42" s="180"/>
      <c r="BIU42" s="180"/>
      <c r="BIV42" s="180"/>
      <c r="BIW42" s="180"/>
      <c r="BIX42" s="180"/>
      <c r="BIY42" s="180"/>
      <c r="BIZ42" s="180"/>
      <c r="BJA42" s="180"/>
      <c r="BJB42" s="180"/>
      <c r="BJC42" s="180"/>
      <c r="BJD42" s="180"/>
      <c r="BJE42" s="180"/>
      <c r="BJF42" s="180"/>
      <c r="BJG42" s="180"/>
      <c r="BJH42" s="180"/>
      <c r="BJI42" s="180"/>
      <c r="BJJ42" s="180"/>
      <c r="BJK42" s="180"/>
      <c r="BJL42" s="180"/>
      <c r="BJM42" s="180"/>
      <c r="BJN42" s="180"/>
      <c r="BJO42" s="180"/>
      <c r="BJP42" s="180"/>
      <c r="BJQ42" s="180"/>
      <c r="BJR42" s="180"/>
      <c r="BJS42" s="180"/>
      <c r="BJT42" s="180"/>
      <c r="BJU42" s="180"/>
      <c r="BJV42" s="180"/>
      <c r="BJW42" s="180"/>
      <c r="BJX42" s="180"/>
      <c r="BJY42" s="180"/>
      <c r="BJZ42" s="180"/>
      <c r="BKA42" s="180"/>
      <c r="BKB42" s="180"/>
      <c r="BKC42" s="180"/>
      <c r="BKD42" s="180"/>
      <c r="BKE42" s="180"/>
      <c r="BKF42" s="180"/>
      <c r="BKG42" s="180"/>
      <c r="BKH42" s="180"/>
      <c r="BKI42" s="180"/>
      <c r="BKJ42" s="180"/>
      <c r="BKK42" s="180"/>
      <c r="BKL42" s="180"/>
      <c r="BKM42" s="180"/>
      <c r="BKN42" s="180"/>
      <c r="BKO42" s="180"/>
      <c r="BKP42" s="180"/>
      <c r="BKQ42" s="180"/>
      <c r="BKR42" s="180"/>
      <c r="BKS42" s="180"/>
      <c r="BKT42" s="180"/>
      <c r="BKU42" s="180"/>
      <c r="BKV42" s="180"/>
      <c r="BKW42" s="180"/>
      <c r="BKX42" s="180"/>
      <c r="BKY42" s="180"/>
      <c r="BKZ42" s="180"/>
      <c r="BLA42" s="180"/>
      <c r="BLB42" s="180"/>
      <c r="BLC42" s="180"/>
      <c r="BLD42" s="180"/>
      <c r="BLE42" s="180"/>
      <c r="BLF42" s="180"/>
      <c r="BLG42" s="180"/>
      <c r="BLH42" s="180"/>
      <c r="BLI42" s="180"/>
      <c r="BLJ42" s="180"/>
      <c r="BLK42" s="180"/>
      <c r="BLL42" s="180"/>
      <c r="BLM42" s="180"/>
      <c r="BLN42" s="180"/>
      <c r="BLO42" s="180"/>
      <c r="BLP42" s="180"/>
      <c r="BLQ42" s="180"/>
      <c r="BLR42" s="180"/>
      <c r="BLS42" s="180"/>
      <c r="BLT42" s="180"/>
      <c r="BLU42" s="180"/>
      <c r="BLV42" s="180"/>
      <c r="BLW42" s="180"/>
      <c r="BLX42" s="180"/>
      <c r="BLY42" s="180"/>
      <c r="BLZ42" s="180"/>
      <c r="BMA42" s="180"/>
      <c r="BMB42" s="180"/>
      <c r="BMC42" s="180"/>
      <c r="BMD42" s="180"/>
      <c r="BME42" s="180"/>
      <c r="BMF42" s="180"/>
      <c r="BMG42" s="180"/>
      <c r="BMH42" s="180"/>
      <c r="BMI42" s="180"/>
      <c r="BMJ42" s="180"/>
      <c r="BMK42" s="180"/>
      <c r="BML42" s="180"/>
      <c r="BMM42" s="180"/>
      <c r="BMN42" s="180"/>
      <c r="BMO42" s="180"/>
      <c r="BMP42" s="180"/>
      <c r="BMQ42" s="180"/>
      <c r="BMR42" s="180"/>
      <c r="BMS42" s="180"/>
      <c r="BMT42" s="180"/>
      <c r="BMU42" s="180"/>
      <c r="BMV42" s="180"/>
      <c r="BMW42" s="180"/>
      <c r="BMX42" s="180"/>
      <c r="BMY42" s="180"/>
      <c r="BMZ42" s="180"/>
      <c r="BNA42" s="180"/>
      <c r="BNB42" s="180"/>
      <c r="BNC42" s="180"/>
      <c r="BND42" s="180"/>
      <c r="BNE42" s="180"/>
      <c r="BNF42" s="180"/>
      <c r="BNG42" s="180"/>
      <c r="BNH42" s="180"/>
      <c r="BNI42" s="180"/>
      <c r="BNJ42" s="180"/>
      <c r="BNK42" s="180"/>
      <c r="BNL42" s="180"/>
      <c r="BNM42" s="180"/>
      <c r="BNN42" s="180"/>
      <c r="BNO42" s="180"/>
      <c r="BNP42" s="180"/>
      <c r="BNQ42" s="180"/>
      <c r="BNR42" s="180"/>
      <c r="BNS42" s="180"/>
      <c r="BNT42" s="180"/>
      <c r="BNU42" s="180"/>
      <c r="BNV42" s="180"/>
      <c r="BNW42" s="180"/>
      <c r="BNX42" s="180"/>
      <c r="BNY42" s="180"/>
      <c r="BNZ42" s="180"/>
      <c r="BOA42" s="180"/>
      <c r="BOB42" s="180"/>
      <c r="BOC42" s="180"/>
      <c r="BOD42" s="180"/>
      <c r="BOE42" s="180"/>
      <c r="BOF42" s="180"/>
      <c r="BOG42" s="180"/>
      <c r="BOH42" s="180"/>
      <c r="BOI42" s="180"/>
      <c r="BOJ42" s="180"/>
      <c r="BOK42" s="180"/>
      <c r="BOL42" s="180"/>
      <c r="BOM42" s="180"/>
      <c r="BON42" s="180"/>
      <c r="BOO42" s="180"/>
      <c r="BOP42" s="180"/>
      <c r="BOQ42" s="180"/>
      <c r="BOR42" s="180"/>
      <c r="BOS42" s="180"/>
      <c r="BOT42" s="180"/>
      <c r="BOU42" s="180"/>
      <c r="BOV42" s="180"/>
      <c r="BOW42" s="180"/>
      <c r="BOX42" s="180"/>
      <c r="BOY42" s="180"/>
      <c r="BOZ42" s="180"/>
      <c r="BPA42" s="180"/>
      <c r="BPB42" s="180"/>
      <c r="BPC42" s="180"/>
      <c r="BPD42" s="180"/>
      <c r="BPE42" s="180"/>
      <c r="BPF42" s="180"/>
      <c r="BPG42" s="180"/>
      <c r="BPH42" s="180"/>
      <c r="BPI42" s="180"/>
      <c r="BPJ42" s="180"/>
      <c r="BPK42" s="180"/>
      <c r="BPL42" s="180"/>
      <c r="BPM42" s="180"/>
      <c r="BPN42" s="180"/>
      <c r="BPO42" s="180"/>
      <c r="BPP42" s="180"/>
      <c r="BPQ42" s="180"/>
      <c r="BPR42" s="180"/>
      <c r="BPS42" s="180"/>
      <c r="BPT42" s="180"/>
      <c r="BPU42" s="180"/>
      <c r="BPV42" s="180"/>
      <c r="BPW42" s="180"/>
      <c r="BPX42" s="180"/>
      <c r="BPY42" s="180"/>
      <c r="BPZ42" s="180"/>
      <c r="BQA42" s="180"/>
      <c r="BQB42" s="180"/>
      <c r="BQC42" s="180"/>
      <c r="BQD42" s="180"/>
      <c r="BQE42" s="180"/>
      <c r="BQF42" s="180"/>
      <c r="BQG42" s="180"/>
      <c r="BQH42" s="180"/>
      <c r="BQI42" s="180"/>
      <c r="BQJ42" s="180"/>
      <c r="BQK42" s="180"/>
      <c r="BQL42" s="180"/>
      <c r="BQM42" s="180"/>
      <c r="BQN42" s="180"/>
      <c r="BQO42" s="180"/>
      <c r="BQP42" s="180"/>
      <c r="BQQ42" s="180"/>
      <c r="BQR42" s="180"/>
      <c r="BQS42" s="180"/>
      <c r="BQT42" s="180"/>
      <c r="BQU42" s="180"/>
      <c r="BQV42" s="180"/>
      <c r="BQW42" s="180"/>
      <c r="BQX42" s="180"/>
      <c r="BQY42" s="180"/>
      <c r="BQZ42" s="180"/>
      <c r="BRA42" s="180"/>
      <c r="BRB42" s="180"/>
      <c r="BRC42" s="180"/>
      <c r="BRD42" s="180"/>
      <c r="BRE42" s="180"/>
      <c r="BRF42" s="180"/>
      <c r="BRG42" s="180"/>
      <c r="BRH42" s="180"/>
      <c r="BRI42" s="180"/>
      <c r="BRJ42" s="180"/>
      <c r="BRK42" s="180"/>
      <c r="BRL42" s="180"/>
      <c r="BRM42" s="180"/>
      <c r="BRN42" s="180"/>
      <c r="BRO42" s="180"/>
      <c r="BRP42" s="180"/>
      <c r="BRQ42" s="180"/>
      <c r="BRR42" s="180"/>
      <c r="BRS42" s="180"/>
      <c r="BRT42" s="180"/>
      <c r="BRU42" s="180"/>
      <c r="BRV42" s="180"/>
      <c r="BRW42" s="180"/>
      <c r="BRX42" s="180"/>
      <c r="BRY42" s="180"/>
      <c r="BRZ42" s="180"/>
      <c r="BSA42" s="180"/>
      <c r="BSB42" s="180"/>
      <c r="BSC42" s="180"/>
      <c r="BSD42" s="180"/>
      <c r="BSE42" s="180"/>
      <c r="BSF42" s="180"/>
      <c r="BSG42" s="180"/>
      <c r="BSH42" s="180"/>
      <c r="BSI42" s="180"/>
      <c r="BSJ42" s="180"/>
      <c r="BSK42" s="180"/>
      <c r="BSL42" s="180"/>
      <c r="BSM42" s="180"/>
      <c r="BSN42" s="180"/>
      <c r="BSO42" s="180"/>
      <c r="BSP42" s="180"/>
      <c r="BSQ42" s="180"/>
      <c r="BSR42" s="180"/>
      <c r="BSS42" s="180"/>
      <c r="BST42" s="180"/>
      <c r="BSU42" s="180"/>
      <c r="BSV42" s="180"/>
      <c r="BSW42" s="180"/>
      <c r="BSX42" s="180"/>
      <c r="BSY42" s="180"/>
      <c r="BSZ42" s="180"/>
      <c r="BTA42" s="180"/>
      <c r="BTB42" s="180"/>
      <c r="BTC42" s="180"/>
      <c r="BTD42" s="180"/>
      <c r="BTE42" s="180"/>
      <c r="BTF42" s="180"/>
      <c r="BTG42" s="180"/>
      <c r="BTH42" s="180"/>
      <c r="BTI42" s="180"/>
      <c r="BTJ42" s="180"/>
      <c r="BTK42" s="180"/>
      <c r="BTL42" s="180"/>
      <c r="BTM42" s="180"/>
      <c r="BTN42" s="180"/>
      <c r="BTO42" s="180"/>
      <c r="BTP42" s="180"/>
      <c r="BTQ42" s="180"/>
      <c r="BTR42" s="180"/>
      <c r="BTS42" s="180"/>
      <c r="BTT42" s="180"/>
      <c r="BTU42" s="180"/>
      <c r="BTV42" s="180"/>
      <c r="BTW42" s="180"/>
      <c r="BTX42" s="180"/>
      <c r="BTY42" s="180"/>
      <c r="BTZ42" s="180"/>
      <c r="BUA42" s="180"/>
      <c r="BUB42" s="180"/>
      <c r="BUC42" s="180"/>
      <c r="BUD42" s="180"/>
      <c r="BUE42" s="180"/>
      <c r="BUF42" s="180"/>
      <c r="BUG42" s="180"/>
      <c r="BUH42" s="180"/>
      <c r="BUI42" s="180"/>
      <c r="BUJ42" s="180"/>
      <c r="BUK42" s="180"/>
      <c r="BUL42" s="180"/>
      <c r="BUM42" s="180"/>
      <c r="BUN42" s="180"/>
      <c r="BUO42" s="180"/>
      <c r="BUP42" s="180"/>
      <c r="BUQ42" s="180"/>
      <c r="BUR42" s="180"/>
      <c r="BUS42" s="180"/>
      <c r="BUT42" s="180"/>
      <c r="BUU42" s="180"/>
      <c r="BUV42" s="180"/>
      <c r="BUW42" s="180"/>
      <c r="BUX42" s="180"/>
      <c r="BUY42" s="180"/>
      <c r="BUZ42" s="180"/>
      <c r="BVA42" s="180"/>
      <c r="BVB42" s="180"/>
      <c r="BVC42" s="180"/>
      <c r="BVD42" s="180"/>
      <c r="BVE42" s="180"/>
      <c r="BVF42" s="180"/>
      <c r="BVG42" s="180"/>
      <c r="BVH42" s="180"/>
      <c r="BVI42" s="180"/>
      <c r="BVJ42" s="180"/>
      <c r="BVK42" s="180"/>
      <c r="BVL42" s="180"/>
      <c r="BVM42" s="180"/>
      <c r="BVN42" s="180"/>
      <c r="BVO42" s="180"/>
      <c r="BVP42" s="180"/>
      <c r="BVQ42" s="180"/>
      <c r="BVR42" s="180"/>
      <c r="BVS42" s="180"/>
      <c r="BVT42" s="180"/>
      <c r="BVU42" s="180"/>
      <c r="BVV42" s="180"/>
      <c r="BVW42" s="180"/>
      <c r="BVX42" s="180"/>
      <c r="BVY42" s="180"/>
      <c r="BVZ42" s="180"/>
      <c r="BWA42" s="180"/>
      <c r="BWB42" s="180"/>
      <c r="BWC42" s="180"/>
      <c r="BWD42" s="180"/>
      <c r="BWE42" s="180"/>
      <c r="BWF42" s="180"/>
      <c r="BWG42" s="180"/>
      <c r="BWH42" s="180"/>
      <c r="BWI42" s="180"/>
      <c r="BWJ42" s="180"/>
      <c r="BWK42" s="180"/>
      <c r="BWL42" s="180"/>
      <c r="BWM42" s="180"/>
      <c r="BWN42" s="180"/>
      <c r="BWO42" s="180"/>
      <c r="BWP42" s="180"/>
      <c r="BWQ42" s="180"/>
      <c r="BWR42" s="180"/>
      <c r="BWS42" s="180"/>
      <c r="BWT42" s="180"/>
      <c r="BWU42" s="180"/>
      <c r="BWV42" s="180"/>
      <c r="BWW42" s="180"/>
      <c r="BWX42" s="180"/>
      <c r="BWY42" s="180"/>
      <c r="BWZ42" s="180"/>
      <c r="BXA42" s="180"/>
      <c r="BXB42" s="180"/>
      <c r="BXC42" s="180"/>
      <c r="BXD42" s="180"/>
      <c r="BXE42" s="180"/>
      <c r="BXF42" s="180"/>
      <c r="BXG42" s="180"/>
      <c r="BXH42" s="180"/>
      <c r="BXI42" s="180"/>
      <c r="BXJ42" s="180"/>
      <c r="BXK42" s="180"/>
      <c r="BXL42" s="180"/>
      <c r="BXM42" s="180"/>
      <c r="BXN42" s="180"/>
      <c r="BXO42" s="180"/>
      <c r="BXP42" s="180"/>
      <c r="BXQ42" s="180"/>
      <c r="BXR42" s="180"/>
      <c r="BXS42" s="180"/>
      <c r="BXT42" s="180"/>
      <c r="BXU42" s="180"/>
      <c r="BXV42" s="180"/>
      <c r="BXW42" s="180"/>
      <c r="BXX42" s="180"/>
      <c r="BXY42" s="180"/>
      <c r="BXZ42" s="180"/>
      <c r="BYA42" s="180"/>
      <c r="BYB42" s="180"/>
      <c r="BYC42" s="180"/>
      <c r="BYD42" s="180"/>
      <c r="BYE42" s="180"/>
      <c r="BYF42" s="180"/>
      <c r="BYG42" s="180"/>
      <c r="BYH42" s="180"/>
      <c r="BYI42" s="180"/>
      <c r="BYJ42" s="180"/>
      <c r="BYK42" s="180"/>
      <c r="BYL42" s="180"/>
      <c r="BYM42" s="180"/>
      <c r="BYN42" s="180"/>
      <c r="BYO42" s="180"/>
      <c r="BYP42" s="180"/>
      <c r="BYQ42" s="180"/>
      <c r="BYR42" s="180"/>
      <c r="BYS42" s="180"/>
      <c r="BYT42" s="180"/>
      <c r="BYU42" s="180"/>
      <c r="BYV42" s="180"/>
      <c r="BYW42" s="180"/>
      <c r="BYX42" s="180"/>
      <c r="BYY42" s="180"/>
      <c r="BYZ42" s="180"/>
      <c r="BZA42" s="180"/>
      <c r="BZB42" s="180"/>
      <c r="BZC42" s="180"/>
      <c r="BZD42" s="180"/>
      <c r="BZE42" s="180"/>
      <c r="BZF42" s="180"/>
      <c r="BZG42" s="180"/>
      <c r="BZH42" s="180"/>
      <c r="BZI42" s="180"/>
      <c r="BZJ42" s="180"/>
      <c r="BZK42" s="180"/>
      <c r="BZL42" s="180"/>
      <c r="BZM42" s="180"/>
      <c r="BZN42" s="180"/>
      <c r="BZO42" s="180"/>
      <c r="BZP42" s="180"/>
      <c r="BZQ42" s="180"/>
      <c r="BZR42" s="180"/>
      <c r="BZS42" s="180"/>
      <c r="BZT42" s="180"/>
      <c r="BZU42" s="180"/>
      <c r="BZV42" s="180"/>
      <c r="BZW42" s="180"/>
      <c r="BZX42" s="180"/>
      <c r="BZY42" s="180"/>
      <c r="BZZ42" s="180"/>
      <c r="CAA42" s="180"/>
      <c r="CAB42" s="180"/>
      <c r="CAC42" s="180"/>
      <c r="CAD42" s="180"/>
      <c r="CAE42" s="180"/>
      <c r="CAF42" s="180"/>
      <c r="CAG42" s="180"/>
      <c r="CAH42" s="180"/>
      <c r="CAI42" s="180"/>
      <c r="CAJ42" s="180"/>
      <c r="CAK42" s="180"/>
      <c r="CAL42" s="180"/>
      <c r="CAM42" s="180"/>
      <c r="CAN42" s="180"/>
      <c r="CAO42" s="180"/>
      <c r="CAP42" s="180"/>
      <c r="CAQ42" s="180"/>
      <c r="CAR42" s="180"/>
      <c r="CAS42" s="180"/>
      <c r="CAT42" s="180"/>
      <c r="CAU42" s="180"/>
      <c r="CAV42" s="180"/>
      <c r="CAW42" s="180"/>
      <c r="CAX42" s="180"/>
      <c r="CAY42" s="180"/>
      <c r="CAZ42" s="180"/>
      <c r="CBA42" s="180"/>
      <c r="CBB42" s="180"/>
      <c r="CBC42" s="180"/>
      <c r="CBD42" s="180"/>
      <c r="CBE42" s="180"/>
      <c r="CBF42" s="180"/>
      <c r="CBG42" s="180"/>
      <c r="CBH42" s="180"/>
      <c r="CBI42" s="180"/>
      <c r="CBJ42" s="180"/>
      <c r="CBK42" s="180"/>
      <c r="CBL42" s="180"/>
      <c r="CBM42" s="180"/>
      <c r="CBN42" s="180"/>
      <c r="CBO42" s="180"/>
      <c r="CBP42" s="180"/>
      <c r="CBQ42" s="180"/>
      <c r="CBR42" s="180"/>
      <c r="CBS42" s="180"/>
      <c r="CBT42" s="180"/>
      <c r="CBU42" s="180"/>
      <c r="CBV42" s="180"/>
      <c r="CBW42" s="180"/>
      <c r="CBX42" s="180"/>
      <c r="CBY42" s="180"/>
      <c r="CBZ42" s="180"/>
      <c r="CCA42" s="180"/>
      <c r="CCB42" s="180"/>
      <c r="CCC42" s="180"/>
      <c r="CCD42" s="180"/>
      <c r="CCE42" s="180"/>
      <c r="CCF42" s="180"/>
      <c r="CCG42" s="180"/>
      <c r="CCH42" s="180"/>
      <c r="CCI42" s="180"/>
      <c r="CCJ42" s="180"/>
      <c r="CCK42" s="180"/>
      <c r="CCL42" s="180"/>
      <c r="CCM42" s="180"/>
      <c r="CCN42" s="180"/>
      <c r="CCO42" s="180"/>
      <c r="CCP42" s="180"/>
      <c r="CCQ42" s="180"/>
      <c r="CCR42" s="180"/>
      <c r="CCS42" s="180"/>
      <c r="CCT42" s="180"/>
      <c r="CCU42" s="180"/>
      <c r="CCV42" s="180"/>
      <c r="CCW42" s="180"/>
      <c r="CCX42" s="180"/>
      <c r="CCY42" s="180"/>
      <c r="CCZ42" s="180"/>
      <c r="CDA42" s="180"/>
      <c r="CDB42" s="180"/>
      <c r="CDC42" s="180"/>
      <c r="CDD42" s="180"/>
      <c r="CDE42" s="180"/>
      <c r="CDF42" s="180"/>
      <c r="CDG42" s="180"/>
      <c r="CDH42" s="180"/>
      <c r="CDI42" s="180"/>
      <c r="CDJ42" s="180"/>
      <c r="CDK42" s="180"/>
      <c r="CDL42" s="180"/>
      <c r="CDM42" s="180"/>
      <c r="CDN42" s="180"/>
      <c r="CDO42" s="180"/>
      <c r="CDP42" s="180"/>
      <c r="CDQ42" s="180"/>
      <c r="CDR42" s="180"/>
      <c r="CDS42" s="180"/>
      <c r="CDT42" s="180"/>
      <c r="CDU42" s="180"/>
      <c r="CDV42" s="180"/>
      <c r="CDW42" s="180"/>
      <c r="CDX42" s="180"/>
      <c r="CDY42" s="180"/>
      <c r="CDZ42" s="180"/>
      <c r="CEA42" s="180"/>
      <c r="CEB42" s="180"/>
      <c r="CEC42" s="180"/>
      <c r="CED42" s="180"/>
      <c r="CEE42" s="180"/>
      <c r="CEF42" s="180"/>
      <c r="CEG42" s="180"/>
      <c r="CEH42" s="180"/>
      <c r="CEI42" s="180"/>
      <c r="CEJ42" s="180"/>
      <c r="CEK42" s="180"/>
      <c r="CEL42" s="180"/>
      <c r="CEM42" s="180"/>
      <c r="CEN42" s="180"/>
      <c r="CEO42" s="180"/>
      <c r="CEP42" s="180"/>
      <c r="CEQ42" s="180"/>
      <c r="CER42" s="180"/>
      <c r="CES42" s="180"/>
      <c r="CET42" s="180"/>
      <c r="CEU42" s="180"/>
      <c r="CEV42" s="180"/>
      <c r="CEW42" s="180"/>
      <c r="CEX42" s="180"/>
      <c r="CEY42" s="180"/>
      <c r="CEZ42" s="180"/>
      <c r="CFA42" s="180"/>
      <c r="CFB42" s="180"/>
      <c r="CFC42" s="180"/>
      <c r="CFD42" s="180"/>
      <c r="CFE42" s="180"/>
      <c r="CFF42" s="180"/>
      <c r="CFG42" s="180"/>
      <c r="CFH42" s="180"/>
      <c r="CFI42" s="180"/>
      <c r="CFJ42" s="180"/>
      <c r="CFK42" s="180"/>
      <c r="CFL42" s="180"/>
      <c r="CFM42" s="180"/>
      <c r="CFN42" s="180"/>
      <c r="CFO42" s="180"/>
      <c r="CFP42" s="180"/>
      <c r="CFQ42" s="180"/>
      <c r="CFR42" s="180"/>
      <c r="CFS42" s="180"/>
      <c r="CFT42" s="180"/>
      <c r="CFU42" s="180"/>
      <c r="CFV42" s="180"/>
      <c r="CFW42" s="180"/>
      <c r="CFX42" s="180"/>
      <c r="CFY42" s="180"/>
      <c r="CFZ42" s="180"/>
      <c r="CGA42" s="180"/>
      <c r="CGB42" s="180"/>
      <c r="CGC42" s="180"/>
      <c r="CGD42" s="180"/>
      <c r="CGE42" s="180"/>
      <c r="CGF42" s="180"/>
      <c r="CGG42" s="180"/>
      <c r="CGH42" s="180"/>
      <c r="CGI42" s="180"/>
      <c r="CGJ42" s="180"/>
      <c r="CGK42" s="180"/>
      <c r="CGL42" s="180"/>
      <c r="CGM42" s="180"/>
      <c r="CGN42" s="180"/>
      <c r="CGO42" s="180"/>
      <c r="CGP42" s="180"/>
      <c r="CGQ42" s="180"/>
      <c r="CGR42" s="180"/>
      <c r="CGS42" s="180"/>
      <c r="CGT42" s="180"/>
      <c r="CGU42" s="180"/>
      <c r="CGV42" s="180"/>
      <c r="CGW42" s="180"/>
      <c r="CGX42" s="180"/>
      <c r="CGY42" s="180"/>
      <c r="CGZ42" s="180"/>
      <c r="CHA42" s="180"/>
      <c r="CHB42" s="180"/>
      <c r="CHC42" s="180"/>
      <c r="CHD42" s="180"/>
      <c r="CHE42" s="180"/>
      <c r="CHF42" s="180"/>
      <c r="CHG42" s="180"/>
      <c r="CHH42" s="180"/>
      <c r="CHI42" s="180"/>
      <c r="CHJ42" s="180"/>
      <c r="CHK42" s="180"/>
      <c r="CHL42" s="180"/>
      <c r="CHM42" s="180"/>
      <c r="CHN42" s="180"/>
      <c r="CHO42" s="180"/>
      <c r="CHP42" s="180"/>
      <c r="CHQ42" s="180"/>
      <c r="CHR42" s="180"/>
      <c r="CHS42" s="180"/>
      <c r="CHT42" s="180"/>
      <c r="CHU42" s="180"/>
      <c r="CHV42" s="180"/>
      <c r="CHW42" s="180"/>
      <c r="CHX42" s="180"/>
      <c r="CHY42" s="180"/>
      <c r="CHZ42" s="180"/>
      <c r="CIA42" s="180"/>
      <c r="CIB42" s="180"/>
      <c r="CIC42" s="180"/>
      <c r="CID42" s="180"/>
      <c r="CIE42" s="180"/>
      <c r="CIF42" s="180"/>
      <c r="CIG42" s="180"/>
      <c r="CIH42" s="180"/>
      <c r="CII42" s="180"/>
      <c r="CIJ42" s="180"/>
      <c r="CIK42" s="180"/>
      <c r="CIL42" s="180"/>
      <c r="CIM42" s="180"/>
      <c r="CIN42" s="180"/>
      <c r="CIO42" s="180"/>
      <c r="CIP42" s="180"/>
      <c r="CIQ42" s="180"/>
      <c r="CIR42" s="180"/>
      <c r="CIS42" s="180"/>
      <c r="CIT42" s="180"/>
      <c r="CIU42" s="180"/>
      <c r="CIV42" s="180"/>
      <c r="CIW42" s="180"/>
      <c r="CIX42" s="180"/>
      <c r="CIY42" s="180"/>
      <c r="CIZ42" s="180"/>
      <c r="CJA42" s="180"/>
      <c r="CJB42" s="180"/>
      <c r="CJC42" s="180"/>
      <c r="CJD42" s="180"/>
      <c r="CJE42" s="180"/>
      <c r="CJF42" s="180"/>
      <c r="CJG42" s="180"/>
      <c r="CJH42" s="180"/>
      <c r="CJI42" s="180"/>
      <c r="CJJ42" s="180"/>
      <c r="CJK42" s="180"/>
      <c r="CJL42" s="180"/>
      <c r="CJM42" s="180"/>
      <c r="CJN42" s="180"/>
      <c r="CJO42" s="180"/>
      <c r="CJP42" s="180"/>
      <c r="CJQ42" s="180"/>
      <c r="CJR42" s="180"/>
      <c r="CJS42" s="180"/>
      <c r="CJT42" s="180"/>
      <c r="CJU42" s="180"/>
      <c r="CJV42" s="180"/>
      <c r="CJW42" s="180"/>
      <c r="CJX42" s="180"/>
      <c r="CJY42" s="180"/>
      <c r="CJZ42" s="180"/>
      <c r="CKA42" s="180"/>
      <c r="CKB42" s="180"/>
      <c r="CKC42" s="180"/>
      <c r="CKD42" s="180"/>
      <c r="CKE42" s="180"/>
      <c r="CKF42" s="180"/>
      <c r="CKG42" s="180"/>
      <c r="CKH42" s="180"/>
      <c r="CKI42" s="180"/>
      <c r="CKJ42" s="180"/>
      <c r="CKK42" s="180"/>
      <c r="CKL42" s="180"/>
      <c r="CKM42" s="180"/>
      <c r="CKN42" s="180"/>
      <c r="CKO42" s="180"/>
      <c r="CKP42" s="180"/>
      <c r="CKQ42" s="180"/>
      <c r="CKR42" s="180"/>
      <c r="CKS42" s="180"/>
      <c r="CKT42" s="180"/>
      <c r="CKU42" s="180"/>
      <c r="CKV42" s="180"/>
      <c r="CKW42" s="180"/>
      <c r="CKX42" s="180"/>
      <c r="CKY42" s="180"/>
      <c r="CKZ42" s="180"/>
      <c r="CLA42" s="180"/>
      <c r="CLB42" s="180"/>
      <c r="CLC42" s="180"/>
      <c r="CLD42" s="180"/>
      <c r="CLE42" s="180"/>
      <c r="CLF42" s="180"/>
      <c r="CLG42" s="180"/>
      <c r="CLH42" s="180"/>
      <c r="CLI42" s="180"/>
      <c r="CLJ42" s="180"/>
      <c r="CLK42" s="180"/>
      <c r="CLL42" s="180"/>
      <c r="CLM42" s="180"/>
      <c r="CLN42" s="180"/>
      <c r="CLO42" s="180"/>
      <c r="CLP42" s="180"/>
      <c r="CLQ42" s="180"/>
      <c r="CLR42" s="180"/>
      <c r="CLS42" s="180"/>
      <c r="CLT42" s="180"/>
      <c r="CLU42" s="180"/>
      <c r="CLV42" s="180"/>
      <c r="CLW42" s="180"/>
      <c r="CLX42" s="180"/>
      <c r="CLY42" s="180"/>
      <c r="CLZ42" s="180"/>
      <c r="CMA42" s="180"/>
      <c r="CMB42" s="180"/>
      <c r="CMC42" s="180"/>
      <c r="CMD42" s="180"/>
      <c r="CME42" s="180"/>
      <c r="CMF42" s="180"/>
      <c r="CMG42" s="180"/>
      <c r="CMH42" s="180"/>
      <c r="CMI42" s="180"/>
      <c r="CMJ42" s="180"/>
      <c r="CMK42" s="180"/>
      <c r="CML42" s="180"/>
      <c r="CMM42" s="180"/>
      <c r="CMN42" s="180"/>
      <c r="CMO42" s="180"/>
      <c r="CMP42" s="180"/>
      <c r="CMQ42" s="180"/>
      <c r="CMR42" s="180"/>
      <c r="CMS42" s="180"/>
      <c r="CMT42" s="180"/>
      <c r="CMU42" s="180"/>
      <c r="CMV42" s="180"/>
      <c r="CMW42" s="180"/>
      <c r="CMX42" s="180"/>
      <c r="CMY42" s="180"/>
      <c r="CMZ42" s="180"/>
      <c r="CNA42" s="180"/>
      <c r="CNB42" s="180"/>
      <c r="CNC42" s="180"/>
      <c r="CND42" s="180"/>
      <c r="CNE42" s="180"/>
      <c r="CNF42" s="180"/>
      <c r="CNG42" s="180"/>
      <c r="CNH42" s="180"/>
      <c r="CNI42" s="180"/>
      <c r="CNJ42" s="180"/>
      <c r="CNK42" s="180"/>
      <c r="CNL42" s="180"/>
      <c r="CNM42" s="180"/>
      <c r="CNN42" s="180"/>
      <c r="CNO42" s="180"/>
      <c r="CNP42" s="180"/>
      <c r="CNQ42" s="180"/>
      <c r="CNR42" s="180"/>
      <c r="CNS42" s="180"/>
      <c r="CNT42" s="180"/>
      <c r="CNU42" s="180"/>
      <c r="CNV42" s="180"/>
      <c r="CNW42" s="180"/>
      <c r="CNX42" s="180"/>
      <c r="CNY42" s="180"/>
      <c r="CNZ42" s="180"/>
      <c r="COA42" s="180"/>
      <c r="COB42" s="180"/>
      <c r="COC42" s="180"/>
      <c r="COD42" s="180"/>
      <c r="COE42" s="180"/>
      <c r="COF42" s="180"/>
      <c r="COG42" s="180"/>
      <c r="COH42" s="180"/>
      <c r="COI42" s="180"/>
      <c r="COJ42" s="180"/>
      <c r="COK42" s="180"/>
      <c r="COL42" s="180"/>
      <c r="COM42" s="180"/>
      <c r="CON42" s="180"/>
      <c r="COO42" s="180"/>
      <c r="COP42" s="180"/>
      <c r="COQ42" s="180"/>
      <c r="COR42" s="180"/>
      <c r="COS42" s="180"/>
      <c r="COT42" s="180"/>
      <c r="COU42" s="180"/>
      <c r="COV42" s="180"/>
      <c r="COW42" s="180"/>
      <c r="COX42" s="180"/>
      <c r="COY42" s="180"/>
      <c r="COZ42" s="180"/>
      <c r="CPA42" s="180"/>
      <c r="CPB42" s="180"/>
      <c r="CPC42" s="180"/>
      <c r="CPD42" s="180"/>
      <c r="CPE42" s="180"/>
      <c r="CPF42" s="180"/>
      <c r="CPG42" s="180"/>
      <c r="CPH42" s="180"/>
      <c r="CPI42" s="180"/>
      <c r="CPJ42" s="180"/>
      <c r="CPK42" s="180"/>
      <c r="CPL42" s="180"/>
      <c r="CPM42" s="180"/>
      <c r="CPN42" s="180"/>
      <c r="CPO42" s="180"/>
      <c r="CPP42" s="180"/>
      <c r="CPQ42" s="180"/>
      <c r="CPR42" s="180"/>
      <c r="CPS42" s="180"/>
      <c r="CPT42" s="180"/>
      <c r="CPU42" s="180"/>
      <c r="CPV42" s="180"/>
      <c r="CPW42" s="180"/>
      <c r="CPX42" s="180"/>
      <c r="CPY42" s="180"/>
      <c r="CPZ42" s="180"/>
      <c r="CQA42" s="180"/>
      <c r="CQB42" s="180"/>
      <c r="CQC42" s="180"/>
      <c r="CQD42" s="180"/>
      <c r="CQE42" s="180"/>
      <c r="CQF42" s="180"/>
      <c r="CQG42" s="180"/>
      <c r="CQH42" s="180"/>
      <c r="CQI42" s="180"/>
      <c r="CQJ42" s="180"/>
      <c r="CQK42" s="180"/>
      <c r="CQL42" s="180"/>
      <c r="CQM42" s="180"/>
      <c r="CQN42" s="180"/>
      <c r="CQO42" s="180"/>
      <c r="CQP42" s="180"/>
      <c r="CQQ42" s="180"/>
      <c r="CQR42" s="180"/>
      <c r="CQS42" s="180"/>
      <c r="CQT42" s="180"/>
      <c r="CQU42" s="180"/>
      <c r="CQV42" s="180"/>
      <c r="CQW42" s="180"/>
      <c r="CQX42" s="180"/>
      <c r="CQY42" s="180"/>
      <c r="CQZ42" s="180"/>
      <c r="CRA42" s="180"/>
      <c r="CRB42" s="180"/>
      <c r="CRC42" s="180"/>
      <c r="CRD42" s="180"/>
      <c r="CRE42" s="180"/>
      <c r="CRF42" s="180"/>
      <c r="CRG42" s="180"/>
      <c r="CRH42" s="180"/>
      <c r="CRI42" s="180"/>
      <c r="CRJ42" s="180"/>
      <c r="CRK42" s="180"/>
      <c r="CRL42" s="180"/>
      <c r="CRM42" s="180"/>
      <c r="CRN42" s="180"/>
      <c r="CRO42" s="180"/>
      <c r="CRP42" s="180"/>
      <c r="CRQ42" s="180"/>
      <c r="CRR42" s="180"/>
      <c r="CRS42" s="180"/>
      <c r="CRT42" s="180"/>
      <c r="CRU42" s="180"/>
      <c r="CRV42" s="180"/>
      <c r="CRW42" s="180"/>
      <c r="CRX42" s="180"/>
      <c r="CRY42" s="180"/>
      <c r="CRZ42" s="180"/>
      <c r="CSA42" s="180"/>
      <c r="CSB42" s="180"/>
      <c r="CSC42" s="180"/>
      <c r="CSD42" s="180"/>
      <c r="CSE42" s="180"/>
      <c r="CSF42" s="180"/>
      <c r="CSG42" s="180"/>
      <c r="CSH42" s="180"/>
      <c r="CSI42" s="180"/>
      <c r="CSJ42" s="180"/>
      <c r="CSK42" s="180"/>
      <c r="CSL42" s="180"/>
      <c r="CSM42" s="180"/>
      <c r="CSN42" s="180"/>
      <c r="CSO42" s="180"/>
      <c r="CSP42" s="180"/>
      <c r="CSQ42" s="180"/>
      <c r="CSR42" s="180"/>
      <c r="CSS42" s="180"/>
      <c r="CST42" s="180"/>
      <c r="CSU42" s="180"/>
      <c r="CSV42" s="180"/>
      <c r="CSW42" s="180"/>
      <c r="CSX42" s="180"/>
      <c r="CSY42" s="180"/>
      <c r="CSZ42" s="180"/>
      <c r="CTA42" s="180"/>
      <c r="CTB42" s="180"/>
      <c r="CTC42" s="180"/>
      <c r="CTD42" s="180"/>
      <c r="CTE42" s="180"/>
      <c r="CTF42" s="180"/>
      <c r="CTG42" s="180"/>
      <c r="CTH42" s="180"/>
      <c r="CTI42" s="180"/>
      <c r="CTJ42" s="180"/>
      <c r="CTK42" s="180"/>
      <c r="CTL42" s="180"/>
      <c r="CTM42" s="180"/>
      <c r="CTN42" s="180"/>
      <c r="CTO42" s="180"/>
      <c r="CTP42" s="180"/>
      <c r="CTQ42" s="180"/>
      <c r="CTR42" s="180"/>
      <c r="CTS42" s="180"/>
      <c r="CTT42" s="180"/>
      <c r="CTU42" s="180"/>
      <c r="CTV42" s="180"/>
      <c r="CTW42" s="180"/>
      <c r="CTX42" s="180"/>
      <c r="CTY42" s="180"/>
      <c r="CTZ42" s="180"/>
      <c r="CUA42" s="180"/>
      <c r="CUB42" s="180"/>
      <c r="CUC42" s="180"/>
      <c r="CUD42" s="180"/>
      <c r="CUE42" s="180"/>
      <c r="CUF42" s="180"/>
      <c r="CUG42" s="180"/>
      <c r="CUH42" s="180"/>
      <c r="CUI42" s="180"/>
      <c r="CUJ42" s="180"/>
      <c r="CUK42" s="180"/>
      <c r="CUL42" s="180"/>
      <c r="CUM42" s="180"/>
      <c r="CUN42" s="180"/>
      <c r="CUO42" s="180"/>
      <c r="CUP42" s="180"/>
      <c r="CUQ42" s="180"/>
      <c r="CUR42" s="180"/>
      <c r="CUS42" s="180"/>
      <c r="CUT42" s="180"/>
      <c r="CUU42" s="180"/>
      <c r="CUV42" s="180"/>
      <c r="CUW42" s="180"/>
      <c r="CUX42" s="180"/>
      <c r="CUY42" s="180"/>
      <c r="CUZ42" s="180"/>
      <c r="CVA42" s="180"/>
      <c r="CVB42" s="180"/>
      <c r="CVC42" s="180"/>
      <c r="CVD42" s="180"/>
      <c r="CVE42" s="180"/>
      <c r="CVF42" s="180"/>
      <c r="CVG42" s="180"/>
      <c r="CVH42" s="180"/>
      <c r="CVI42" s="180"/>
      <c r="CVJ42" s="180"/>
      <c r="CVK42" s="180"/>
      <c r="CVL42" s="180"/>
      <c r="CVM42" s="180"/>
      <c r="CVN42" s="180"/>
      <c r="CVO42" s="180"/>
      <c r="CVP42" s="180"/>
      <c r="CVQ42" s="180"/>
      <c r="CVR42" s="180"/>
      <c r="CVS42" s="180"/>
      <c r="CVT42" s="180"/>
      <c r="CVU42" s="180"/>
      <c r="CVV42" s="180"/>
      <c r="CVW42" s="180"/>
      <c r="CVX42" s="180"/>
      <c r="CVY42" s="180"/>
      <c r="CVZ42" s="180"/>
      <c r="CWA42" s="180"/>
      <c r="CWB42" s="180"/>
      <c r="CWC42" s="180"/>
      <c r="CWD42" s="180"/>
      <c r="CWE42" s="180"/>
      <c r="CWF42" s="180"/>
      <c r="CWG42" s="180"/>
      <c r="CWH42" s="180"/>
      <c r="CWI42" s="180"/>
      <c r="CWJ42" s="180"/>
      <c r="CWK42" s="180"/>
      <c r="CWL42" s="180"/>
      <c r="CWM42" s="180"/>
      <c r="CWN42" s="180"/>
      <c r="CWO42" s="180"/>
      <c r="CWP42" s="180"/>
      <c r="CWQ42" s="180"/>
      <c r="CWR42" s="180"/>
      <c r="CWS42" s="180"/>
      <c r="CWT42" s="180"/>
      <c r="CWU42" s="180"/>
      <c r="CWV42" s="180"/>
      <c r="CWW42" s="180"/>
      <c r="CWX42" s="180"/>
      <c r="CWY42" s="180"/>
      <c r="CWZ42" s="180"/>
      <c r="CXA42" s="180"/>
      <c r="CXB42" s="180"/>
      <c r="CXC42" s="180"/>
      <c r="CXD42" s="180"/>
      <c r="CXE42" s="180"/>
      <c r="CXF42" s="180"/>
      <c r="CXG42" s="180"/>
      <c r="CXH42" s="180"/>
      <c r="CXI42" s="180"/>
      <c r="CXJ42" s="180"/>
      <c r="CXK42" s="180"/>
      <c r="CXL42" s="180"/>
      <c r="CXM42" s="180"/>
      <c r="CXN42" s="180"/>
      <c r="CXO42" s="180"/>
      <c r="CXP42" s="180"/>
      <c r="CXQ42" s="180"/>
      <c r="CXR42" s="180"/>
      <c r="CXS42" s="180"/>
      <c r="CXT42" s="180"/>
      <c r="CXU42" s="180"/>
      <c r="CXV42" s="180"/>
      <c r="CXW42" s="180"/>
      <c r="CXX42" s="180"/>
      <c r="CXY42" s="180"/>
      <c r="CXZ42" s="180"/>
      <c r="CYA42" s="180"/>
      <c r="CYB42" s="180"/>
      <c r="CYC42" s="180"/>
      <c r="CYD42" s="180"/>
      <c r="CYE42" s="180"/>
      <c r="CYF42" s="180"/>
      <c r="CYG42" s="180"/>
      <c r="CYH42" s="180"/>
      <c r="CYI42" s="180"/>
      <c r="CYJ42" s="180"/>
      <c r="CYK42" s="180"/>
      <c r="CYL42" s="180"/>
      <c r="CYM42" s="180"/>
      <c r="CYN42" s="180"/>
      <c r="CYO42" s="180"/>
      <c r="CYP42" s="180"/>
      <c r="CYQ42" s="180"/>
      <c r="CYR42" s="180"/>
      <c r="CYS42" s="180"/>
      <c r="CYT42" s="180"/>
      <c r="CYU42" s="180"/>
      <c r="CYV42" s="180"/>
      <c r="CYW42" s="180"/>
      <c r="CYX42" s="180"/>
      <c r="CYY42" s="180"/>
      <c r="CYZ42" s="180"/>
      <c r="CZA42" s="180"/>
      <c r="CZB42" s="180"/>
      <c r="CZC42" s="180"/>
      <c r="CZD42" s="180"/>
      <c r="CZE42" s="180"/>
      <c r="CZF42" s="180"/>
      <c r="CZG42" s="180"/>
      <c r="CZH42" s="180"/>
      <c r="CZI42" s="180"/>
      <c r="CZJ42" s="180"/>
      <c r="CZK42" s="180"/>
      <c r="CZL42" s="180"/>
      <c r="CZM42" s="180"/>
      <c r="CZN42" s="180"/>
      <c r="CZO42" s="180"/>
      <c r="CZP42" s="180"/>
      <c r="CZQ42" s="180"/>
      <c r="CZR42" s="180"/>
      <c r="CZS42" s="180"/>
      <c r="CZT42" s="180"/>
      <c r="CZU42" s="180"/>
      <c r="CZV42" s="180"/>
      <c r="CZW42" s="180"/>
      <c r="CZX42" s="180"/>
      <c r="CZY42" s="180"/>
      <c r="CZZ42" s="180"/>
      <c r="DAA42" s="180"/>
      <c r="DAB42" s="180"/>
      <c r="DAC42" s="180"/>
      <c r="DAD42" s="180"/>
      <c r="DAE42" s="180"/>
      <c r="DAF42" s="180"/>
      <c r="DAG42" s="180"/>
      <c r="DAH42" s="180"/>
      <c r="DAI42" s="180"/>
      <c r="DAJ42" s="180"/>
      <c r="DAK42" s="180"/>
      <c r="DAL42" s="180"/>
      <c r="DAM42" s="180"/>
      <c r="DAN42" s="180"/>
      <c r="DAO42" s="180"/>
      <c r="DAP42" s="180"/>
      <c r="DAQ42" s="180"/>
      <c r="DAR42" s="180"/>
      <c r="DAS42" s="180"/>
      <c r="DAT42" s="180"/>
      <c r="DAU42" s="180"/>
      <c r="DAV42" s="180"/>
      <c r="DAW42" s="180"/>
      <c r="DAX42" s="180"/>
      <c r="DAY42" s="180"/>
      <c r="DAZ42" s="180"/>
      <c r="DBA42" s="180"/>
      <c r="DBB42" s="180"/>
      <c r="DBC42" s="180"/>
      <c r="DBD42" s="180"/>
      <c r="DBE42" s="180"/>
      <c r="DBF42" s="180"/>
      <c r="DBG42" s="180"/>
      <c r="DBH42" s="180"/>
      <c r="DBI42" s="180"/>
      <c r="DBJ42" s="180"/>
      <c r="DBK42" s="180"/>
      <c r="DBL42" s="180"/>
      <c r="DBM42" s="180"/>
      <c r="DBN42" s="180"/>
      <c r="DBO42" s="180"/>
      <c r="DBP42" s="180"/>
      <c r="DBQ42" s="180"/>
      <c r="DBR42" s="180"/>
      <c r="DBS42" s="180"/>
      <c r="DBT42" s="180"/>
      <c r="DBU42" s="180"/>
      <c r="DBV42" s="180"/>
      <c r="DBW42" s="180"/>
      <c r="DBX42" s="180"/>
      <c r="DBY42" s="180"/>
      <c r="DBZ42" s="180"/>
      <c r="DCA42" s="180"/>
      <c r="DCB42" s="180"/>
      <c r="DCC42" s="180"/>
      <c r="DCD42" s="180"/>
      <c r="DCE42" s="180"/>
      <c r="DCF42" s="180"/>
      <c r="DCG42" s="180"/>
      <c r="DCH42" s="180"/>
      <c r="DCI42" s="180"/>
      <c r="DCJ42" s="180"/>
      <c r="DCK42" s="180"/>
      <c r="DCL42" s="180"/>
      <c r="DCM42" s="180"/>
      <c r="DCN42" s="180"/>
      <c r="DCO42" s="180"/>
      <c r="DCP42" s="180"/>
      <c r="DCQ42" s="180"/>
      <c r="DCR42" s="180"/>
      <c r="DCS42" s="180"/>
      <c r="DCT42" s="180"/>
      <c r="DCU42" s="180"/>
      <c r="DCV42" s="180"/>
      <c r="DCW42" s="180"/>
      <c r="DCX42" s="180"/>
      <c r="DCY42" s="180"/>
      <c r="DCZ42" s="180"/>
      <c r="DDA42" s="180"/>
      <c r="DDB42" s="180"/>
      <c r="DDC42" s="180"/>
      <c r="DDD42" s="180"/>
      <c r="DDE42" s="180"/>
      <c r="DDF42" s="180"/>
      <c r="DDG42" s="180"/>
      <c r="DDH42" s="180"/>
      <c r="DDI42" s="180"/>
      <c r="DDJ42" s="180"/>
      <c r="DDK42" s="180"/>
      <c r="DDL42" s="180"/>
      <c r="DDM42" s="180"/>
      <c r="DDN42" s="180"/>
      <c r="DDO42" s="180"/>
      <c r="DDP42" s="180"/>
      <c r="DDQ42" s="180"/>
      <c r="DDR42" s="180"/>
      <c r="DDS42" s="180"/>
      <c r="DDT42" s="180"/>
      <c r="DDU42" s="180"/>
      <c r="DDV42" s="180"/>
      <c r="DDW42" s="180"/>
      <c r="DDX42" s="180"/>
      <c r="DDY42" s="180"/>
      <c r="DDZ42" s="180"/>
      <c r="DEA42" s="180"/>
      <c r="DEB42" s="180"/>
      <c r="DEC42" s="180"/>
      <c r="DED42" s="180"/>
      <c r="DEE42" s="180"/>
      <c r="DEF42" s="180"/>
      <c r="DEG42" s="180"/>
      <c r="DEH42" s="180"/>
      <c r="DEI42" s="180"/>
      <c r="DEJ42" s="180"/>
      <c r="DEK42" s="180"/>
      <c r="DEL42" s="180"/>
      <c r="DEM42" s="180"/>
      <c r="DEN42" s="180"/>
      <c r="DEO42" s="180"/>
      <c r="DEP42" s="180"/>
      <c r="DEQ42" s="180"/>
      <c r="DER42" s="180"/>
      <c r="DES42" s="180"/>
      <c r="DET42" s="180"/>
      <c r="DEU42" s="180"/>
      <c r="DEV42" s="180"/>
      <c r="DEW42" s="180"/>
      <c r="DEX42" s="180"/>
      <c r="DEY42" s="180"/>
      <c r="DEZ42" s="180"/>
      <c r="DFA42" s="180"/>
      <c r="DFB42" s="180"/>
      <c r="DFC42" s="180"/>
      <c r="DFD42" s="180"/>
      <c r="DFE42" s="180"/>
      <c r="DFF42" s="180"/>
      <c r="DFG42" s="180"/>
      <c r="DFH42" s="180"/>
      <c r="DFI42" s="180"/>
      <c r="DFJ42" s="180"/>
      <c r="DFK42" s="180"/>
      <c r="DFL42" s="180"/>
      <c r="DFM42" s="180"/>
      <c r="DFN42" s="180"/>
      <c r="DFO42" s="180"/>
      <c r="DFP42" s="180"/>
      <c r="DFQ42" s="180"/>
      <c r="DFR42" s="180"/>
      <c r="DFS42" s="180"/>
      <c r="DFT42" s="180"/>
      <c r="DFU42" s="180"/>
      <c r="DFV42" s="180"/>
      <c r="DFW42" s="180"/>
      <c r="DFX42" s="180"/>
      <c r="DFY42" s="180"/>
      <c r="DFZ42" s="180"/>
      <c r="DGA42" s="180"/>
      <c r="DGB42" s="180"/>
      <c r="DGC42" s="180"/>
      <c r="DGD42" s="180"/>
      <c r="DGE42" s="180"/>
      <c r="DGF42" s="180"/>
      <c r="DGG42" s="180"/>
      <c r="DGH42" s="180"/>
      <c r="DGI42" s="180"/>
      <c r="DGJ42" s="180"/>
      <c r="DGK42" s="180"/>
      <c r="DGL42" s="180"/>
      <c r="DGM42" s="180"/>
      <c r="DGN42" s="180"/>
      <c r="DGO42" s="180"/>
      <c r="DGP42" s="180"/>
      <c r="DGQ42" s="180"/>
      <c r="DGR42" s="180"/>
      <c r="DGS42" s="180"/>
      <c r="DGT42" s="180"/>
      <c r="DGU42" s="180"/>
      <c r="DGV42" s="180"/>
      <c r="DGW42" s="180"/>
      <c r="DGX42" s="180"/>
      <c r="DGY42" s="180"/>
      <c r="DGZ42" s="180"/>
      <c r="DHA42" s="180"/>
      <c r="DHB42" s="180"/>
      <c r="DHC42" s="180"/>
      <c r="DHD42" s="180"/>
      <c r="DHE42" s="180"/>
      <c r="DHF42" s="180"/>
      <c r="DHG42" s="180"/>
      <c r="DHH42" s="180"/>
      <c r="DHI42" s="180"/>
      <c r="DHJ42" s="180"/>
      <c r="DHK42" s="180"/>
      <c r="DHL42" s="180"/>
      <c r="DHM42" s="180"/>
      <c r="DHN42" s="180"/>
      <c r="DHO42" s="180"/>
      <c r="DHP42" s="180"/>
      <c r="DHQ42" s="180"/>
      <c r="DHR42" s="180"/>
      <c r="DHS42" s="180"/>
      <c r="DHT42" s="180"/>
      <c r="DHU42" s="180"/>
      <c r="DHV42" s="180"/>
      <c r="DHW42" s="180"/>
      <c r="DHX42" s="180"/>
      <c r="DHY42" s="180"/>
      <c r="DHZ42" s="180"/>
      <c r="DIA42" s="180"/>
      <c r="DIB42" s="180"/>
      <c r="DIC42" s="180"/>
      <c r="DID42" s="180"/>
      <c r="DIE42" s="180"/>
      <c r="DIF42" s="180"/>
      <c r="DIG42" s="180"/>
      <c r="DIH42" s="180"/>
      <c r="DII42" s="180"/>
      <c r="DIJ42" s="180"/>
      <c r="DIK42" s="180"/>
      <c r="DIL42" s="180"/>
      <c r="DIM42" s="180"/>
      <c r="DIN42" s="180"/>
      <c r="DIO42" s="180"/>
      <c r="DIP42" s="180"/>
      <c r="DIQ42" s="180"/>
      <c r="DIR42" s="180"/>
      <c r="DIS42" s="180"/>
      <c r="DIT42" s="180"/>
      <c r="DIU42" s="180"/>
      <c r="DIV42" s="180"/>
      <c r="DIW42" s="180"/>
      <c r="DIX42" s="180"/>
      <c r="DIY42" s="180"/>
      <c r="DIZ42" s="180"/>
      <c r="DJA42" s="180"/>
      <c r="DJB42" s="180"/>
      <c r="DJC42" s="180"/>
      <c r="DJD42" s="180"/>
      <c r="DJE42" s="180"/>
      <c r="DJF42" s="180"/>
      <c r="DJG42" s="180"/>
      <c r="DJH42" s="180"/>
      <c r="DJI42" s="180"/>
      <c r="DJJ42" s="180"/>
      <c r="DJK42" s="180"/>
      <c r="DJL42" s="180"/>
      <c r="DJM42" s="180"/>
      <c r="DJN42" s="180"/>
      <c r="DJO42" s="180"/>
      <c r="DJP42" s="180"/>
      <c r="DJQ42" s="180"/>
      <c r="DJR42" s="180"/>
      <c r="DJS42" s="180"/>
      <c r="DJT42" s="180"/>
      <c r="DJU42" s="180"/>
      <c r="DJV42" s="180"/>
      <c r="DJW42" s="180"/>
      <c r="DJX42" s="180"/>
      <c r="DJY42" s="180"/>
      <c r="DJZ42" s="180"/>
      <c r="DKA42" s="180"/>
      <c r="DKB42" s="180"/>
      <c r="DKC42" s="180"/>
      <c r="DKD42" s="180"/>
      <c r="DKE42" s="180"/>
      <c r="DKF42" s="180"/>
      <c r="DKG42" s="180"/>
      <c r="DKH42" s="180"/>
      <c r="DKI42" s="180"/>
      <c r="DKJ42" s="180"/>
      <c r="DKK42" s="180"/>
      <c r="DKL42" s="180"/>
      <c r="DKM42" s="180"/>
      <c r="DKN42" s="180"/>
      <c r="DKO42" s="180"/>
      <c r="DKP42" s="180"/>
      <c r="DKQ42" s="180"/>
      <c r="DKR42" s="180"/>
      <c r="DKS42" s="180"/>
      <c r="DKT42" s="180"/>
      <c r="DKU42" s="180"/>
      <c r="DKV42" s="180"/>
      <c r="DKW42" s="180"/>
      <c r="DKX42" s="180"/>
      <c r="DKY42" s="180"/>
      <c r="DKZ42" s="180"/>
      <c r="DLA42" s="180"/>
      <c r="DLB42" s="180"/>
      <c r="DLC42" s="180"/>
      <c r="DLD42" s="180"/>
      <c r="DLE42" s="180"/>
      <c r="DLF42" s="180"/>
      <c r="DLG42" s="180"/>
      <c r="DLH42" s="180"/>
      <c r="DLI42" s="180"/>
      <c r="DLJ42" s="180"/>
      <c r="DLK42" s="180"/>
      <c r="DLL42" s="180"/>
      <c r="DLM42" s="180"/>
      <c r="DLN42" s="180"/>
      <c r="DLO42" s="180"/>
      <c r="DLP42" s="180"/>
      <c r="DLQ42" s="180"/>
      <c r="DLR42" s="180"/>
      <c r="DLS42" s="180"/>
      <c r="DLT42" s="180"/>
      <c r="DLU42" s="180"/>
      <c r="DLV42" s="180"/>
      <c r="DLW42" s="180"/>
      <c r="DLX42" s="180"/>
      <c r="DLY42" s="180"/>
      <c r="DLZ42" s="180"/>
      <c r="DMA42" s="180"/>
      <c r="DMB42" s="180"/>
      <c r="DMC42" s="180"/>
      <c r="DMD42" s="180"/>
      <c r="DME42" s="180"/>
      <c r="DMF42" s="180"/>
      <c r="DMG42" s="180"/>
      <c r="DMH42" s="180"/>
      <c r="DMI42" s="180"/>
      <c r="DMJ42" s="180"/>
      <c r="DMK42" s="180"/>
      <c r="DML42" s="180"/>
      <c r="DMM42" s="180"/>
      <c r="DMN42" s="180"/>
      <c r="DMO42" s="180"/>
      <c r="DMP42" s="180"/>
      <c r="DMQ42" s="180"/>
      <c r="DMR42" s="180"/>
      <c r="DMS42" s="180"/>
      <c r="DMT42" s="180"/>
      <c r="DMU42" s="180"/>
      <c r="DMV42" s="180"/>
      <c r="DMW42" s="180"/>
      <c r="DMX42" s="180"/>
      <c r="DMY42" s="180"/>
      <c r="DMZ42" s="180"/>
      <c r="DNA42" s="180"/>
      <c r="DNB42" s="180"/>
      <c r="DNC42" s="180"/>
      <c r="DND42" s="180"/>
      <c r="DNE42" s="180"/>
      <c r="DNF42" s="180"/>
      <c r="DNG42" s="180"/>
      <c r="DNH42" s="180"/>
      <c r="DNI42" s="180"/>
      <c r="DNJ42" s="180"/>
      <c r="DNK42" s="180"/>
      <c r="DNL42" s="180"/>
      <c r="DNM42" s="180"/>
      <c r="DNN42" s="180"/>
      <c r="DNO42" s="180"/>
      <c r="DNP42" s="180"/>
      <c r="DNQ42" s="180"/>
      <c r="DNR42" s="180"/>
      <c r="DNS42" s="180"/>
      <c r="DNT42" s="180"/>
      <c r="DNU42" s="180"/>
      <c r="DNV42" s="180"/>
      <c r="DNW42" s="180"/>
      <c r="DNX42" s="180"/>
      <c r="DNY42" s="180"/>
      <c r="DNZ42" s="180"/>
      <c r="DOA42" s="180"/>
      <c r="DOB42" s="180"/>
      <c r="DOC42" s="180"/>
      <c r="DOD42" s="180"/>
      <c r="DOE42" s="180"/>
      <c r="DOF42" s="180"/>
      <c r="DOG42" s="180"/>
      <c r="DOH42" s="180"/>
      <c r="DOI42" s="180"/>
      <c r="DOJ42" s="180"/>
      <c r="DOK42" s="180"/>
      <c r="DOL42" s="180"/>
      <c r="DOM42" s="180"/>
      <c r="DON42" s="180"/>
      <c r="DOO42" s="180"/>
      <c r="DOP42" s="180"/>
      <c r="DOQ42" s="180"/>
      <c r="DOR42" s="180"/>
      <c r="DOS42" s="180"/>
      <c r="DOT42" s="180"/>
      <c r="DOU42" s="180"/>
      <c r="DOV42" s="180"/>
      <c r="DOW42" s="180"/>
      <c r="DOX42" s="180"/>
      <c r="DOY42" s="180"/>
      <c r="DOZ42" s="180"/>
      <c r="DPA42" s="180"/>
      <c r="DPB42" s="180"/>
      <c r="DPC42" s="180"/>
      <c r="DPD42" s="180"/>
      <c r="DPE42" s="180"/>
      <c r="DPF42" s="180"/>
      <c r="DPG42" s="180"/>
      <c r="DPH42" s="180"/>
      <c r="DPI42" s="180"/>
      <c r="DPJ42" s="180"/>
      <c r="DPK42" s="180"/>
      <c r="DPL42" s="180"/>
      <c r="DPM42" s="180"/>
      <c r="DPN42" s="180"/>
      <c r="DPO42" s="180"/>
      <c r="DPP42" s="180"/>
      <c r="DPQ42" s="180"/>
      <c r="DPR42" s="180"/>
      <c r="DPS42" s="180"/>
      <c r="DPT42" s="180"/>
      <c r="DPU42" s="180"/>
      <c r="DPV42" s="180"/>
      <c r="DPW42" s="180"/>
      <c r="DPX42" s="180"/>
      <c r="DPY42" s="180"/>
      <c r="DPZ42" s="180"/>
      <c r="DQA42" s="180"/>
      <c r="DQB42" s="180"/>
      <c r="DQC42" s="180"/>
      <c r="DQD42" s="180"/>
      <c r="DQE42" s="180"/>
      <c r="DQF42" s="180"/>
      <c r="DQG42" s="180"/>
      <c r="DQH42" s="180"/>
      <c r="DQI42" s="180"/>
      <c r="DQJ42" s="180"/>
      <c r="DQK42" s="180"/>
      <c r="DQL42" s="180"/>
      <c r="DQM42" s="180"/>
      <c r="DQN42" s="180"/>
      <c r="DQO42" s="180"/>
      <c r="DQP42" s="180"/>
      <c r="DQQ42" s="180"/>
      <c r="DQR42" s="180"/>
      <c r="DQS42" s="180"/>
      <c r="DQT42" s="180"/>
      <c r="DQU42" s="180"/>
      <c r="DQV42" s="180"/>
      <c r="DQW42" s="180"/>
      <c r="DQX42" s="180"/>
      <c r="DQY42" s="180"/>
      <c r="DQZ42" s="180"/>
      <c r="DRA42" s="180"/>
      <c r="DRB42" s="180"/>
      <c r="DRC42" s="180"/>
      <c r="DRD42" s="180"/>
      <c r="DRE42" s="180"/>
      <c r="DRF42" s="180"/>
      <c r="DRG42" s="180"/>
      <c r="DRH42" s="180"/>
      <c r="DRI42" s="180"/>
      <c r="DRJ42" s="180"/>
      <c r="DRK42" s="180"/>
      <c r="DRL42" s="180"/>
      <c r="DRM42" s="180"/>
      <c r="DRN42" s="180"/>
      <c r="DRO42" s="180"/>
      <c r="DRP42" s="180"/>
      <c r="DRQ42" s="180"/>
      <c r="DRR42" s="180"/>
      <c r="DRS42" s="180"/>
      <c r="DRT42" s="180"/>
      <c r="DRU42" s="180"/>
      <c r="DRV42" s="180"/>
      <c r="DRW42" s="180"/>
      <c r="DRX42" s="180"/>
      <c r="DRY42" s="180"/>
      <c r="DRZ42" s="180"/>
      <c r="DSA42" s="180"/>
      <c r="DSB42" s="180"/>
      <c r="DSC42" s="180"/>
      <c r="DSD42" s="180"/>
      <c r="DSE42" s="180"/>
      <c r="DSF42" s="180"/>
      <c r="DSG42" s="180"/>
      <c r="DSH42" s="180"/>
      <c r="DSI42" s="180"/>
      <c r="DSJ42" s="180"/>
      <c r="DSK42" s="180"/>
      <c r="DSL42" s="180"/>
      <c r="DSM42" s="180"/>
      <c r="DSN42" s="180"/>
      <c r="DSO42" s="180"/>
      <c r="DSP42" s="180"/>
      <c r="DSQ42" s="180"/>
      <c r="DSR42" s="180"/>
      <c r="DSS42" s="180"/>
      <c r="DST42" s="180"/>
      <c r="DSU42" s="180"/>
      <c r="DSV42" s="180"/>
      <c r="DSW42" s="180"/>
      <c r="DSX42" s="180"/>
      <c r="DSY42" s="180"/>
      <c r="DSZ42" s="180"/>
      <c r="DTA42" s="180"/>
      <c r="DTB42" s="180"/>
      <c r="DTC42" s="180"/>
      <c r="DTD42" s="180"/>
      <c r="DTE42" s="180"/>
      <c r="DTF42" s="180"/>
      <c r="DTG42" s="180"/>
      <c r="DTH42" s="180"/>
      <c r="DTI42" s="180"/>
      <c r="DTJ42" s="180"/>
      <c r="DTK42" s="180"/>
      <c r="DTL42" s="180"/>
      <c r="DTM42" s="180"/>
      <c r="DTN42" s="180"/>
      <c r="DTO42" s="180"/>
      <c r="DTP42" s="180"/>
      <c r="DTQ42" s="180"/>
      <c r="DTR42" s="180"/>
      <c r="DTS42" s="180"/>
      <c r="DTT42" s="180"/>
      <c r="DTU42" s="180"/>
      <c r="DTV42" s="180"/>
      <c r="DTW42" s="180"/>
      <c r="DTX42" s="180"/>
      <c r="DTY42" s="180"/>
      <c r="DTZ42" s="180"/>
      <c r="DUA42" s="180"/>
      <c r="DUB42" s="180"/>
      <c r="DUC42" s="180"/>
      <c r="DUD42" s="180"/>
      <c r="DUE42" s="180"/>
      <c r="DUF42" s="180"/>
      <c r="DUG42" s="180"/>
      <c r="DUH42" s="180"/>
      <c r="DUI42" s="180"/>
      <c r="DUJ42" s="180"/>
      <c r="DUK42" s="180"/>
      <c r="DUL42" s="180"/>
      <c r="DUM42" s="180"/>
      <c r="DUN42" s="180"/>
      <c r="DUO42" s="180"/>
      <c r="DUP42" s="180"/>
      <c r="DUQ42" s="180"/>
      <c r="DUR42" s="180"/>
      <c r="DUS42" s="180"/>
      <c r="DUT42" s="180"/>
      <c r="DUU42" s="180"/>
      <c r="DUV42" s="180"/>
      <c r="DUW42" s="180"/>
      <c r="DUX42" s="180"/>
      <c r="DUY42" s="180"/>
      <c r="DUZ42" s="180"/>
      <c r="DVA42" s="180"/>
      <c r="DVB42" s="180"/>
      <c r="DVC42" s="180"/>
      <c r="DVD42" s="180"/>
      <c r="DVE42" s="180"/>
      <c r="DVF42" s="180"/>
      <c r="DVG42" s="180"/>
      <c r="DVH42" s="180"/>
      <c r="DVI42" s="180"/>
      <c r="DVJ42" s="180"/>
      <c r="DVK42" s="180"/>
      <c r="DVL42" s="180"/>
      <c r="DVM42" s="180"/>
      <c r="DVN42" s="180"/>
      <c r="DVO42" s="180"/>
      <c r="DVP42" s="180"/>
      <c r="DVQ42" s="180"/>
      <c r="DVR42" s="180"/>
      <c r="DVS42" s="180"/>
      <c r="DVT42" s="180"/>
      <c r="DVU42" s="180"/>
      <c r="DVV42" s="180"/>
      <c r="DVW42" s="180"/>
      <c r="DVX42" s="180"/>
      <c r="DVY42" s="180"/>
      <c r="DVZ42" s="180"/>
      <c r="DWA42" s="180"/>
      <c r="DWB42" s="180"/>
      <c r="DWC42" s="180"/>
      <c r="DWD42" s="180"/>
      <c r="DWE42" s="180"/>
      <c r="DWF42" s="180"/>
      <c r="DWG42" s="180"/>
      <c r="DWH42" s="180"/>
      <c r="DWI42" s="180"/>
      <c r="DWJ42" s="180"/>
      <c r="DWK42" s="180"/>
      <c r="DWL42" s="180"/>
      <c r="DWM42" s="180"/>
      <c r="DWN42" s="180"/>
      <c r="DWO42" s="180"/>
      <c r="DWP42" s="180"/>
      <c r="DWQ42" s="180"/>
      <c r="DWR42" s="180"/>
      <c r="DWS42" s="180"/>
      <c r="DWT42" s="180"/>
      <c r="DWU42" s="180"/>
      <c r="DWV42" s="180"/>
      <c r="DWW42" s="180"/>
      <c r="DWX42" s="180"/>
      <c r="DWY42" s="180"/>
      <c r="DWZ42" s="180"/>
      <c r="DXA42" s="180"/>
      <c r="DXB42" s="180"/>
      <c r="DXC42" s="180"/>
      <c r="DXD42" s="180"/>
      <c r="DXE42" s="180"/>
      <c r="DXF42" s="180"/>
      <c r="DXG42" s="180"/>
      <c r="DXH42" s="180"/>
      <c r="DXI42" s="180"/>
      <c r="DXJ42" s="180"/>
      <c r="DXK42" s="180"/>
      <c r="DXL42" s="180"/>
      <c r="DXM42" s="180"/>
      <c r="DXN42" s="180"/>
      <c r="DXO42" s="180"/>
      <c r="DXP42" s="180"/>
      <c r="DXQ42" s="180"/>
      <c r="DXR42" s="180"/>
      <c r="DXS42" s="180"/>
      <c r="DXT42" s="180"/>
      <c r="DXU42" s="180"/>
      <c r="DXV42" s="180"/>
      <c r="DXW42" s="180"/>
      <c r="DXX42" s="180"/>
      <c r="DXY42" s="180"/>
      <c r="DXZ42" s="180"/>
      <c r="DYA42" s="180"/>
      <c r="DYB42" s="180"/>
      <c r="DYC42" s="180"/>
      <c r="DYD42" s="180"/>
      <c r="DYE42" s="180"/>
      <c r="DYF42" s="180"/>
      <c r="DYG42" s="180"/>
      <c r="DYH42" s="180"/>
      <c r="DYI42" s="180"/>
      <c r="DYJ42" s="180"/>
      <c r="DYK42" s="180"/>
      <c r="DYL42" s="180"/>
      <c r="DYM42" s="180"/>
      <c r="DYN42" s="180"/>
      <c r="DYO42" s="180"/>
      <c r="DYP42" s="180"/>
      <c r="DYQ42" s="180"/>
      <c r="DYR42" s="180"/>
      <c r="DYS42" s="180"/>
      <c r="DYT42" s="180"/>
      <c r="DYU42" s="180"/>
      <c r="DYV42" s="180"/>
      <c r="DYW42" s="180"/>
      <c r="DYX42" s="180"/>
      <c r="DYY42" s="180"/>
      <c r="DYZ42" s="180"/>
      <c r="DZA42" s="180"/>
      <c r="DZB42" s="180"/>
      <c r="DZC42" s="180"/>
      <c r="DZD42" s="180"/>
      <c r="DZE42" s="180"/>
      <c r="DZF42" s="180"/>
      <c r="DZG42" s="180"/>
      <c r="DZH42" s="180"/>
      <c r="DZI42" s="180"/>
      <c r="DZJ42" s="180"/>
      <c r="DZK42" s="180"/>
      <c r="DZL42" s="180"/>
      <c r="DZM42" s="180"/>
      <c r="DZN42" s="180"/>
      <c r="DZO42" s="180"/>
      <c r="DZP42" s="180"/>
      <c r="DZQ42" s="180"/>
      <c r="DZR42" s="180"/>
      <c r="DZS42" s="180"/>
      <c r="DZT42" s="180"/>
      <c r="DZU42" s="180"/>
      <c r="DZV42" s="180"/>
      <c r="DZW42" s="180"/>
      <c r="DZX42" s="180"/>
      <c r="DZY42" s="180"/>
      <c r="DZZ42" s="180"/>
      <c r="EAA42" s="180"/>
      <c r="EAB42" s="180"/>
      <c r="EAC42" s="180"/>
      <c r="EAD42" s="180"/>
      <c r="EAE42" s="180"/>
      <c r="EAF42" s="180"/>
      <c r="EAG42" s="180"/>
      <c r="EAH42" s="180"/>
      <c r="EAI42" s="180"/>
      <c r="EAJ42" s="180"/>
      <c r="EAK42" s="180"/>
      <c r="EAL42" s="180"/>
      <c r="EAM42" s="180"/>
      <c r="EAN42" s="180"/>
      <c r="EAO42" s="180"/>
      <c r="EAP42" s="180"/>
      <c r="EAQ42" s="180"/>
      <c r="EAR42" s="180"/>
      <c r="EAS42" s="180"/>
      <c r="EAT42" s="180"/>
      <c r="EAU42" s="180"/>
      <c r="EAV42" s="180"/>
      <c r="EAW42" s="180"/>
      <c r="EAX42" s="180"/>
      <c r="EAY42" s="180"/>
      <c r="EAZ42" s="180"/>
      <c r="EBA42" s="180"/>
      <c r="EBB42" s="180"/>
      <c r="EBC42" s="180"/>
      <c r="EBD42" s="180"/>
      <c r="EBE42" s="180"/>
      <c r="EBF42" s="180"/>
      <c r="EBG42" s="180"/>
      <c r="EBH42" s="180"/>
      <c r="EBI42" s="180"/>
      <c r="EBJ42" s="180"/>
      <c r="EBK42" s="180"/>
      <c r="EBL42" s="180"/>
      <c r="EBM42" s="180"/>
      <c r="EBN42" s="180"/>
      <c r="EBO42" s="180"/>
      <c r="EBP42" s="180"/>
      <c r="EBQ42" s="180"/>
      <c r="EBR42" s="180"/>
      <c r="EBS42" s="180"/>
      <c r="EBT42" s="180"/>
      <c r="EBU42" s="180"/>
      <c r="EBV42" s="180"/>
      <c r="EBW42" s="180"/>
      <c r="EBX42" s="180"/>
      <c r="EBY42" s="180"/>
      <c r="EBZ42" s="180"/>
      <c r="ECA42" s="180"/>
      <c r="ECB42" s="180"/>
      <c r="ECC42" s="180"/>
      <c r="ECD42" s="180"/>
      <c r="ECE42" s="180"/>
      <c r="ECF42" s="180"/>
      <c r="ECG42" s="180"/>
      <c r="ECH42" s="180"/>
      <c r="ECI42" s="180"/>
      <c r="ECJ42" s="180"/>
      <c r="ECK42" s="180"/>
      <c r="ECL42" s="180"/>
      <c r="ECM42" s="180"/>
      <c r="ECN42" s="180"/>
      <c r="ECO42" s="180"/>
      <c r="ECP42" s="180"/>
      <c r="ECQ42" s="180"/>
      <c r="ECR42" s="180"/>
      <c r="ECS42" s="180"/>
      <c r="ECT42" s="180"/>
      <c r="ECU42" s="180"/>
      <c r="ECV42" s="180"/>
      <c r="ECW42" s="180"/>
      <c r="ECX42" s="180"/>
      <c r="ECY42" s="180"/>
      <c r="ECZ42" s="180"/>
      <c r="EDA42" s="180"/>
      <c r="EDB42" s="180"/>
      <c r="EDC42" s="180"/>
      <c r="EDD42" s="180"/>
      <c r="EDE42" s="180"/>
      <c r="EDF42" s="180"/>
      <c r="EDG42" s="180"/>
      <c r="EDH42" s="180"/>
      <c r="EDI42" s="180"/>
      <c r="EDJ42" s="180"/>
      <c r="EDK42" s="180"/>
      <c r="EDL42" s="180"/>
      <c r="EDM42" s="180"/>
      <c r="EDN42" s="180"/>
      <c r="EDO42" s="180"/>
      <c r="EDP42" s="180"/>
      <c r="EDQ42" s="180"/>
      <c r="EDR42" s="180"/>
      <c r="EDS42" s="180"/>
      <c r="EDT42" s="180"/>
      <c r="EDU42" s="180"/>
      <c r="EDV42" s="180"/>
      <c r="EDW42" s="180"/>
      <c r="EDX42" s="180"/>
      <c r="EDY42" s="180"/>
      <c r="EDZ42" s="180"/>
      <c r="EEA42" s="180"/>
      <c r="EEB42" s="180"/>
      <c r="EEC42" s="180"/>
      <c r="EED42" s="180"/>
      <c r="EEE42" s="180"/>
      <c r="EEF42" s="180"/>
      <c r="EEG42" s="180"/>
      <c r="EEH42" s="180"/>
      <c r="EEI42" s="180"/>
      <c r="EEJ42" s="180"/>
      <c r="EEK42" s="180"/>
      <c r="EEL42" s="180"/>
      <c r="EEM42" s="180"/>
      <c r="EEN42" s="180"/>
      <c r="EEO42" s="180"/>
      <c r="EEP42" s="180"/>
      <c r="EEQ42" s="180"/>
      <c r="EER42" s="180"/>
      <c r="EES42" s="180"/>
      <c r="EET42" s="180"/>
      <c r="EEU42" s="180"/>
      <c r="EEV42" s="180"/>
      <c r="EEW42" s="180"/>
      <c r="EEX42" s="180"/>
      <c r="EEY42" s="180"/>
      <c r="EEZ42" s="180"/>
      <c r="EFA42" s="180"/>
      <c r="EFB42" s="180"/>
      <c r="EFC42" s="180"/>
      <c r="EFD42" s="180"/>
      <c r="EFE42" s="180"/>
      <c r="EFF42" s="180"/>
      <c r="EFG42" s="180"/>
      <c r="EFH42" s="180"/>
      <c r="EFI42" s="180"/>
      <c r="EFJ42" s="180"/>
      <c r="EFK42" s="180"/>
      <c r="EFL42" s="180"/>
      <c r="EFM42" s="180"/>
      <c r="EFN42" s="180"/>
      <c r="EFO42" s="180"/>
      <c r="EFP42" s="180"/>
      <c r="EFQ42" s="180"/>
      <c r="EFR42" s="180"/>
      <c r="EFS42" s="180"/>
      <c r="EFT42" s="180"/>
      <c r="EFU42" s="180"/>
      <c r="EFV42" s="180"/>
      <c r="EFW42" s="180"/>
      <c r="EFX42" s="180"/>
      <c r="EFY42" s="180"/>
      <c r="EFZ42" s="180"/>
      <c r="EGA42" s="180"/>
      <c r="EGB42" s="180"/>
      <c r="EGC42" s="180"/>
      <c r="EGD42" s="180"/>
      <c r="EGE42" s="180"/>
      <c r="EGF42" s="180"/>
      <c r="EGG42" s="180"/>
      <c r="EGH42" s="180"/>
      <c r="EGI42" s="180"/>
      <c r="EGJ42" s="180"/>
      <c r="EGK42" s="180"/>
      <c r="EGL42" s="180"/>
      <c r="EGM42" s="180"/>
      <c r="EGN42" s="180"/>
      <c r="EGO42" s="180"/>
      <c r="EGP42" s="180"/>
      <c r="EGQ42" s="180"/>
      <c r="EGR42" s="180"/>
      <c r="EGS42" s="180"/>
      <c r="EGT42" s="180"/>
      <c r="EGU42" s="180"/>
      <c r="EGV42" s="180"/>
      <c r="EGW42" s="180"/>
      <c r="EGX42" s="180"/>
      <c r="EGY42" s="180"/>
      <c r="EGZ42" s="180"/>
      <c r="EHA42" s="180"/>
      <c r="EHB42" s="180"/>
      <c r="EHC42" s="180"/>
      <c r="EHD42" s="180"/>
      <c r="EHE42" s="180"/>
      <c r="EHF42" s="180"/>
      <c r="EHG42" s="180"/>
      <c r="EHH42" s="180"/>
      <c r="EHI42" s="180"/>
      <c r="EHJ42" s="180"/>
      <c r="EHK42" s="180"/>
      <c r="EHL42" s="180"/>
      <c r="EHM42" s="180"/>
      <c r="EHN42" s="180"/>
      <c r="EHO42" s="180"/>
      <c r="EHP42" s="180"/>
      <c r="EHQ42" s="180"/>
      <c r="EHR42" s="180"/>
      <c r="EHS42" s="180"/>
      <c r="EHT42" s="180"/>
      <c r="EHU42" s="180"/>
      <c r="EHV42" s="180"/>
      <c r="EHW42" s="180"/>
      <c r="EHX42" s="180"/>
      <c r="EHY42" s="180"/>
      <c r="EHZ42" s="180"/>
      <c r="EIA42" s="180"/>
      <c r="EIB42" s="180"/>
      <c r="EIC42" s="180"/>
      <c r="EID42" s="180"/>
      <c r="EIE42" s="180"/>
      <c r="EIF42" s="180"/>
      <c r="EIG42" s="180"/>
      <c r="EIH42" s="180"/>
      <c r="EII42" s="180"/>
      <c r="EIJ42" s="180"/>
      <c r="EIK42" s="180"/>
      <c r="EIL42" s="180"/>
      <c r="EIM42" s="180"/>
      <c r="EIN42" s="180"/>
      <c r="EIO42" s="180"/>
      <c r="EIP42" s="180"/>
      <c r="EIQ42" s="180"/>
      <c r="EIR42" s="180"/>
      <c r="EIS42" s="180"/>
      <c r="EIT42" s="180"/>
      <c r="EIU42" s="180"/>
      <c r="EIV42" s="180"/>
      <c r="EIW42" s="180"/>
      <c r="EIX42" s="180"/>
      <c r="EIY42" s="180"/>
      <c r="EIZ42" s="180"/>
      <c r="EJA42" s="180"/>
      <c r="EJB42" s="180"/>
      <c r="EJC42" s="180"/>
      <c r="EJD42" s="180"/>
      <c r="EJE42" s="180"/>
      <c r="EJF42" s="180"/>
      <c r="EJG42" s="180"/>
      <c r="EJH42" s="180"/>
      <c r="EJI42" s="180"/>
      <c r="EJJ42" s="180"/>
      <c r="EJK42" s="180"/>
      <c r="EJL42" s="180"/>
      <c r="EJM42" s="180"/>
      <c r="EJN42" s="180"/>
      <c r="EJO42" s="180"/>
      <c r="EJP42" s="180"/>
      <c r="EJQ42" s="180"/>
      <c r="EJR42" s="180"/>
      <c r="EJS42" s="180"/>
      <c r="EJT42" s="180"/>
      <c r="EJU42" s="180"/>
      <c r="EJV42" s="180"/>
      <c r="EJW42" s="180"/>
      <c r="EJX42" s="180"/>
      <c r="EJY42" s="180"/>
      <c r="EJZ42" s="180"/>
      <c r="EKA42" s="180"/>
      <c r="EKB42" s="180"/>
      <c r="EKC42" s="180"/>
      <c r="EKD42" s="180"/>
      <c r="EKE42" s="180"/>
      <c r="EKF42" s="180"/>
      <c r="EKG42" s="180"/>
      <c r="EKH42" s="180"/>
      <c r="EKI42" s="180"/>
      <c r="EKJ42" s="180"/>
      <c r="EKK42" s="180"/>
      <c r="EKL42" s="180"/>
      <c r="EKM42" s="180"/>
      <c r="EKN42" s="180"/>
      <c r="EKO42" s="180"/>
      <c r="EKP42" s="180"/>
      <c r="EKQ42" s="180"/>
      <c r="EKR42" s="180"/>
      <c r="EKS42" s="180"/>
      <c r="EKT42" s="180"/>
      <c r="EKU42" s="180"/>
      <c r="EKV42" s="180"/>
      <c r="EKW42" s="180"/>
      <c r="EKX42" s="180"/>
      <c r="EKY42" s="180"/>
      <c r="EKZ42" s="180"/>
      <c r="ELA42" s="180"/>
      <c r="ELB42" s="180"/>
      <c r="ELC42" s="180"/>
      <c r="ELD42" s="180"/>
      <c r="ELE42" s="180"/>
      <c r="ELF42" s="180"/>
      <c r="ELG42" s="180"/>
      <c r="ELH42" s="180"/>
      <c r="ELI42" s="180"/>
      <c r="ELJ42" s="180"/>
      <c r="ELK42" s="180"/>
      <c r="ELL42" s="180"/>
      <c r="ELM42" s="180"/>
      <c r="ELN42" s="180"/>
      <c r="ELO42" s="180"/>
      <c r="ELP42" s="180"/>
      <c r="ELQ42" s="180"/>
      <c r="ELR42" s="180"/>
      <c r="ELS42" s="180"/>
      <c r="ELT42" s="180"/>
      <c r="ELU42" s="180"/>
      <c r="ELV42" s="180"/>
      <c r="ELW42" s="180"/>
      <c r="ELX42" s="180"/>
      <c r="ELY42" s="180"/>
      <c r="ELZ42" s="180"/>
      <c r="EMA42" s="180"/>
      <c r="EMB42" s="180"/>
      <c r="EMC42" s="180"/>
      <c r="EMD42" s="180"/>
      <c r="EME42" s="180"/>
      <c r="EMF42" s="180"/>
      <c r="EMG42" s="180"/>
      <c r="EMH42" s="180"/>
      <c r="EMI42" s="180"/>
      <c r="EMJ42" s="180"/>
      <c r="EMK42" s="180"/>
      <c r="EML42" s="180"/>
      <c r="EMM42" s="180"/>
      <c r="EMN42" s="180"/>
      <c r="EMO42" s="180"/>
      <c r="EMP42" s="180"/>
      <c r="EMQ42" s="180"/>
      <c r="EMR42" s="180"/>
      <c r="EMS42" s="180"/>
      <c r="EMT42" s="180"/>
      <c r="EMU42" s="180"/>
      <c r="EMV42" s="180"/>
      <c r="EMW42" s="180"/>
      <c r="EMX42" s="180"/>
      <c r="EMY42" s="180"/>
      <c r="EMZ42" s="180"/>
      <c r="ENA42" s="180"/>
      <c r="ENB42" s="180"/>
      <c r="ENC42" s="180"/>
      <c r="END42" s="180"/>
      <c r="ENE42" s="180"/>
      <c r="ENF42" s="180"/>
      <c r="ENG42" s="180"/>
      <c r="ENH42" s="180"/>
      <c r="ENI42" s="180"/>
      <c r="ENJ42" s="180"/>
      <c r="ENK42" s="180"/>
      <c r="ENL42" s="180"/>
      <c r="ENM42" s="180"/>
      <c r="ENN42" s="180"/>
      <c r="ENO42" s="180"/>
      <c r="ENP42" s="180"/>
      <c r="ENQ42" s="180"/>
      <c r="ENR42" s="180"/>
      <c r="ENS42" s="180"/>
      <c r="ENT42" s="180"/>
      <c r="ENU42" s="180"/>
      <c r="ENV42" s="180"/>
      <c r="ENW42" s="180"/>
      <c r="ENX42" s="180"/>
      <c r="ENY42" s="180"/>
      <c r="ENZ42" s="180"/>
      <c r="EOA42" s="180"/>
      <c r="EOB42" s="180"/>
      <c r="EOC42" s="180"/>
      <c r="EOD42" s="180"/>
      <c r="EOE42" s="180"/>
      <c r="EOF42" s="180"/>
      <c r="EOG42" s="180"/>
      <c r="EOH42" s="180"/>
      <c r="EOI42" s="180"/>
      <c r="EOJ42" s="180"/>
      <c r="EOK42" s="180"/>
      <c r="EOL42" s="180"/>
      <c r="EOM42" s="180"/>
      <c r="EON42" s="180"/>
      <c r="EOO42" s="180"/>
      <c r="EOP42" s="180"/>
      <c r="EOQ42" s="180"/>
      <c r="EOR42" s="180"/>
      <c r="EOS42" s="180"/>
      <c r="EOT42" s="180"/>
      <c r="EOU42" s="180"/>
      <c r="EOV42" s="180"/>
      <c r="EOW42" s="180"/>
      <c r="EOX42" s="180"/>
      <c r="EOY42" s="180"/>
      <c r="EOZ42" s="180"/>
      <c r="EPA42" s="180"/>
      <c r="EPB42" s="180"/>
      <c r="EPC42" s="180"/>
      <c r="EPD42" s="180"/>
      <c r="EPE42" s="180"/>
      <c r="EPF42" s="180"/>
      <c r="EPG42" s="180"/>
      <c r="EPH42" s="180"/>
      <c r="EPI42" s="180"/>
      <c r="EPJ42" s="180"/>
      <c r="EPK42" s="180"/>
      <c r="EPL42" s="180"/>
      <c r="EPM42" s="180"/>
      <c r="EPN42" s="180"/>
      <c r="EPO42" s="180"/>
      <c r="EPP42" s="180"/>
      <c r="EPQ42" s="180"/>
      <c r="EPR42" s="180"/>
      <c r="EPS42" s="180"/>
      <c r="EPT42" s="180"/>
      <c r="EPU42" s="180"/>
      <c r="EPV42" s="180"/>
      <c r="EPW42" s="180"/>
      <c r="EPX42" s="180"/>
      <c r="EPY42" s="180"/>
      <c r="EPZ42" s="180"/>
      <c r="EQA42" s="180"/>
      <c r="EQB42" s="180"/>
      <c r="EQC42" s="180"/>
      <c r="EQD42" s="180"/>
      <c r="EQE42" s="180"/>
      <c r="EQF42" s="180"/>
      <c r="EQG42" s="180"/>
      <c r="EQH42" s="180"/>
      <c r="EQI42" s="180"/>
      <c r="EQJ42" s="180"/>
      <c r="EQK42" s="180"/>
      <c r="EQL42" s="180"/>
      <c r="EQM42" s="180"/>
      <c r="EQN42" s="180"/>
      <c r="EQO42" s="180"/>
      <c r="EQP42" s="180"/>
      <c r="EQQ42" s="180"/>
      <c r="EQR42" s="180"/>
      <c r="EQS42" s="180"/>
      <c r="EQT42" s="180"/>
      <c r="EQU42" s="180"/>
      <c r="EQV42" s="180"/>
      <c r="EQW42" s="180"/>
      <c r="EQX42" s="180"/>
      <c r="EQY42" s="180"/>
      <c r="EQZ42" s="180"/>
      <c r="ERA42" s="180"/>
      <c r="ERB42" s="180"/>
      <c r="ERC42" s="180"/>
      <c r="ERD42" s="180"/>
      <c r="ERE42" s="180"/>
      <c r="ERF42" s="180"/>
      <c r="ERG42" s="180"/>
      <c r="ERH42" s="180"/>
      <c r="ERI42" s="180"/>
      <c r="ERJ42" s="180"/>
      <c r="ERK42" s="180"/>
      <c r="ERL42" s="180"/>
      <c r="ERM42" s="180"/>
      <c r="ERN42" s="180"/>
      <c r="ERO42" s="180"/>
      <c r="ERP42" s="180"/>
      <c r="ERQ42" s="180"/>
      <c r="ERR42" s="180"/>
      <c r="ERS42" s="180"/>
      <c r="ERT42" s="180"/>
      <c r="ERU42" s="180"/>
      <c r="ERV42" s="180"/>
      <c r="ERW42" s="180"/>
      <c r="ERX42" s="180"/>
      <c r="ERY42" s="180"/>
      <c r="ERZ42" s="180"/>
      <c r="ESA42" s="180"/>
      <c r="ESB42" s="180"/>
      <c r="ESC42" s="180"/>
      <c r="ESD42" s="180"/>
      <c r="ESE42" s="180"/>
      <c r="ESF42" s="180"/>
      <c r="ESG42" s="180"/>
      <c r="ESH42" s="180"/>
      <c r="ESI42" s="180"/>
      <c r="ESJ42" s="180"/>
      <c r="ESK42" s="180"/>
      <c r="ESL42" s="180"/>
      <c r="ESM42" s="180"/>
      <c r="ESN42" s="180"/>
      <c r="ESO42" s="180"/>
      <c r="ESP42" s="180"/>
      <c r="ESQ42" s="180"/>
      <c r="ESR42" s="180"/>
      <c r="ESS42" s="180"/>
      <c r="EST42" s="180"/>
      <c r="ESU42" s="180"/>
      <c r="ESV42" s="180"/>
      <c r="ESW42" s="180"/>
      <c r="ESX42" s="180"/>
      <c r="ESY42" s="180"/>
      <c r="ESZ42" s="180"/>
      <c r="ETA42" s="180"/>
      <c r="ETB42" s="180"/>
      <c r="ETC42" s="180"/>
      <c r="ETD42" s="180"/>
      <c r="ETE42" s="180"/>
      <c r="ETF42" s="180"/>
      <c r="ETG42" s="180"/>
      <c r="ETH42" s="180"/>
      <c r="ETI42" s="180"/>
      <c r="ETJ42" s="180"/>
      <c r="ETK42" s="180"/>
      <c r="ETL42" s="180"/>
      <c r="ETM42" s="180"/>
      <c r="ETN42" s="180"/>
      <c r="ETO42" s="180"/>
      <c r="ETP42" s="180"/>
      <c r="ETQ42" s="180"/>
      <c r="ETR42" s="180"/>
      <c r="ETS42" s="180"/>
      <c r="ETT42" s="180"/>
      <c r="ETU42" s="180"/>
      <c r="ETV42" s="180"/>
      <c r="ETW42" s="180"/>
      <c r="ETX42" s="180"/>
      <c r="ETY42" s="180"/>
      <c r="ETZ42" s="180"/>
      <c r="EUA42" s="180"/>
      <c r="EUB42" s="180"/>
      <c r="EUC42" s="180"/>
      <c r="EUD42" s="180"/>
      <c r="EUE42" s="180"/>
      <c r="EUF42" s="180"/>
      <c r="EUG42" s="180"/>
      <c r="EUH42" s="180"/>
      <c r="EUI42" s="180"/>
      <c r="EUJ42" s="180"/>
      <c r="EUK42" s="180"/>
      <c r="EUL42" s="180"/>
      <c r="EUM42" s="180"/>
      <c r="EUN42" s="180"/>
      <c r="EUO42" s="180"/>
      <c r="EUP42" s="180"/>
      <c r="EUQ42" s="180"/>
      <c r="EUR42" s="180"/>
      <c r="EUS42" s="180"/>
      <c r="EUT42" s="180"/>
      <c r="EUU42" s="180"/>
      <c r="EUV42" s="180"/>
      <c r="EUW42" s="180"/>
      <c r="EUX42" s="180"/>
      <c r="EUY42" s="180"/>
      <c r="EUZ42" s="180"/>
      <c r="EVA42" s="180"/>
      <c r="EVB42" s="180"/>
      <c r="EVC42" s="180"/>
      <c r="EVD42" s="180"/>
      <c r="EVE42" s="180"/>
      <c r="EVF42" s="180"/>
      <c r="EVG42" s="180"/>
      <c r="EVH42" s="180"/>
      <c r="EVI42" s="180"/>
      <c r="EVJ42" s="180"/>
      <c r="EVK42" s="180"/>
      <c r="EVL42" s="180"/>
      <c r="EVM42" s="180"/>
      <c r="EVN42" s="180"/>
      <c r="EVO42" s="180"/>
      <c r="EVP42" s="180"/>
      <c r="EVQ42" s="180"/>
      <c r="EVR42" s="180"/>
      <c r="EVS42" s="180"/>
      <c r="EVT42" s="180"/>
      <c r="EVU42" s="180"/>
      <c r="EVV42" s="180"/>
      <c r="EVW42" s="180"/>
      <c r="EVX42" s="180"/>
      <c r="EVY42" s="180"/>
      <c r="EVZ42" s="180"/>
      <c r="EWA42" s="180"/>
      <c r="EWB42" s="180"/>
      <c r="EWC42" s="180"/>
      <c r="EWD42" s="180"/>
      <c r="EWE42" s="180"/>
      <c r="EWF42" s="180"/>
      <c r="EWG42" s="180"/>
      <c r="EWH42" s="180"/>
      <c r="EWI42" s="180"/>
      <c r="EWJ42" s="180"/>
      <c r="EWK42" s="180"/>
      <c r="EWL42" s="180"/>
      <c r="EWM42" s="180"/>
      <c r="EWN42" s="180"/>
      <c r="EWO42" s="180"/>
      <c r="EWP42" s="180"/>
      <c r="EWQ42" s="180"/>
      <c r="EWR42" s="180"/>
      <c r="EWS42" s="180"/>
      <c r="EWT42" s="180"/>
      <c r="EWU42" s="180"/>
      <c r="EWV42" s="180"/>
      <c r="EWW42" s="180"/>
      <c r="EWX42" s="180"/>
      <c r="EWY42" s="180"/>
      <c r="EWZ42" s="180"/>
      <c r="EXA42" s="180"/>
      <c r="EXB42" s="180"/>
      <c r="EXC42" s="180"/>
      <c r="EXD42" s="180"/>
      <c r="EXE42" s="180"/>
      <c r="EXF42" s="180"/>
      <c r="EXG42" s="180"/>
      <c r="EXH42" s="180"/>
      <c r="EXI42" s="180"/>
      <c r="EXJ42" s="180"/>
      <c r="EXK42" s="180"/>
      <c r="EXL42" s="180"/>
      <c r="EXM42" s="180"/>
      <c r="EXN42" s="180"/>
      <c r="EXO42" s="180"/>
      <c r="EXP42" s="180"/>
      <c r="EXQ42" s="180"/>
      <c r="EXR42" s="180"/>
      <c r="EXS42" s="180"/>
      <c r="EXT42" s="180"/>
      <c r="EXU42" s="180"/>
      <c r="EXV42" s="180"/>
      <c r="EXW42" s="180"/>
      <c r="EXX42" s="180"/>
      <c r="EXY42" s="180"/>
      <c r="EXZ42" s="180"/>
      <c r="EYA42" s="180"/>
      <c r="EYB42" s="180"/>
      <c r="EYC42" s="180"/>
      <c r="EYD42" s="180"/>
      <c r="EYE42" s="180"/>
      <c r="EYF42" s="180"/>
      <c r="EYG42" s="180"/>
      <c r="EYH42" s="180"/>
      <c r="EYI42" s="180"/>
      <c r="EYJ42" s="180"/>
      <c r="EYK42" s="180"/>
      <c r="EYL42" s="180"/>
      <c r="EYM42" s="180"/>
      <c r="EYN42" s="180"/>
      <c r="EYO42" s="180"/>
      <c r="EYP42" s="180"/>
      <c r="EYQ42" s="180"/>
      <c r="EYR42" s="180"/>
      <c r="EYS42" s="180"/>
      <c r="EYT42" s="180"/>
      <c r="EYU42" s="180"/>
      <c r="EYV42" s="180"/>
      <c r="EYW42" s="180"/>
      <c r="EYX42" s="180"/>
      <c r="EYY42" s="180"/>
      <c r="EYZ42" s="180"/>
      <c r="EZA42" s="180"/>
      <c r="EZB42" s="180"/>
      <c r="EZC42" s="180"/>
      <c r="EZD42" s="180"/>
      <c r="EZE42" s="180"/>
      <c r="EZF42" s="180"/>
      <c r="EZG42" s="180"/>
      <c r="EZH42" s="180"/>
      <c r="EZI42" s="180"/>
      <c r="EZJ42" s="180"/>
      <c r="EZK42" s="180"/>
      <c r="EZL42" s="180"/>
      <c r="EZM42" s="180"/>
      <c r="EZN42" s="180"/>
      <c r="EZO42" s="180"/>
      <c r="EZP42" s="180"/>
      <c r="EZQ42" s="180"/>
      <c r="EZR42" s="180"/>
      <c r="EZS42" s="180"/>
      <c r="EZT42" s="180"/>
      <c r="EZU42" s="180"/>
      <c r="EZV42" s="180"/>
      <c r="EZW42" s="180"/>
      <c r="EZX42" s="180"/>
      <c r="EZY42" s="180"/>
      <c r="EZZ42" s="180"/>
      <c r="FAA42" s="180"/>
      <c r="FAB42" s="180"/>
      <c r="FAC42" s="180"/>
      <c r="FAD42" s="180"/>
      <c r="FAE42" s="180"/>
      <c r="FAF42" s="180"/>
      <c r="FAG42" s="180"/>
      <c r="FAH42" s="180"/>
      <c r="FAI42" s="180"/>
      <c r="FAJ42" s="180"/>
      <c r="FAK42" s="180"/>
      <c r="FAL42" s="180"/>
      <c r="FAM42" s="180"/>
      <c r="FAN42" s="180"/>
      <c r="FAO42" s="180"/>
      <c r="FAP42" s="180"/>
      <c r="FAQ42" s="180"/>
      <c r="FAR42" s="180"/>
      <c r="FAS42" s="180"/>
      <c r="FAT42" s="180"/>
      <c r="FAU42" s="180"/>
      <c r="FAV42" s="180"/>
      <c r="FAW42" s="180"/>
      <c r="FAX42" s="180"/>
      <c r="FAY42" s="180"/>
      <c r="FAZ42" s="180"/>
      <c r="FBA42" s="180"/>
      <c r="FBB42" s="180"/>
      <c r="FBC42" s="180"/>
      <c r="FBD42" s="180"/>
      <c r="FBE42" s="180"/>
      <c r="FBF42" s="180"/>
      <c r="FBG42" s="180"/>
      <c r="FBH42" s="180"/>
      <c r="FBI42" s="180"/>
      <c r="FBJ42" s="180"/>
      <c r="FBK42" s="180"/>
      <c r="FBL42" s="180"/>
      <c r="FBM42" s="180"/>
      <c r="FBN42" s="180"/>
      <c r="FBO42" s="180"/>
      <c r="FBP42" s="180"/>
      <c r="FBQ42" s="180"/>
      <c r="FBR42" s="180"/>
      <c r="FBS42" s="180"/>
      <c r="FBT42" s="180"/>
      <c r="FBU42" s="180"/>
      <c r="FBV42" s="180"/>
      <c r="FBW42" s="180"/>
      <c r="FBX42" s="180"/>
      <c r="FBY42" s="180"/>
      <c r="FBZ42" s="180"/>
      <c r="FCA42" s="180"/>
      <c r="FCB42" s="180"/>
      <c r="FCC42" s="180"/>
      <c r="FCD42" s="180"/>
      <c r="FCE42" s="180"/>
      <c r="FCF42" s="180"/>
      <c r="FCG42" s="180"/>
      <c r="FCH42" s="180"/>
      <c r="FCI42" s="180"/>
      <c r="FCJ42" s="180"/>
      <c r="FCK42" s="180"/>
      <c r="FCL42" s="180"/>
      <c r="FCM42" s="180"/>
      <c r="FCN42" s="180"/>
      <c r="FCO42" s="180"/>
      <c r="FCP42" s="180"/>
      <c r="FCQ42" s="180"/>
      <c r="FCR42" s="180"/>
      <c r="FCS42" s="180"/>
      <c r="FCT42" s="180"/>
      <c r="FCU42" s="180"/>
      <c r="FCV42" s="180"/>
      <c r="FCW42" s="180"/>
      <c r="FCX42" s="180"/>
      <c r="FCY42" s="180"/>
      <c r="FCZ42" s="180"/>
      <c r="FDA42" s="180"/>
      <c r="FDB42" s="180"/>
      <c r="FDC42" s="180"/>
      <c r="FDD42" s="180"/>
      <c r="FDE42" s="180"/>
      <c r="FDF42" s="180"/>
      <c r="FDG42" s="180"/>
      <c r="FDH42" s="180"/>
      <c r="FDI42" s="180"/>
      <c r="FDJ42" s="180"/>
      <c r="FDK42" s="180"/>
      <c r="FDL42" s="180"/>
      <c r="FDM42" s="180"/>
      <c r="FDN42" s="180"/>
      <c r="FDO42" s="180"/>
      <c r="FDP42" s="180"/>
      <c r="FDQ42" s="180"/>
      <c r="FDR42" s="180"/>
      <c r="FDS42" s="180"/>
      <c r="FDT42" s="180"/>
      <c r="FDU42" s="180"/>
      <c r="FDV42" s="180"/>
      <c r="FDW42" s="180"/>
      <c r="FDX42" s="180"/>
      <c r="FDY42" s="180"/>
      <c r="FDZ42" s="180"/>
      <c r="FEA42" s="180"/>
      <c r="FEB42" s="180"/>
      <c r="FEC42" s="180"/>
      <c r="FED42" s="180"/>
      <c r="FEE42" s="180"/>
      <c r="FEF42" s="180"/>
      <c r="FEG42" s="180"/>
      <c r="FEH42" s="180"/>
      <c r="FEI42" s="180"/>
      <c r="FEJ42" s="180"/>
      <c r="FEK42" s="180"/>
      <c r="FEL42" s="180"/>
      <c r="FEM42" s="180"/>
      <c r="FEN42" s="180"/>
      <c r="FEO42" s="180"/>
      <c r="FEP42" s="180"/>
      <c r="FEQ42" s="180"/>
      <c r="FER42" s="180"/>
      <c r="FES42" s="180"/>
      <c r="FET42" s="180"/>
      <c r="FEU42" s="180"/>
      <c r="FEV42" s="180"/>
      <c r="FEW42" s="180"/>
      <c r="FEX42" s="180"/>
      <c r="FEY42" s="180"/>
      <c r="FEZ42" s="180"/>
      <c r="FFA42" s="180"/>
      <c r="FFB42" s="180"/>
      <c r="FFC42" s="180"/>
      <c r="FFD42" s="180"/>
      <c r="FFE42" s="180"/>
      <c r="FFF42" s="180"/>
      <c r="FFG42" s="180"/>
      <c r="FFH42" s="180"/>
      <c r="FFI42" s="180"/>
      <c r="FFJ42" s="180"/>
      <c r="FFK42" s="180"/>
      <c r="FFL42" s="180"/>
      <c r="FFM42" s="180"/>
      <c r="FFN42" s="180"/>
      <c r="FFO42" s="180"/>
      <c r="FFP42" s="180"/>
      <c r="FFQ42" s="180"/>
      <c r="FFR42" s="180"/>
      <c r="FFS42" s="180"/>
      <c r="FFT42" s="180"/>
      <c r="FFU42" s="180"/>
      <c r="FFV42" s="180"/>
      <c r="FFW42" s="180"/>
      <c r="FFX42" s="180"/>
      <c r="FFY42" s="180"/>
      <c r="FFZ42" s="180"/>
      <c r="FGA42" s="180"/>
      <c r="FGB42" s="180"/>
      <c r="FGC42" s="180"/>
      <c r="FGD42" s="180"/>
      <c r="FGE42" s="180"/>
      <c r="FGF42" s="180"/>
      <c r="FGG42" s="180"/>
      <c r="FGH42" s="180"/>
      <c r="FGI42" s="180"/>
      <c r="FGJ42" s="180"/>
      <c r="FGK42" s="180"/>
      <c r="FGL42" s="180"/>
      <c r="FGM42" s="180"/>
      <c r="FGN42" s="180"/>
      <c r="FGO42" s="180"/>
      <c r="FGP42" s="180"/>
      <c r="FGQ42" s="180"/>
      <c r="FGR42" s="180"/>
      <c r="FGS42" s="180"/>
      <c r="FGT42" s="180"/>
      <c r="FGU42" s="180"/>
      <c r="FGV42" s="180"/>
      <c r="FGW42" s="180"/>
      <c r="FGX42" s="180"/>
      <c r="FGY42" s="180"/>
      <c r="FGZ42" s="180"/>
      <c r="FHA42" s="180"/>
      <c r="FHB42" s="180"/>
      <c r="FHC42" s="180"/>
      <c r="FHD42" s="180"/>
      <c r="FHE42" s="180"/>
      <c r="FHF42" s="180"/>
      <c r="FHG42" s="180"/>
      <c r="FHH42" s="180"/>
      <c r="FHI42" s="180"/>
      <c r="FHJ42" s="180"/>
      <c r="FHK42" s="180"/>
      <c r="FHL42" s="180"/>
      <c r="FHM42" s="180"/>
      <c r="FHN42" s="180"/>
      <c r="FHO42" s="180"/>
      <c r="FHP42" s="180"/>
      <c r="FHQ42" s="180"/>
      <c r="FHR42" s="180"/>
      <c r="FHS42" s="180"/>
      <c r="FHT42" s="180"/>
      <c r="FHU42" s="180"/>
      <c r="FHV42" s="180"/>
      <c r="FHW42" s="180"/>
      <c r="FHX42" s="180"/>
      <c r="FHY42" s="180"/>
      <c r="FHZ42" s="180"/>
      <c r="FIA42" s="180"/>
      <c r="FIB42" s="180"/>
      <c r="FIC42" s="180"/>
      <c r="FID42" s="180"/>
      <c r="FIE42" s="180"/>
      <c r="FIF42" s="180"/>
      <c r="FIG42" s="180"/>
      <c r="FIH42" s="180"/>
      <c r="FII42" s="180"/>
      <c r="FIJ42" s="180"/>
      <c r="FIK42" s="180"/>
      <c r="FIL42" s="180"/>
      <c r="FIM42" s="180"/>
      <c r="FIN42" s="180"/>
      <c r="FIO42" s="180"/>
      <c r="FIP42" s="180"/>
      <c r="FIQ42" s="180"/>
      <c r="FIR42" s="180"/>
      <c r="FIS42" s="180"/>
      <c r="FIT42" s="180"/>
      <c r="FIU42" s="180"/>
      <c r="FIV42" s="180"/>
      <c r="FIW42" s="180"/>
      <c r="FIX42" s="180"/>
      <c r="FIY42" s="180"/>
      <c r="FIZ42" s="180"/>
      <c r="FJA42" s="180"/>
      <c r="FJB42" s="180"/>
      <c r="FJC42" s="180"/>
      <c r="FJD42" s="180"/>
      <c r="FJE42" s="180"/>
      <c r="FJF42" s="180"/>
      <c r="FJG42" s="180"/>
      <c r="FJH42" s="180"/>
      <c r="FJI42" s="180"/>
      <c r="FJJ42" s="180"/>
      <c r="FJK42" s="180"/>
      <c r="FJL42" s="180"/>
      <c r="FJM42" s="180"/>
      <c r="FJN42" s="180"/>
      <c r="FJO42" s="180"/>
      <c r="FJP42" s="180"/>
      <c r="FJQ42" s="180"/>
      <c r="FJR42" s="180"/>
      <c r="FJS42" s="180"/>
      <c r="FJT42" s="180"/>
      <c r="FJU42" s="180"/>
      <c r="FJV42" s="180"/>
      <c r="FJW42" s="180"/>
      <c r="FJX42" s="180"/>
      <c r="FJY42" s="180"/>
      <c r="FJZ42" s="180"/>
      <c r="FKA42" s="180"/>
      <c r="FKB42" s="180"/>
      <c r="FKC42" s="180"/>
      <c r="FKD42" s="180"/>
      <c r="FKE42" s="180"/>
      <c r="FKF42" s="180"/>
      <c r="FKG42" s="180"/>
      <c r="FKH42" s="180"/>
      <c r="FKI42" s="180"/>
      <c r="FKJ42" s="180"/>
      <c r="FKK42" s="180"/>
      <c r="FKL42" s="180"/>
      <c r="FKM42" s="180"/>
      <c r="FKN42" s="180"/>
      <c r="FKO42" s="180"/>
      <c r="FKP42" s="180"/>
      <c r="FKQ42" s="180"/>
      <c r="FKR42" s="180"/>
      <c r="FKS42" s="180"/>
      <c r="FKT42" s="180"/>
      <c r="FKU42" s="180"/>
      <c r="FKV42" s="180"/>
      <c r="FKW42" s="180"/>
      <c r="FKX42" s="180"/>
      <c r="FKY42" s="180"/>
      <c r="FKZ42" s="180"/>
      <c r="FLA42" s="180"/>
      <c r="FLB42" s="180"/>
      <c r="FLC42" s="180"/>
      <c r="FLD42" s="180"/>
      <c r="FLE42" s="180"/>
      <c r="FLF42" s="180"/>
      <c r="FLG42" s="180"/>
      <c r="FLH42" s="180"/>
      <c r="FLI42" s="180"/>
      <c r="FLJ42" s="180"/>
      <c r="FLK42" s="180"/>
      <c r="FLL42" s="180"/>
      <c r="FLM42" s="180"/>
      <c r="FLN42" s="180"/>
      <c r="FLO42" s="180"/>
      <c r="FLP42" s="180"/>
      <c r="FLQ42" s="180"/>
      <c r="FLR42" s="180"/>
      <c r="FLS42" s="180"/>
      <c r="FLT42" s="180"/>
      <c r="FLU42" s="180"/>
      <c r="FLV42" s="180"/>
      <c r="FLW42" s="180"/>
      <c r="FLX42" s="180"/>
      <c r="FLY42" s="180"/>
      <c r="FLZ42" s="180"/>
      <c r="FMA42" s="180"/>
      <c r="FMB42" s="180"/>
      <c r="FMC42" s="180"/>
      <c r="FMD42" s="180"/>
      <c r="FME42" s="180"/>
      <c r="FMF42" s="180"/>
      <c r="FMG42" s="180"/>
      <c r="FMH42" s="180"/>
      <c r="FMI42" s="180"/>
      <c r="FMJ42" s="180"/>
      <c r="FMK42" s="180"/>
      <c r="FML42" s="180"/>
      <c r="FMM42" s="180"/>
      <c r="FMN42" s="180"/>
      <c r="FMO42" s="180"/>
      <c r="FMP42" s="180"/>
      <c r="FMQ42" s="180"/>
      <c r="FMR42" s="180"/>
      <c r="FMS42" s="180"/>
      <c r="FMT42" s="180"/>
      <c r="FMU42" s="180"/>
      <c r="FMV42" s="180"/>
      <c r="FMW42" s="180"/>
      <c r="FMX42" s="180"/>
      <c r="FMY42" s="180"/>
      <c r="FMZ42" s="180"/>
      <c r="FNA42" s="180"/>
      <c r="FNB42" s="180"/>
      <c r="FNC42" s="180"/>
      <c r="FND42" s="180"/>
      <c r="FNE42" s="180"/>
      <c r="FNF42" s="180"/>
      <c r="FNG42" s="180"/>
      <c r="FNH42" s="180"/>
      <c r="FNI42" s="180"/>
      <c r="FNJ42" s="180"/>
      <c r="FNK42" s="180"/>
      <c r="FNL42" s="180"/>
      <c r="FNM42" s="180"/>
      <c r="FNN42" s="180"/>
      <c r="FNO42" s="180"/>
      <c r="FNP42" s="180"/>
      <c r="FNQ42" s="180"/>
      <c r="FNR42" s="180"/>
      <c r="FNS42" s="180"/>
      <c r="FNT42" s="180"/>
      <c r="FNU42" s="180"/>
      <c r="FNV42" s="180"/>
      <c r="FNW42" s="180"/>
      <c r="FNX42" s="180"/>
      <c r="FNY42" s="180"/>
      <c r="FNZ42" s="180"/>
      <c r="FOA42" s="180"/>
      <c r="FOB42" s="180"/>
      <c r="FOC42" s="180"/>
      <c r="FOD42" s="180"/>
      <c r="FOE42" s="180"/>
      <c r="FOF42" s="180"/>
      <c r="FOG42" s="180"/>
      <c r="FOH42" s="180"/>
      <c r="FOI42" s="180"/>
      <c r="FOJ42" s="180"/>
      <c r="FOK42" s="180"/>
      <c r="FOL42" s="180"/>
      <c r="FOM42" s="180"/>
      <c r="FON42" s="180"/>
      <c r="FOO42" s="180"/>
      <c r="FOP42" s="180"/>
      <c r="FOQ42" s="180"/>
      <c r="FOR42" s="180"/>
      <c r="FOS42" s="180"/>
      <c r="FOT42" s="180"/>
      <c r="FOU42" s="180"/>
      <c r="FOV42" s="180"/>
      <c r="FOW42" s="180"/>
      <c r="FOX42" s="180"/>
      <c r="FOY42" s="180"/>
      <c r="FOZ42" s="180"/>
      <c r="FPA42" s="180"/>
      <c r="FPB42" s="180"/>
      <c r="FPC42" s="180"/>
      <c r="FPD42" s="180"/>
      <c r="FPE42" s="180"/>
      <c r="FPF42" s="180"/>
      <c r="FPG42" s="180"/>
      <c r="FPH42" s="180"/>
      <c r="FPI42" s="180"/>
      <c r="FPJ42" s="180"/>
      <c r="FPK42" s="180"/>
      <c r="FPL42" s="180"/>
      <c r="FPM42" s="180"/>
      <c r="FPN42" s="180"/>
      <c r="FPO42" s="180"/>
      <c r="FPP42" s="180"/>
      <c r="FPQ42" s="180"/>
      <c r="FPR42" s="180"/>
      <c r="FPS42" s="180"/>
      <c r="FPT42" s="180"/>
      <c r="FPU42" s="180"/>
      <c r="FPV42" s="180"/>
      <c r="FPW42" s="180"/>
      <c r="FPX42" s="180"/>
      <c r="FPY42" s="180"/>
      <c r="FPZ42" s="180"/>
      <c r="FQA42" s="180"/>
      <c r="FQB42" s="180"/>
      <c r="FQC42" s="180"/>
      <c r="FQD42" s="180"/>
      <c r="FQE42" s="180"/>
      <c r="FQF42" s="180"/>
      <c r="FQG42" s="180"/>
      <c r="FQH42" s="180"/>
      <c r="FQI42" s="180"/>
      <c r="FQJ42" s="180"/>
      <c r="FQK42" s="180"/>
      <c r="FQL42" s="180"/>
      <c r="FQM42" s="180"/>
      <c r="FQN42" s="180"/>
      <c r="FQO42" s="180"/>
      <c r="FQP42" s="180"/>
      <c r="FQQ42" s="180"/>
      <c r="FQR42" s="180"/>
      <c r="FQS42" s="180"/>
      <c r="FQT42" s="180"/>
      <c r="FQU42" s="180"/>
      <c r="FQV42" s="180"/>
      <c r="FQW42" s="180"/>
      <c r="FQX42" s="180"/>
      <c r="FQY42" s="180"/>
      <c r="FQZ42" s="180"/>
      <c r="FRA42" s="180"/>
      <c r="FRB42" s="180"/>
      <c r="FRC42" s="180"/>
      <c r="FRD42" s="180"/>
      <c r="FRE42" s="180"/>
      <c r="FRF42" s="180"/>
      <c r="FRG42" s="180"/>
      <c r="FRH42" s="180"/>
      <c r="FRI42" s="180"/>
      <c r="FRJ42" s="180"/>
      <c r="FRK42" s="180"/>
      <c r="FRL42" s="180"/>
      <c r="FRM42" s="180"/>
      <c r="FRN42" s="180"/>
      <c r="FRO42" s="180"/>
      <c r="FRP42" s="180"/>
      <c r="FRQ42" s="180"/>
      <c r="FRR42" s="180"/>
      <c r="FRS42" s="180"/>
      <c r="FRT42" s="180"/>
      <c r="FRU42" s="180"/>
      <c r="FRV42" s="180"/>
      <c r="FRW42" s="180"/>
      <c r="FRX42" s="180"/>
      <c r="FRY42" s="180"/>
      <c r="FRZ42" s="180"/>
      <c r="FSA42" s="180"/>
      <c r="FSB42" s="180"/>
      <c r="FSC42" s="180"/>
      <c r="FSD42" s="180"/>
      <c r="FSE42" s="180"/>
      <c r="FSF42" s="180"/>
      <c r="FSG42" s="180"/>
      <c r="FSH42" s="180"/>
      <c r="FSI42" s="180"/>
      <c r="FSJ42" s="180"/>
      <c r="FSK42" s="180"/>
      <c r="FSL42" s="180"/>
      <c r="FSM42" s="180"/>
      <c r="FSN42" s="180"/>
      <c r="FSO42" s="180"/>
      <c r="FSP42" s="180"/>
      <c r="FSQ42" s="180"/>
      <c r="FSR42" s="180"/>
      <c r="FSS42" s="180"/>
      <c r="FST42" s="180"/>
      <c r="FSU42" s="180"/>
      <c r="FSV42" s="180"/>
      <c r="FSW42" s="180"/>
      <c r="FSX42" s="180"/>
      <c r="FSY42" s="180"/>
      <c r="FSZ42" s="180"/>
      <c r="FTA42" s="180"/>
      <c r="FTB42" s="180"/>
      <c r="FTC42" s="180"/>
      <c r="FTD42" s="180"/>
      <c r="FTE42" s="180"/>
      <c r="FTF42" s="180"/>
      <c r="FTG42" s="180"/>
      <c r="FTH42" s="180"/>
      <c r="FTI42" s="180"/>
      <c r="FTJ42" s="180"/>
      <c r="FTK42" s="180"/>
      <c r="FTL42" s="180"/>
      <c r="FTM42" s="180"/>
      <c r="FTN42" s="180"/>
      <c r="FTO42" s="180"/>
      <c r="FTP42" s="180"/>
      <c r="FTQ42" s="180"/>
      <c r="FTR42" s="180"/>
      <c r="FTS42" s="180"/>
      <c r="FTT42" s="180"/>
      <c r="FTU42" s="180"/>
      <c r="FTV42" s="180"/>
      <c r="FTW42" s="180"/>
      <c r="FTX42" s="180"/>
      <c r="FTY42" s="180"/>
      <c r="FTZ42" s="180"/>
      <c r="FUA42" s="180"/>
      <c r="FUB42" s="180"/>
      <c r="FUC42" s="180"/>
      <c r="FUD42" s="180"/>
      <c r="FUE42" s="180"/>
      <c r="FUF42" s="180"/>
      <c r="FUG42" s="180"/>
      <c r="FUH42" s="180"/>
      <c r="FUI42" s="180"/>
      <c r="FUJ42" s="180"/>
      <c r="FUK42" s="180"/>
      <c r="FUL42" s="180"/>
      <c r="FUM42" s="180"/>
      <c r="FUN42" s="180"/>
      <c r="FUO42" s="180"/>
      <c r="FUP42" s="180"/>
      <c r="FUQ42" s="180"/>
      <c r="FUR42" s="180"/>
      <c r="FUS42" s="180"/>
      <c r="FUT42" s="180"/>
      <c r="FUU42" s="180"/>
      <c r="FUV42" s="180"/>
      <c r="FUW42" s="180"/>
      <c r="FUX42" s="180"/>
      <c r="FUY42" s="180"/>
      <c r="FUZ42" s="180"/>
      <c r="FVA42" s="180"/>
      <c r="FVB42" s="180"/>
      <c r="FVC42" s="180"/>
      <c r="FVD42" s="180"/>
      <c r="FVE42" s="180"/>
      <c r="FVF42" s="180"/>
      <c r="FVG42" s="180"/>
      <c r="FVH42" s="180"/>
      <c r="FVI42" s="180"/>
      <c r="FVJ42" s="180"/>
      <c r="FVK42" s="180"/>
      <c r="FVL42" s="180"/>
      <c r="FVM42" s="180"/>
      <c r="FVN42" s="180"/>
      <c r="FVO42" s="180"/>
      <c r="FVP42" s="180"/>
      <c r="FVQ42" s="180"/>
      <c r="FVR42" s="180"/>
      <c r="FVS42" s="180"/>
      <c r="FVT42" s="180"/>
      <c r="FVU42" s="180"/>
      <c r="FVV42" s="180"/>
      <c r="FVW42" s="180"/>
      <c r="FVX42" s="180"/>
      <c r="FVY42" s="180"/>
      <c r="FVZ42" s="180"/>
      <c r="FWA42" s="180"/>
      <c r="FWB42" s="180"/>
      <c r="FWC42" s="180"/>
      <c r="FWD42" s="180"/>
      <c r="FWE42" s="180"/>
      <c r="FWF42" s="180"/>
      <c r="FWG42" s="180"/>
      <c r="FWH42" s="180"/>
      <c r="FWI42" s="180"/>
      <c r="FWJ42" s="180"/>
      <c r="FWK42" s="180"/>
      <c r="FWL42" s="180"/>
      <c r="FWM42" s="180"/>
      <c r="FWN42" s="180"/>
      <c r="FWO42" s="180"/>
      <c r="FWP42" s="180"/>
      <c r="FWQ42" s="180"/>
      <c r="FWR42" s="180"/>
      <c r="FWS42" s="180"/>
      <c r="FWT42" s="180"/>
      <c r="FWU42" s="180"/>
      <c r="FWV42" s="180"/>
      <c r="FWW42" s="180"/>
      <c r="FWX42" s="180"/>
      <c r="FWY42" s="180"/>
      <c r="FWZ42" s="180"/>
      <c r="FXA42" s="180"/>
      <c r="FXB42" s="180"/>
      <c r="FXC42" s="180"/>
      <c r="FXD42" s="180"/>
      <c r="FXE42" s="180"/>
      <c r="FXF42" s="180"/>
      <c r="FXG42" s="180"/>
      <c r="FXH42" s="180"/>
      <c r="FXI42" s="180"/>
      <c r="FXJ42" s="180"/>
      <c r="FXK42" s="180"/>
      <c r="FXL42" s="180"/>
      <c r="FXM42" s="180"/>
      <c r="FXN42" s="180"/>
      <c r="FXO42" s="180"/>
      <c r="FXP42" s="180"/>
      <c r="FXQ42" s="180"/>
      <c r="FXR42" s="180"/>
      <c r="FXS42" s="180"/>
      <c r="FXT42" s="180"/>
      <c r="FXU42" s="180"/>
      <c r="FXV42" s="180"/>
      <c r="FXW42" s="180"/>
      <c r="FXX42" s="180"/>
      <c r="FXY42" s="180"/>
      <c r="FXZ42" s="180"/>
      <c r="FYA42" s="180"/>
      <c r="FYB42" s="180"/>
      <c r="FYC42" s="180"/>
      <c r="FYD42" s="180"/>
      <c r="FYE42" s="180"/>
      <c r="FYF42" s="180"/>
      <c r="FYG42" s="180"/>
      <c r="FYH42" s="180"/>
      <c r="FYI42" s="180"/>
      <c r="FYJ42" s="180"/>
      <c r="FYK42" s="180"/>
      <c r="FYL42" s="180"/>
      <c r="FYM42" s="180"/>
      <c r="FYN42" s="180"/>
      <c r="FYO42" s="180"/>
      <c r="FYP42" s="180"/>
      <c r="FYQ42" s="180"/>
      <c r="FYR42" s="180"/>
      <c r="FYS42" s="180"/>
      <c r="FYT42" s="180"/>
      <c r="FYU42" s="180"/>
      <c r="FYV42" s="180"/>
      <c r="FYW42" s="180"/>
      <c r="FYX42" s="180"/>
      <c r="FYY42" s="180"/>
      <c r="FYZ42" s="180"/>
      <c r="FZA42" s="180"/>
      <c r="FZB42" s="180"/>
      <c r="FZC42" s="180"/>
      <c r="FZD42" s="180"/>
      <c r="FZE42" s="180"/>
      <c r="FZF42" s="180"/>
      <c r="FZG42" s="180"/>
      <c r="FZH42" s="180"/>
      <c r="FZI42" s="180"/>
      <c r="FZJ42" s="180"/>
      <c r="FZK42" s="180"/>
      <c r="FZL42" s="180"/>
      <c r="FZM42" s="180"/>
      <c r="FZN42" s="180"/>
      <c r="FZO42" s="180"/>
      <c r="FZP42" s="180"/>
      <c r="FZQ42" s="180"/>
      <c r="FZR42" s="180"/>
      <c r="FZS42" s="180"/>
      <c r="FZT42" s="180"/>
      <c r="FZU42" s="180"/>
      <c r="FZV42" s="180"/>
      <c r="FZW42" s="180"/>
      <c r="FZX42" s="180"/>
      <c r="FZY42" s="180"/>
      <c r="FZZ42" s="180"/>
      <c r="GAA42" s="180"/>
      <c r="GAB42" s="180"/>
      <c r="GAC42" s="180"/>
      <c r="GAD42" s="180"/>
      <c r="GAE42" s="180"/>
      <c r="GAF42" s="180"/>
      <c r="GAG42" s="180"/>
      <c r="GAH42" s="180"/>
      <c r="GAI42" s="180"/>
      <c r="GAJ42" s="180"/>
      <c r="GAK42" s="180"/>
      <c r="GAL42" s="180"/>
      <c r="GAM42" s="180"/>
      <c r="GAN42" s="180"/>
      <c r="GAO42" s="180"/>
      <c r="GAP42" s="180"/>
      <c r="GAQ42" s="180"/>
      <c r="GAR42" s="180"/>
      <c r="GAS42" s="180"/>
      <c r="GAT42" s="180"/>
      <c r="GAU42" s="180"/>
      <c r="GAV42" s="180"/>
      <c r="GAW42" s="180"/>
      <c r="GAX42" s="180"/>
      <c r="GAY42" s="180"/>
      <c r="GAZ42" s="180"/>
      <c r="GBA42" s="180"/>
      <c r="GBB42" s="180"/>
      <c r="GBC42" s="180"/>
      <c r="GBD42" s="180"/>
      <c r="GBE42" s="180"/>
      <c r="GBF42" s="180"/>
      <c r="GBG42" s="180"/>
      <c r="GBH42" s="180"/>
      <c r="GBI42" s="180"/>
      <c r="GBJ42" s="180"/>
      <c r="GBK42" s="180"/>
      <c r="GBL42" s="180"/>
      <c r="GBM42" s="180"/>
      <c r="GBN42" s="180"/>
      <c r="GBO42" s="180"/>
      <c r="GBP42" s="180"/>
      <c r="GBQ42" s="180"/>
      <c r="GBR42" s="180"/>
      <c r="GBS42" s="180"/>
      <c r="GBT42" s="180"/>
      <c r="GBU42" s="180"/>
      <c r="GBV42" s="180"/>
      <c r="GBW42" s="180"/>
      <c r="GBX42" s="180"/>
      <c r="GBY42" s="180"/>
      <c r="GBZ42" s="180"/>
      <c r="GCA42" s="180"/>
      <c r="GCB42" s="180"/>
      <c r="GCC42" s="180"/>
      <c r="GCD42" s="180"/>
      <c r="GCE42" s="180"/>
      <c r="GCF42" s="180"/>
      <c r="GCG42" s="180"/>
      <c r="GCH42" s="180"/>
      <c r="GCI42" s="180"/>
      <c r="GCJ42" s="180"/>
      <c r="GCK42" s="180"/>
      <c r="GCL42" s="180"/>
      <c r="GCM42" s="180"/>
      <c r="GCN42" s="180"/>
      <c r="GCO42" s="180"/>
      <c r="GCP42" s="180"/>
      <c r="GCQ42" s="180"/>
      <c r="GCR42" s="180"/>
      <c r="GCS42" s="180"/>
      <c r="GCT42" s="180"/>
      <c r="GCU42" s="180"/>
      <c r="GCV42" s="180"/>
      <c r="GCW42" s="180"/>
      <c r="GCX42" s="180"/>
      <c r="GCY42" s="180"/>
      <c r="GCZ42" s="180"/>
      <c r="GDA42" s="180"/>
      <c r="GDB42" s="180"/>
      <c r="GDC42" s="180"/>
      <c r="GDD42" s="180"/>
      <c r="GDE42" s="180"/>
      <c r="GDF42" s="180"/>
      <c r="GDG42" s="180"/>
      <c r="GDH42" s="180"/>
      <c r="GDI42" s="180"/>
      <c r="GDJ42" s="180"/>
      <c r="GDK42" s="180"/>
      <c r="GDL42" s="180"/>
      <c r="GDM42" s="180"/>
      <c r="GDN42" s="180"/>
      <c r="GDO42" s="180"/>
      <c r="GDP42" s="180"/>
      <c r="GDQ42" s="180"/>
      <c r="GDR42" s="180"/>
      <c r="GDS42" s="180"/>
      <c r="GDT42" s="180"/>
      <c r="GDU42" s="180"/>
      <c r="GDV42" s="180"/>
      <c r="GDW42" s="180"/>
      <c r="GDX42" s="180"/>
      <c r="GDY42" s="180"/>
      <c r="GDZ42" s="180"/>
      <c r="GEA42" s="180"/>
      <c r="GEB42" s="180"/>
      <c r="GEC42" s="180"/>
      <c r="GED42" s="180"/>
      <c r="GEE42" s="180"/>
      <c r="GEF42" s="180"/>
      <c r="GEG42" s="180"/>
      <c r="GEH42" s="180"/>
      <c r="GEI42" s="180"/>
      <c r="GEJ42" s="180"/>
      <c r="GEK42" s="180"/>
      <c r="GEL42" s="180"/>
      <c r="GEM42" s="180"/>
      <c r="GEN42" s="180"/>
      <c r="GEO42" s="180"/>
      <c r="GEP42" s="180"/>
      <c r="GEQ42" s="180"/>
      <c r="GER42" s="180"/>
      <c r="GES42" s="180"/>
      <c r="GET42" s="180"/>
      <c r="GEU42" s="180"/>
      <c r="GEV42" s="180"/>
      <c r="GEW42" s="180"/>
      <c r="GEX42" s="180"/>
      <c r="GEY42" s="180"/>
      <c r="GEZ42" s="180"/>
      <c r="GFA42" s="180"/>
      <c r="GFB42" s="180"/>
      <c r="GFC42" s="180"/>
      <c r="GFD42" s="180"/>
      <c r="GFE42" s="180"/>
      <c r="GFF42" s="180"/>
      <c r="GFG42" s="180"/>
      <c r="GFH42" s="180"/>
      <c r="GFI42" s="180"/>
      <c r="GFJ42" s="180"/>
      <c r="GFK42" s="180"/>
      <c r="GFL42" s="180"/>
      <c r="GFM42" s="180"/>
      <c r="GFN42" s="180"/>
      <c r="GFO42" s="180"/>
      <c r="GFP42" s="180"/>
      <c r="GFQ42" s="180"/>
      <c r="GFR42" s="180"/>
      <c r="GFS42" s="180"/>
      <c r="GFT42" s="180"/>
      <c r="GFU42" s="180"/>
      <c r="GFV42" s="180"/>
      <c r="GFW42" s="180"/>
      <c r="GFX42" s="180"/>
      <c r="GFY42" s="180"/>
      <c r="GFZ42" s="180"/>
      <c r="GGA42" s="180"/>
      <c r="GGB42" s="180"/>
      <c r="GGC42" s="180"/>
      <c r="GGD42" s="180"/>
      <c r="GGE42" s="180"/>
      <c r="GGF42" s="180"/>
      <c r="GGG42" s="180"/>
      <c r="GGH42" s="180"/>
      <c r="GGI42" s="180"/>
      <c r="GGJ42" s="180"/>
      <c r="GGK42" s="180"/>
      <c r="GGL42" s="180"/>
      <c r="GGM42" s="180"/>
      <c r="GGN42" s="180"/>
      <c r="GGO42" s="180"/>
      <c r="GGP42" s="180"/>
      <c r="GGQ42" s="180"/>
      <c r="GGR42" s="180"/>
      <c r="GGS42" s="180"/>
      <c r="GGT42" s="180"/>
      <c r="GGU42" s="180"/>
      <c r="GGV42" s="180"/>
      <c r="GGW42" s="180"/>
      <c r="GGX42" s="180"/>
      <c r="GGY42" s="180"/>
      <c r="GGZ42" s="180"/>
      <c r="GHA42" s="180"/>
      <c r="GHB42" s="180"/>
      <c r="GHC42" s="180"/>
      <c r="GHD42" s="180"/>
      <c r="GHE42" s="180"/>
      <c r="GHF42" s="180"/>
      <c r="GHG42" s="180"/>
      <c r="GHH42" s="180"/>
      <c r="GHI42" s="180"/>
      <c r="GHJ42" s="180"/>
      <c r="GHK42" s="180"/>
      <c r="GHL42" s="180"/>
      <c r="GHM42" s="180"/>
      <c r="GHN42" s="180"/>
      <c r="GHO42" s="180"/>
      <c r="GHP42" s="180"/>
      <c r="GHQ42" s="180"/>
      <c r="GHR42" s="180"/>
      <c r="GHS42" s="180"/>
      <c r="GHT42" s="180"/>
      <c r="GHU42" s="180"/>
      <c r="GHV42" s="180"/>
      <c r="GHW42" s="180"/>
      <c r="GHX42" s="180"/>
      <c r="GHY42" s="180"/>
      <c r="GHZ42" s="180"/>
      <c r="GIA42" s="180"/>
      <c r="GIB42" s="180"/>
      <c r="GIC42" s="180"/>
      <c r="GID42" s="180"/>
      <c r="GIE42" s="180"/>
      <c r="GIF42" s="180"/>
      <c r="GIG42" s="180"/>
      <c r="GIH42" s="180"/>
      <c r="GII42" s="180"/>
      <c r="GIJ42" s="180"/>
      <c r="GIK42" s="180"/>
      <c r="GIL42" s="180"/>
      <c r="GIM42" s="180"/>
      <c r="GIN42" s="180"/>
      <c r="GIO42" s="180"/>
      <c r="GIP42" s="180"/>
      <c r="GIQ42" s="180"/>
      <c r="GIR42" s="180"/>
      <c r="GIS42" s="180"/>
      <c r="GIT42" s="180"/>
      <c r="GIU42" s="180"/>
      <c r="GIV42" s="180"/>
      <c r="GIW42" s="180"/>
      <c r="GIX42" s="180"/>
      <c r="GIY42" s="180"/>
      <c r="GIZ42" s="180"/>
      <c r="GJA42" s="180"/>
      <c r="GJB42" s="180"/>
      <c r="GJC42" s="180"/>
      <c r="GJD42" s="180"/>
      <c r="GJE42" s="180"/>
      <c r="GJF42" s="180"/>
      <c r="GJG42" s="180"/>
      <c r="GJH42" s="180"/>
      <c r="GJI42" s="180"/>
      <c r="GJJ42" s="180"/>
      <c r="GJK42" s="180"/>
      <c r="GJL42" s="180"/>
      <c r="GJM42" s="180"/>
      <c r="GJN42" s="180"/>
      <c r="GJO42" s="180"/>
      <c r="GJP42" s="180"/>
      <c r="GJQ42" s="180"/>
      <c r="GJR42" s="180"/>
      <c r="GJS42" s="180"/>
      <c r="GJT42" s="180"/>
      <c r="GJU42" s="180"/>
      <c r="GJV42" s="180"/>
      <c r="GJW42" s="180"/>
      <c r="GJX42" s="180"/>
      <c r="GJY42" s="180"/>
      <c r="GJZ42" s="180"/>
      <c r="GKA42" s="180"/>
      <c r="GKB42" s="180"/>
      <c r="GKC42" s="180"/>
      <c r="GKD42" s="180"/>
      <c r="GKE42" s="180"/>
      <c r="GKF42" s="180"/>
      <c r="GKG42" s="180"/>
      <c r="GKH42" s="180"/>
      <c r="GKI42" s="180"/>
      <c r="GKJ42" s="180"/>
      <c r="GKK42" s="180"/>
      <c r="GKL42" s="180"/>
      <c r="GKM42" s="180"/>
      <c r="GKN42" s="180"/>
      <c r="GKO42" s="180"/>
      <c r="GKP42" s="180"/>
      <c r="GKQ42" s="180"/>
      <c r="GKR42" s="180"/>
      <c r="GKS42" s="180"/>
      <c r="GKT42" s="180"/>
      <c r="GKU42" s="180"/>
      <c r="GKV42" s="180"/>
      <c r="GKW42" s="180"/>
      <c r="GKX42" s="180"/>
      <c r="GKY42" s="180"/>
      <c r="GKZ42" s="180"/>
      <c r="GLA42" s="180"/>
      <c r="GLB42" s="180"/>
      <c r="GLC42" s="180"/>
      <c r="GLD42" s="180"/>
      <c r="GLE42" s="180"/>
      <c r="GLF42" s="180"/>
      <c r="GLG42" s="180"/>
      <c r="GLH42" s="180"/>
      <c r="GLI42" s="180"/>
      <c r="GLJ42" s="180"/>
      <c r="GLK42" s="180"/>
      <c r="GLL42" s="180"/>
      <c r="GLM42" s="180"/>
      <c r="GLN42" s="180"/>
      <c r="GLO42" s="180"/>
      <c r="GLP42" s="180"/>
      <c r="GLQ42" s="180"/>
      <c r="GLR42" s="180"/>
      <c r="GLS42" s="180"/>
      <c r="GLT42" s="180"/>
      <c r="GLU42" s="180"/>
      <c r="GLV42" s="180"/>
      <c r="GLW42" s="180"/>
      <c r="GLX42" s="180"/>
      <c r="GLY42" s="180"/>
      <c r="GLZ42" s="180"/>
      <c r="GMA42" s="180"/>
      <c r="GMB42" s="180"/>
      <c r="GMC42" s="180"/>
      <c r="GMD42" s="180"/>
      <c r="GME42" s="180"/>
      <c r="GMF42" s="180"/>
      <c r="GMG42" s="180"/>
      <c r="GMH42" s="180"/>
      <c r="GMI42" s="180"/>
      <c r="GMJ42" s="180"/>
      <c r="GMK42" s="180"/>
      <c r="GML42" s="180"/>
      <c r="GMM42" s="180"/>
      <c r="GMN42" s="180"/>
      <c r="GMO42" s="180"/>
      <c r="GMP42" s="180"/>
      <c r="GMQ42" s="180"/>
      <c r="GMR42" s="180"/>
      <c r="GMS42" s="180"/>
      <c r="GMT42" s="180"/>
      <c r="GMU42" s="180"/>
      <c r="GMV42" s="180"/>
      <c r="GMW42" s="180"/>
      <c r="GMX42" s="180"/>
      <c r="GMY42" s="180"/>
      <c r="GMZ42" s="180"/>
      <c r="GNA42" s="180"/>
      <c r="GNB42" s="180"/>
      <c r="GNC42" s="180"/>
      <c r="GND42" s="180"/>
      <c r="GNE42" s="180"/>
      <c r="GNF42" s="180"/>
      <c r="GNG42" s="180"/>
      <c r="GNH42" s="180"/>
      <c r="GNI42" s="180"/>
      <c r="GNJ42" s="180"/>
      <c r="GNK42" s="180"/>
      <c r="GNL42" s="180"/>
      <c r="GNM42" s="180"/>
      <c r="GNN42" s="180"/>
      <c r="GNO42" s="180"/>
      <c r="GNP42" s="180"/>
      <c r="GNQ42" s="180"/>
      <c r="GNR42" s="180"/>
      <c r="GNS42" s="180"/>
      <c r="GNT42" s="180"/>
      <c r="GNU42" s="180"/>
      <c r="GNV42" s="180"/>
      <c r="GNW42" s="180"/>
      <c r="GNX42" s="180"/>
      <c r="GNY42" s="180"/>
      <c r="GNZ42" s="180"/>
      <c r="GOA42" s="180"/>
      <c r="GOB42" s="180"/>
      <c r="GOC42" s="180"/>
      <c r="GOD42" s="180"/>
      <c r="GOE42" s="180"/>
      <c r="GOF42" s="180"/>
      <c r="GOG42" s="180"/>
      <c r="GOH42" s="180"/>
      <c r="GOI42" s="180"/>
      <c r="GOJ42" s="180"/>
      <c r="GOK42" s="180"/>
      <c r="GOL42" s="180"/>
      <c r="GOM42" s="180"/>
      <c r="GON42" s="180"/>
      <c r="GOO42" s="180"/>
      <c r="GOP42" s="180"/>
      <c r="GOQ42" s="180"/>
      <c r="GOR42" s="180"/>
      <c r="GOS42" s="180"/>
      <c r="GOT42" s="180"/>
      <c r="GOU42" s="180"/>
      <c r="GOV42" s="180"/>
      <c r="GOW42" s="180"/>
      <c r="GOX42" s="180"/>
      <c r="GOY42" s="180"/>
      <c r="GOZ42" s="180"/>
      <c r="GPA42" s="180"/>
      <c r="GPB42" s="180"/>
      <c r="GPC42" s="180"/>
      <c r="GPD42" s="180"/>
      <c r="GPE42" s="180"/>
      <c r="GPF42" s="180"/>
      <c r="GPG42" s="180"/>
      <c r="GPH42" s="180"/>
      <c r="GPI42" s="180"/>
      <c r="GPJ42" s="180"/>
      <c r="GPK42" s="180"/>
      <c r="GPL42" s="180"/>
      <c r="GPM42" s="180"/>
      <c r="GPN42" s="180"/>
      <c r="GPO42" s="180"/>
      <c r="GPP42" s="180"/>
      <c r="GPQ42" s="180"/>
      <c r="GPR42" s="180"/>
      <c r="GPS42" s="180"/>
      <c r="GPT42" s="180"/>
      <c r="GPU42" s="180"/>
      <c r="GPV42" s="180"/>
      <c r="GPW42" s="180"/>
      <c r="GPX42" s="180"/>
      <c r="GPY42" s="180"/>
      <c r="GPZ42" s="180"/>
      <c r="GQA42" s="180"/>
      <c r="GQB42" s="180"/>
      <c r="GQC42" s="180"/>
      <c r="GQD42" s="180"/>
      <c r="GQE42" s="180"/>
      <c r="GQF42" s="180"/>
      <c r="GQG42" s="180"/>
      <c r="GQH42" s="180"/>
      <c r="GQI42" s="180"/>
      <c r="GQJ42" s="180"/>
      <c r="GQK42" s="180"/>
      <c r="GQL42" s="180"/>
      <c r="GQM42" s="180"/>
      <c r="GQN42" s="180"/>
      <c r="GQO42" s="180"/>
      <c r="GQP42" s="180"/>
      <c r="GQQ42" s="180"/>
      <c r="GQR42" s="180"/>
      <c r="GQS42" s="180"/>
      <c r="GQT42" s="180"/>
      <c r="GQU42" s="180"/>
      <c r="GQV42" s="180"/>
      <c r="GQW42" s="180"/>
      <c r="GQX42" s="180"/>
      <c r="GQY42" s="180"/>
      <c r="GQZ42" s="180"/>
      <c r="GRA42" s="180"/>
      <c r="GRB42" s="180"/>
      <c r="GRC42" s="180"/>
      <c r="GRD42" s="180"/>
      <c r="GRE42" s="180"/>
      <c r="GRF42" s="180"/>
      <c r="GRG42" s="180"/>
      <c r="GRH42" s="180"/>
      <c r="GRI42" s="180"/>
      <c r="GRJ42" s="180"/>
      <c r="GRK42" s="180"/>
      <c r="GRL42" s="180"/>
      <c r="GRM42" s="180"/>
      <c r="GRN42" s="180"/>
      <c r="GRO42" s="180"/>
      <c r="GRP42" s="180"/>
      <c r="GRQ42" s="180"/>
      <c r="GRR42" s="180"/>
      <c r="GRS42" s="180"/>
      <c r="GRT42" s="180"/>
      <c r="GRU42" s="180"/>
      <c r="GRV42" s="180"/>
      <c r="GRW42" s="180"/>
      <c r="GRX42" s="180"/>
      <c r="GRY42" s="180"/>
      <c r="GRZ42" s="180"/>
      <c r="GSA42" s="180"/>
      <c r="GSB42" s="180"/>
      <c r="GSC42" s="180"/>
      <c r="GSD42" s="180"/>
      <c r="GSE42" s="180"/>
      <c r="GSF42" s="180"/>
      <c r="GSG42" s="180"/>
      <c r="GSH42" s="180"/>
      <c r="GSI42" s="180"/>
      <c r="GSJ42" s="180"/>
      <c r="GSK42" s="180"/>
      <c r="GSL42" s="180"/>
      <c r="GSM42" s="180"/>
      <c r="GSN42" s="180"/>
      <c r="GSO42" s="180"/>
      <c r="GSP42" s="180"/>
      <c r="GSQ42" s="180"/>
      <c r="GSR42" s="180"/>
      <c r="GSS42" s="180"/>
      <c r="GST42" s="180"/>
      <c r="GSU42" s="180"/>
      <c r="GSV42" s="180"/>
      <c r="GSW42" s="180"/>
      <c r="GSX42" s="180"/>
      <c r="GSY42" s="180"/>
      <c r="GSZ42" s="180"/>
      <c r="GTA42" s="180"/>
      <c r="GTB42" s="180"/>
      <c r="GTC42" s="180"/>
      <c r="GTD42" s="180"/>
      <c r="GTE42" s="180"/>
      <c r="GTF42" s="180"/>
      <c r="GTG42" s="180"/>
      <c r="GTH42" s="180"/>
      <c r="GTI42" s="180"/>
      <c r="GTJ42" s="180"/>
      <c r="GTK42" s="180"/>
      <c r="GTL42" s="180"/>
      <c r="GTM42" s="180"/>
      <c r="GTN42" s="180"/>
      <c r="GTO42" s="180"/>
      <c r="GTP42" s="180"/>
      <c r="GTQ42" s="180"/>
      <c r="GTR42" s="180"/>
      <c r="GTS42" s="180"/>
      <c r="GTT42" s="180"/>
      <c r="GTU42" s="180"/>
      <c r="GTV42" s="180"/>
      <c r="GTW42" s="180"/>
      <c r="GTX42" s="180"/>
      <c r="GTY42" s="180"/>
      <c r="GTZ42" s="180"/>
      <c r="GUA42" s="180"/>
      <c r="GUB42" s="180"/>
      <c r="GUC42" s="180"/>
      <c r="GUD42" s="180"/>
      <c r="GUE42" s="180"/>
      <c r="GUF42" s="180"/>
      <c r="GUG42" s="180"/>
      <c r="GUH42" s="180"/>
      <c r="GUI42" s="180"/>
      <c r="GUJ42" s="180"/>
      <c r="GUK42" s="180"/>
      <c r="GUL42" s="180"/>
      <c r="GUM42" s="180"/>
      <c r="GUN42" s="180"/>
      <c r="GUO42" s="180"/>
      <c r="GUP42" s="180"/>
      <c r="GUQ42" s="180"/>
      <c r="GUR42" s="180"/>
      <c r="GUS42" s="180"/>
      <c r="GUT42" s="180"/>
      <c r="GUU42" s="180"/>
      <c r="GUV42" s="180"/>
      <c r="GUW42" s="180"/>
      <c r="GUX42" s="180"/>
      <c r="GUY42" s="180"/>
      <c r="GUZ42" s="180"/>
      <c r="GVA42" s="180"/>
      <c r="GVB42" s="180"/>
      <c r="GVC42" s="180"/>
      <c r="GVD42" s="180"/>
      <c r="GVE42" s="180"/>
      <c r="GVF42" s="180"/>
      <c r="GVG42" s="180"/>
      <c r="GVH42" s="180"/>
      <c r="GVI42" s="180"/>
      <c r="GVJ42" s="180"/>
      <c r="GVK42" s="180"/>
      <c r="GVL42" s="180"/>
      <c r="GVM42" s="180"/>
      <c r="GVN42" s="180"/>
      <c r="GVO42" s="180"/>
      <c r="GVP42" s="180"/>
      <c r="GVQ42" s="180"/>
      <c r="GVR42" s="180"/>
      <c r="GVS42" s="180"/>
      <c r="GVT42" s="180"/>
      <c r="GVU42" s="180"/>
      <c r="GVV42" s="180"/>
      <c r="GVW42" s="180"/>
      <c r="GVX42" s="180"/>
      <c r="GVY42" s="180"/>
      <c r="GVZ42" s="180"/>
      <c r="GWA42" s="180"/>
      <c r="GWB42" s="180"/>
      <c r="GWC42" s="180"/>
      <c r="GWD42" s="180"/>
      <c r="GWE42" s="180"/>
      <c r="GWF42" s="180"/>
      <c r="GWG42" s="180"/>
      <c r="GWH42" s="180"/>
      <c r="GWI42" s="180"/>
      <c r="GWJ42" s="180"/>
      <c r="GWK42" s="180"/>
      <c r="GWL42" s="180"/>
      <c r="GWM42" s="180"/>
      <c r="GWN42" s="180"/>
      <c r="GWO42" s="180"/>
      <c r="GWP42" s="180"/>
      <c r="GWQ42" s="180"/>
      <c r="GWR42" s="180"/>
      <c r="GWS42" s="180"/>
      <c r="GWT42" s="180"/>
      <c r="GWU42" s="180"/>
      <c r="GWV42" s="180"/>
      <c r="GWW42" s="180"/>
      <c r="GWX42" s="180"/>
      <c r="GWY42" s="180"/>
      <c r="GWZ42" s="180"/>
      <c r="GXA42" s="180"/>
      <c r="GXB42" s="180"/>
      <c r="GXC42" s="180"/>
      <c r="GXD42" s="180"/>
      <c r="GXE42" s="180"/>
      <c r="GXF42" s="180"/>
      <c r="GXG42" s="180"/>
      <c r="GXH42" s="180"/>
      <c r="GXI42" s="180"/>
      <c r="GXJ42" s="180"/>
      <c r="GXK42" s="180"/>
      <c r="GXL42" s="180"/>
      <c r="GXM42" s="180"/>
      <c r="GXN42" s="180"/>
      <c r="GXO42" s="180"/>
      <c r="GXP42" s="180"/>
      <c r="GXQ42" s="180"/>
      <c r="GXR42" s="180"/>
      <c r="GXS42" s="180"/>
      <c r="GXT42" s="180"/>
      <c r="GXU42" s="180"/>
      <c r="GXV42" s="180"/>
      <c r="GXW42" s="180"/>
      <c r="GXX42" s="180"/>
      <c r="GXY42" s="180"/>
      <c r="GXZ42" s="180"/>
      <c r="GYA42" s="180"/>
      <c r="GYB42" s="180"/>
      <c r="GYC42" s="180"/>
      <c r="GYD42" s="180"/>
      <c r="GYE42" s="180"/>
      <c r="GYF42" s="180"/>
      <c r="GYG42" s="180"/>
      <c r="GYH42" s="180"/>
      <c r="GYI42" s="180"/>
      <c r="GYJ42" s="180"/>
      <c r="GYK42" s="180"/>
      <c r="GYL42" s="180"/>
      <c r="GYM42" s="180"/>
      <c r="GYN42" s="180"/>
      <c r="GYO42" s="180"/>
      <c r="GYP42" s="180"/>
      <c r="GYQ42" s="180"/>
      <c r="GYR42" s="180"/>
      <c r="GYS42" s="180"/>
      <c r="GYT42" s="180"/>
      <c r="GYU42" s="180"/>
      <c r="GYV42" s="180"/>
      <c r="GYW42" s="180"/>
      <c r="GYX42" s="180"/>
      <c r="GYY42" s="180"/>
      <c r="GYZ42" s="180"/>
      <c r="GZA42" s="180"/>
      <c r="GZB42" s="180"/>
      <c r="GZC42" s="180"/>
      <c r="GZD42" s="180"/>
      <c r="GZE42" s="180"/>
      <c r="GZF42" s="180"/>
      <c r="GZG42" s="180"/>
      <c r="GZH42" s="180"/>
      <c r="GZI42" s="180"/>
      <c r="GZJ42" s="180"/>
      <c r="GZK42" s="180"/>
      <c r="GZL42" s="180"/>
      <c r="GZM42" s="180"/>
      <c r="GZN42" s="180"/>
      <c r="GZO42" s="180"/>
      <c r="GZP42" s="180"/>
      <c r="GZQ42" s="180"/>
      <c r="GZR42" s="180"/>
      <c r="GZS42" s="180"/>
      <c r="GZT42" s="180"/>
      <c r="GZU42" s="180"/>
      <c r="GZV42" s="180"/>
      <c r="GZW42" s="180"/>
      <c r="GZX42" s="180"/>
      <c r="GZY42" s="180"/>
      <c r="GZZ42" s="180"/>
      <c r="HAA42" s="180"/>
      <c r="HAB42" s="180"/>
      <c r="HAC42" s="180"/>
      <c r="HAD42" s="180"/>
      <c r="HAE42" s="180"/>
      <c r="HAF42" s="180"/>
      <c r="HAG42" s="180"/>
      <c r="HAH42" s="180"/>
      <c r="HAI42" s="180"/>
      <c r="HAJ42" s="180"/>
      <c r="HAK42" s="180"/>
      <c r="HAL42" s="180"/>
      <c r="HAM42" s="180"/>
      <c r="HAN42" s="180"/>
      <c r="HAO42" s="180"/>
      <c r="HAP42" s="180"/>
      <c r="HAQ42" s="180"/>
      <c r="HAR42" s="180"/>
      <c r="HAS42" s="180"/>
      <c r="HAT42" s="180"/>
      <c r="HAU42" s="180"/>
      <c r="HAV42" s="180"/>
      <c r="HAW42" s="180"/>
      <c r="HAX42" s="180"/>
      <c r="HAY42" s="180"/>
      <c r="HAZ42" s="180"/>
      <c r="HBA42" s="180"/>
      <c r="HBB42" s="180"/>
      <c r="HBC42" s="180"/>
      <c r="HBD42" s="180"/>
      <c r="HBE42" s="180"/>
      <c r="HBF42" s="180"/>
      <c r="HBG42" s="180"/>
      <c r="HBH42" s="180"/>
      <c r="HBI42" s="180"/>
      <c r="HBJ42" s="180"/>
      <c r="HBK42" s="180"/>
      <c r="HBL42" s="180"/>
      <c r="HBM42" s="180"/>
      <c r="HBN42" s="180"/>
      <c r="HBO42" s="180"/>
      <c r="HBP42" s="180"/>
      <c r="HBQ42" s="180"/>
      <c r="HBR42" s="180"/>
      <c r="HBS42" s="180"/>
      <c r="HBT42" s="180"/>
      <c r="HBU42" s="180"/>
      <c r="HBV42" s="180"/>
      <c r="HBW42" s="180"/>
      <c r="HBX42" s="180"/>
      <c r="HBY42" s="180"/>
      <c r="HBZ42" s="180"/>
      <c r="HCA42" s="180"/>
      <c r="HCB42" s="180"/>
      <c r="HCC42" s="180"/>
      <c r="HCD42" s="180"/>
      <c r="HCE42" s="180"/>
      <c r="HCF42" s="180"/>
      <c r="HCG42" s="180"/>
      <c r="HCH42" s="180"/>
      <c r="HCI42" s="180"/>
      <c r="HCJ42" s="180"/>
      <c r="HCK42" s="180"/>
      <c r="HCL42" s="180"/>
      <c r="HCM42" s="180"/>
      <c r="HCN42" s="180"/>
      <c r="HCO42" s="180"/>
      <c r="HCP42" s="180"/>
      <c r="HCQ42" s="180"/>
      <c r="HCR42" s="180"/>
      <c r="HCS42" s="180"/>
      <c r="HCT42" s="180"/>
      <c r="HCU42" s="180"/>
      <c r="HCV42" s="180"/>
      <c r="HCW42" s="180"/>
      <c r="HCX42" s="180"/>
      <c r="HCY42" s="180"/>
      <c r="HCZ42" s="180"/>
      <c r="HDA42" s="180"/>
      <c r="HDB42" s="180"/>
      <c r="HDC42" s="180"/>
      <c r="HDD42" s="180"/>
      <c r="HDE42" s="180"/>
      <c r="HDF42" s="180"/>
      <c r="HDG42" s="180"/>
      <c r="HDH42" s="180"/>
      <c r="HDI42" s="180"/>
      <c r="HDJ42" s="180"/>
      <c r="HDK42" s="180"/>
      <c r="HDL42" s="180"/>
      <c r="HDM42" s="180"/>
      <c r="HDN42" s="180"/>
      <c r="HDO42" s="180"/>
      <c r="HDP42" s="180"/>
      <c r="HDQ42" s="180"/>
      <c r="HDR42" s="180"/>
      <c r="HDS42" s="180"/>
      <c r="HDT42" s="180"/>
      <c r="HDU42" s="180"/>
      <c r="HDV42" s="180"/>
      <c r="HDW42" s="180"/>
      <c r="HDX42" s="180"/>
      <c r="HDY42" s="180"/>
      <c r="HDZ42" s="180"/>
      <c r="HEA42" s="180"/>
      <c r="HEB42" s="180"/>
      <c r="HEC42" s="180"/>
      <c r="HED42" s="180"/>
      <c r="HEE42" s="180"/>
      <c r="HEF42" s="180"/>
      <c r="HEG42" s="180"/>
      <c r="HEH42" s="180"/>
      <c r="HEI42" s="180"/>
      <c r="HEJ42" s="180"/>
      <c r="HEK42" s="180"/>
      <c r="HEL42" s="180"/>
      <c r="HEM42" s="180"/>
      <c r="HEN42" s="180"/>
      <c r="HEO42" s="180"/>
      <c r="HEP42" s="180"/>
      <c r="HEQ42" s="180"/>
      <c r="HER42" s="180"/>
      <c r="HES42" s="180"/>
      <c r="HET42" s="180"/>
      <c r="HEU42" s="180"/>
      <c r="HEV42" s="180"/>
      <c r="HEW42" s="180"/>
      <c r="HEX42" s="180"/>
      <c r="HEY42" s="180"/>
      <c r="HEZ42" s="180"/>
      <c r="HFA42" s="180"/>
      <c r="HFB42" s="180"/>
      <c r="HFC42" s="180"/>
      <c r="HFD42" s="180"/>
      <c r="HFE42" s="180"/>
      <c r="HFF42" s="180"/>
      <c r="HFG42" s="180"/>
      <c r="HFH42" s="180"/>
      <c r="HFI42" s="180"/>
      <c r="HFJ42" s="180"/>
      <c r="HFK42" s="180"/>
      <c r="HFL42" s="180"/>
      <c r="HFM42" s="180"/>
      <c r="HFN42" s="180"/>
      <c r="HFO42" s="180"/>
      <c r="HFP42" s="180"/>
      <c r="HFQ42" s="180"/>
      <c r="HFR42" s="180"/>
      <c r="HFS42" s="180"/>
      <c r="HFT42" s="180"/>
      <c r="HFU42" s="180"/>
      <c r="HFV42" s="180"/>
      <c r="HFW42" s="180"/>
      <c r="HFX42" s="180"/>
      <c r="HFY42" s="180"/>
      <c r="HFZ42" s="180"/>
      <c r="HGA42" s="180"/>
      <c r="HGB42" s="180"/>
      <c r="HGC42" s="180"/>
      <c r="HGD42" s="180"/>
      <c r="HGE42" s="180"/>
      <c r="HGF42" s="180"/>
      <c r="HGG42" s="180"/>
      <c r="HGH42" s="180"/>
      <c r="HGI42" s="180"/>
      <c r="HGJ42" s="180"/>
      <c r="HGK42" s="180"/>
      <c r="HGL42" s="180"/>
      <c r="HGM42" s="180"/>
      <c r="HGN42" s="180"/>
      <c r="HGO42" s="180"/>
      <c r="HGP42" s="180"/>
      <c r="HGQ42" s="180"/>
      <c r="HGR42" s="180"/>
      <c r="HGS42" s="180"/>
      <c r="HGT42" s="180"/>
      <c r="HGU42" s="180"/>
      <c r="HGV42" s="180"/>
      <c r="HGW42" s="180"/>
      <c r="HGX42" s="180"/>
      <c r="HGY42" s="180"/>
      <c r="HGZ42" s="180"/>
      <c r="HHA42" s="180"/>
      <c r="HHB42" s="180"/>
      <c r="HHC42" s="180"/>
      <c r="HHD42" s="180"/>
      <c r="HHE42" s="180"/>
      <c r="HHF42" s="180"/>
      <c r="HHG42" s="180"/>
      <c r="HHH42" s="180"/>
      <c r="HHI42" s="180"/>
      <c r="HHJ42" s="180"/>
      <c r="HHK42" s="180"/>
      <c r="HHL42" s="180"/>
      <c r="HHM42" s="180"/>
      <c r="HHN42" s="180"/>
      <c r="HHO42" s="180"/>
      <c r="HHP42" s="180"/>
      <c r="HHQ42" s="180"/>
      <c r="HHR42" s="180"/>
      <c r="HHS42" s="180"/>
      <c r="HHT42" s="180"/>
      <c r="HHU42" s="180"/>
      <c r="HHV42" s="180"/>
      <c r="HHW42" s="180"/>
      <c r="HHX42" s="180"/>
      <c r="HHY42" s="180"/>
      <c r="HHZ42" s="180"/>
      <c r="HIA42" s="180"/>
      <c r="HIB42" s="180"/>
      <c r="HIC42" s="180"/>
      <c r="HID42" s="180"/>
      <c r="HIE42" s="180"/>
      <c r="HIF42" s="180"/>
      <c r="HIG42" s="180"/>
      <c r="HIH42" s="180"/>
      <c r="HII42" s="180"/>
      <c r="HIJ42" s="180"/>
      <c r="HIK42" s="180"/>
      <c r="HIL42" s="180"/>
      <c r="HIM42" s="180"/>
      <c r="HIN42" s="180"/>
      <c r="HIO42" s="180"/>
      <c r="HIP42" s="180"/>
      <c r="HIQ42" s="180"/>
      <c r="HIR42" s="180"/>
      <c r="HIS42" s="180"/>
      <c r="HIT42" s="180"/>
      <c r="HIU42" s="180"/>
      <c r="HIV42" s="180"/>
      <c r="HIW42" s="180"/>
      <c r="HIX42" s="180"/>
      <c r="HIY42" s="180"/>
      <c r="HIZ42" s="180"/>
      <c r="HJA42" s="180"/>
      <c r="HJB42" s="180"/>
      <c r="HJC42" s="180"/>
      <c r="HJD42" s="180"/>
      <c r="HJE42" s="180"/>
      <c r="HJF42" s="180"/>
      <c r="HJG42" s="180"/>
      <c r="HJH42" s="180"/>
      <c r="HJI42" s="180"/>
      <c r="HJJ42" s="180"/>
      <c r="HJK42" s="180"/>
      <c r="HJL42" s="180"/>
      <c r="HJM42" s="180"/>
      <c r="HJN42" s="180"/>
      <c r="HJO42" s="180"/>
      <c r="HJP42" s="180"/>
      <c r="HJQ42" s="180"/>
      <c r="HJR42" s="180"/>
      <c r="HJS42" s="180"/>
      <c r="HJT42" s="180"/>
      <c r="HJU42" s="180"/>
      <c r="HJV42" s="180"/>
      <c r="HJW42" s="180"/>
      <c r="HJX42" s="180"/>
      <c r="HJY42" s="180"/>
      <c r="HJZ42" s="180"/>
      <c r="HKA42" s="180"/>
      <c r="HKB42" s="180"/>
      <c r="HKC42" s="180"/>
      <c r="HKD42" s="180"/>
      <c r="HKE42" s="180"/>
      <c r="HKF42" s="180"/>
      <c r="HKG42" s="180"/>
      <c r="HKH42" s="180"/>
      <c r="HKI42" s="180"/>
      <c r="HKJ42" s="180"/>
      <c r="HKK42" s="180"/>
      <c r="HKL42" s="180"/>
      <c r="HKM42" s="180"/>
      <c r="HKN42" s="180"/>
      <c r="HKO42" s="180"/>
      <c r="HKP42" s="180"/>
      <c r="HKQ42" s="180"/>
      <c r="HKR42" s="180"/>
      <c r="HKS42" s="180"/>
      <c r="HKT42" s="180"/>
      <c r="HKU42" s="180"/>
      <c r="HKV42" s="180"/>
      <c r="HKW42" s="180"/>
      <c r="HKX42" s="180"/>
      <c r="HKY42" s="180"/>
      <c r="HKZ42" s="180"/>
      <c r="HLA42" s="180"/>
      <c r="HLB42" s="180"/>
      <c r="HLC42" s="180"/>
      <c r="HLD42" s="180"/>
      <c r="HLE42" s="180"/>
      <c r="HLF42" s="180"/>
      <c r="HLG42" s="180"/>
      <c r="HLH42" s="180"/>
      <c r="HLI42" s="180"/>
      <c r="HLJ42" s="180"/>
      <c r="HLK42" s="180"/>
      <c r="HLL42" s="180"/>
      <c r="HLM42" s="180"/>
      <c r="HLN42" s="180"/>
      <c r="HLO42" s="180"/>
      <c r="HLP42" s="180"/>
      <c r="HLQ42" s="180"/>
      <c r="HLR42" s="180"/>
      <c r="HLS42" s="180"/>
      <c r="HLT42" s="180"/>
      <c r="HLU42" s="180"/>
      <c r="HLV42" s="180"/>
      <c r="HLW42" s="180"/>
      <c r="HLX42" s="180"/>
      <c r="HLY42" s="180"/>
      <c r="HLZ42" s="180"/>
      <c r="HMA42" s="180"/>
      <c r="HMB42" s="180"/>
      <c r="HMC42" s="180"/>
      <c r="HMD42" s="180"/>
      <c r="HME42" s="180"/>
      <c r="HMF42" s="180"/>
      <c r="HMG42" s="180"/>
      <c r="HMH42" s="180"/>
      <c r="HMI42" s="180"/>
      <c r="HMJ42" s="180"/>
      <c r="HMK42" s="180"/>
      <c r="HML42" s="180"/>
      <c r="HMM42" s="180"/>
      <c r="HMN42" s="180"/>
      <c r="HMO42" s="180"/>
      <c r="HMP42" s="180"/>
      <c r="HMQ42" s="180"/>
      <c r="HMR42" s="180"/>
      <c r="HMS42" s="180"/>
      <c r="HMT42" s="180"/>
      <c r="HMU42" s="180"/>
      <c r="HMV42" s="180"/>
      <c r="HMW42" s="180"/>
      <c r="HMX42" s="180"/>
      <c r="HMY42" s="180"/>
      <c r="HMZ42" s="180"/>
      <c r="HNA42" s="180"/>
      <c r="HNB42" s="180"/>
      <c r="HNC42" s="180"/>
      <c r="HND42" s="180"/>
      <c r="HNE42" s="180"/>
      <c r="HNF42" s="180"/>
      <c r="HNG42" s="180"/>
      <c r="HNH42" s="180"/>
      <c r="HNI42" s="180"/>
      <c r="HNJ42" s="180"/>
      <c r="HNK42" s="180"/>
      <c r="HNL42" s="180"/>
      <c r="HNM42" s="180"/>
      <c r="HNN42" s="180"/>
      <c r="HNO42" s="180"/>
      <c r="HNP42" s="180"/>
      <c r="HNQ42" s="180"/>
      <c r="HNR42" s="180"/>
      <c r="HNS42" s="180"/>
      <c r="HNT42" s="180"/>
      <c r="HNU42" s="180"/>
      <c r="HNV42" s="180"/>
      <c r="HNW42" s="180"/>
      <c r="HNX42" s="180"/>
      <c r="HNY42" s="180"/>
      <c r="HNZ42" s="180"/>
      <c r="HOA42" s="180"/>
      <c r="HOB42" s="180"/>
      <c r="HOC42" s="180"/>
      <c r="HOD42" s="180"/>
      <c r="HOE42" s="180"/>
      <c r="HOF42" s="180"/>
      <c r="HOG42" s="180"/>
      <c r="HOH42" s="180"/>
      <c r="HOI42" s="180"/>
      <c r="HOJ42" s="180"/>
      <c r="HOK42" s="180"/>
      <c r="HOL42" s="180"/>
      <c r="HOM42" s="180"/>
      <c r="HON42" s="180"/>
      <c r="HOO42" s="180"/>
      <c r="HOP42" s="180"/>
      <c r="HOQ42" s="180"/>
      <c r="HOR42" s="180"/>
      <c r="HOS42" s="180"/>
      <c r="HOT42" s="180"/>
      <c r="HOU42" s="180"/>
      <c r="HOV42" s="180"/>
      <c r="HOW42" s="180"/>
      <c r="HOX42" s="180"/>
      <c r="HOY42" s="180"/>
      <c r="HOZ42" s="180"/>
      <c r="HPA42" s="180"/>
      <c r="HPB42" s="180"/>
      <c r="HPC42" s="180"/>
      <c r="HPD42" s="180"/>
      <c r="HPE42" s="180"/>
      <c r="HPF42" s="180"/>
      <c r="HPG42" s="180"/>
      <c r="HPH42" s="180"/>
      <c r="HPI42" s="180"/>
      <c r="HPJ42" s="180"/>
      <c r="HPK42" s="180"/>
      <c r="HPL42" s="180"/>
      <c r="HPM42" s="180"/>
      <c r="HPN42" s="180"/>
      <c r="HPO42" s="180"/>
      <c r="HPP42" s="180"/>
      <c r="HPQ42" s="180"/>
      <c r="HPR42" s="180"/>
      <c r="HPS42" s="180"/>
      <c r="HPT42" s="180"/>
      <c r="HPU42" s="180"/>
      <c r="HPV42" s="180"/>
      <c r="HPW42" s="180"/>
      <c r="HPX42" s="180"/>
      <c r="HPY42" s="180"/>
      <c r="HPZ42" s="180"/>
      <c r="HQA42" s="180"/>
      <c r="HQB42" s="180"/>
      <c r="HQC42" s="180"/>
      <c r="HQD42" s="180"/>
      <c r="HQE42" s="180"/>
      <c r="HQF42" s="180"/>
      <c r="HQG42" s="180"/>
      <c r="HQH42" s="180"/>
      <c r="HQI42" s="180"/>
      <c r="HQJ42" s="180"/>
      <c r="HQK42" s="180"/>
      <c r="HQL42" s="180"/>
      <c r="HQM42" s="180"/>
      <c r="HQN42" s="180"/>
      <c r="HQO42" s="180"/>
      <c r="HQP42" s="180"/>
      <c r="HQQ42" s="180"/>
      <c r="HQR42" s="180"/>
      <c r="HQS42" s="180"/>
      <c r="HQT42" s="180"/>
      <c r="HQU42" s="180"/>
      <c r="HQV42" s="180"/>
      <c r="HQW42" s="180"/>
      <c r="HQX42" s="180"/>
      <c r="HQY42" s="180"/>
      <c r="HQZ42" s="180"/>
      <c r="HRA42" s="180"/>
      <c r="HRB42" s="180"/>
      <c r="HRC42" s="180"/>
      <c r="HRD42" s="180"/>
      <c r="HRE42" s="180"/>
      <c r="HRF42" s="180"/>
      <c r="HRG42" s="180"/>
      <c r="HRH42" s="180"/>
      <c r="HRI42" s="180"/>
      <c r="HRJ42" s="180"/>
      <c r="HRK42" s="180"/>
      <c r="HRL42" s="180"/>
      <c r="HRM42" s="180"/>
      <c r="HRN42" s="180"/>
      <c r="HRO42" s="180"/>
      <c r="HRP42" s="180"/>
      <c r="HRQ42" s="180"/>
      <c r="HRR42" s="180"/>
      <c r="HRS42" s="180"/>
      <c r="HRT42" s="180"/>
      <c r="HRU42" s="180"/>
      <c r="HRV42" s="180"/>
      <c r="HRW42" s="180"/>
      <c r="HRX42" s="180"/>
      <c r="HRY42" s="180"/>
      <c r="HRZ42" s="180"/>
      <c r="HSA42" s="180"/>
      <c r="HSB42" s="180"/>
      <c r="HSC42" s="180"/>
      <c r="HSD42" s="180"/>
      <c r="HSE42" s="180"/>
      <c r="HSF42" s="180"/>
      <c r="HSG42" s="180"/>
      <c r="HSH42" s="180"/>
      <c r="HSI42" s="180"/>
      <c r="HSJ42" s="180"/>
      <c r="HSK42" s="180"/>
      <c r="HSL42" s="180"/>
      <c r="HSM42" s="180"/>
      <c r="HSN42" s="180"/>
      <c r="HSO42" s="180"/>
      <c r="HSP42" s="180"/>
      <c r="HSQ42" s="180"/>
      <c r="HSR42" s="180"/>
      <c r="HSS42" s="180"/>
      <c r="HST42" s="180"/>
      <c r="HSU42" s="180"/>
      <c r="HSV42" s="180"/>
      <c r="HSW42" s="180"/>
      <c r="HSX42" s="180"/>
      <c r="HSY42" s="180"/>
      <c r="HSZ42" s="180"/>
      <c r="HTA42" s="180"/>
      <c r="HTB42" s="180"/>
      <c r="HTC42" s="180"/>
      <c r="HTD42" s="180"/>
      <c r="HTE42" s="180"/>
      <c r="HTF42" s="180"/>
      <c r="HTG42" s="180"/>
      <c r="HTH42" s="180"/>
      <c r="HTI42" s="180"/>
      <c r="HTJ42" s="180"/>
      <c r="HTK42" s="180"/>
      <c r="HTL42" s="180"/>
      <c r="HTM42" s="180"/>
      <c r="HTN42" s="180"/>
      <c r="HTO42" s="180"/>
      <c r="HTP42" s="180"/>
      <c r="HTQ42" s="180"/>
      <c r="HTR42" s="180"/>
      <c r="HTS42" s="180"/>
      <c r="HTT42" s="180"/>
      <c r="HTU42" s="180"/>
      <c r="HTV42" s="180"/>
      <c r="HTW42" s="180"/>
      <c r="HTX42" s="180"/>
      <c r="HTY42" s="180"/>
      <c r="HTZ42" s="180"/>
      <c r="HUA42" s="180"/>
      <c r="HUB42" s="180"/>
      <c r="HUC42" s="180"/>
      <c r="HUD42" s="180"/>
      <c r="HUE42" s="180"/>
      <c r="HUF42" s="180"/>
      <c r="HUG42" s="180"/>
      <c r="HUH42" s="180"/>
      <c r="HUI42" s="180"/>
      <c r="HUJ42" s="180"/>
      <c r="HUK42" s="180"/>
      <c r="HUL42" s="180"/>
      <c r="HUM42" s="180"/>
      <c r="HUN42" s="180"/>
      <c r="HUO42" s="180"/>
      <c r="HUP42" s="180"/>
      <c r="HUQ42" s="180"/>
      <c r="HUR42" s="180"/>
      <c r="HUS42" s="180"/>
      <c r="HUT42" s="180"/>
      <c r="HUU42" s="180"/>
      <c r="HUV42" s="180"/>
      <c r="HUW42" s="180"/>
      <c r="HUX42" s="180"/>
      <c r="HUY42" s="180"/>
      <c r="HUZ42" s="180"/>
      <c r="HVA42" s="180"/>
      <c r="HVB42" s="180"/>
      <c r="HVC42" s="180"/>
      <c r="HVD42" s="180"/>
      <c r="HVE42" s="180"/>
      <c r="HVF42" s="180"/>
      <c r="HVG42" s="180"/>
      <c r="HVH42" s="180"/>
      <c r="HVI42" s="180"/>
      <c r="HVJ42" s="180"/>
      <c r="HVK42" s="180"/>
      <c r="HVL42" s="180"/>
      <c r="HVM42" s="180"/>
      <c r="HVN42" s="180"/>
      <c r="HVO42" s="180"/>
      <c r="HVP42" s="180"/>
      <c r="HVQ42" s="180"/>
      <c r="HVR42" s="180"/>
      <c r="HVS42" s="180"/>
      <c r="HVT42" s="180"/>
      <c r="HVU42" s="180"/>
      <c r="HVV42" s="180"/>
      <c r="HVW42" s="180"/>
      <c r="HVX42" s="180"/>
      <c r="HVY42" s="180"/>
      <c r="HVZ42" s="180"/>
      <c r="HWA42" s="180"/>
      <c r="HWB42" s="180"/>
      <c r="HWC42" s="180"/>
      <c r="HWD42" s="180"/>
      <c r="HWE42" s="180"/>
      <c r="HWF42" s="180"/>
      <c r="HWG42" s="180"/>
      <c r="HWH42" s="180"/>
      <c r="HWI42" s="180"/>
      <c r="HWJ42" s="180"/>
      <c r="HWK42" s="180"/>
      <c r="HWL42" s="180"/>
      <c r="HWM42" s="180"/>
      <c r="HWN42" s="180"/>
      <c r="HWO42" s="180"/>
      <c r="HWP42" s="180"/>
      <c r="HWQ42" s="180"/>
      <c r="HWR42" s="180"/>
      <c r="HWS42" s="180"/>
      <c r="HWT42" s="180"/>
      <c r="HWU42" s="180"/>
      <c r="HWV42" s="180"/>
      <c r="HWW42" s="180"/>
      <c r="HWX42" s="180"/>
      <c r="HWY42" s="180"/>
      <c r="HWZ42" s="180"/>
      <c r="HXA42" s="180"/>
      <c r="HXB42" s="180"/>
      <c r="HXC42" s="180"/>
      <c r="HXD42" s="180"/>
      <c r="HXE42" s="180"/>
      <c r="HXF42" s="180"/>
      <c r="HXG42" s="180"/>
      <c r="HXH42" s="180"/>
      <c r="HXI42" s="180"/>
      <c r="HXJ42" s="180"/>
      <c r="HXK42" s="180"/>
      <c r="HXL42" s="180"/>
      <c r="HXM42" s="180"/>
      <c r="HXN42" s="180"/>
      <c r="HXO42" s="180"/>
      <c r="HXP42" s="180"/>
      <c r="HXQ42" s="180"/>
      <c r="HXR42" s="180"/>
      <c r="HXS42" s="180"/>
      <c r="HXT42" s="180"/>
      <c r="HXU42" s="180"/>
      <c r="HXV42" s="180"/>
      <c r="HXW42" s="180"/>
      <c r="HXX42" s="180"/>
      <c r="HXY42" s="180"/>
      <c r="HXZ42" s="180"/>
      <c r="HYA42" s="180"/>
      <c r="HYB42" s="180"/>
      <c r="HYC42" s="180"/>
      <c r="HYD42" s="180"/>
      <c r="HYE42" s="180"/>
      <c r="HYF42" s="180"/>
      <c r="HYG42" s="180"/>
      <c r="HYH42" s="180"/>
      <c r="HYI42" s="180"/>
      <c r="HYJ42" s="180"/>
      <c r="HYK42" s="180"/>
      <c r="HYL42" s="180"/>
      <c r="HYM42" s="180"/>
      <c r="HYN42" s="180"/>
      <c r="HYO42" s="180"/>
      <c r="HYP42" s="180"/>
      <c r="HYQ42" s="180"/>
      <c r="HYR42" s="180"/>
      <c r="HYS42" s="180"/>
      <c r="HYT42" s="180"/>
      <c r="HYU42" s="180"/>
      <c r="HYV42" s="180"/>
      <c r="HYW42" s="180"/>
      <c r="HYX42" s="180"/>
      <c r="HYY42" s="180"/>
      <c r="HYZ42" s="180"/>
      <c r="HZA42" s="180"/>
      <c r="HZB42" s="180"/>
      <c r="HZC42" s="180"/>
      <c r="HZD42" s="180"/>
      <c r="HZE42" s="180"/>
      <c r="HZF42" s="180"/>
      <c r="HZG42" s="180"/>
      <c r="HZH42" s="180"/>
      <c r="HZI42" s="180"/>
      <c r="HZJ42" s="180"/>
      <c r="HZK42" s="180"/>
      <c r="HZL42" s="180"/>
      <c r="HZM42" s="180"/>
      <c r="HZN42" s="180"/>
      <c r="HZO42" s="180"/>
      <c r="HZP42" s="180"/>
      <c r="HZQ42" s="180"/>
      <c r="HZR42" s="180"/>
      <c r="HZS42" s="180"/>
      <c r="HZT42" s="180"/>
      <c r="HZU42" s="180"/>
      <c r="HZV42" s="180"/>
      <c r="HZW42" s="180"/>
      <c r="HZX42" s="180"/>
      <c r="HZY42" s="180"/>
      <c r="HZZ42" s="180"/>
      <c r="IAA42" s="180"/>
      <c r="IAB42" s="180"/>
      <c r="IAC42" s="180"/>
      <c r="IAD42" s="180"/>
      <c r="IAE42" s="180"/>
      <c r="IAF42" s="180"/>
      <c r="IAG42" s="180"/>
      <c r="IAH42" s="180"/>
      <c r="IAI42" s="180"/>
      <c r="IAJ42" s="180"/>
      <c r="IAK42" s="180"/>
      <c r="IAL42" s="180"/>
      <c r="IAM42" s="180"/>
      <c r="IAN42" s="180"/>
      <c r="IAO42" s="180"/>
      <c r="IAP42" s="180"/>
      <c r="IAQ42" s="180"/>
      <c r="IAR42" s="180"/>
      <c r="IAS42" s="180"/>
      <c r="IAT42" s="180"/>
      <c r="IAU42" s="180"/>
      <c r="IAV42" s="180"/>
      <c r="IAW42" s="180"/>
      <c r="IAX42" s="180"/>
      <c r="IAY42" s="180"/>
      <c r="IAZ42" s="180"/>
      <c r="IBA42" s="180"/>
      <c r="IBB42" s="180"/>
      <c r="IBC42" s="180"/>
      <c r="IBD42" s="180"/>
      <c r="IBE42" s="180"/>
      <c r="IBF42" s="180"/>
      <c r="IBG42" s="180"/>
      <c r="IBH42" s="180"/>
      <c r="IBI42" s="180"/>
      <c r="IBJ42" s="180"/>
      <c r="IBK42" s="180"/>
      <c r="IBL42" s="180"/>
      <c r="IBM42" s="180"/>
      <c r="IBN42" s="180"/>
      <c r="IBO42" s="180"/>
      <c r="IBP42" s="180"/>
      <c r="IBQ42" s="180"/>
      <c r="IBR42" s="180"/>
      <c r="IBS42" s="180"/>
      <c r="IBT42" s="180"/>
      <c r="IBU42" s="180"/>
      <c r="IBV42" s="180"/>
      <c r="IBW42" s="180"/>
      <c r="IBX42" s="180"/>
      <c r="IBY42" s="180"/>
      <c r="IBZ42" s="180"/>
      <c r="ICA42" s="180"/>
      <c r="ICB42" s="180"/>
      <c r="ICC42" s="180"/>
      <c r="ICD42" s="180"/>
      <c r="ICE42" s="180"/>
      <c r="ICF42" s="180"/>
      <c r="ICG42" s="180"/>
      <c r="ICH42" s="180"/>
      <c r="ICI42" s="180"/>
      <c r="ICJ42" s="180"/>
      <c r="ICK42" s="180"/>
      <c r="ICL42" s="180"/>
      <c r="ICM42" s="180"/>
      <c r="ICN42" s="180"/>
      <c r="ICO42" s="180"/>
      <c r="ICP42" s="180"/>
      <c r="ICQ42" s="180"/>
      <c r="ICR42" s="180"/>
      <c r="ICS42" s="180"/>
      <c r="ICT42" s="180"/>
      <c r="ICU42" s="180"/>
      <c r="ICV42" s="180"/>
      <c r="ICW42" s="180"/>
      <c r="ICX42" s="180"/>
      <c r="ICY42" s="180"/>
      <c r="ICZ42" s="180"/>
      <c r="IDA42" s="180"/>
      <c r="IDB42" s="180"/>
      <c r="IDC42" s="180"/>
      <c r="IDD42" s="180"/>
      <c r="IDE42" s="180"/>
      <c r="IDF42" s="180"/>
      <c r="IDG42" s="180"/>
      <c r="IDH42" s="180"/>
      <c r="IDI42" s="180"/>
      <c r="IDJ42" s="180"/>
      <c r="IDK42" s="180"/>
      <c r="IDL42" s="180"/>
      <c r="IDM42" s="180"/>
      <c r="IDN42" s="180"/>
      <c r="IDO42" s="180"/>
      <c r="IDP42" s="180"/>
      <c r="IDQ42" s="180"/>
      <c r="IDR42" s="180"/>
      <c r="IDS42" s="180"/>
      <c r="IDT42" s="180"/>
      <c r="IDU42" s="180"/>
      <c r="IDV42" s="180"/>
      <c r="IDW42" s="180"/>
      <c r="IDX42" s="180"/>
      <c r="IDY42" s="180"/>
      <c r="IDZ42" s="180"/>
      <c r="IEA42" s="180"/>
      <c r="IEB42" s="180"/>
      <c r="IEC42" s="180"/>
      <c r="IED42" s="180"/>
      <c r="IEE42" s="180"/>
      <c r="IEF42" s="180"/>
      <c r="IEG42" s="180"/>
      <c r="IEH42" s="180"/>
      <c r="IEI42" s="180"/>
      <c r="IEJ42" s="180"/>
      <c r="IEK42" s="180"/>
      <c r="IEL42" s="180"/>
      <c r="IEM42" s="180"/>
      <c r="IEN42" s="180"/>
      <c r="IEO42" s="180"/>
      <c r="IEP42" s="180"/>
      <c r="IEQ42" s="180"/>
      <c r="IER42" s="180"/>
      <c r="IES42" s="180"/>
      <c r="IET42" s="180"/>
      <c r="IEU42" s="180"/>
      <c r="IEV42" s="180"/>
      <c r="IEW42" s="180"/>
      <c r="IEX42" s="180"/>
      <c r="IEY42" s="180"/>
      <c r="IEZ42" s="180"/>
      <c r="IFA42" s="180"/>
      <c r="IFB42" s="180"/>
      <c r="IFC42" s="180"/>
      <c r="IFD42" s="180"/>
      <c r="IFE42" s="180"/>
      <c r="IFF42" s="180"/>
      <c r="IFG42" s="180"/>
      <c r="IFH42" s="180"/>
      <c r="IFI42" s="180"/>
      <c r="IFJ42" s="180"/>
      <c r="IFK42" s="180"/>
      <c r="IFL42" s="180"/>
      <c r="IFM42" s="180"/>
      <c r="IFN42" s="180"/>
      <c r="IFO42" s="180"/>
      <c r="IFP42" s="180"/>
      <c r="IFQ42" s="180"/>
      <c r="IFR42" s="180"/>
      <c r="IFS42" s="180"/>
      <c r="IFT42" s="180"/>
      <c r="IFU42" s="180"/>
      <c r="IFV42" s="180"/>
      <c r="IFW42" s="180"/>
      <c r="IFX42" s="180"/>
      <c r="IFY42" s="180"/>
      <c r="IFZ42" s="180"/>
      <c r="IGA42" s="180"/>
      <c r="IGB42" s="180"/>
      <c r="IGC42" s="180"/>
      <c r="IGD42" s="180"/>
      <c r="IGE42" s="180"/>
      <c r="IGF42" s="180"/>
      <c r="IGG42" s="180"/>
      <c r="IGH42" s="180"/>
      <c r="IGI42" s="180"/>
      <c r="IGJ42" s="180"/>
      <c r="IGK42" s="180"/>
      <c r="IGL42" s="180"/>
      <c r="IGM42" s="180"/>
      <c r="IGN42" s="180"/>
      <c r="IGO42" s="180"/>
      <c r="IGP42" s="180"/>
      <c r="IGQ42" s="180"/>
      <c r="IGR42" s="180"/>
      <c r="IGS42" s="180"/>
      <c r="IGT42" s="180"/>
      <c r="IGU42" s="180"/>
      <c r="IGV42" s="180"/>
      <c r="IGW42" s="180"/>
      <c r="IGX42" s="180"/>
      <c r="IGY42" s="180"/>
      <c r="IGZ42" s="180"/>
      <c r="IHA42" s="180"/>
      <c r="IHB42" s="180"/>
      <c r="IHC42" s="180"/>
      <c r="IHD42" s="180"/>
      <c r="IHE42" s="180"/>
      <c r="IHF42" s="180"/>
      <c r="IHG42" s="180"/>
      <c r="IHH42" s="180"/>
      <c r="IHI42" s="180"/>
      <c r="IHJ42" s="180"/>
      <c r="IHK42" s="180"/>
      <c r="IHL42" s="180"/>
      <c r="IHM42" s="180"/>
      <c r="IHN42" s="180"/>
      <c r="IHO42" s="180"/>
      <c r="IHP42" s="180"/>
      <c r="IHQ42" s="180"/>
      <c r="IHR42" s="180"/>
      <c r="IHS42" s="180"/>
      <c r="IHT42" s="180"/>
      <c r="IHU42" s="180"/>
      <c r="IHV42" s="180"/>
      <c r="IHW42" s="180"/>
      <c r="IHX42" s="180"/>
      <c r="IHY42" s="180"/>
      <c r="IHZ42" s="180"/>
      <c r="IIA42" s="180"/>
      <c r="IIB42" s="180"/>
      <c r="IIC42" s="180"/>
      <c r="IID42" s="180"/>
      <c r="IIE42" s="180"/>
      <c r="IIF42" s="180"/>
      <c r="IIG42" s="180"/>
      <c r="IIH42" s="180"/>
      <c r="III42" s="180"/>
      <c r="IIJ42" s="180"/>
      <c r="IIK42" s="180"/>
      <c r="IIL42" s="180"/>
      <c r="IIM42" s="180"/>
      <c r="IIN42" s="180"/>
      <c r="IIO42" s="180"/>
      <c r="IIP42" s="180"/>
      <c r="IIQ42" s="180"/>
      <c r="IIR42" s="180"/>
      <c r="IIS42" s="180"/>
      <c r="IIT42" s="180"/>
      <c r="IIU42" s="180"/>
      <c r="IIV42" s="180"/>
      <c r="IIW42" s="180"/>
      <c r="IIX42" s="180"/>
      <c r="IIY42" s="180"/>
      <c r="IIZ42" s="180"/>
      <c r="IJA42" s="180"/>
      <c r="IJB42" s="180"/>
      <c r="IJC42" s="180"/>
      <c r="IJD42" s="180"/>
      <c r="IJE42" s="180"/>
      <c r="IJF42" s="180"/>
      <c r="IJG42" s="180"/>
      <c r="IJH42" s="180"/>
      <c r="IJI42" s="180"/>
      <c r="IJJ42" s="180"/>
      <c r="IJK42" s="180"/>
      <c r="IJL42" s="180"/>
      <c r="IJM42" s="180"/>
      <c r="IJN42" s="180"/>
      <c r="IJO42" s="180"/>
      <c r="IJP42" s="180"/>
      <c r="IJQ42" s="180"/>
      <c r="IJR42" s="180"/>
      <c r="IJS42" s="180"/>
      <c r="IJT42" s="180"/>
      <c r="IJU42" s="180"/>
      <c r="IJV42" s="180"/>
      <c r="IJW42" s="180"/>
      <c r="IJX42" s="180"/>
      <c r="IJY42" s="180"/>
      <c r="IJZ42" s="180"/>
      <c r="IKA42" s="180"/>
      <c r="IKB42" s="180"/>
      <c r="IKC42" s="180"/>
      <c r="IKD42" s="180"/>
      <c r="IKE42" s="180"/>
      <c r="IKF42" s="180"/>
      <c r="IKG42" s="180"/>
      <c r="IKH42" s="180"/>
      <c r="IKI42" s="180"/>
      <c r="IKJ42" s="180"/>
      <c r="IKK42" s="180"/>
      <c r="IKL42" s="180"/>
      <c r="IKM42" s="180"/>
      <c r="IKN42" s="180"/>
      <c r="IKO42" s="180"/>
      <c r="IKP42" s="180"/>
      <c r="IKQ42" s="180"/>
      <c r="IKR42" s="180"/>
      <c r="IKS42" s="180"/>
      <c r="IKT42" s="180"/>
      <c r="IKU42" s="180"/>
      <c r="IKV42" s="180"/>
      <c r="IKW42" s="180"/>
      <c r="IKX42" s="180"/>
      <c r="IKY42" s="180"/>
      <c r="IKZ42" s="180"/>
      <c r="ILA42" s="180"/>
      <c r="ILB42" s="180"/>
      <c r="ILC42" s="180"/>
      <c r="ILD42" s="180"/>
      <c r="ILE42" s="180"/>
      <c r="ILF42" s="180"/>
      <c r="ILG42" s="180"/>
      <c r="ILH42" s="180"/>
      <c r="ILI42" s="180"/>
      <c r="ILJ42" s="180"/>
      <c r="ILK42" s="180"/>
      <c r="ILL42" s="180"/>
      <c r="ILM42" s="180"/>
      <c r="ILN42" s="180"/>
      <c r="ILO42" s="180"/>
      <c r="ILP42" s="180"/>
      <c r="ILQ42" s="180"/>
      <c r="ILR42" s="180"/>
      <c r="ILS42" s="180"/>
      <c r="ILT42" s="180"/>
      <c r="ILU42" s="180"/>
      <c r="ILV42" s="180"/>
      <c r="ILW42" s="180"/>
      <c r="ILX42" s="180"/>
      <c r="ILY42" s="180"/>
      <c r="ILZ42" s="180"/>
      <c r="IMA42" s="180"/>
      <c r="IMB42" s="180"/>
      <c r="IMC42" s="180"/>
      <c r="IMD42" s="180"/>
      <c r="IME42" s="180"/>
      <c r="IMF42" s="180"/>
      <c r="IMG42" s="180"/>
      <c r="IMH42" s="180"/>
      <c r="IMI42" s="180"/>
      <c r="IMJ42" s="180"/>
      <c r="IMK42" s="180"/>
      <c r="IML42" s="180"/>
      <c r="IMM42" s="180"/>
      <c r="IMN42" s="180"/>
      <c r="IMO42" s="180"/>
      <c r="IMP42" s="180"/>
      <c r="IMQ42" s="180"/>
      <c r="IMR42" s="180"/>
      <c r="IMS42" s="180"/>
      <c r="IMT42" s="180"/>
      <c r="IMU42" s="180"/>
      <c r="IMV42" s="180"/>
      <c r="IMW42" s="180"/>
      <c r="IMX42" s="180"/>
      <c r="IMY42" s="180"/>
      <c r="IMZ42" s="180"/>
      <c r="INA42" s="180"/>
      <c r="INB42" s="180"/>
      <c r="INC42" s="180"/>
      <c r="IND42" s="180"/>
      <c r="INE42" s="180"/>
      <c r="INF42" s="180"/>
      <c r="ING42" s="180"/>
      <c r="INH42" s="180"/>
      <c r="INI42" s="180"/>
      <c r="INJ42" s="180"/>
      <c r="INK42" s="180"/>
      <c r="INL42" s="180"/>
      <c r="INM42" s="180"/>
      <c r="INN42" s="180"/>
      <c r="INO42" s="180"/>
      <c r="INP42" s="180"/>
      <c r="INQ42" s="180"/>
      <c r="INR42" s="180"/>
      <c r="INS42" s="180"/>
      <c r="INT42" s="180"/>
      <c r="INU42" s="180"/>
      <c r="INV42" s="180"/>
      <c r="INW42" s="180"/>
      <c r="INX42" s="180"/>
      <c r="INY42" s="180"/>
      <c r="INZ42" s="180"/>
      <c r="IOA42" s="180"/>
      <c r="IOB42" s="180"/>
      <c r="IOC42" s="180"/>
      <c r="IOD42" s="180"/>
      <c r="IOE42" s="180"/>
      <c r="IOF42" s="180"/>
      <c r="IOG42" s="180"/>
      <c r="IOH42" s="180"/>
      <c r="IOI42" s="180"/>
      <c r="IOJ42" s="180"/>
      <c r="IOK42" s="180"/>
      <c r="IOL42" s="180"/>
      <c r="IOM42" s="180"/>
      <c r="ION42" s="180"/>
      <c r="IOO42" s="180"/>
      <c r="IOP42" s="180"/>
      <c r="IOQ42" s="180"/>
      <c r="IOR42" s="180"/>
      <c r="IOS42" s="180"/>
      <c r="IOT42" s="180"/>
      <c r="IOU42" s="180"/>
      <c r="IOV42" s="180"/>
      <c r="IOW42" s="180"/>
      <c r="IOX42" s="180"/>
      <c r="IOY42" s="180"/>
      <c r="IOZ42" s="180"/>
      <c r="IPA42" s="180"/>
      <c r="IPB42" s="180"/>
      <c r="IPC42" s="180"/>
      <c r="IPD42" s="180"/>
      <c r="IPE42" s="180"/>
      <c r="IPF42" s="180"/>
      <c r="IPG42" s="180"/>
      <c r="IPH42" s="180"/>
      <c r="IPI42" s="180"/>
      <c r="IPJ42" s="180"/>
      <c r="IPK42" s="180"/>
      <c r="IPL42" s="180"/>
      <c r="IPM42" s="180"/>
      <c r="IPN42" s="180"/>
      <c r="IPO42" s="180"/>
      <c r="IPP42" s="180"/>
      <c r="IPQ42" s="180"/>
      <c r="IPR42" s="180"/>
      <c r="IPS42" s="180"/>
      <c r="IPT42" s="180"/>
      <c r="IPU42" s="180"/>
      <c r="IPV42" s="180"/>
      <c r="IPW42" s="180"/>
      <c r="IPX42" s="180"/>
      <c r="IPY42" s="180"/>
      <c r="IPZ42" s="180"/>
      <c r="IQA42" s="180"/>
      <c r="IQB42" s="180"/>
      <c r="IQC42" s="180"/>
      <c r="IQD42" s="180"/>
      <c r="IQE42" s="180"/>
      <c r="IQF42" s="180"/>
      <c r="IQG42" s="180"/>
      <c r="IQH42" s="180"/>
      <c r="IQI42" s="180"/>
      <c r="IQJ42" s="180"/>
      <c r="IQK42" s="180"/>
      <c r="IQL42" s="180"/>
      <c r="IQM42" s="180"/>
      <c r="IQN42" s="180"/>
      <c r="IQO42" s="180"/>
      <c r="IQP42" s="180"/>
      <c r="IQQ42" s="180"/>
      <c r="IQR42" s="180"/>
      <c r="IQS42" s="180"/>
      <c r="IQT42" s="180"/>
      <c r="IQU42" s="180"/>
      <c r="IQV42" s="180"/>
      <c r="IQW42" s="180"/>
      <c r="IQX42" s="180"/>
      <c r="IQY42" s="180"/>
      <c r="IQZ42" s="180"/>
      <c r="IRA42" s="180"/>
      <c r="IRB42" s="180"/>
      <c r="IRC42" s="180"/>
      <c r="IRD42" s="180"/>
      <c r="IRE42" s="180"/>
      <c r="IRF42" s="180"/>
      <c r="IRG42" s="180"/>
      <c r="IRH42" s="180"/>
      <c r="IRI42" s="180"/>
      <c r="IRJ42" s="180"/>
      <c r="IRK42" s="180"/>
      <c r="IRL42" s="180"/>
      <c r="IRM42" s="180"/>
      <c r="IRN42" s="180"/>
      <c r="IRO42" s="180"/>
      <c r="IRP42" s="180"/>
      <c r="IRQ42" s="180"/>
      <c r="IRR42" s="180"/>
      <c r="IRS42" s="180"/>
      <c r="IRT42" s="180"/>
      <c r="IRU42" s="180"/>
      <c r="IRV42" s="180"/>
      <c r="IRW42" s="180"/>
      <c r="IRX42" s="180"/>
      <c r="IRY42" s="180"/>
      <c r="IRZ42" s="180"/>
      <c r="ISA42" s="180"/>
      <c r="ISB42" s="180"/>
      <c r="ISC42" s="180"/>
      <c r="ISD42" s="180"/>
      <c r="ISE42" s="180"/>
      <c r="ISF42" s="180"/>
      <c r="ISG42" s="180"/>
      <c r="ISH42" s="180"/>
      <c r="ISI42" s="180"/>
      <c r="ISJ42" s="180"/>
      <c r="ISK42" s="180"/>
      <c r="ISL42" s="180"/>
      <c r="ISM42" s="180"/>
      <c r="ISN42" s="180"/>
      <c r="ISO42" s="180"/>
      <c r="ISP42" s="180"/>
      <c r="ISQ42" s="180"/>
      <c r="ISR42" s="180"/>
      <c r="ISS42" s="180"/>
      <c r="IST42" s="180"/>
      <c r="ISU42" s="180"/>
      <c r="ISV42" s="180"/>
      <c r="ISW42" s="180"/>
      <c r="ISX42" s="180"/>
      <c r="ISY42" s="180"/>
      <c r="ISZ42" s="180"/>
      <c r="ITA42" s="180"/>
      <c r="ITB42" s="180"/>
      <c r="ITC42" s="180"/>
      <c r="ITD42" s="180"/>
      <c r="ITE42" s="180"/>
      <c r="ITF42" s="180"/>
      <c r="ITG42" s="180"/>
      <c r="ITH42" s="180"/>
      <c r="ITI42" s="180"/>
      <c r="ITJ42" s="180"/>
      <c r="ITK42" s="180"/>
      <c r="ITL42" s="180"/>
      <c r="ITM42" s="180"/>
      <c r="ITN42" s="180"/>
      <c r="ITO42" s="180"/>
      <c r="ITP42" s="180"/>
      <c r="ITQ42" s="180"/>
      <c r="ITR42" s="180"/>
      <c r="ITS42" s="180"/>
      <c r="ITT42" s="180"/>
      <c r="ITU42" s="180"/>
      <c r="ITV42" s="180"/>
      <c r="ITW42" s="180"/>
      <c r="ITX42" s="180"/>
      <c r="ITY42" s="180"/>
      <c r="ITZ42" s="180"/>
      <c r="IUA42" s="180"/>
      <c r="IUB42" s="180"/>
      <c r="IUC42" s="180"/>
      <c r="IUD42" s="180"/>
      <c r="IUE42" s="180"/>
      <c r="IUF42" s="180"/>
      <c r="IUG42" s="180"/>
      <c r="IUH42" s="180"/>
      <c r="IUI42" s="180"/>
      <c r="IUJ42" s="180"/>
      <c r="IUK42" s="180"/>
      <c r="IUL42" s="180"/>
      <c r="IUM42" s="180"/>
      <c r="IUN42" s="180"/>
      <c r="IUO42" s="180"/>
      <c r="IUP42" s="180"/>
      <c r="IUQ42" s="180"/>
      <c r="IUR42" s="180"/>
      <c r="IUS42" s="180"/>
      <c r="IUT42" s="180"/>
      <c r="IUU42" s="180"/>
      <c r="IUV42" s="180"/>
      <c r="IUW42" s="180"/>
      <c r="IUX42" s="180"/>
      <c r="IUY42" s="180"/>
      <c r="IUZ42" s="180"/>
      <c r="IVA42" s="180"/>
      <c r="IVB42" s="180"/>
      <c r="IVC42" s="180"/>
      <c r="IVD42" s="180"/>
      <c r="IVE42" s="180"/>
      <c r="IVF42" s="180"/>
      <c r="IVG42" s="180"/>
      <c r="IVH42" s="180"/>
      <c r="IVI42" s="180"/>
      <c r="IVJ42" s="180"/>
      <c r="IVK42" s="180"/>
      <c r="IVL42" s="180"/>
      <c r="IVM42" s="180"/>
      <c r="IVN42" s="180"/>
      <c r="IVO42" s="180"/>
      <c r="IVP42" s="180"/>
      <c r="IVQ42" s="180"/>
      <c r="IVR42" s="180"/>
      <c r="IVS42" s="180"/>
      <c r="IVT42" s="180"/>
      <c r="IVU42" s="180"/>
      <c r="IVV42" s="180"/>
      <c r="IVW42" s="180"/>
      <c r="IVX42" s="180"/>
      <c r="IVY42" s="180"/>
      <c r="IVZ42" s="180"/>
      <c r="IWA42" s="180"/>
      <c r="IWB42" s="180"/>
      <c r="IWC42" s="180"/>
      <c r="IWD42" s="180"/>
      <c r="IWE42" s="180"/>
      <c r="IWF42" s="180"/>
      <c r="IWG42" s="180"/>
      <c r="IWH42" s="180"/>
      <c r="IWI42" s="180"/>
      <c r="IWJ42" s="180"/>
      <c r="IWK42" s="180"/>
      <c r="IWL42" s="180"/>
      <c r="IWM42" s="180"/>
      <c r="IWN42" s="180"/>
      <c r="IWO42" s="180"/>
      <c r="IWP42" s="180"/>
      <c r="IWQ42" s="180"/>
      <c r="IWR42" s="180"/>
      <c r="IWS42" s="180"/>
      <c r="IWT42" s="180"/>
      <c r="IWU42" s="180"/>
      <c r="IWV42" s="180"/>
      <c r="IWW42" s="180"/>
      <c r="IWX42" s="180"/>
      <c r="IWY42" s="180"/>
      <c r="IWZ42" s="180"/>
      <c r="IXA42" s="180"/>
      <c r="IXB42" s="180"/>
      <c r="IXC42" s="180"/>
      <c r="IXD42" s="180"/>
      <c r="IXE42" s="180"/>
      <c r="IXF42" s="180"/>
      <c r="IXG42" s="180"/>
      <c r="IXH42" s="180"/>
      <c r="IXI42" s="180"/>
      <c r="IXJ42" s="180"/>
      <c r="IXK42" s="180"/>
      <c r="IXL42" s="180"/>
      <c r="IXM42" s="180"/>
      <c r="IXN42" s="180"/>
      <c r="IXO42" s="180"/>
      <c r="IXP42" s="180"/>
      <c r="IXQ42" s="180"/>
      <c r="IXR42" s="180"/>
      <c r="IXS42" s="180"/>
      <c r="IXT42" s="180"/>
      <c r="IXU42" s="180"/>
      <c r="IXV42" s="180"/>
      <c r="IXW42" s="180"/>
      <c r="IXX42" s="180"/>
      <c r="IXY42" s="180"/>
      <c r="IXZ42" s="180"/>
      <c r="IYA42" s="180"/>
      <c r="IYB42" s="180"/>
      <c r="IYC42" s="180"/>
      <c r="IYD42" s="180"/>
      <c r="IYE42" s="180"/>
      <c r="IYF42" s="180"/>
      <c r="IYG42" s="180"/>
      <c r="IYH42" s="180"/>
      <c r="IYI42" s="180"/>
      <c r="IYJ42" s="180"/>
      <c r="IYK42" s="180"/>
      <c r="IYL42" s="180"/>
      <c r="IYM42" s="180"/>
      <c r="IYN42" s="180"/>
      <c r="IYO42" s="180"/>
      <c r="IYP42" s="180"/>
      <c r="IYQ42" s="180"/>
      <c r="IYR42" s="180"/>
      <c r="IYS42" s="180"/>
      <c r="IYT42" s="180"/>
      <c r="IYU42" s="180"/>
      <c r="IYV42" s="180"/>
      <c r="IYW42" s="180"/>
      <c r="IYX42" s="180"/>
      <c r="IYY42" s="180"/>
      <c r="IYZ42" s="180"/>
      <c r="IZA42" s="180"/>
      <c r="IZB42" s="180"/>
      <c r="IZC42" s="180"/>
      <c r="IZD42" s="180"/>
      <c r="IZE42" s="180"/>
      <c r="IZF42" s="180"/>
      <c r="IZG42" s="180"/>
      <c r="IZH42" s="180"/>
      <c r="IZI42" s="180"/>
      <c r="IZJ42" s="180"/>
      <c r="IZK42" s="180"/>
      <c r="IZL42" s="180"/>
      <c r="IZM42" s="180"/>
      <c r="IZN42" s="180"/>
      <c r="IZO42" s="180"/>
      <c r="IZP42" s="180"/>
      <c r="IZQ42" s="180"/>
      <c r="IZR42" s="180"/>
      <c r="IZS42" s="180"/>
      <c r="IZT42" s="180"/>
      <c r="IZU42" s="180"/>
      <c r="IZV42" s="180"/>
      <c r="IZW42" s="180"/>
      <c r="IZX42" s="180"/>
      <c r="IZY42" s="180"/>
      <c r="IZZ42" s="180"/>
      <c r="JAA42" s="180"/>
      <c r="JAB42" s="180"/>
      <c r="JAC42" s="180"/>
      <c r="JAD42" s="180"/>
      <c r="JAE42" s="180"/>
      <c r="JAF42" s="180"/>
      <c r="JAG42" s="180"/>
      <c r="JAH42" s="180"/>
      <c r="JAI42" s="180"/>
      <c r="JAJ42" s="180"/>
      <c r="JAK42" s="180"/>
      <c r="JAL42" s="180"/>
      <c r="JAM42" s="180"/>
      <c r="JAN42" s="180"/>
      <c r="JAO42" s="180"/>
      <c r="JAP42" s="180"/>
      <c r="JAQ42" s="180"/>
      <c r="JAR42" s="180"/>
      <c r="JAS42" s="180"/>
      <c r="JAT42" s="180"/>
      <c r="JAU42" s="180"/>
      <c r="JAV42" s="180"/>
      <c r="JAW42" s="180"/>
      <c r="JAX42" s="180"/>
      <c r="JAY42" s="180"/>
      <c r="JAZ42" s="180"/>
      <c r="JBA42" s="180"/>
      <c r="JBB42" s="180"/>
      <c r="JBC42" s="180"/>
      <c r="JBD42" s="180"/>
      <c r="JBE42" s="180"/>
      <c r="JBF42" s="180"/>
      <c r="JBG42" s="180"/>
      <c r="JBH42" s="180"/>
      <c r="JBI42" s="180"/>
      <c r="JBJ42" s="180"/>
      <c r="JBK42" s="180"/>
      <c r="JBL42" s="180"/>
      <c r="JBM42" s="180"/>
      <c r="JBN42" s="180"/>
      <c r="JBO42" s="180"/>
      <c r="JBP42" s="180"/>
      <c r="JBQ42" s="180"/>
      <c r="JBR42" s="180"/>
      <c r="JBS42" s="180"/>
      <c r="JBT42" s="180"/>
      <c r="JBU42" s="180"/>
      <c r="JBV42" s="180"/>
      <c r="JBW42" s="180"/>
      <c r="JBX42" s="180"/>
      <c r="JBY42" s="180"/>
      <c r="JBZ42" s="180"/>
      <c r="JCA42" s="180"/>
      <c r="JCB42" s="180"/>
      <c r="JCC42" s="180"/>
      <c r="JCD42" s="180"/>
      <c r="JCE42" s="180"/>
      <c r="JCF42" s="180"/>
      <c r="JCG42" s="180"/>
      <c r="JCH42" s="180"/>
      <c r="JCI42" s="180"/>
      <c r="JCJ42" s="180"/>
      <c r="JCK42" s="180"/>
      <c r="JCL42" s="180"/>
      <c r="JCM42" s="180"/>
      <c r="JCN42" s="180"/>
      <c r="JCO42" s="180"/>
      <c r="JCP42" s="180"/>
      <c r="JCQ42" s="180"/>
      <c r="JCR42" s="180"/>
      <c r="JCS42" s="180"/>
      <c r="JCT42" s="180"/>
      <c r="JCU42" s="180"/>
      <c r="JCV42" s="180"/>
      <c r="JCW42" s="180"/>
      <c r="JCX42" s="180"/>
      <c r="JCY42" s="180"/>
      <c r="JCZ42" s="180"/>
      <c r="JDA42" s="180"/>
      <c r="JDB42" s="180"/>
      <c r="JDC42" s="180"/>
      <c r="JDD42" s="180"/>
      <c r="JDE42" s="180"/>
      <c r="JDF42" s="180"/>
      <c r="JDG42" s="180"/>
      <c r="JDH42" s="180"/>
      <c r="JDI42" s="180"/>
      <c r="JDJ42" s="180"/>
      <c r="JDK42" s="180"/>
      <c r="JDL42" s="180"/>
      <c r="JDM42" s="180"/>
      <c r="JDN42" s="180"/>
      <c r="JDO42" s="180"/>
      <c r="JDP42" s="180"/>
      <c r="JDQ42" s="180"/>
      <c r="JDR42" s="180"/>
      <c r="JDS42" s="180"/>
      <c r="JDT42" s="180"/>
      <c r="JDU42" s="180"/>
      <c r="JDV42" s="180"/>
      <c r="JDW42" s="180"/>
      <c r="JDX42" s="180"/>
      <c r="JDY42" s="180"/>
      <c r="JDZ42" s="180"/>
      <c r="JEA42" s="180"/>
      <c r="JEB42" s="180"/>
      <c r="JEC42" s="180"/>
      <c r="JED42" s="180"/>
      <c r="JEE42" s="180"/>
      <c r="JEF42" s="180"/>
      <c r="JEG42" s="180"/>
      <c r="JEH42" s="180"/>
      <c r="JEI42" s="180"/>
      <c r="JEJ42" s="180"/>
      <c r="JEK42" s="180"/>
      <c r="JEL42" s="180"/>
      <c r="JEM42" s="180"/>
      <c r="JEN42" s="180"/>
      <c r="JEO42" s="180"/>
      <c r="JEP42" s="180"/>
      <c r="JEQ42" s="180"/>
      <c r="JER42" s="180"/>
      <c r="JES42" s="180"/>
      <c r="JET42" s="180"/>
      <c r="JEU42" s="180"/>
      <c r="JEV42" s="180"/>
      <c r="JEW42" s="180"/>
      <c r="JEX42" s="180"/>
      <c r="JEY42" s="180"/>
      <c r="JEZ42" s="180"/>
      <c r="JFA42" s="180"/>
      <c r="JFB42" s="180"/>
      <c r="JFC42" s="180"/>
      <c r="JFD42" s="180"/>
      <c r="JFE42" s="180"/>
      <c r="JFF42" s="180"/>
      <c r="JFG42" s="180"/>
      <c r="JFH42" s="180"/>
      <c r="JFI42" s="180"/>
      <c r="JFJ42" s="180"/>
      <c r="JFK42" s="180"/>
      <c r="JFL42" s="180"/>
      <c r="JFM42" s="180"/>
      <c r="JFN42" s="180"/>
      <c r="JFO42" s="180"/>
      <c r="JFP42" s="180"/>
      <c r="JFQ42" s="180"/>
      <c r="JFR42" s="180"/>
      <c r="JFS42" s="180"/>
      <c r="JFT42" s="180"/>
      <c r="JFU42" s="180"/>
      <c r="JFV42" s="180"/>
      <c r="JFW42" s="180"/>
      <c r="JFX42" s="180"/>
      <c r="JFY42" s="180"/>
      <c r="JFZ42" s="180"/>
      <c r="JGA42" s="180"/>
      <c r="JGB42" s="180"/>
      <c r="JGC42" s="180"/>
      <c r="JGD42" s="180"/>
      <c r="JGE42" s="180"/>
      <c r="JGF42" s="180"/>
      <c r="JGG42" s="180"/>
      <c r="JGH42" s="180"/>
      <c r="JGI42" s="180"/>
      <c r="JGJ42" s="180"/>
      <c r="JGK42" s="180"/>
      <c r="JGL42" s="180"/>
      <c r="JGM42" s="180"/>
      <c r="JGN42" s="180"/>
      <c r="JGO42" s="180"/>
      <c r="JGP42" s="180"/>
      <c r="JGQ42" s="180"/>
      <c r="JGR42" s="180"/>
      <c r="JGS42" s="180"/>
      <c r="JGT42" s="180"/>
      <c r="JGU42" s="180"/>
      <c r="JGV42" s="180"/>
      <c r="JGW42" s="180"/>
      <c r="JGX42" s="180"/>
      <c r="JGY42" s="180"/>
      <c r="JGZ42" s="180"/>
      <c r="JHA42" s="180"/>
      <c r="JHB42" s="180"/>
      <c r="JHC42" s="180"/>
      <c r="JHD42" s="180"/>
      <c r="JHE42" s="180"/>
      <c r="JHF42" s="180"/>
      <c r="JHG42" s="180"/>
      <c r="JHH42" s="180"/>
      <c r="JHI42" s="180"/>
      <c r="JHJ42" s="180"/>
      <c r="JHK42" s="180"/>
      <c r="JHL42" s="180"/>
      <c r="JHM42" s="180"/>
      <c r="JHN42" s="180"/>
      <c r="JHO42" s="180"/>
      <c r="JHP42" s="180"/>
      <c r="JHQ42" s="180"/>
      <c r="JHR42" s="180"/>
      <c r="JHS42" s="180"/>
      <c r="JHT42" s="180"/>
      <c r="JHU42" s="180"/>
      <c r="JHV42" s="180"/>
      <c r="JHW42" s="180"/>
      <c r="JHX42" s="180"/>
      <c r="JHY42" s="180"/>
      <c r="JHZ42" s="180"/>
      <c r="JIA42" s="180"/>
      <c r="JIB42" s="180"/>
      <c r="JIC42" s="180"/>
      <c r="JID42" s="180"/>
      <c r="JIE42" s="180"/>
      <c r="JIF42" s="180"/>
      <c r="JIG42" s="180"/>
      <c r="JIH42" s="180"/>
      <c r="JII42" s="180"/>
      <c r="JIJ42" s="180"/>
      <c r="JIK42" s="180"/>
      <c r="JIL42" s="180"/>
      <c r="JIM42" s="180"/>
      <c r="JIN42" s="180"/>
      <c r="JIO42" s="180"/>
      <c r="JIP42" s="180"/>
      <c r="JIQ42" s="180"/>
      <c r="JIR42" s="180"/>
      <c r="JIS42" s="180"/>
      <c r="JIT42" s="180"/>
      <c r="JIU42" s="180"/>
      <c r="JIV42" s="180"/>
      <c r="JIW42" s="180"/>
      <c r="JIX42" s="180"/>
      <c r="JIY42" s="180"/>
      <c r="JIZ42" s="180"/>
      <c r="JJA42" s="180"/>
      <c r="JJB42" s="180"/>
      <c r="JJC42" s="180"/>
      <c r="JJD42" s="180"/>
      <c r="JJE42" s="180"/>
      <c r="JJF42" s="180"/>
      <c r="JJG42" s="180"/>
      <c r="JJH42" s="180"/>
      <c r="JJI42" s="180"/>
      <c r="JJJ42" s="180"/>
      <c r="JJK42" s="180"/>
      <c r="JJL42" s="180"/>
      <c r="JJM42" s="180"/>
      <c r="JJN42" s="180"/>
      <c r="JJO42" s="180"/>
      <c r="JJP42" s="180"/>
      <c r="JJQ42" s="180"/>
      <c r="JJR42" s="180"/>
      <c r="JJS42" s="180"/>
      <c r="JJT42" s="180"/>
      <c r="JJU42" s="180"/>
      <c r="JJV42" s="180"/>
      <c r="JJW42" s="180"/>
      <c r="JJX42" s="180"/>
      <c r="JJY42" s="180"/>
      <c r="JJZ42" s="180"/>
      <c r="JKA42" s="180"/>
      <c r="JKB42" s="180"/>
      <c r="JKC42" s="180"/>
      <c r="JKD42" s="180"/>
      <c r="JKE42" s="180"/>
      <c r="JKF42" s="180"/>
      <c r="JKG42" s="180"/>
      <c r="JKH42" s="180"/>
      <c r="JKI42" s="180"/>
      <c r="JKJ42" s="180"/>
      <c r="JKK42" s="180"/>
      <c r="JKL42" s="180"/>
      <c r="JKM42" s="180"/>
      <c r="JKN42" s="180"/>
      <c r="JKO42" s="180"/>
      <c r="JKP42" s="180"/>
      <c r="JKQ42" s="180"/>
      <c r="JKR42" s="180"/>
      <c r="JKS42" s="180"/>
      <c r="JKT42" s="180"/>
      <c r="JKU42" s="180"/>
      <c r="JKV42" s="180"/>
      <c r="JKW42" s="180"/>
      <c r="JKX42" s="180"/>
      <c r="JKY42" s="180"/>
      <c r="JKZ42" s="180"/>
      <c r="JLA42" s="180"/>
      <c r="JLB42" s="180"/>
      <c r="JLC42" s="180"/>
      <c r="JLD42" s="180"/>
      <c r="JLE42" s="180"/>
      <c r="JLF42" s="180"/>
      <c r="JLG42" s="180"/>
      <c r="JLH42" s="180"/>
      <c r="JLI42" s="180"/>
      <c r="JLJ42" s="180"/>
      <c r="JLK42" s="180"/>
      <c r="JLL42" s="180"/>
      <c r="JLM42" s="180"/>
      <c r="JLN42" s="180"/>
      <c r="JLO42" s="180"/>
      <c r="JLP42" s="180"/>
      <c r="JLQ42" s="180"/>
      <c r="JLR42" s="180"/>
      <c r="JLS42" s="180"/>
      <c r="JLT42" s="180"/>
      <c r="JLU42" s="180"/>
      <c r="JLV42" s="180"/>
      <c r="JLW42" s="180"/>
      <c r="JLX42" s="180"/>
      <c r="JLY42" s="180"/>
      <c r="JLZ42" s="180"/>
      <c r="JMA42" s="180"/>
      <c r="JMB42" s="180"/>
      <c r="JMC42" s="180"/>
      <c r="JMD42" s="180"/>
      <c r="JME42" s="180"/>
      <c r="JMF42" s="180"/>
      <c r="JMG42" s="180"/>
      <c r="JMH42" s="180"/>
      <c r="JMI42" s="180"/>
      <c r="JMJ42" s="180"/>
      <c r="JMK42" s="180"/>
      <c r="JML42" s="180"/>
      <c r="JMM42" s="180"/>
      <c r="JMN42" s="180"/>
      <c r="JMO42" s="180"/>
      <c r="JMP42" s="180"/>
      <c r="JMQ42" s="180"/>
      <c r="JMR42" s="180"/>
      <c r="JMS42" s="180"/>
      <c r="JMT42" s="180"/>
      <c r="JMU42" s="180"/>
      <c r="JMV42" s="180"/>
      <c r="JMW42" s="180"/>
      <c r="JMX42" s="180"/>
      <c r="JMY42" s="180"/>
      <c r="JMZ42" s="180"/>
      <c r="JNA42" s="180"/>
      <c r="JNB42" s="180"/>
      <c r="JNC42" s="180"/>
      <c r="JND42" s="180"/>
      <c r="JNE42" s="180"/>
      <c r="JNF42" s="180"/>
      <c r="JNG42" s="180"/>
      <c r="JNH42" s="180"/>
      <c r="JNI42" s="180"/>
      <c r="JNJ42" s="180"/>
      <c r="JNK42" s="180"/>
      <c r="JNL42" s="180"/>
      <c r="JNM42" s="180"/>
      <c r="JNN42" s="180"/>
      <c r="JNO42" s="180"/>
      <c r="JNP42" s="180"/>
      <c r="JNQ42" s="180"/>
      <c r="JNR42" s="180"/>
      <c r="JNS42" s="180"/>
      <c r="JNT42" s="180"/>
      <c r="JNU42" s="180"/>
      <c r="JNV42" s="180"/>
      <c r="JNW42" s="180"/>
      <c r="JNX42" s="180"/>
      <c r="JNY42" s="180"/>
      <c r="JNZ42" s="180"/>
      <c r="JOA42" s="180"/>
      <c r="JOB42" s="180"/>
      <c r="JOC42" s="180"/>
      <c r="JOD42" s="180"/>
      <c r="JOE42" s="180"/>
      <c r="JOF42" s="180"/>
      <c r="JOG42" s="180"/>
      <c r="JOH42" s="180"/>
      <c r="JOI42" s="180"/>
      <c r="JOJ42" s="180"/>
      <c r="JOK42" s="180"/>
      <c r="JOL42" s="180"/>
      <c r="JOM42" s="180"/>
      <c r="JON42" s="180"/>
      <c r="JOO42" s="180"/>
      <c r="JOP42" s="180"/>
      <c r="JOQ42" s="180"/>
      <c r="JOR42" s="180"/>
      <c r="JOS42" s="180"/>
      <c r="JOT42" s="180"/>
      <c r="JOU42" s="180"/>
      <c r="JOV42" s="180"/>
      <c r="JOW42" s="180"/>
      <c r="JOX42" s="180"/>
      <c r="JOY42" s="180"/>
      <c r="JOZ42" s="180"/>
      <c r="JPA42" s="180"/>
      <c r="JPB42" s="180"/>
      <c r="JPC42" s="180"/>
      <c r="JPD42" s="180"/>
      <c r="JPE42" s="180"/>
      <c r="JPF42" s="180"/>
      <c r="JPG42" s="180"/>
      <c r="JPH42" s="180"/>
      <c r="JPI42" s="180"/>
      <c r="JPJ42" s="180"/>
      <c r="JPK42" s="180"/>
      <c r="JPL42" s="180"/>
      <c r="JPM42" s="180"/>
      <c r="JPN42" s="180"/>
      <c r="JPO42" s="180"/>
      <c r="JPP42" s="180"/>
      <c r="JPQ42" s="180"/>
      <c r="JPR42" s="180"/>
      <c r="JPS42" s="180"/>
      <c r="JPT42" s="180"/>
      <c r="JPU42" s="180"/>
      <c r="JPV42" s="180"/>
      <c r="JPW42" s="180"/>
      <c r="JPX42" s="180"/>
      <c r="JPY42" s="180"/>
      <c r="JPZ42" s="180"/>
      <c r="JQA42" s="180"/>
      <c r="JQB42" s="180"/>
      <c r="JQC42" s="180"/>
      <c r="JQD42" s="180"/>
      <c r="JQE42" s="180"/>
      <c r="JQF42" s="180"/>
      <c r="JQG42" s="180"/>
      <c r="JQH42" s="180"/>
      <c r="JQI42" s="180"/>
      <c r="JQJ42" s="180"/>
      <c r="JQK42" s="180"/>
      <c r="JQL42" s="180"/>
      <c r="JQM42" s="180"/>
      <c r="JQN42" s="180"/>
      <c r="JQO42" s="180"/>
      <c r="JQP42" s="180"/>
      <c r="JQQ42" s="180"/>
      <c r="JQR42" s="180"/>
      <c r="JQS42" s="180"/>
      <c r="JQT42" s="180"/>
      <c r="JQU42" s="180"/>
      <c r="JQV42" s="180"/>
      <c r="JQW42" s="180"/>
      <c r="JQX42" s="180"/>
      <c r="JQY42" s="180"/>
      <c r="JQZ42" s="180"/>
      <c r="JRA42" s="180"/>
      <c r="JRB42" s="180"/>
      <c r="JRC42" s="180"/>
      <c r="JRD42" s="180"/>
      <c r="JRE42" s="180"/>
      <c r="JRF42" s="180"/>
      <c r="JRG42" s="180"/>
      <c r="JRH42" s="180"/>
      <c r="JRI42" s="180"/>
      <c r="JRJ42" s="180"/>
      <c r="JRK42" s="180"/>
      <c r="JRL42" s="180"/>
      <c r="JRM42" s="180"/>
      <c r="JRN42" s="180"/>
      <c r="JRO42" s="180"/>
      <c r="JRP42" s="180"/>
      <c r="JRQ42" s="180"/>
      <c r="JRR42" s="180"/>
      <c r="JRS42" s="180"/>
      <c r="JRT42" s="180"/>
      <c r="JRU42" s="180"/>
      <c r="JRV42" s="180"/>
      <c r="JRW42" s="180"/>
      <c r="JRX42" s="180"/>
      <c r="JRY42" s="180"/>
      <c r="JRZ42" s="180"/>
      <c r="JSA42" s="180"/>
      <c r="JSB42" s="180"/>
      <c r="JSC42" s="180"/>
      <c r="JSD42" s="180"/>
      <c r="JSE42" s="180"/>
      <c r="JSF42" s="180"/>
      <c r="JSG42" s="180"/>
      <c r="JSH42" s="180"/>
      <c r="JSI42" s="180"/>
      <c r="JSJ42" s="180"/>
      <c r="JSK42" s="180"/>
      <c r="JSL42" s="180"/>
      <c r="JSM42" s="180"/>
      <c r="JSN42" s="180"/>
      <c r="JSO42" s="180"/>
      <c r="JSP42" s="180"/>
      <c r="JSQ42" s="180"/>
      <c r="JSR42" s="180"/>
      <c r="JSS42" s="180"/>
      <c r="JST42" s="180"/>
      <c r="JSU42" s="180"/>
      <c r="JSV42" s="180"/>
      <c r="JSW42" s="180"/>
      <c r="JSX42" s="180"/>
      <c r="JSY42" s="180"/>
      <c r="JSZ42" s="180"/>
      <c r="JTA42" s="180"/>
      <c r="JTB42" s="180"/>
      <c r="JTC42" s="180"/>
      <c r="JTD42" s="180"/>
      <c r="JTE42" s="180"/>
      <c r="JTF42" s="180"/>
      <c r="JTG42" s="180"/>
      <c r="JTH42" s="180"/>
      <c r="JTI42" s="180"/>
      <c r="JTJ42" s="180"/>
      <c r="JTK42" s="180"/>
      <c r="JTL42" s="180"/>
      <c r="JTM42" s="180"/>
      <c r="JTN42" s="180"/>
      <c r="JTO42" s="180"/>
      <c r="JTP42" s="180"/>
      <c r="JTQ42" s="180"/>
      <c r="JTR42" s="180"/>
      <c r="JTS42" s="180"/>
      <c r="JTT42" s="180"/>
      <c r="JTU42" s="180"/>
      <c r="JTV42" s="180"/>
      <c r="JTW42" s="180"/>
      <c r="JTX42" s="180"/>
      <c r="JTY42" s="180"/>
      <c r="JTZ42" s="180"/>
      <c r="JUA42" s="180"/>
      <c r="JUB42" s="180"/>
      <c r="JUC42" s="180"/>
      <c r="JUD42" s="180"/>
      <c r="JUE42" s="180"/>
      <c r="JUF42" s="180"/>
      <c r="JUG42" s="180"/>
      <c r="JUH42" s="180"/>
      <c r="JUI42" s="180"/>
      <c r="JUJ42" s="180"/>
      <c r="JUK42" s="180"/>
      <c r="JUL42" s="180"/>
      <c r="JUM42" s="180"/>
      <c r="JUN42" s="180"/>
      <c r="JUO42" s="180"/>
      <c r="JUP42" s="180"/>
      <c r="JUQ42" s="180"/>
      <c r="JUR42" s="180"/>
      <c r="JUS42" s="180"/>
      <c r="JUT42" s="180"/>
      <c r="JUU42" s="180"/>
      <c r="JUV42" s="180"/>
      <c r="JUW42" s="180"/>
      <c r="JUX42" s="180"/>
      <c r="JUY42" s="180"/>
      <c r="JUZ42" s="180"/>
      <c r="JVA42" s="180"/>
      <c r="JVB42" s="180"/>
      <c r="JVC42" s="180"/>
      <c r="JVD42" s="180"/>
      <c r="JVE42" s="180"/>
      <c r="JVF42" s="180"/>
      <c r="JVG42" s="180"/>
      <c r="JVH42" s="180"/>
      <c r="JVI42" s="180"/>
      <c r="JVJ42" s="180"/>
      <c r="JVK42" s="180"/>
      <c r="JVL42" s="180"/>
      <c r="JVM42" s="180"/>
      <c r="JVN42" s="180"/>
      <c r="JVO42" s="180"/>
      <c r="JVP42" s="180"/>
      <c r="JVQ42" s="180"/>
      <c r="JVR42" s="180"/>
      <c r="JVS42" s="180"/>
      <c r="JVT42" s="180"/>
      <c r="JVU42" s="180"/>
      <c r="JVV42" s="180"/>
      <c r="JVW42" s="180"/>
      <c r="JVX42" s="180"/>
      <c r="JVY42" s="180"/>
      <c r="JVZ42" s="180"/>
      <c r="JWA42" s="180"/>
      <c r="JWB42" s="180"/>
      <c r="JWC42" s="180"/>
      <c r="JWD42" s="180"/>
      <c r="JWE42" s="180"/>
      <c r="JWF42" s="180"/>
      <c r="JWG42" s="180"/>
      <c r="JWH42" s="180"/>
      <c r="JWI42" s="180"/>
      <c r="JWJ42" s="180"/>
      <c r="JWK42" s="180"/>
      <c r="JWL42" s="180"/>
      <c r="JWM42" s="180"/>
      <c r="JWN42" s="180"/>
      <c r="JWO42" s="180"/>
      <c r="JWP42" s="180"/>
      <c r="JWQ42" s="180"/>
      <c r="JWR42" s="180"/>
      <c r="JWS42" s="180"/>
      <c r="JWT42" s="180"/>
      <c r="JWU42" s="180"/>
      <c r="JWV42" s="180"/>
      <c r="JWW42" s="180"/>
      <c r="JWX42" s="180"/>
      <c r="JWY42" s="180"/>
      <c r="JWZ42" s="180"/>
      <c r="JXA42" s="180"/>
      <c r="JXB42" s="180"/>
      <c r="JXC42" s="180"/>
      <c r="JXD42" s="180"/>
      <c r="JXE42" s="180"/>
      <c r="JXF42" s="180"/>
      <c r="JXG42" s="180"/>
      <c r="JXH42" s="180"/>
      <c r="JXI42" s="180"/>
      <c r="JXJ42" s="180"/>
      <c r="JXK42" s="180"/>
      <c r="JXL42" s="180"/>
      <c r="JXM42" s="180"/>
      <c r="JXN42" s="180"/>
      <c r="JXO42" s="180"/>
      <c r="JXP42" s="180"/>
      <c r="JXQ42" s="180"/>
      <c r="JXR42" s="180"/>
      <c r="JXS42" s="180"/>
      <c r="JXT42" s="180"/>
      <c r="JXU42" s="180"/>
      <c r="JXV42" s="180"/>
      <c r="JXW42" s="180"/>
      <c r="JXX42" s="180"/>
      <c r="JXY42" s="180"/>
      <c r="JXZ42" s="180"/>
      <c r="JYA42" s="180"/>
      <c r="JYB42" s="180"/>
      <c r="JYC42" s="180"/>
      <c r="JYD42" s="180"/>
      <c r="JYE42" s="180"/>
      <c r="JYF42" s="180"/>
      <c r="JYG42" s="180"/>
      <c r="JYH42" s="180"/>
      <c r="JYI42" s="180"/>
      <c r="JYJ42" s="180"/>
      <c r="JYK42" s="180"/>
      <c r="JYL42" s="180"/>
      <c r="JYM42" s="180"/>
      <c r="JYN42" s="180"/>
      <c r="JYO42" s="180"/>
      <c r="JYP42" s="180"/>
      <c r="JYQ42" s="180"/>
      <c r="JYR42" s="180"/>
      <c r="JYS42" s="180"/>
      <c r="JYT42" s="180"/>
      <c r="JYU42" s="180"/>
      <c r="JYV42" s="180"/>
      <c r="JYW42" s="180"/>
      <c r="JYX42" s="180"/>
      <c r="JYY42" s="180"/>
      <c r="JYZ42" s="180"/>
      <c r="JZA42" s="180"/>
      <c r="JZB42" s="180"/>
      <c r="JZC42" s="180"/>
      <c r="JZD42" s="180"/>
      <c r="JZE42" s="180"/>
      <c r="JZF42" s="180"/>
      <c r="JZG42" s="180"/>
      <c r="JZH42" s="180"/>
      <c r="JZI42" s="180"/>
      <c r="JZJ42" s="180"/>
      <c r="JZK42" s="180"/>
      <c r="JZL42" s="180"/>
      <c r="JZM42" s="180"/>
      <c r="JZN42" s="180"/>
      <c r="JZO42" s="180"/>
      <c r="JZP42" s="180"/>
      <c r="JZQ42" s="180"/>
      <c r="JZR42" s="180"/>
      <c r="JZS42" s="180"/>
      <c r="JZT42" s="180"/>
      <c r="JZU42" s="180"/>
      <c r="JZV42" s="180"/>
      <c r="JZW42" s="180"/>
      <c r="JZX42" s="180"/>
      <c r="JZY42" s="180"/>
      <c r="JZZ42" s="180"/>
      <c r="KAA42" s="180"/>
      <c r="KAB42" s="180"/>
      <c r="KAC42" s="180"/>
      <c r="KAD42" s="180"/>
      <c r="KAE42" s="180"/>
      <c r="KAF42" s="180"/>
      <c r="KAG42" s="180"/>
      <c r="KAH42" s="180"/>
      <c r="KAI42" s="180"/>
      <c r="KAJ42" s="180"/>
      <c r="KAK42" s="180"/>
      <c r="KAL42" s="180"/>
      <c r="KAM42" s="180"/>
      <c r="KAN42" s="180"/>
      <c r="KAO42" s="180"/>
      <c r="KAP42" s="180"/>
      <c r="KAQ42" s="180"/>
      <c r="KAR42" s="180"/>
      <c r="KAS42" s="180"/>
      <c r="KAT42" s="180"/>
      <c r="KAU42" s="180"/>
      <c r="KAV42" s="180"/>
      <c r="KAW42" s="180"/>
      <c r="KAX42" s="180"/>
      <c r="KAY42" s="180"/>
      <c r="KAZ42" s="180"/>
      <c r="KBA42" s="180"/>
      <c r="KBB42" s="180"/>
      <c r="KBC42" s="180"/>
      <c r="KBD42" s="180"/>
      <c r="KBE42" s="180"/>
      <c r="KBF42" s="180"/>
      <c r="KBG42" s="180"/>
      <c r="KBH42" s="180"/>
      <c r="KBI42" s="180"/>
      <c r="KBJ42" s="180"/>
      <c r="KBK42" s="180"/>
      <c r="KBL42" s="180"/>
      <c r="KBM42" s="180"/>
      <c r="KBN42" s="180"/>
      <c r="KBO42" s="180"/>
      <c r="KBP42" s="180"/>
      <c r="KBQ42" s="180"/>
      <c r="KBR42" s="180"/>
      <c r="KBS42" s="180"/>
      <c r="KBT42" s="180"/>
      <c r="KBU42" s="180"/>
      <c r="KBV42" s="180"/>
      <c r="KBW42" s="180"/>
      <c r="KBX42" s="180"/>
      <c r="KBY42" s="180"/>
      <c r="KBZ42" s="180"/>
      <c r="KCA42" s="180"/>
      <c r="KCB42" s="180"/>
      <c r="KCC42" s="180"/>
      <c r="KCD42" s="180"/>
      <c r="KCE42" s="180"/>
      <c r="KCF42" s="180"/>
      <c r="KCG42" s="180"/>
      <c r="KCH42" s="180"/>
      <c r="KCI42" s="180"/>
      <c r="KCJ42" s="180"/>
      <c r="KCK42" s="180"/>
      <c r="KCL42" s="180"/>
      <c r="KCM42" s="180"/>
      <c r="KCN42" s="180"/>
      <c r="KCO42" s="180"/>
      <c r="KCP42" s="180"/>
      <c r="KCQ42" s="180"/>
      <c r="KCR42" s="180"/>
      <c r="KCS42" s="180"/>
      <c r="KCT42" s="180"/>
      <c r="KCU42" s="180"/>
      <c r="KCV42" s="180"/>
      <c r="KCW42" s="180"/>
      <c r="KCX42" s="180"/>
      <c r="KCY42" s="180"/>
      <c r="KCZ42" s="180"/>
      <c r="KDA42" s="180"/>
      <c r="KDB42" s="180"/>
      <c r="KDC42" s="180"/>
      <c r="KDD42" s="180"/>
      <c r="KDE42" s="180"/>
      <c r="KDF42" s="180"/>
      <c r="KDG42" s="180"/>
      <c r="KDH42" s="180"/>
      <c r="KDI42" s="180"/>
      <c r="KDJ42" s="180"/>
      <c r="KDK42" s="180"/>
      <c r="KDL42" s="180"/>
      <c r="KDM42" s="180"/>
      <c r="KDN42" s="180"/>
      <c r="KDO42" s="180"/>
      <c r="KDP42" s="180"/>
      <c r="KDQ42" s="180"/>
      <c r="KDR42" s="180"/>
      <c r="KDS42" s="180"/>
      <c r="KDT42" s="180"/>
      <c r="KDU42" s="180"/>
      <c r="KDV42" s="180"/>
      <c r="KDW42" s="180"/>
      <c r="KDX42" s="180"/>
      <c r="KDY42" s="180"/>
      <c r="KDZ42" s="180"/>
      <c r="KEA42" s="180"/>
      <c r="KEB42" s="180"/>
      <c r="KEC42" s="180"/>
      <c r="KED42" s="180"/>
      <c r="KEE42" s="180"/>
      <c r="KEF42" s="180"/>
      <c r="KEG42" s="180"/>
      <c r="KEH42" s="180"/>
      <c r="KEI42" s="180"/>
      <c r="KEJ42" s="180"/>
      <c r="KEK42" s="180"/>
      <c r="KEL42" s="180"/>
      <c r="KEM42" s="180"/>
      <c r="KEN42" s="180"/>
      <c r="KEO42" s="180"/>
      <c r="KEP42" s="180"/>
      <c r="KEQ42" s="180"/>
      <c r="KER42" s="180"/>
      <c r="KES42" s="180"/>
      <c r="KET42" s="180"/>
      <c r="KEU42" s="180"/>
      <c r="KEV42" s="180"/>
      <c r="KEW42" s="180"/>
      <c r="KEX42" s="180"/>
      <c r="KEY42" s="180"/>
      <c r="KEZ42" s="180"/>
      <c r="KFA42" s="180"/>
      <c r="KFB42" s="180"/>
      <c r="KFC42" s="180"/>
      <c r="KFD42" s="180"/>
      <c r="KFE42" s="180"/>
      <c r="KFF42" s="180"/>
      <c r="KFG42" s="180"/>
      <c r="KFH42" s="180"/>
      <c r="KFI42" s="180"/>
      <c r="KFJ42" s="180"/>
      <c r="KFK42" s="180"/>
      <c r="KFL42" s="180"/>
      <c r="KFM42" s="180"/>
      <c r="KFN42" s="180"/>
      <c r="KFO42" s="180"/>
      <c r="KFP42" s="180"/>
      <c r="KFQ42" s="180"/>
      <c r="KFR42" s="180"/>
      <c r="KFS42" s="180"/>
      <c r="KFT42" s="180"/>
      <c r="KFU42" s="180"/>
      <c r="KFV42" s="180"/>
      <c r="KFW42" s="180"/>
      <c r="KFX42" s="180"/>
      <c r="KFY42" s="180"/>
      <c r="KFZ42" s="180"/>
      <c r="KGA42" s="180"/>
      <c r="KGB42" s="180"/>
      <c r="KGC42" s="180"/>
      <c r="KGD42" s="180"/>
      <c r="KGE42" s="180"/>
      <c r="KGF42" s="180"/>
      <c r="KGG42" s="180"/>
      <c r="KGH42" s="180"/>
      <c r="KGI42" s="180"/>
      <c r="KGJ42" s="180"/>
      <c r="KGK42" s="180"/>
      <c r="KGL42" s="180"/>
      <c r="KGM42" s="180"/>
      <c r="KGN42" s="180"/>
      <c r="KGO42" s="180"/>
      <c r="KGP42" s="180"/>
      <c r="KGQ42" s="180"/>
      <c r="KGR42" s="180"/>
      <c r="KGS42" s="180"/>
      <c r="KGT42" s="180"/>
      <c r="KGU42" s="180"/>
      <c r="KGV42" s="180"/>
      <c r="KGW42" s="180"/>
      <c r="KGX42" s="180"/>
      <c r="KGY42" s="180"/>
      <c r="KGZ42" s="180"/>
      <c r="KHA42" s="180"/>
      <c r="KHB42" s="180"/>
      <c r="KHC42" s="180"/>
      <c r="KHD42" s="180"/>
      <c r="KHE42" s="180"/>
      <c r="KHF42" s="180"/>
      <c r="KHG42" s="180"/>
      <c r="KHH42" s="180"/>
      <c r="KHI42" s="180"/>
      <c r="KHJ42" s="180"/>
      <c r="KHK42" s="180"/>
      <c r="KHL42" s="180"/>
      <c r="KHM42" s="180"/>
      <c r="KHN42" s="180"/>
      <c r="KHO42" s="180"/>
      <c r="KHP42" s="180"/>
      <c r="KHQ42" s="180"/>
      <c r="KHR42" s="180"/>
      <c r="KHS42" s="180"/>
      <c r="KHT42" s="180"/>
      <c r="KHU42" s="180"/>
      <c r="KHV42" s="180"/>
      <c r="KHW42" s="180"/>
      <c r="KHX42" s="180"/>
      <c r="KHY42" s="180"/>
      <c r="KHZ42" s="180"/>
      <c r="KIA42" s="180"/>
      <c r="KIB42" s="180"/>
      <c r="KIC42" s="180"/>
      <c r="KID42" s="180"/>
      <c r="KIE42" s="180"/>
      <c r="KIF42" s="180"/>
      <c r="KIG42" s="180"/>
      <c r="KIH42" s="180"/>
      <c r="KII42" s="180"/>
      <c r="KIJ42" s="180"/>
      <c r="KIK42" s="180"/>
      <c r="KIL42" s="180"/>
      <c r="KIM42" s="180"/>
      <c r="KIN42" s="180"/>
      <c r="KIO42" s="180"/>
      <c r="KIP42" s="180"/>
      <c r="KIQ42" s="180"/>
      <c r="KIR42" s="180"/>
      <c r="KIS42" s="180"/>
      <c r="KIT42" s="180"/>
      <c r="KIU42" s="180"/>
      <c r="KIV42" s="180"/>
      <c r="KIW42" s="180"/>
      <c r="KIX42" s="180"/>
      <c r="KIY42" s="180"/>
      <c r="KIZ42" s="180"/>
      <c r="KJA42" s="180"/>
      <c r="KJB42" s="180"/>
      <c r="KJC42" s="180"/>
      <c r="KJD42" s="180"/>
      <c r="KJE42" s="180"/>
      <c r="KJF42" s="180"/>
      <c r="KJG42" s="180"/>
      <c r="KJH42" s="180"/>
      <c r="KJI42" s="180"/>
      <c r="KJJ42" s="180"/>
      <c r="KJK42" s="180"/>
      <c r="KJL42" s="180"/>
      <c r="KJM42" s="180"/>
      <c r="KJN42" s="180"/>
      <c r="KJO42" s="180"/>
      <c r="KJP42" s="180"/>
      <c r="KJQ42" s="180"/>
      <c r="KJR42" s="180"/>
      <c r="KJS42" s="180"/>
      <c r="KJT42" s="180"/>
      <c r="KJU42" s="180"/>
      <c r="KJV42" s="180"/>
      <c r="KJW42" s="180"/>
      <c r="KJX42" s="180"/>
      <c r="KJY42" s="180"/>
      <c r="KJZ42" s="180"/>
      <c r="KKA42" s="180"/>
      <c r="KKB42" s="180"/>
      <c r="KKC42" s="180"/>
      <c r="KKD42" s="180"/>
      <c r="KKE42" s="180"/>
      <c r="KKF42" s="180"/>
      <c r="KKG42" s="180"/>
      <c r="KKH42" s="180"/>
      <c r="KKI42" s="180"/>
      <c r="KKJ42" s="180"/>
      <c r="KKK42" s="180"/>
      <c r="KKL42" s="180"/>
      <c r="KKM42" s="180"/>
      <c r="KKN42" s="180"/>
      <c r="KKO42" s="180"/>
      <c r="KKP42" s="180"/>
      <c r="KKQ42" s="180"/>
      <c r="KKR42" s="180"/>
      <c r="KKS42" s="180"/>
      <c r="KKT42" s="180"/>
      <c r="KKU42" s="180"/>
      <c r="KKV42" s="180"/>
      <c r="KKW42" s="180"/>
      <c r="KKX42" s="180"/>
      <c r="KKY42" s="180"/>
      <c r="KKZ42" s="180"/>
      <c r="KLA42" s="180"/>
      <c r="KLB42" s="180"/>
      <c r="KLC42" s="180"/>
      <c r="KLD42" s="180"/>
      <c r="KLE42" s="180"/>
      <c r="KLF42" s="180"/>
      <c r="KLG42" s="180"/>
      <c r="KLH42" s="180"/>
      <c r="KLI42" s="180"/>
      <c r="KLJ42" s="180"/>
      <c r="KLK42" s="180"/>
      <c r="KLL42" s="180"/>
      <c r="KLM42" s="180"/>
      <c r="KLN42" s="180"/>
      <c r="KLO42" s="180"/>
      <c r="KLP42" s="180"/>
      <c r="KLQ42" s="180"/>
      <c r="KLR42" s="180"/>
      <c r="KLS42" s="180"/>
      <c r="KLT42" s="180"/>
      <c r="KLU42" s="180"/>
      <c r="KLV42" s="180"/>
      <c r="KLW42" s="180"/>
      <c r="KLX42" s="180"/>
      <c r="KLY42" s="180"/>
      <c r="KLZ42" s="180"/>
      <c r="KMA42" s="180"/>
      <c r="KMB42" s="180"/>
      <c r="KMC42" s="180"/>
      <c r="KMD42" s="180"/>
      <c r="KME42" s="180"/>
      <c r="KMF42" s="180"/>
      <c r="KMG42" s="180"/>
      <c r="KMH42" s="180"/>
      <c r="KMI42" s="180"/>
      <c r="KMJ42" s="180"/>
      <c r="KMK42" s="180"/>
      <c r="KML42" s="180"/>
      <c r="KMM42" s="180"/>
      <c r="KMN42" s="180"/>
      <c r="KMO42" s="180"/>
      <c r="KMP42" s="180"/>
      <c r="KMQ42" s="180"/>
      <c r="KMR42" s="180"/>
      <c r="KMS42" s="180"/>
      <c r="KMT42" s="180"/>
      <c r="KMU42" s="180"/>
      <c r="KMV42" s="180"/>
      <c r="KMW42" s="180"/>
      <c r="KMX42" s="180"/>
      <c r="KMY42" s="180"/>
      <c r="KMZ42" s="180"/>
      <c r="KNA42" s="180"/>
      <c r="KNB42" s="180"/>
      <c r="KNC42" s="180"/>
      <c r="KND42" s="180"/>
      <c r="KNE42" s="180"/>
      <c r="KNF42" s="180"/>
      <c r="KNG42" s="180"/>
      <c r="KNH42" s="180"/>
      <c r="KNI42" s="180"/>
      <c r="KNJ42" s="180"/>
      <c r="KNK42" s="180"/>
      <c r="KNL42" s="180"/>
      <c r="KNM42" s="180"/>
      <c r="KNN42" s="180"/>
      <c r="KNO42" s="180"/>
      <c r="KNP42" s="180"/>
      <c r="KNQ42" s="180"/>
      <c r="KNR42" s="180"/>
      <c r="KNS42" s="180"/>
      <c r="KNT42" s="180"/>
      <c r="KNU42" s="180"/>
      <c r="KNV42" s="180"/>
      <c r="KNW42" s="180"/>
      <c r="KNX42" s="180"/>
      <c r="KNY42" s="180"/>
      <c r="KNZ42" s="180"/>
      <c r="KOA42" s="180"/>
      <c r="KOB42" s="180"/>
      <c r="KOC42" s="180"/>
      <c r="KOD42" s="180"/>
      <c r="KOE42" s="180"/>
      <c r="KOF42" s="180"/>
      <c r="KOG42" s="180"/>
      <c r="KOH42" s="180"/>
      <c r="KOI42" s="180"/>
      <c r="KOJ42" s="180"/>
      <c r="KOK42" s="180"/>
      <c r="KOL42" s="180"/>
      <c r="KOM42" s="180"/>
      <c r="KON42" s="180"/>
      <c r="KOO42" s="180"/>
      <c r="KOP42" s="180"/>
      <c r="KOQ42" s="180"/>
      <c r="KOR42" s="180"/>
      <c r="KOS42" s="180"/>
      <c r="KOT42" s="180"/>
      <c r="KOU42" s="180"/>
      <c r="KOV42" s="180"/>
      <c r="KOW42" s="180"/>
      <c r="KOX42" s="180"/>
      <c r="KOY42" s="180"/>
      <c r="KOZ42" s="180"/>
      <c r="KPA42" s="180"/>
      <c r="KPB42" s="180"/>
      <c r="KPC42" s="180"/>
      <c r="KPD42" s="180"/>
      <c r="KPE42" s="180"/>
      <c r="KPF42" s="180"/>
      <c r="KPG42" s="180"/>
      <c r="KPH42" s="180"/>
      <c r="KPI42" s="180"/>
      <c r="KPJ42" s="180"/>
      <c r="KPK42" s="180"/>
      <c r="KPL42" s="180"/>
      <c r="KPM42" s="180"/>
      <c r="KPN42" s="180"/>
      <c r="KPO42" s="180"/>
      <c r="KPP42" s="180"/>
      <c r="KPQ42" s="180"/>
      <c r="KPR42" s="180"/>
      <c r="KPS42" s="180"/>
      <c r="KPT42" s="180"/>
      <c r="KPU42" s="180"/>
      <c r="KPV42" s="180"/>
      <c r="KPW42" s="180"/>
      <c r="KPX42" s="180"/>
      <c r="KPY42" s="180"/>
      <c r="KPZ42" s="180"/>
      <c r="KQA42" s="180"/>
      <c r="KQB42" s="180"/>
      <c r="KQC42" s="180"/>
      <c r="KQD42" s="180"/>
      <c r="KQE42" s="180"/>
      <c r="KQF42" s="180"/>
      <c r="KQG42" s="180"/>
      <c r="KQH42" s="180"/>
      <c r="KQI42" s="180"/>
      <c r="KQJ42" s="180"/>
      <c r="KQK42" s="180"/>
      <c r="KQL42" s="180"/>
      <c r="KQM42" s="180"/>
      <c r="KQN42" s="180"/>
      <c r="KQO42" s="180"/>
      <c r="KQP42" s="180"/>
      <c r="KQQ42" s="180"/>
      <c r="KQR42" s="180"/>
      <c r="KQS42" s="180"/>
      <c r="KQT42" s="180"/>
      <c r="KQU42" s="180"/>
      <c r="KQV42" s="180"/>
      <c r="KQW42" s="180"/>
      <c r="KQX42" s="180"/>
      <c r="KQY42" s="180"/>
      <c r="KQZ42" s="180"/>
      <c r="KRA42" s="180"/>
      <c r="KRB42" s="180"/>
      <c r="KRC42" s="180"/>
      <c r="KRD42" s="180"/>
      <c r="KRE42" s="180"/>
      <c r="KRF42" s="180"/>
      <c r="KRG42" s="180"/>
      <c r="KRH42" s="180"/>
      <c r="KRI42" s="180"/>
      <c r="KRJ42" s="180"/>
      <c r="KRK42" s="180"/>
      <c r="KRL42" s="180"/>
      <c r="KRM42" s="180"/>
      <c r="KRN42" s="180"/>
      <c r="KRO42" s="180"/>
      <c r="KRP42" s="180"/>
      <c r="KRQ42" s="180"/>
      <c r="KRR42" s="180"/>
      <c r="KRS42" s="180"/>
      <c r="KRT42" s="180"/>
      <c r="KRU42" s="180"/>
      <c r="KRV42" s="180"/>
      <c r="KRW42" s="180"/>
      <c r="KRX42" s="180"/>
      <c r="KRY42" s="180"/>
      <c r="KRZ42" s="180"/>
      <c r="KSA42" s="180"/>
      <c r="KSB42" s="180"/>
      <c r="KSC42" s="180"/>
      <c r="KSD42" s="180"/>
      <c r="KSE42" s="180"/>
      <c r="KSF42" s="180"/>
      <c r="KSG42" s="180"/>
      <c r="KSH42" s="180"/>
      <c r="KSI42" s="180"/>
      <c r="KSJ42" s="180"/>
      <c r="KSK42" s="180"/>
      <c r="KSL42" s="180"/>
      <c r="KSM42" s="180"/>
      <c r="KSN42" s="180"/>
      <c r="KSO42" s="180"/>
      <c r="KSP42" s="180"/>
      <c r="KSQ42" s="180"/>
      <c r="KSR42" s="180"/>
      <c r="KSS42" s="180"/>
      <c r="KST42" s="180"/>
      <c r="KSU42" s="180"/>
      <c r="KSV42" s="180"/>
      <c r="KSW42" s="180"/>
      <c r="KSX42" s="180"/>
      <c r="KSY42" s="180"/>
      <c r="KSZ42" s="180"/>
      <c r="KTA42" s="180"/>
      <c r="KTB42" s="180"/>
      <c r="KTC42" s="180"/>
      <c r="KTD42" s="180"/>
      <c r="KTE42" s="180"/>
      <c r="KTF42" s="180"/>
      <c r="KTG42" s="180"/>
      <c r="KTH42" s="180"/>
      <c r="KTI42" s="180"/>
      <c r="KTJ42" s="180"/>
      <c r="KTK42" s="180"/>
      <c r="KTL42" s="180"/>
      <c r="KTM42" s="180"/>
      <c r="KTN42" s="180"/>
      <c r="KTO42" s="180"/>
      <c r="KTP42" s="180"/>
      <c r="KTQ42" s="180"/>
      <c r="KTR42" s="180"/>
      <c r="KTS42" s="180"/>
      <c r="KTT42" s="180"/>
      <c r="KTU42" s="180"/>
      <c r="KTV42" s="180"/>
      <c r="KTW42" s="180"/>
      <c r="KTX42" s="180"/>
      <c r="KTY42" s="180"/>
      <c r="KTZ42" s="180"/>
      <c r="KUA42" s="180"/>
      <c r="KUB42" s="180"/>
      <c r="KUC42" s="180"/>
      <c r="KUD42" s="180"/>
      <c r="KUE42" s="180"/>
      <c r="KUF42" s="180"/>
      <c r="KUG42" s="180"/>
      <c r="KUH42" s="180"/>
      <c r="KUI42" s="180"/>
      <c r="KUJ42" s="180"/>
      <c r="KUK42" s="180"/>
      <c r="KUL42" s="180"/>
      <c r="KUM42" s="180"/>
      <c r="KUN42" s="180"/>
      <c r="KUO42" s="180"/>
      <c r="KUP42" s="180"/>
      <c r="KUQ42" s="180"/>
      <c r="KUR42" s="180"/>
      <c r="KUS42" s="180"/>
      <c r="KUT42" s="180"/>
      <c r="KUU42" s="180"/>
      <c r="KUV42" s="180"/>
      <c r="KUW42" s="180"/>
      <c r="KUX42" s="180"/>
      <c r="KUY42" s="180"/>
      <c r="KUZ42" s="180"/>
      <c r="KVA42" s="180"/>
      <c r="KVB42" s="180"/>
      <c r="KVC42" s="180"/>
      <c r="KVD42" s="180"/>
      <c r="KVE42" s="180"/>
      <c r="KVF42" s="180"/>
      <c r="KVG42" s="180"/>
      <c r="KVH42" s="180"/>
      <c r="KVI42" s="180"/>
      <c r="KVJ42" s="180"/>
      <c r="KVK42" s="180"/>
      <c r="KVL42" s="180"/>
      <c r="KVM42" s="180"/>
      <c r="KVN42" s="180"/>
      <c r="KVO42" s="180"/>
      <c r="KVP42" s="180"/>
      <c r="KVQ42" s="180"/>
      <c r="KVR42" s="180"/>
      <c r="KVS42" s="180"/>
      <c r="KVT42" s="180"/>
      <c r="KVU42" s="180"/>
      <c r="KVV42" s="180"/>
      <c r="KVW42" s="180"/>
      <c r="KVX42" s="180"/>
      <c r="KVY42" s="180"/>
      <c r="KVZ42" s="180"/>
      <c r="KWA42" s="180"/>
      <c r="KWB42" s="180"/>
      <c r="KWC42" s="180"/>
      <c r="KWD42" s="180"/>
      <c r="KWE42" s="180"/>
      <c r="KWF42" s="180"/>
      <c r="KWG42" s="180"/>
      <c r="KWH42" s="180"/>
      <c r="KWI42" s="180"/>
      <c r="KWJ42" s="180"/>
      <c r="KWK42" s="180"/>
      <c r="KWL42" s="180"/>
      <c r="KWM42" s="180"/>
      <c r="KWN42" s="180"/>
      <c r="KWO42" s="180"/>
      <c r="KWP42" s="180"/>
      <c r="KWQ42" s="180"/>
      <c r="KWR42" s="180"/>
      <c r="KWS42" s="180"/>
      <c r="KWT42" s="180"/>
      <c r="KWU42" s="180"/>
      <c r="KWV42" s="180"/>
      <c r="KWW42" s="180"/>
      <c r="KWX42" s="180"/>
      <c r="KWY42" s="180"/>
      <c r="KWZ42" s="180"/>
      <c r="KXA42" s="180"/>
      <c r="KXB42" s="180"/>
      <c r="KXC42" s="180"/>
      <c r="KXD42" s="180"/>
      <c r="KXE42" s="180"/>
      <c r="KXF42" s="180"/>
      <c r="KXG42" s="180"/>
      <c r="KXH42" s="180"/>
      <c r="KXI42" s="180"/>
      <c r="KXJ42" s="180"/>
      <c r="KXK42" s="180"/>
      <c r="KXL42" s="180"/>
      <c r="KXM42" s="180"/>
      <c r="KXN42" s="180"/>
      <c r="KXO42" s="180"/>
      <c r="KXP42" s="180"/>
      <c r="KXQ42" s="180"/>
      <c r="KXR42" s="180"/>
      <c r="KXS42" s="180"/>
      <c r="KXT42" s="180"/>
      <c r="KXU42" s="180"/>
      <c r="KXV42" s="180"/>
      <c r="KXW42" s="180"/>
      <c r="KXX42" s="180"/>
      <c r="KXY42" s="180"/>
      <c r="KXZ42" s="180"/>
      <c r="KYA42" s="180"/>
      <c r="KYB42" s="180"/>
      <c r="KYC42" s="180"/>
      <c r="KYD42" s="180"/>
      <c r="KYE42" s="180"/>
      <c r="KYF42" s="180"/>
      <c r="KYG42" s="180"/>
      <c r="KYH42" s="180"/>
      <c r="KYI42" s="180"/>
      <c r="KYJ42" s="180"/>
      <c r="KYK42" s="180"/>
      <c r="KYL42" s="180"/>
      <c r="KYM42" s="180"/>
      <c r="KYN42" s="180"/>
      <c r="KYO42" s="180"/>
      <c r="KYP42" s="180"/>
      <c r="KYQ42" s="180"/>
      <c r="KYR42" s="180"/>
      <c r="KYS42" s="180"/>
      <c r="KYT42" s="180"/>
      <c r="KYU42" s="180"/>
      <c r="KYV42" s="180"/>
      <c r="KYW42" s="180"/>
      <c r="KYX42" s="180"/>
      <c r="KYY42" s="180"/>
      <c r="KYZ42" s="180"/>
      <c r="KZA42" s="180"/>
      <c r="KZB42" s="180"/>
      <c r="KZC42" s="180"/>
      <c r="KZD42" s="180"/>
      <c r="KZE42" s="180"/>
      <c r="KZF42" s="180"/>
      <c r="KZG42" s="180"/>
      <c r="KZH42" s="180"/>
      <c r="KZI42" s="180"/>
      <c r="KZJ42" s="180"/>
      <c r="KZK42" s="180"/>
      <c r="KZL42" s="180"/>
      <c r="KZM42" s="180"/>
      <c r="KZN42" s="180"/>
      <c r="KZO42" s="180"/>
      <c r="KZP42" s="180"/>
      <c r="KZQ42" s="180"/>
      <c r="KZR42" s="180"/>
      <c r="KZS42" s="180"/>
      <c r="KZT42" s="180"/>
      <c r="KZU42" s="180"/>
      <c r="KZV42" s="180"/>
      <c r="KZW42" s="180"/>
      <c r="KZX42" s="180"/>
      <c r="KZY42" s="180"/>
      <c r="KZZ42" s="180"/>
      <c r="LAA42" s="180"/>
      <c r="LAB42" s="180"/>
      <c r="LAC42" s="180"/>
      <c r="LAD42" s="180"/>
      <c r="LAE42" s="180"/>
      <c r="LAF42" s="180"/>
      <c r="LAG42" s="180"/>
      <c r="LAH42" s="180"/>
      <c r="LAI42" s="180"/>
      <c r="LAJ42" s="180"/>
      <c r="LAK42" s="180"/>
      <c r="LAL42" s="180"/>
      <c r="LAM42" s="180"/>
      <c r="LAN42" s="180"/>
      <c r="LAO42" s="180"/>
      <c r="LAP42" s="180"/>
      <c r="LAQ42" s="180"/>
      <c r="LAR42" s="180"/>
      <c r="LAS42" s="180"/>
      <c r="LAT42" s="180"/>
      <c r="LAU42" s="180"/>
      <c r="LAV42" s="180"/>
      <c r="LAW42" s="180"/>
      <c r="LAX42" s="180"/>
      <c r="LAY42" s="180"/>
      <c r="LAZ42" s="180"/>
      <c r="LBA42" s="180"/>
      <c r="LBB42" s="180"/>
      <c r="LBC42" s="180"/>
      <c r="LBD42" s="180"/>
      <c r="LBE42" s="180"/>
      <c r="LBF42" s="180"/>
      <c r="LBG42" s="180"/>
      <c r="LBH42" s="180"/>
      <c r="LBI42" s="180"/>
      <c r="LBJ42" s="180"/>
      <c r="LBK42" s="180"/>
      <c r="LBL42" s="180"/>
      <c r="LBM42" s="180"/>
      <c r="LBN42" s="180"/>
      <c r="LBO42" s="180"/>
      <c r="LBP42" s="180"/>
      <c r="LBQ42" s="180"/>
      <c r="LBR42" s="180"/>
      <c r="LBS42" s="180"/>
      <c r="LBT42" s="180"/>
      <c r="LBU42" s="180"/>
      <c r="LBV42" s="180"/>
      <c r="LBW42" s="180"/>
      <c r="LBX42" s="180"/>
      <c r="LBY42" s="180"/>
      <c r="LBZ42" s="180"/>
      <c r="LCA42" s="180"/>
      <c r="LCB42" s="180"/>
      <c r="LCC42" s="180"/>
      <c r="LCD42" s="180"/>
      <c r="LCE42" s="180"/>
      <c r="LCF42" s="180"/>
      <c r="LCG42" s="180"/>
      <c r="LCH42" s="180"/>
      <c r="LCI42" s="180"/>
      <c r="LCJ42" s="180"/>
      <c r="LCK42" s="180"/>
      <c r="LCL42" s="180"/>
      <c r="LCM42" s="180"/>
      <c r="LCN42" s="180"/>
      <c r="LCO42" s="180"/>
      <c r="LCP42" s="180"/>
      <c r="LCQ42" s="180"/>
      <c r="LCR42" s="180"/>
      <c r="LCS42" s="180"/>
      <c r="LCT42" s="180"/>
      <c r="LCU42" s="180"/>
      <c r="LCV42" s="180"/>
      <c r="LCW42" s="180"/>
      <c r="LCX42" s="180"/>
      <c r="LCY42" s="180"/>
      <c r="LCZ42" s="180"/>
      <c r="LDA42" s="180"/>
      <c r="LDB42" s="180"/>
      <c r="LDC42" s="180"/>
      <c r="LDD42" s="180"/>
      <c r="LDE42" s="180"/>
      <c r="LDF42" s="180"/>
      <c r="LDG42" s="180"/>
      <c r="LDH42" s="180"/>
      <c r="LDI42" s="180"/>
      <c r="LDJ42" s="180"/>
      <c r="LDK42" s="180"/>
      <c r="LDL42" s="180"/>
      <c r="LDM42" s="180"/>
      <c r="LDN42" s="180"/>
      <c r="LDO42" s="180"/>
      <c r="LDP42" s="180"/>
      <c r="LDQ42" s="180"/>
      <c r="LDR42" s="180"/>
      <c r="LDS42" s="180"/>
      <c r="LDT42" s="180"/>
      <c r="LDU42" s="180"/>
      <c r="LDV42" s="180"/>
      <c r="LDW42" s="180"/>
      <c r="LDX42" s="180"/>
      <c r="LDY42" s="180"/>
      <c r="LDZ42" s="180"/>
      <c r="LEA42" s="180"/>
      <c r="LEB42" s="180"/>
      <c r="LEC42" s="180"/>
      <c r="LED42" s="180"/>
      <c r="LEE42" s="180"/>
      <c r="LEF42" s="180"/>
      <c r="LEG42" s="180"/>
      <c r="LEH42" s="180"/>
      <c r="LEI42" s="180"/>
      <c r="LEJ42" s="180"/>
      <c r="LEK42" s="180"/>
      <c r="LEL42" s="180"/>
      <c r="LEM42" s="180"/>
      <c r="LEN42" s="180"/>
      <c r="LEO42" s="180"/>
      <c r="LEP42" s="180"/>
      <c r="LEQ42" s="180"/>
      <c r="LER42" s="180"/>
      <c r="LES42" s="180"/>
      <c r="LET42" s="180"/>
      <c r="LEU42" s="180"/>
      <c r="LEV42" s="180"/>
      <c r="LEW42" s="180"/>
      <c r="LEX42" s="180"/>
      <c r="LEY42" s="180"/>
      <c r="LEZ42" s="180"/>
      <c r="LFA42" s="180"/>
      <c r="LFB42" s="180"/>
      <c r="LFC42" s="180"/>
      <c r="LFD42" s="180"/>
      <c r="LFE42" s="180"/>
      <c r="LFF42" s="180"/>
      <c r="LFG42" s="180"/>
      <c r="LFH42" s="180"/>
      <c r="LFI42" s="180"/>
      <c r="LFJ42" s="180"/>
      <c r="LFK42" s="180"/>
      <c r="LFL42" s="180"/>
      <c r="LFM42" s="180"/>
      <c r="LFN42" s="180"/>
      <c r="LFO42" s="180"/>
      <c r="LFP42" s="180"/>
      <c r="LFQ42" s="180"/>
      <c r="LFR42" s="180"/>
      <c r="LFS42" s="180"/>
      <c r="LFT42" s="180"/>
      <c r="LFU42" s="180"/>
      <c r="LFV42" s="180"/>
      <c r="LFW42" s="180"/>
      <c r="LFX42" s="180"/>
      <c r="LFY42" s="180"/>
      <c r="LFZ42" s="180"/>
      <c r="LGA42" s="180"/>
      <c r="LGB42" s="180"/>
      <c r="LGC42" s="180"/>
      <c r="LGD42" s="180"/>
      <c r="LGE42" s="180"/>
      <c r="LGF42" s="180"/>
      <c r="LGG42" s="180"/>
      <c r="LGH42" s="180"/>
      <c r="LGI42" s="180"/>
      <c r="LGJ42" s="180"/>
      <c r="LGK42" s="180"/>
      <c r="LGL42" s="180"/>
      <c r="LGM42" s="180"/>
      <c r="LGN42" s="180"/>
      <c r="LGO42" s="180"/>
      <c r="LGP42" s="180"/>
      <c r="LGQ42" s="180"/>
      <c r="LGR42" s="180"/>
      <c r="LGS42" s="180"/>
      <c r="LGT42" s="180"/>
      <c r="LGU42" s="180"/>
      <c r="LGV42" s="180"/>
      <c r="LGW42" s="180"/>
      <c r="LGX42" s="180"/>
      <c r="LGY42" s="180"/>
      <c r="LGZ42" s="180"/>
      <c r="LHA42" s="180"/>
      <c r="LHB42" s="180"/>
      <c r="LHC42" s="180"/>
      <c r="LHD42" s="180"/>
      <c r="LHE42" s="180"/>
      <c r="LHF42" s="180"/>
      <c r="LHG42" s="180"/>
      <c r="LHH42" s="180"/>
      <c r="LHI42" s="180"/>
      <c r="LHJ42" s="180"/>
      <c r="LHK42" s="180"/>
      <c r="LHL42" s="180"/>
      <c r="LHM42" s="180"/>
      <c r="LHN42" s="180"/>
      <c r="LHO42" s="180"/>
      <c r="LHP42" s="180"/>
      <c r="LHQ42" s="180"/>
      <c r="LHR42" s="180"/>
      <c r="LHS42" s="180"/>
      <c r="LHT42" s="180"/>
      <c r="LHU42" s="180"/>
      <c r="LHV42" s="180"/>
      <c r="LHW42" s="180"/>
      <c r="LHX42" s="180"/>
      <c r="LHY42" s="180"/>
      <c r="LHZ42" s="180"/>
      <c r="LIA42" s="180"/>
      <c r="LIB42" s="180"/>
      <c r="LIC42" s="180"/>
      <c r="LID42" s="180"/>
      <c r="LIE42" s="180"/>
      <c r="LIF42" s="180"/>
      <c r="LIG42" s="180"/>
      <c r="LIH42" s="180"/>
      <c r="LII42" s="180"/>
      <c r="LIJ42" s="180"/>
      <c r="LIK42" s="180"/>
      <c r="LIL42" s="180"/>
      <c r="LIM42" s="180"/>
      <c r="LIN42" s="180"/>
      <c r="LIO42" s="180"/>
      <c r="LIP42" s="180"/>
      <c r="LIQ42" s="180"/>
      <c r="LIR42" s="180"/>
      <c r="LIS42" s="180"/>
      <c r="LIT42" s="180"/>
      <c r="LIU42" s="180"/>
      <c r="LIV42" s="180"/>
      <c r="LIW42" s="180"/>
      <c r="LIX42" s="180"/>
      <c r="LIY42" s="180"/>
      <c r="LIZ42" s="180"/>
      <c r="LJA42" s="180"/>
      <c r="LJB42" s="180"/>
      <c r="LJC42" s="180"/>
      <c r="LJD42" s="180"/>
      <c r="LJE42" s="180"/>
      <c r="LJF42" s="180"/>
      <c r="LJG42" s="180"/>
      <c r="LJH42" s="180"/>
      <c r="LJI42" s="180"/>
      <c r="LJJ42" s="180"/>
      <c r="LJK42" s="180"/>
      <c r="LJL42" s="180"/>
      <c r="LJM42" s="180"/>
      <c r="LJN42" s="180"/>
      <c r="LJO42" s="180"/>
      <c r="LJP42" s="180"/>
      <c r="LJQ42" s="180"/>
      <c r="LJR42" s="180"/>
      <c r="LJS42" s="180"/>
      <c r="LJT42" s="180"/>
      <c r="LJU42" s="180"/>
      <c r="LJV42" s="180"/>
      <c r="LJW42" s="180"/>
      <c r="LJX42" s="180"/>
      <c r="LJY42" s="180"/>
      <c r="LJZ42" s="180"/>
      <c r="LKA42" s="180"/>
      <c r="LKB42" s="180"/>
      <c r="LKC42" s="180"/>
      <c r="LKD42" s="180"/>
      <c r="LKE42" s="180"/>
      <c r="LKF42" s="180"/>
      <c r="LKG42" s="180"/>
      <c r="LKH42" s="180"/>
      <c r="LKI42" s="180"/>
      <c r="LKJ42" s="180"/>
      <c r="LKK42" s="180"/>
      <c r="LKL42" s="180"/>
      <c r="LKM42" s="180"/>
      <c r="LKN42" s="180"/>
      <c r="LKO42" s="180"/>
      <c r="LKP42" s="180"/>
      <c r="LKQ42" s="180"/>
      <c r="LKR42" s="180"/>
      <c r="LKS42" s="180"/>
      <c r="LKT42" s="180"/>
      <c r="LKU42" s="180"/>
      <c r="LKV42" s="180"/>
      <c r="LKW42" s="180"/>
      <c r="LKX42" s="180"/>
      <c r="LKY42" s="180"/>
      <c r="LKZ42" s="180"/>
      <c r="LLA42" s="180"/>
      <c r="LLB42" s="180"/>
      <c r="LLC42" s="180"/>
      <c r="LLD42" s="180"/>
      <c r="LLE42" s="180"/>
      <c r="LLF42" s="180"/>
      <c r="LLG42" s="180"/>
      <c r="LLH42" s="180"/>
      <c r="LLI42" s="180"/>
      <c r="LLJ42" s="180"/>
      <c r="LLK42" s="180"/>
      <c r="LLL42" s="180"/>
      <c r="LLM42" s="180"/>
      <c r="LLN42" s="180"/>
      <c r="LLO42" s="180"/>
      <c r="LLP42" s="180"/>
      <c r="LLQ42" s="180"/>
      <c r="LLR42" s="180"/>
      <c r="LLS42" s="180"/>
      <c r="LLT42" s="180"/>
      <c r="LLU42" s="180"/>
      <c r="LLV42" s="180"/>
      <c r="LLW42" s="180"/>
      <c r="LLX42" s="180"/>
      <c r="LLY42" s="180"/>
      <c r="LLZ42" s="180"/>
      <c r="LMA42" s="180"/>
      <c r="LMB42" s="180"/>
      <c r="LMC42" s="180"/>
      <c r="LMD42" s="180"/>
      <c r="LME42" s="180"/>
      <c r="LMF42" s="180"/>
      <c r="LMG42" s="180"/>
      <c r="LMH42" s="180"/>
      <c r="LMI42" s="180"/>
      <c r="LMJ42" s="180"/>
      <c r="LMK42" s="180"/>
      <c r="LML42" s="180"/>
      <c r="LMM42" s="180"/>
      <c r="LMN42" s="180"/>
      <c r="LMO42" s="180"/>
      <c r="LMP42" s="180"/>
      <c r="LMQ42" s="180"/>
      <c r="LMR42" s="180"/>
      <c r="LMS42" s="180"/>
      <c r="LMT42" s="180"/>
      <c r="LMU42" s="180"/>
      <c r="LMV42" s="180"/>
      <c r="LMW42" s="180"/>
      <c r="LMX42" s="180"/>
      <c r="LMY42" s="180"/>
      <c r="LMZ42" s="180"/>
      <c r="LNA42" s="180"/>
      <c r="LNB42" s="180"/>
      <c r="LNC42" s="180"/>
      <c r="LND42" s="180"/>
      <c r="LNE42" s="180"/>
      <c r="LNF42" s="180"/>
      <c r="LNG42" s="180"/>
      <c r="LNH42" s="180"/>
      <c r="LNI42" s="180"/>
      <c r="LNJ42" s="180"/>
      <c r="LNK42" s="180"/>
      <c r="LNL42" s="180"/>
      <c r="LNM42" s="180"/>
      <c r="LNN42" s="180"/>
      <c r="LNO42" s="180"/>
      <c r="LNP42" s="180"/>
      <c r="LNQ42" s="180"/>
      <c r="LNR42" s="180"/>
      <c r="LNS42" s="180"/>
      <c r="LNT42" s="180"/>
      <c r="LNU42" s="180"/>
      <c r="LNV42" s="180"/>
      <c r="LNW42" s="180"/>
      <c r="LNX42" s="180"/>
      <c r="LNY42" s="180"/>
      <c r="LNZ42" s="180"/>
      <c r="LOA42" s="180"/>
      <c r="LOB42" s="180"/>
      <c r="LOC42" s="180"/>
      <c r="LOD42" s="180"/>
      <c r="LOE42" s="180"/>
      <c r="LOF42" s="180"/>
      <c r="LOG42" s="180"/>
      <c r="LOH42" s="180"/>
      <c r="LOI42" s="180"/>
      <c r="LOJ42" s="180"/>
      <c r="LOK42" s="180"/>
      <c r="LOL42" s="180"/>
      <c r="LOM42" s="180"/>
      <c r="LON42" s="180"/>
      <c r="LOO42" s="180"/>
      <c r="LOP42" s="180"/>
      <c r="LOQ42" s="180"/>
      <c r="LOR42" s="180"/>
      <c r="LOS42" s="180"/>
      <c r="LOT42" s="180"/>
      <c r="LOU42" s="180"/>
      <c r="LOV42" s="180"/>
      <c r="LOW42" s="180"/>
      <c r="LOX42" s="180"/>
      <c r="LOY42" s="180"/>
      <c r="LOZ42" s="180"/>
      <c r="LPA42" s="180"/>
      <c r="LPB42" s="180"/>
      <c r="LPC42" s="180"/>
      <c r="LPD42" s="180"/>
      <c r="LPE42" s="180"/>
      <c r="LPF42" s="180"/>
      <c r="LPG42" s="180"/>
      <c r="LPH42" s="180"/>
      <c r="LPI42" s="180"/>
      <c r="LPJ42" s="180"/>
      <c r="LPK42" s="180"/>
      <c r="LPL42" s="180"/>
      <c r="LPM42" s="180"/>
      <c r="LPN42" s="180"/>
      <c r="LPO42" s="180"/>
      <c r="LPP42" s="180"/>
      <c r="LPQ42" s="180"/>
      <c r="LPR42" s="180"/>
      <c r="LPS42" s="180"/>
      <c r="LPT42" s="180"/>
      <c r="LPU42" s="180"/>
      <c r="LPV42" s="180"/>
      <c r="LPW42" s="180"/>
      <c r="LPX42" s="180"/>
      <c r="LPY42" s="180"/>
      <c r="LPZ42" s="180"/>
      <c r="LQA42" s="180"/>
      <c r="LQB42" s="180"/>
      <c r="LQC42" s="180"/>
      <c r="LQD42" s="180"/>
      <c r="LQE42" s="180"/>
      <c r="LQF42" s="180"/>
      <c r="LQG42" s="180"/>
      <c r="LQH42" s="180"/>
      <c r="LQI42" s="180"/>
      <c r="LQJ42" s="180"/>
      <c r="LQK42" s="180"/>
      <c r="LQL42" s="180"/>
      <c r="LQM42" s="180"/>
      <c r="LQN42" s="180"/>
      <c r="LQO42" s="180"/>
      <c r="LQP42" s="180"/>
      <c r="LQQ42" s="180"/>
      <c r="LQR42" s="180"/>
      <c r="LQS42" s="180"/>
      <c r="LQT42" s="180"/>
      <c r="LQU42" s="180"/>
      <c r="LQV42" s="180"/>
      <c r="LQW42" s="180"/>
      <c r="LQX42" s="180"/>
      <c r="LQY42" s="180"/>
      <c r="LQZ42" s="180"/>
      <c r="LRA42" s="180"/>
      <c r="LRB42" s="180"/>
      <c r="LRC42" s="180"/>
      <c r="LRD42" s="180"/>
      <c r="LRE42" s="180"/>
      <c r="LRF42" s="180"/>
      <c r="LRG42" s="180"/>
      <c r="LRH42" s="180"/>
      <c r="LRI42" s="180"/>
      <c r="LRJ42" s="180"/>
      <c r="LRK42" s="180"/>
      <c r="LRL42" s="180"/>
      <c r="LRM42" s="180"/>
      <c r="LRN42" s="180"/>
      <c r="LRO42" s="180"/>
      <c r="LRP42" s="180"/>
      <c r="LRQ42" s="180"/>
      <c r="LRR42" s="180"/>
      <c r="LRS42" s="180"/>
      <c r="LRT42" s="180"/>
      <c r="LRU42" s="180"/>
      <c r="LRV42" s="180"/>
      <c r="LRW42" s="180"/>
      <c r="LRX42" s="180"/>
      <c r="LRY42" s="180"/>
      <c r="LRZ42" s="180"/>
      <c r="LSA42" s="180"/>
      <c r="LSB42" s="180"/>
      <c r="LSC42" s="180"/>
      <c r="LSD42" s="180"/>
      <c r="LSE42" s="180"/>
      <c r="LSF42" s="180"/>
      <c r="LSG42" s="180"/>
      <c r="LSH42" s="180"/>
      <c r="LSI42" s="180"/>
      <c r="LSJ42" s="180"/>
      <c r="LSK42" s="180"/>
      <c r="LSL42" s="180"/>
      <c r="LSM42" s="180"/>
      <c r="LSN42" s="180"/>
      <c r="LSO42" s="180"/>
      <c r="LSP42" s="180"/>
      <c r="LSQ42" s="180"/>
      <c r="LSR42" s="180"/>
      <c r="LSS42" s="180"/>
      <c r="LST42" s="180"/>
      <c r="LSU42" s="180"/>
      <c r="LSV42" s="180"/>
      <c r="LSW42" s="180"/>
      <c r="LSX42" s="180"/>
      <c r="LSY42" s="180"/>
      <c r="LSZ42" s="180"/>
      <c r="LTA42" s="180"/>
      <c r="LTB42" s="180"/>
      <c r="LTC42" s="180"/>
      <c r="LTD42" s="180"/>
      <c r="LTE42" s="180"/>
      <c r="LTF42" s="180"/>
      <c r="LTG42" s="180"/>
      <c r="LTH42" s="180"/>
      <c r="LTI42" s="180"/>
      <c r="LTJ42" s="180"/>
      <c r="LTK42" s="180"/>
      <c r="LTL42" s="180"/>
      <c r="LTM42" s="180"/>
      <c r="LTN42" s="180"/>
      <c r="LTO42" s="180"/>
      <c r="LTP42" s="180"/>
      <c r="LTQ42" s="180"/>
      <c r="LTR42" s="180"/>
      <c r="LTS42" s="180"/>
      <c r="LTT42" s="180"/>
      <c r="LTU42" s="180"/>
      <c r="LTV42" s="180"/>
      <c r="LTW42" s="180"/>
      <c r="LTX42" s="180"/>
      <c r="LTY42" s="180"/>
      <c r="LTZ42" s="180"/>
      <c r="LUA42" s="180"/>
      <c r="LUB42" s="180"/>
      <c r="LUC42" s="180"/>
      <c r="LUD42" s="180"/>
      <c r="LUE42" s="180"/>
      <c r="LUF42" s="180"/>
      <c r="LUG42" s="180"/>
      <c r="LUH42" s="180"/>
      <c r="LUI42" s="180"/>
      <c r="LUJ42" s="180"/>
      <c r="LUK42" s="180"/>
      <c r="LUL42" s="180"/>
      <c r="LUM42" s="180"/>
      <c r="LUN42" s="180"/>
      <c r="LUO42" s="180"/>
      <c r="LUP42" s="180"/>
      <c r="LUQ42" s="180"/>
      <c r="LUR42" s="180"/>
      <c r="LUS42" s="180"/>
      <c r="LUT42" s="180"/>
      <c r="LUU42" s="180"/>
      <c r="LUV42" s="180"/>
      <c r="LUW42" s="180"/>
      <c r="LUX42" s="180"/>
      <c r="LUY42" s="180"/>
      <c r="LUZ42" s="180"/>
      <c r="LVA42" s="180"/>
      <c r="LVB42" s="180"/>
      <c r="LVC42" s="180"/>
      <c r="LVD42" s="180"/>
      <c r="LVE42" s="180"/>
      <c r="LVF42" s="180"/>
      <c r="LVG42" s="180"/>
      <c r="LVH42" s="180"/>
      <c r="LVI42" s="180"/>
      <c r="LVJ42" s="180"/>
      <c r="LVK42" s="180"/>
      <c r="LVL42" s="180"/>
      <c r="LVM42" s="180"/>
      <c r="LVN42" s="180"/>
      <c r="LVO42" s="180"/>
      <c r="LVP42" s="180"/>
      <c r="LVQ42" s="180"/>
      <c r="LVR42" s="180"/>
      <c r="LVS42" s="180"/>
      <c r="LVT42" s="180"/>
      <c r="LVU42" s="180"/>
      <c r="LVV42" s="180"/>
      <c r="LVW42" s="180"/>
      <c r="LVX42" s="180"/>
      <c r="LVY42" s="180"/>
      <c r="LVZ42" s="180"/>
      <c r="LWA42" s="180"/>
      <c r="LWB42" s="180"/>
      <c r="LWC42" s="180"/>
      <c r="LWD42" s="180"/>
      <c r="LWE42" s="180"/>
      <c r="LWF42" s="180"/>
      <c r="LWG42" s="180"/>
      <c r="LWH42" s="180"/>
      <c r="LWI42" s="180"/>
      <c r="LWJ42" s="180"/>
      <c r="LWK42" s="180"/>
      <c r="LWL42" s="180"/>
      <c r="LWM42" s="180"/>
      <c r="LWN42" s="180"/>
      <c r="LWO42" s="180"/>
      <c r="LWP42" s="180"/>
      <c r="LWQ42" s="180"/>
      <c r="LWR42" s="180"/>
      <c r="LWS42" s="180"/>
      <c r="LWT42" s="180"/>
      <c r="LWU42" s="180"/>
      <c r="LWV42" s="180"/>
      <c r="LWW42" s="180"/>
      <c r="LWX42" s="180"/>
      <c r="LWY42" s="180"/>
      <c r="LWZ42" s="180"/>
      <c r="LXA42" s="180"/>
      <c r="LXB42" s="180"/>
      <c r="LXC42" s="180"/>
      <c r="LXD42" s="180"/>
      <c r="LXE42" s="180"/>
      <c r="LXF42" s="180"/>
      <c r="LXG42" s="180"/>
      <c r="LXH42" s="180"/>
      <c r="LXI42" s="180"/>
      <c r="LXJ42" s="180"/>
      <c r="LXK42" s="180"/>
      <c r="LXL42" s="180"/>
      <c r="LXM42" s="180"/>
      <c r="LXN42" s="180"/>
      <c r="LXO42" s="180"/>
      <c r="LXP42" s="180"/>
      <c r="LXQ42" s="180"/>
      <c r="LXR42" s="180"/>
      <c r="LXS42" s="180"/>
      <c r="LXT42" s="180"/>
      <c r="LXU42" s="180"/>
      <c r="LXV42" s="180"/>
      <c r="LXW42" s="180"/>
      <c r="LXX42" s="180"/>
      <c r="LXY42" s="180"/>
      <c r="LXZ42" s="180"/>
      <c r="LYA42" s="180"/>
      <c r="LYB42" s="180"/>
      <c r="LYC42" s="180"/>
      <c r="LYD42" s="180"/>
      <c r="LYE42" s="180"/>
      <c r="LYF42" s="180"/>
      <c r="LYG42" s="180"/>
      <c r="LYH42" s="180"/>
      <c r="LYI42" s="180"/>
      <c r="LYJ42" s="180"/>
      <c r="LYK42" s="180"/>
      <c r="LYL42" s="180"/>
      <c r="LYM42" s="180"/>
      <c r="LYN42" s="180"/>
      <c r="LYO42" s="180"/>
      <c r="LYP42" s="180"/>
      <c r="LYQ42" s="180"/>
      <c r="LYR42" s="180"/>
      <c r="LYS42" s="180"/>
      <c r="LYT42" s="180"/>
      <c r="LYU42" s="180"/>
      <c r="LYV42" s="180"/>
      <c r="LYW42" s="180"/>
      <c r="LYX42" s="180"/>
      <c r="LYY42" s="180"/>
      <c r="LYZ42" s="180"/>
      <c r="LZA42" s="180"/>
      <c r="LZB42" s="180"/>
      <c r="LZC42" s="180"/>
      <c r="LZD42" s="180"/>
      <c r="LZE42" s="180"/>
      <c r="LZF42" s="180"/>
      <c r="LZG42" s="180"/>
      <c r="LZH42" s="180"/>
      <c r="LZI42" s="180"/>
      <c r="LZJ42" s="180"/>
      <c r="LZK42" s="180"/>
      <c r="LZL42" s="180"/>
      <c r="LZM42" s="180"/>
      <c r="LZN42" s="180"/>
      <c r="LZO42" s="180"/>
      <c r="LZP42" s="180"/>
      <c r="LZQ42" s="180"/>
      <c r="LZR42" s="180"/>
      <c r="LZS42" s="180"/>
      <c r="LZT42" s="180"/>
      <c r="LZU42" s="180"/>
      <c r="LZV42" s="180"/>
      <c r="LZW42" s="180"/>
      <c r="LZX42" s="180"/>
      <c r="LZY42" s="180"/>
      <c r="LZZ42" s="180"/>
      <c r="MAA42" s="180"/>
      <c r="MAB42" s="180"/>
      <c r="MAC42" s="180"/>
      <c r="MAD42" s="180"/>
      <c r="MAE42" s="180"/>
      <c r="MAF42" s="180"/>
      <c r="MAG42" s="180"/>
      <c r="MAH42" s="180"/>
      <c r="MAI42" s="180"/>
      <c r="MAJ42" s="180"/>
      <c r="MAK42" s="180"/>
      <c r="MAL42" s="180"/>
      <c r="MAM42" s="180"/>
      <c r="MAN42" s="180"/>
      <c r="MAO42" s="180"/>
      <c r="MAP42" s="180"/>
      <c r="MAQ42" s="180"/>
      <c r="MAR42" s="180"/>
      <c r="MAS42" s="180"/>
      <c r="MAT42" s="180"/>
      <c r="MAU42" s="180"/>
      <c r="MAV42" s="180"/>
      <c r="MAW42" s="180"/>
      <c r="MAX42" s="180"/>
      <c r="MAY42" s="180"/>
      <c r="MAZ42" s="180"/>
      <c r="MBA42" s="180"/>
      <c r="MBB42" s="180"/>
      <c r="MBC42" s="180"/>
      <c r="MBD42" s="180"/>
      <c r="MBE42" s="180"/>
      <c r="MBF42" s="180"/>
      <c r="MBG42" s="180"/>
      <c r="MBH42" s="180"/>
      <c r="MBI42" s="180"/>
      <c r="MBJ42" s="180"/>
      <c r="MBK42" s="180"/>
      <c r="MBL42" s="180"/>
      <c r="MBM42" s="180"/>
      <c r="MBN42" s="180"/>
      <c r="MBO42" s="180"/>
      <c r="MBP42" s="180"/>
      <c r="MBQ42" s="180"/>
      <c r="MBR42" s="180"/>
      <c r="MBS42" s="180"/>
      <c r="MBT42" s="180"/>
      <c r="MBU42" s="180"/>
      <c r="MBV42" s="180"/>
      <c r="MBW42" s="180"/>
      <c r="MBX42" s="180"/>
      <c r="MBY42" s="180"/>
      <c r="MBZ42" s="180"/>
      <c r="MCA42" s="180"/>
      <c r="MCB42" s="180"/>
      <c r="MCC42" s="180"/>
      <c r="MCD42" s="180"/>
      <c r="MCE42" s="180"/>
      <c r="MCF42" s="180"/>
      <c r="MCG42" s="180"/>
      <c r="MCH42" s="180"/>
      <c r="MCI42" s="180"/>
      <c r="MCJ42" s="180"/>
      <c r="MCK42" s="180"/>
      <c r="MCL42" s="180"/>
      <c r="MCM42" s="180"/>
      <c r="MCN42" s="180"/>
      <c r="MCO42" s="180"/>
      <c r="MCP42" s="180"/>
      <c r="MCQ42" s="180"/>
      <c r="MCR42" s="180"/>
      <c r="MCS42" s="180"/>
      <c r="MCT42" s="180"/>
      <c r="MCU42" s="180"/>
      <c r="MCV42" s="180"/>
      <c r="MCW42" s="180"/>
      <c r="MCX42" s="180"/>
      <c r="MCY42" s="180"/>
      <c r="MCZ42" s="180"/>
      <c r="MDA42" s="180"/>
      <c r="MDB42" s="180"/>
      <c r="MDC42" s="180"/>
      <c r="MDD42" s="180"/>
      <c r="MDE42" s="180"/>
      <c r="MDF42" s="180"/>
      <c r="MDG42" s="180"/>
      <c r="MDH42" s="180"/>
      <c r="MDI42" s="180"/>
      <c r="MDJ42" s="180"/>
      <c r="MDK42" s="180"/>
      <c r="MDL42" s="180"/>
      <c r="MDM42" s="180"/>
      <c r="MDN42" s="180"/>
      <c r="MDO42" s="180"/>
      <c r="MDP42" s="180"/>
      <c r="MDQ42" s="180"/>
      <c r="MDR42" s="180"/>
      <c r="MDS42" s="180"/>
      <c r="MDT42" s="180"/>
      <c r="MDU42" s="180"/>
      <c r="MDV42" s="180"/>
      <c r="MDW42" s="180"/>
      <c r="MDX42" s="180"/>
      <c r="MDY42" s="180"/>
      <c r="MDZ42" s="180"/>
      <c r="MEA42" s="180"/>
      <c r="MEB42" s="180"/>
      <c r="MEC42" s="180"/>
      <c r="MED42" s="180"/>
      <c r="MEE42" s="180"/>
      <c r="MEF42" s="180"/>
      <c r="MEG42" s="180"/>
      <c r="MEH42" s="180"/>
      <c r="MEI42" s="180"/>
      <c r="MEJ42" s="180"/>
      <c r="MEK42" s="180"/>
      <c r="MEL42" s="180"/>
      <c r="MEM42" s="180"/>
      <c r="MEN42" s="180"/>
      <c r="MEO42" s="180"/>
      <c r="MEP42" s="180"/>
      <c r="MEQ42" s="180"/>
      <c r="MER42" s="180"/>
      <c r="MES42" s="180"/>
      <c r="MET42" s="180"/>
      <c r="MEU42" s="180"/>
      <c r="MEV42" s="180"/>
      <c r="MEW42" s="180"/>
      <c r="MEX42" s="180"/>
      <c r="MEY42" s="180"/>
      <c r="MEZ42" s="180"/>
      <c r="MFA42" s="180"/>
      <c r="MFB42" s="180"/>
      <c r="MFC42" s="180"/>
      <c r="MFD42" s="180"/>
      <c r="MFE42" s="180"/>
      <c r="MFF42" s="180"/>
      <c r="MFG42" s="180"/>
      <c r="MFH42" s="180"/>
      <c r="MFI42" s="180"/>
      <c r="MFJ42" s="180"/>
      <c r="MFK42" s="180"/>
      <c r="MFL42" s="180"/>
      <c r="MFM42" s="180"/>
      <c r="MFN42" s="180"/>
      <c r="MFO42" s="180"/>
      <c r="MFP42" s="180"/>
      <c r="MFQ42" s="180"/>
      <c r="MFR42" s="180"/>
      <c r="MFS42" s="180"/>
      <c r="MFT42" s="180"/>
      <c r="MFU42" s="180"/>
      <c r="MFV42" s="180"/>
      <c r="MFW42" s="180"/>
      <c r="MFX42" s="180"/>
      <c r="MFY42" s="180"/>
      <c r="MFZ42" s="180"/>
      <c r="MGA42" s="180"/>
      <c r="MGB42" s="180"/>
      <c r="MGC42" s="180"/>
      <c r="MGD42" s="180"/>
      <c r="MGE42" s="180"/>
      <c r="MGF42" s="180"/>
      <c r="MGG42" s="180"/>
      <c r="MGH42" s="180"/>
      <c r="MGI42" s="180"/>
      <c r="MGJ42" s="180"/>
      <c r="MGK42" s="180"/>
      <c r="MGL42" s="180"/>
      <c r="MGM42" s="180"/>
      <c r="MGN42" s="180"/>
      <c r="MGO42" s="180"/>
      <c r="MGP42" s="180"/>
      <c r="MGQ42" s="180"/>
      <c r="MGR42" s="180"/>
      <c r="MGS42" s="180"/>
      <c r="MGT42" s="180"/>
      <c r="MGU42" s="180"/>
      <c r="MGV42" s="180"/>
      <c r="MGW42" s="180"/>
      <c r="MGX42" s="180"/>
      <c r="MGY42" s="180"/>
      <c r="MGZ42" s="180"/>
      <c r="MHA42" s="180"/>
      <c r="MHB42" s="180"/>
      <c r="MHC42" s="180"/>
      <c r="MHD42" s="180"/>
      <c r="MHE42" s="180"/>
      <c r="MHF42" s="180"/>
      <c r="MHG42" s="180"/>
      <c r="MHH42" s="180"/>
      <c r="MHI42" s="180"/>
      <c r="MHJ42" s="180"/>
      <c r="MHK42" s="180"/>
      <c r="MHL42" s="180"/>
      <c r="MHM42" s="180"/>
      <c r="MHN42" s="180"/>
      <c r="MHO42" s="180"/>
      <c r="MHP42" s="180"/>
      <c r="MHQ42" s="180"/>
      <c r="MHR42" s="180"/>
      <c r="MHS42" s="180"/>
      <c r="MHT42" s="180"/>
      <c r="MHU42" s="180"/>
      <c r="MHV42" s="180"/>
      <c r="MHW42" s="180"/>
      <c r="MHX42" s="180"/>
      <c r="MHY42" s="180"/>
      <c r="MHZ42" s="180"/>
      <c r="MIA42" s="180"/>
      <c r="MIB42" s="180"/>
      <c r="MIC42" s="180"/>
      <c r="MID42" s="180"/>
      <c r="MIE42" s="180"/>
      <c r="MIF42" s="180"/>
      <c r="MIG42" s="180"/>
      <c r="MIH42" s="180"/>
      <c r="MII42" s="180"/>
      <c r="MIJ42" s="180"/>
      <c r="MIK42" s="180"/>
      <c r="MIL42" s="180"/>
      <c r="MIM42" s="180"/>
      <c r="MIN42" s="180"/>
      <c r="MIO42" s="180"/>
      <c r="MIP42" s="180"/>
      <c r="MIQ42" s="180"/>
      <c r="MIR42" s="180"/>
      <c r="MIS42" s="180"/>
      <c r="MIT42" s="180"/>
      <c r="MIU42" s="180"/>
      <c r="MIV42" s="180"/>
      <c r="MIW42" s="180"/>
      <c r="MIX42" s="180"/>
      <c r="MIY42" s="180"/>
      <c r="MIZ42" s="180"/>
      <c r="MJA42" s="180"/>
      <c r="MJB42" s="180"/>
      <c r="MJC42" s="180"/>
      <c r="MJD42" s="180"/>
      <c r="MJE42" s="180"/>
      <c r="MJF42" s="180"/>
      <c r="MJG42" s="180"/>
      <c r="MJH42" s="180"/>
      <c r="MJI42" s="180"/>
      <c r="MJJ42" s="180"/>
      <c r="MJK42" s="180"/>
      <c r="MJL42" s="180"/>
      <c r="MJM42" s="180"/>
      <c r="MJN42" s="180"/>
      <c r="MJO42" s="180"/>
      <c r="MJP42" s="180"/>
      <c r="MJQ42" s="180"/>
      <c r="MJR42" s="180"/>
      <c r="MJS42" s="180"/>
      <c r="MJT42" s="180"/>
      <c r="MJU42" s="180"/>
      <c r="MJV42" s="180"/>
      <c r="MJW42" s="180"/>
      <c r="MJX42" s="180"/>
      <c r="MJY42" s="180"/>
      <c r="MJZ42" s="180"/>
      <c r="MKA42" s="180"/>
      <c r="MKB42" s="180"/>
      <c r="MKC42" s="180"/>
      <c r="MKD42" s="180"/>
      <c r="MKE42" s="180"/>
      <c r="MKF42" s="180"/>
      <c r="MKG42" s="180"/>
      <c r="MKH42" s="180"/>
      <c r="MKI42" s="180"/>
      <c r="MKJ42" s="180"/>
      <c r="MKK42" s="180"/>
      <c r="MKL42" s="180"/>
      <c r="MKM42" s="180"/>
      <c r="MKN42" s="180"/>
      <c r="MKO42" s="180"/>
      <c r="MKP42" s="180"/>
      <c r="MKQ42" s="180"/>
      <c r="MKR42" s="180"/>
      <c r="MKS42" s="180"/>
      <c r="MKT42" s="180"/>
      <c r="MKU42" s="180"/>
      <c r="MKV42" s="180"/>
      <c r="MKW42" s="180"/>
      <c r="MKX42" s="180"/>
      <c r="MKY42" s="180"/>
      <c r="MKZ42" s="180"/>
      <c r="MLA42" s="180"/>
      <c r="MLB42" s="180"/>
      <c r="MLC42" s="180"/>
      <c r="MLD42" s="180"/>
      <c r="MLE42" s="180"/>
      <c r="MLF42" s="180"/>
      <c r="MLG42" s="180"/>
      <c r="MLH42" s="180"/>
      <c r="MLI42" s="180"/>
      <c r="MLJ42" s="180"/>
      <c r="MLK42" s="180"/>
      <c r="MLL42" s="180"/>
      <c r="MLM42" s="180"/>
      <c r="MLN42" s="180"/>
      <c r="MLO42" s="180"/>
      <c r="MLP42" s="180"/>
      <c r="MLQ42" s="180"/>
      <c r="MLR42" s="180"/>
      <c r="MLS42" s="180"/>
      <c r="MLT42" s="180"/>
      <c r="MLU42" s="180"/>
      <c r="MLV42" s="180"/>
      <c r="MLW42" s="180"/>
      <c r="MLX42" s="180"/>
      <c r="MLY42" s="180"/>
      <c r="MLZ42" s="180"/>
      <c r="MMA42" s="180"/>
      <c r="MMB42" s="180"/>
      <c r="MMC42" s="180"/>
      <c r="MMD42" s="180"/>
      <c r="MME42" s="180"/>
      <c r="MMF42" s="180"/>
      <c r="MMG42" s="180"/>
      <c r="MMH42" s="180"/>
      <c r="MMI42" s="180"/>
      <c r="MMJ42" s="180"/>
      <c r="MMK42" s="180"/>
      <c r="MML42" s="180"/>
      <c r="MMM42" s="180"/>
      <c r="MMN42" s="180"/>
      <c r="MMO42" s="180"/>
      <c r="MMP42" s="180"/>
      <c r="MMQ42" s="180"/>
      <c r="MMR42" s="180"/>
      <c r="MMS42" s="180"/>
      <c r="MMT42" s="180"/>
      <c r="MMU42" s="180"/>
      <c r="MMV42" s="180"/>
      <c r="MMW42" s="180"/>
      <c r="MMX42" s="180"/>
      <c r="MMY42" s="180"/>
      <c r="MMZ42" s="180"/>
      <c r="MNA42" s="180"/>
      <c r="MNB42" s="180"/>
      <c r="MNC42" s="180"/>
      <c r="MND42" s="180"/>
      <c r="MNE42" s="180"/>
      <c r="MNF42" s="180"/>
      <c r="MNG42" s="180"/>
      <c r="MNH42" s="180"/>
      <c r="MNI42" s="180"/>
      <c r="MNJ42" s="180"/>
      <c r="MNK42" s="180"/>
      <c r="MNL42" s="180"/>
      <c r="MNM42" s="180"/>
      <c r="MNN42" s="180"/>
      <c r="MNO42" s="180"/>
      <c r="MNP42" s="180"/>
      <c r="MNQ42" s="180"/>
      <c r="MNR42" s="180"/>
      <c r="MNS42" s="180"/>
      <c r="MNT42" s="180"/>
      <c r="MNU42" s="180"/>
      <c r="MNV42" s="180"/>
      <c r="MNW42" s="180"/>
      <c r="MNX42" s="180"/>
      <c r="MNY42" s="180"/>
      <c r="MNZ42" s="180"/>
      <c r="MOA42" s="180"/>
      <c r="MOB42" s="180"/>
      <c r="MOC42" s="180"/>
      <c r="MOD42" s="180"/>
      <c r="MOE42" s="180"/>
      <c r="MOF42" s="180"/>
      <c r="MOG42" s="180"/>
      <c r="MOH42" s="180"/>
      <c r="MOI42" s="180"/>
      <c r="MOJ42" s="180"/>
      <c r="MOK42" s="180"/>
      <c r="MOL42" s="180"/>
      <c r="MOM42" s="180"/>
      <c r="MON42" s="180"/>
      <c r="MOO42" s="180"/>
      <c r="MOP42" s="180"/>
      <c r="MOQ42" s="180"/>
      <c r="MOR42" s="180"/>
      <c r="MOS42" s="180"/>
      <c r="MOT42" s="180"/>
      <c r="MOU42" s="180"/>
      <c r="MOV42" s="180"/>
      <c r="MOW42" s="180"/>
      <c r="MOX42" s="180"/>
      <c r="MOY42" s="180"/>
      <c r="MOZ42" s="180"/>
      <c r="MPA42" s="180"/>
      <c r="MPB42" s="180"/>
      <c r="MPC42" s="180"/>
      <c r="MPD42" s="180"/>
      <c r="MPE42" s="180"/>
      <c r="MPF42" s="180"/>
      <c r="MPG42" s="180"/>
      <c r="MPH42" s="180"/>
      <c r="MPI42" s="180"/>
      <c r="MPJ42" s="180"/>
      <c r="MPK42" s="180"/>
      <c r="MPL42" s="180"/>
      <c r="MPM42" s="180"/>
      <c r="MPN42" s="180"/>
      <c r="MPO42" s="180"/>
      <c r="MPP42" s="180"/>
      <c r="MPQ42" s="180"/>
      <c r="MPR42" s="180"/>
      <c r="MPS42" s="180"/>
      <c r="MPT42" s="180"/>
      <c r="MPU42" s="180"/>
      <c r="MPV42" s="180"/>
      <c r="MPW42" s="180"/>
      <c r="MPX42" s="180"/>
      <c r="MPY42" s="180"/>
      <c r="MPZ42" s="180"/>
      <c r="MQA42" s="180"/>
      <c r="MQB42" s="180"/>
      <c r="MQC42" s="180"/>
      <c r="MQD42" s="180"/>
      <c r="MQE42" s="180"/>
      <c r="MQF42" s="180"/>
      <c r="MQG42" s="180"/>
      <c r="MQH42" s="180"/>
      <c r="MQI42" s="180"/>
      <c r="MQJ42" s="180"/>
      <c r="MQK42" s="180"/>
      <c r="MQL42" s="180"/>
      <c r="MQM42" s="180"/>
      <c r="MQN42" s="180"/>
      <c r="MQO42" s="180"/>
      <c r="MQP42" s="180"/>
      <c r="MQQ42" s="180"/>
      <c r="MQR42" s="180"/>
      <c r="MQS42" s="180"/>
      <c r="MQT42" s="180"/>
      <c r="MQU42" s="180"/>
      <c r="MQV42" s="180"/>
      <c r="MQW42" s="180"/>
      <c r="MQX42" s="180"/>
      <c r="MQY42" s="180"/>
      <c r="MQZ42" s="180"/>
      <c r="MRA42" s="180"/>
      <c r="MRB42" s="180"/>
      <c r="MRC42" s="180"/>
      <c r="MRD42" s="180"/>
      <c r="MRE42" s="180"/>
      <c r="MRF42" s="180"/>
      <c r="MRG42" s="180"/>
      <c r="MRH42" s="180"/>
      <c r="MRI42" s="180"/>
      <c r="MRJ42" s="180"/>
      <c r="MRK42" s="180"/>
      <c r="MRL42" s="180"/>
      <c r="MRM42" s="180"/>
      <c r="MRN42" s="180"/>
      <c r="MRO42" s="180"/>
      <c r="MRP42" s="180"/>
      <c r="MRQ42" s="180"/>
      <c r="MRR42" s="180"/>
      <c r="MRS42" s="180"/>
      <c r="MRT42" s="180"/>
      <c r="MRU42" s="180"/>
      <c r="MRV42" s="180"/>
      <c r="MRW42" s="180"/>
      <c r="MRX42" s="180"/>
      <c r="MRY42" s="180"/>
      <c r="MRZ42" s="180"/>
      <c r="MSA42" s="180"/>
      <c r="MSB42" s="180"/>
      <c r="MSC42" s="180"/>
      <c r="MSD42" s="180"/>
      <c r="MSE42" s="180"/>
      <c r="MSF42" s="180"/>
      <c r="MSG42" s="180"/>
      <c r="MSH42" s="180"/>
      <c r="MSI42" s="180"/>
      <c r="MSJ42" s="180"/>
      <c r="MSK42" s="180"/>
      <c r="MSL42" s="180"/>
      <c r="MSM42" s="180"/>
      <c r="MSN42" s="180"/>
      <c r="MSO42" s="180"/>
      <c r="MSP42" s="180"/>
      <c r="MSQ42" s="180"/>
      <c r="MSR42" s="180"/>
      <c r="MSS42" s="180"/>
      <c r="MST42" s="180"/>
      <c r="MSU42" s="180"/>
      <c r="MSV42" s="180"/>
      <c r="MSW42" s="180"/>
      <c r="MSX42" s="180"/>
      <c r="MSY42" s="180"/>
      <c r="MSZ42" s="180"/>
      <c r="MTA42" s="180"/>
      <c r="MTB42" s="180"/>
      <c r="MTC42" s="180"/>
      <c r="MTD42" s="180"/>
      <c r="MTE42" s="180"/>
      <c r="MTF42" s="180"/>
      <c r="MTG42" s="180"/>
      <c r="MTH42" s="180"/>
      <c r="MTI42" s="180"/>
      <c r="MTJ42" s="180"/>
      <c r="MTK42" s="180"/>
      <c r="MTL42" s="180"/>
      <c r="MTM42" s="180"/>
      <c r="MTN42" s="180"/>
      <c r="MTO42" s="180"/>
      <c r="MTP42" s="180"/>
      <c r="MTQ42" s="180"/>
      <c r="MTR42" s="180"/>
      <c r="MTS42" s="180"/>
      <c r="MTT42" s="180"/>
      <c r="MTU42" s="180"/>
      <c r="MTV42" s="180"/>
      <c r="MTW42" s="180"/>
      <c r="MTX42" s="180"/>
      <c r="MTY42" s="180"/>
      <c r="MTZ42" s="180"/>
      <c r="MUA42" s="180"/>
      <c r="MUB42" s="180"/>
      <c r="MUC42" s="180"/>
      <c r="MUD42" s="180"/>
      <c r="MUE42" s="180"/>
      <c r="MUF42" s="180"/>
      <c r="MUG42" s="180"/>
      <c r="MUH42" s="180"/>
      <c r="MUI42" s="180"/>
      <c r="MUJ42" s="180"/>
      <c r="MUK42" s="180"/>
      <c r="MUL42" s="180"/>
      <c r="MUM42" s="180"/>
      <c r="MUN42" s="180"/>
      <c r="MUO42" s="180"/>
      <c r="MUP42" s="180"/>
      <c r="MUQ42" s="180"/>
      <c r="MUR42" s="180"/>
      <c r="MUS42" s="180"/>
      <c r="MUT42" s="180"/>
      <c r="MUU42" s="180"/>
      <c r="MUV42" s="180"/>
      <c r="MUW42" s="180"/>
      <c r="MUX42" s="180"/>
      <c r="MUY42" s="180"/>
      <c r="MUZ42" s="180"/>
      <c r="MVA42" s="180"/>
      <c r="MVB42" s="180"/>
      <c r="MVC42" s="180"/>
      <c r="MVD42" s="180"/>
      <c r="MVE42" s="180"/>
      <c r="MVF42" s="180"/>
      <c r="MVG42" s="180"/>
      <c r="MVH42" s="180"/>
      <c r="MVI42" s="180"/>
      <c r="MVJ42" s="180"/>
      <c r="MVK42" s="180"/>
      <c r="MVL42" s="180"/>
      <c r="MVM42" s="180"/>
      <c r="MVN42" s="180"/>
      <c r="MVO42" s="180"/>
      <c r="MVP42" s="180"/>
      <c r="MVQ42" s="180"/>
      <c r="MVR42" s="180"/>
      <c r="MVS42" s="180"/>
      <c r="MVT42" s="180"/>
      <c r="MVU42" s="180"/>
      <c r="MVV42" s="180"/>
      <c r="MVW42" s="180"/>
      <c r="MVX42" s="180"/>
      <c r="MVY42" s="180"/>
      <c r="MVZ42" s="180"/>
      <c r="MWA42" s="180"/>
      <c r="MWB42" s="180"/>
      <c r="MWC42" s="180"/>
      <c r="MWD42" s="180"/>
      <c r="MWE42" s="180"/>
      <c r="MWF42" s="180"/>
      <c r="MWG42" s="180"/>
      <c r="MWH42" s="180"/>
      <c r="MWI42" s="180"/>
      <c r="MWJ42" s="180"/>
      <c r="MWK42" s="180"/>
      <c r="MWL42" s="180"/>
      <c r="MWM42" s="180"/>
      <c r="MWN42" s="180"/>
      <c r="MWO42" s="180"/>
      <c r="MWP42" s="180"/>
      <c r="MWQ42" s="180"/>
      <c r="MWR42" s="180"/>
      <c r="MWS42" s="180"/>
      <c r="MWT42" s="180"/>
      <c r="MWU42" s="180"/>
      <c r="MWV42" s="180"/>
      <c r="MWW42" s="180"/>
      <c r="MWX42" s="180"/>
      <c r="MWY42" s="180"/>
      <c r="MWZ42" s="180"/>
      <c r="MXA42" s="180"/>
      <c r="MXB42" s="180"/>
      <c r="MXC42" s="180"/>
      <c r="MXD42" s="180"/>
      <c r="MXE42" s="180"/>
      <c r="MXF42" s="180"/>
      <c r="MXG42" s="180"/>
      <c r="MXH42" s="180"/>
      <c r="MXI42" s="180"/>
      <c r="MXJ42" s="180"/>
      <c r="MXK42" s="180"/>
      <c r="MXL42" s="180"/>
      <c r="MXM42" s="180"/>
      <c r="MXN42" s="180"/>
      <c r="MXO42" s="180"/>
      <c r="MXP42" s="180"/>
      <c r="MXQ42" s="180"/>
      <c r="MXR42" s="180"/>
      <c r="MXS42" s="180"/>
      <c r="MXT42" s="180"/>
      <c r="MXU42" s="180"/>
      <c r="MXV42" s="180"/>
      <c r="MXW42" s="180"/>
      <c r="MXX42" s="180"/>
      <c r="MXY42" s="180"/>
      <c r="MXZ42" s="180"/>
      <c r="MYA42" s="180"/>
      <c r="MYB42" s="180"/>
      <c r="MYC42" s="180"/>
      <c r="MYD42" s="180"/>
      <c r="MYE42" s="180"/>
      <c r="MYF42" s="180"/>
      <c r="MYG42" s="180"/>
      <c r="MYH42" s="180"/>
      <c r="MYI42" s="180"/>
      <c r="MYJ42" s="180"/>
      <c r="MYK42" s="180"/>
      <c r="MYL42" s="180"/>
      <c r="MYM42" s="180"/>
      <c r="MYN42" s="180"/>
      <c r="MYO42" s="180"/>
      <c r="MYP42" s="180"/>
      <c r="MYQ42" s="180"/>
      <c r="MYR42" s="180"/>
      <c r="MYS42" s="180"/>
      <c r="MYT42" s="180"/>
      <c r="MYU42" s="180"/>
      <c r="MYV42" s="180"/>
      <c r="MYW42" s="180"/>
      <c r="MYX42" s="180"/>
      <c r="MYY42" s="180"/>
      <c r="MYZ42" s="180"/>
      <c r="MZA42" s="180"/>
      <c r="MZB42" s="180"/>
      <c r="MZC42" s="180"/>
      <c r="MZD42" s="180"/>
      <c r="MZE42" s="180"/>
      <c r="MZF42" s="180"/>
      <c r="MZG42" s="180"/>
      <c r="MZH42" s="180"/>
      <c r="MZI42" s="180"/>
      <c r="MZJ42" s="180"/>
      <c r="MZK42" s="180"/>
      <c r="MZL42" s="180"/>
      <c r="MZM42" s="180"/>
      <c r="MZN42" s="180"/>
      <c r="MZO42" s="180"/>
      <c r="MZP42" s="180"/>
      <c r="MZQ42" s="180"/>
      <c r="MZR42" s="180"/>
      <c r="MZS42" s="180"/>
      <c r="MZT42" s="180"/>
      <c r="MZU42" s="180"/>
      <c r="MZV42" s="180"/>
      <c r="MZW42" s="180"/>
      <c r="MZX42" s="180"/>
      <c r="MZY42" s="180"/>
      <c r="MZZ42" s="180"/>
      <c r="NAA42" s="180"/>
      <c r="NAB42" s="180"/>
      <c r="NAC42" s="180"/>
      <c r="NAD42" s="180"/>
      <c r="NAE42" s="180"/>
      <c r="NAF42" s="180"/>
      <c r="NAG42" s="180"/>
      <c r="NAH42" s="180"/>
      <c r="NAI42" s="180"/>
      <c r="NAJ42" s="180"/>
      <c r="NAK42" s="180"/>
      <c r="NAL42" s="180"/>
      <c r="NAM42" s="180"/>
      <c r="NAN42" s="180"/>
      <c r="NAO42" s="180"/>
      <c r="NAP42" s="180"/>
      <c r="NAQ42" s="180"/>
      <c r="NAR42" s="180"/>
      <c r="NAS42" s="180"/>
      <c r="NAT42" s="180"/>
      <c r="NAU42" s="180"/>
      <c r="NAV42" s="180"/>
      <c r="NAW42" s="180"/>
      <c r="NAX42" s="180"/>
      <c r="NAY42" s="180"/>
      <c r="NAZ42" s="180"/>
      <c r="NBA42" s="180"/>
      <c r="NBB42" s="180"/>
      <c r="NBC42" s="180"/>
      <c r="NBD42" s="180"/>
      <c r="NBE42" s="180"/>
      <c r="NBF42" s="180"/>
      <c r="NBG42" s="180"/>
      <c r="NBH42" s="180"/>
      <c r="NBI42" s="180"/>
      <c r="NBJ42" s="180"/>
      <c r="NBK42" s="180"/>
      <c r="NBL42" s="180"/>
      <c r="NBM42" s="180"/>
      <c r="NBN42" s="180"/>
      <c r="NBO42" s="180"/>
      <c r="NBP42" s="180"/>
      <c r="NBQ42" s="180"/>
      <c r="NBR42" s="180"/>
      <c r="NBS42" s="180"/>
      <c r="NBT42" s="180"/>
      <c r="NBU42" s="180"/>
      <c r="NBV42" s="180"/>
      <c r="NBW42" s="180"/>
      <c r="NBX42" s="180"/>
      <c r="NBY42" s="180"/>
      <c r="NBZ42" s="180"/>
      <c r="NCA42" s="180"/>
      <c r="NCB42" s="180"/>
      <c r="NCC42" s="180"/>
      <c r="NCD42" s="180"/>
      <c r="NCE42" s="180"/>
      <c r="NCF42" s="180"/>
      <c r="NCG42" s="180"/>
      <c r="NCH42" s="180"/>
      <c r="NCI42" s="180"/>
      <c r="NCJ42" s="180"/>
      <c r="NCK42" s="180"/>
      <c r="NCL42" s="180"/>
      <c r="NCM42" s="180"/>
      <c r="NCN42" s="180"/>
      <c r="NCO42" s="180"/>
      <c r="NCP42" s="180"/>
      <c r="NCQ42" s="180"/>
      <c r="NCR42" s="180"/>
      <c r="NCS42" s="180"/>
      <c r="NCT42" s="180"/>
      <c r="NCU42" s="180"/>
      <c r="NCV42" s="180"/>
      <c r="NCW42" s="180"/>
      <c r="NCX42" s="180"/>
      <c r="NCY42" s="180"/>
      <c r="NCZ42" s="180"/>
      <c r="NDA42" s="180"/>
      <c r="NDB42" s="180"/>
      <c r="NDC42" s="180"/>
      <c r="NDD42" s="180"/>
      <c r="NDE42" s="180"/>
      <c r="NDF42" s="180"/>
      <c r="NDG42" s="180"/>
      <c r="NDH42" s="180"/>
      <c r="NDI42" s="180"/>
      <c r="NDJ42" s="180"/>
      <c r="NDK42" s="180"/>
      <c r="NDL42" s="180"/>
      <c r="NDM42" s="180"/>
      <c r="NDN42" s="180"/>
      <c r="NDO42" s="180"/>
      <c r="NDP42" s="180"/>
      <c r="NDQ42" s="180"/>
      <c r="NDR42" s="180"/>
      <c r="NDS42" s="180"/>
      <c r="NDT42" s="180"/>
      <c r="NDU42" s="180"/>
      <c r="NDV42" s="180"/>
      <c r="NDW42" s="180"/>
      <c r="NDX42" s="180"/>
      <c r="NDY42" s="180"/>
      <c r="NDZ42" s="180"/>
      <c r="NEA42" s="180"/>
      <c r="NEB42" s="180"/>
      <c r="NEC42" s="180"/>
      <c r="NED42" s="180"/>
      <c r="NEE42" s="180"/>
      <c r="NEF42" s="180"/>
      <c r="NEG42" s="180"/>
      <c r="NEH42" s="180"/>
      <c r="NEI42" s="180"/>
      <c r="NEJ42" s="180"/>
      <c r="NEK42" s="180"/>
      <c r="NEL42" s="180"/>
      <c r="NEM42" s="180"/>
      <c r="NEN42" s="180"/>
      <c r="NEO42" s="180"/>
      <c r="NEP42" s="180"/>
      <c r="NEQ42" s="180"/>
      <c r="NER42" s="180"/>
      <c r="NES42" s="180"/>
      <c r="NET42" s="180"/>
      <c r="NEU42" s="180"/>
      <c r="NEV42" s="180"/>
      <c r="NEW42" s="180"/>
      <c r="NEX42" s="180"/>
      <c r="NEY42" s="180"/>
      <c r="NEZ42" s="180"/>
      <c r="NFA42" s="180"/>
      <c r="NFB42" s="180"/>
      <c r="NFC42" s="180"/>
      <c r="NFD42" s="180"/>
      <c r="NFE42" s="180"/>
      <c r="NFF42" s="180"/>
      <c r="NFG42" s="180"/>
      <c r="NFH42" s="180"/>
      <c r="NFI42" s="180"/>
      <c r="NFJ42" s="180"/>
      <c r="NFK42" s="180"/>
      <c r="NFL42" s="180"/>
      <c r="NFM42" s="180"/>
      <c r="NFN42" s="180"/>
      <c r="NFO42" s="180"/>
      <c r="NFP42" s="180"/>
      <c r="NFQ42" s="180"/>
      <c r="NFR42" s="180"/>
      <c r="NFS42" s="180"/>
      <c r="NFT42" s="180"/>
      <c r="NFU42" s="180"/>
      <c r="NFV42" s="180"/>
      <c r="NFW42" s="180"/>
      <c r="NFX42" s="180"/>
      <c r="NFY42" s="180"/>
      <c r="NFZ42" s="180"/>
      <c r="NGA42" s="180"/>
      <c r="NGB42" s="180"/>
      <c r="NGC42" s="180"/>
      <c r="NGD42" s="180"/>
      <c r="NGE42" s="180"/>
      <c r="NGF42" s="180"/>
      <c r="NGG42" s="180"/>
      <c r="NGH42" s="180"/>
      <c r="NGI42" s="180"/>
      <c r="NGJ42" s="180"/>
      <c r="NGK42" s="180"/>
      <c r="NGL42" s="180"/>
      <c r="NGM42" s="180"/>
      <c r="NGN42" s="180"/>
      <c r="NGO42" s="180"/>
      <c r="NGP42" s="180"/>
      <c r="NGQ42" s="180"/>
      <c r="NGR42" s="180"/>
      <c r="NGS42" s="180"/>
      <c r="NGT42" s="180"/>
      <c r="NGU42" s="180"/>
      <c r="NGV42" s="180"/>
      <c r="NGW42" s="180"/>
      <c r="NGX42" s="180"/>
      <c r="NGY42" s="180"/>
      <c r="NGZ42" s="180"/>
      <c r="NHA42" s="180"/>
      <c r="NHB42" s="180"/>
      <c r="NHC42" s="180"/>
      <c r="NHD42" s="180"/>
      <c r="NHE42" s="180"/>
      <c r="NHF42" s="180"/>
      <c r="NHG42" s="180"/>
      <c r="NHH42" s="180"/>
      <c r="NHI42" s="180"/>
      <c r="NHJ42" s="180"/>
      <c r="NHK42" s="180"/>
      <c r="NHL42" s="180"/>
      <c r="NHM42" s="180"/>
      <c r="NHN42" s="180"/>
      <c r="NHO42" s="180"/>
      <c r="NHP42" s="180"/>
      <c r="NHQ42" s="180"/>
      <c r="NHR42" s="180"/>
      <c r="NHS42" s="180"/>
      <c r="NHT42" s="180"/>
      <c r="NHU42" s="180"/>
      <c r="NHV42" s="180"/>
      <c r="NHW42" s="180"/>
      <c r="NHX42" s="180"/>
      <c r="NHY42" s="180"/>
      <c r="NHZ42" s="180"/>
      <c r="NIA42" s="180"/>
      <c r="NIB42" s="180"/>
      <c r="NIC42" s="180"/>
      <c r="NID42" s="180"/>
      <c r="NIE42" s="180"/>
      <c r="NIF42" s="180"/>
      <c r="NIG42" s="180"/>
      <c r="NIH42" s="180"/>
      <c r="NII42" s="180"/>
      <c r="NIJ42" s="180"/>
      <c r="NIK42" s="180"/>
      <c r="NIL42" s="180"/>
      <c r="NIM42" s="180"/>
      <c r="NIN42" s="180"/>
      <c r="NIO42" s="180"/>
      <c r="NIP42" s="180"/>
      <c r="NIQ42" s="180"/>
      <c r="NIR42" s="180"/>
      <c r="NIS42" s="180"/>
      <c r="NIT42" s="180"/>
      <c r="NIU42" s="180"/>
      <c r="NIV42" s="180"/>
      <c r="NIW42" s="180"/>
      <c r="NIX42" s="180"/>
      <c r="NIY42" s="180"/>
      <c r="NIZ42" s="180"/>
      <c r="NJA42" s="180"/>
      <c r="NJB42" s="180"/>
      <c r="NJC42" s="180"/>
      <c r="NJD42" s="180"/>
      <c r="NJE42" s="180"/>
      <c r="NJF42" s="180"/>
      <c r="NJG42" s="180"/>
      <c r="NJH42" s="180"/>
      <c r="NJI42" s="180"/>
      <c r="NJJ42" s="180"/>
      <c r="NJK42" s="180"/>
      <c r="NJL42" s="180"/>
      <c r="NJM42" s="180"/>
      <c r="NJN42" s="180"/>
      <c r="NJO42" s="180"/>
      <c r="NJP42" s="180"/>
      <c r="NJQ42" s="180"/>
      <c r="NJR42" s="180"/>
      <c r="NJS42" s="180"/>
      <c r="NJT42" s="180"/>
      <c r="NJU42" s="180"/>
      <c r="NJV42" s="180"/>
      <c r="NJW42" s="180"/>
      <c r="NJX42" s="180"/>
      <c r="NJY42" s="180"/>
      <c r="NJZ42" s="180"/>
      <c r="NKA42" s="180"/>
      <c r="NKB42" s="180"/>
      <c r="NKC42" s="180"/>
      <c r="NKD42" s="180"/>
      <c r="NKE42" s="180"/>
      <c r="NKF42" s="180"/>
      <c r="NKG42" s="180"/>
      <c r="NKH42" s="180"/>
      <c r="NKI42" s="180"/>
      <c r="NKJ42" s="180"/>
      <c r="NKK42" s="180"/>
      <c r="NKL42" s="180"/>
      <c r="NKM42" s="180"/>
      <c r="NKN42" s="180"/>
      <c r="NKO42" s="180"/>
      <c r="NKP42" s="180"/>
      <c r="NKQ42" s="180"/>
      <c r="NKR42" s="180"/>
      <c r="NKS42" s="180"/>
      <c r="NKT42" s="180"/>
      <c r="NKU42" s="180"/>
      <c r="NKV42" s="180"/>
      <c r="NKW42" s="180"/>
      <c r="NKX42" s="180"/>
      <c r="NKY42" s="180"/>
      <c r="NKZ42" s="180"/>
      <c r="NLA42" s="180"/>
      <c r="NLB42" s="180"/>
      <c r="NLC42" s="180"/>
      <c r="NLD42" s="180"/>
      <c r="NLE42" s="180"/>
      <c r="NLF42" s="180"/>
      <c r="NLG42" s="180"/>
      <c r="NLH42" s="180"/>
      <c r="NLI42" s="180"/>
      <c r="NLJ42" s="180"/>
      <c r="NLK42" s="180"/>
      <c r="NLL42" s="180"/>
      <c r="NLM42" s="180"/>
      <c r="NLN42" s="180"/>
      <c r="NLO42" s="180"/>
      <c r="NLP42" s="180"/>
      <c r="NLQ42" s="180"/>
      <c r="NLR42" s="180"/>
      <c r="NLS42" s="180"/>
      <c r="NLT42" s="180"/>
      <c r="NLU42" s="180"/>
      <c r="NLV42" s="180"/>
      <c r="NLW42" s="180"/>
      <c r="NLX42" s="180"/>
      <c r="NLY42" s="180"/>
      <c r="NLZ42" s="180"/>
      <c r="NMA42" s="180"/>
      <c r="NMB42" s="180"/>
      <c r="NMC42" s="180"/>
      <c r="NMD42" s="180"/>
      <c r="NME42" s="180"/>
      <c r="NMF42" s="180"/>
      <c r="NMG42" s="180"/>
      <c r="NMH42" s="180"/>
      <c r="NMI42" s="180"/>
      <c r="NMJ42" s="180"/>
      <c r="NMK42" s="180"/>
      <c r="NML42" s="180"/>
      <c r="NMM42" s="180"/>
      <c r="NMN42" s="180"/>
      <c r="NMO42" s="180"/>
      <c r="NMP42" s="180"/>
      <c r="NMQ42" s="180"/>
      <c r="NMR42" s="180"/>
      <c r="NMS42" s="180"/>
      <c r="NMT42" s="180"/>
      <c r="NMU42" s="180"/>
      <c r="NMV42" s="180"/>
      <c r="NMW42" s="180"/>
      <c r="NMX42" s="180"/>
      <c r="NMY42" s="180"/>
      <c r="NMZ42" s="180"/>
      <c r="NNA42" s="180"/>
      <c r="NNB42" s="180"/>
      <c r="NNC42" s="180"/>
      <c r="NND42" s="180"/>
      <c r="NNE42" s="180"/>
      <c r="NNF42" s="180"/>
      <c r="NNG42" s="180"/>
      <c r="NNH42" s="180"/>
      <c r="NNI42" s="180"/>
      <c r="NNJ42" s="180"/>
      <c r="NNK42" s="180"/>
      <c r="NNL42" s="180"/>
      <c r="NNM42" s="180"/>
      <c r="NNN42" s="180"/>
      <c r="NNO42" s="180"/>
      <c r="NNP42" s="180"/>
      <c r="NNQ42" s="180"/>
      <c r="NNR42" s="180"/>
      <c r="NNS42" s="180"/>
      <c r="NNT42" s="180"/>
      <c r="NNU42" s="180"/>
      <c r="NNV42" s="180"/>
      <c r="NNW42" s="180"/>
      <c r="NNX42" s="180"/>
      <c r="NNY42" s="180"/>
      <c r="NNZ42" s="180"/>
      <c r="NOA42" s="180"/>
      <c r="NOB42" s="180"/>
      <c r="NOC42" s="180"/>
      <c r="NOD42" s="180"/>
      <c r="NOE42" s="180"/>
      <c r="NOF42" s="180"/>
      <c r="NOG42" s="180"/>
      <c r="NOH42" s="180"/>
      <c r="NOI42" s="180"/>
      <c r="NOJ42" s="180"/>
      <c r="NOK42" s="180"/>
      <c r="NOL42" s="180"/>
      <c r="NOM42" s="180"/>
      <c r="NON42" s="180"/>
      <c r="NOO42" s="180"/>
      <c r="NOP42" s="180"/>
      <c r="NOQ42" s="180"/>
      <c r="NOR42" s="180"/>
      <c r="NOS42" s="180"/>
      <c r="NOT42" s="180"/>
      <c r="NOU42" s="180"/>
      <c r="NOV42" s="180"/>
      <c r="NOW42" s="180"/>
      <c r="NOX42" s="180"/>
      <c r="NOY42" s="180"/>
      <c r="NOZ42" s="180"/>
      <c r="NPA42" s="180"/>
      <c r="NPB42" s="180"/>
      <c r="NPC42" s="180"/>
      <c r="NPD42" s="180"/>
      <c r="NPE42" s="180"/>
      <c r="NPF42" s="180"/>
      <c r="NPG42" s="180"/>
      <c r="NPH42" s="180"/>
      <c r="NPI42" s="180"/>
      <c r="NPJ42" s="180"/>
      <c r="NPK42" s="180"/>
      <c r="NPL42" s="180"/>
      <c r="NPM42" s="180"/>
      <c r="NPN42" s="180"/>
      <c r="NPO42" s="180"/>
      <c r="NPP42" s="180"/>
      <c r="NPQ42" s="180"/>
      <c r="NPR42" s="180"/>
      <c r="NPS42" s="180"/>
      <c r="NPT42" s="180"/>
      <c r="NPU42" s="180"/>
      <c r="NPV42" s="180"/>
      <c r="NPW42" s="180"/>
      <c r="NPX42" s="180"/>
      <c r="NPY42" s="180"/>
      <c r="NPZ42" s="180"/>
      <c r="NQA42" s="180"/>
      <c r="NQB42" s="180"/>
      <c r="NQC42" s="180"/>
      <c r="NQD42" s="180"/>
      <c r="NQE42" s="180"/>
      <c r="NQF42" s="180"/>
      <c r="NQG42" s="180"/>
      <c r="NQH42" s="180"/>
      <c r="NQI42" s="180"/>
      <c r="NQJ42" s="180"/>
      <c r="NQK42" s="180"/>
      <c r="NQL42" s="180"/>
      <c r="NQM42" s="180"/>
      <c r="NQN42" s="180"/>
      <c r="NQO42" s="180"/>
      <c r="NQP42" s="180"/>
      <c r="NQQ42" s="180"/>
      <c r="NQR42" s="180"/>
      <c r="NQS42" s="180"/>
      <c r="NQT42" s="180"/>
      <c r="NQU42" s="180"/>
      <c r="NQV42" s="180"/>
      <c r="NQW42" s="180"/>
      <c r="NQX42" s="180"/>
      <c r="NQY42" s="180"/>
      <c r="NQZ42" s="180"/>
      <c r="NRA42" s="180"/>
      <c r="NRB42" s="180"/>
      <c r="NRC42" s="180"/>
      <c r="NRD42" s="180"/>
      <c r="NRE42" s="180"/>
      <c r="NRF42" s="180"/>
      <c r="NRG42" s="180"/>
      <c r="NRH42" s="180"/>
      <c r="NRI42" s="180"/>
      <c r="NRJ42" s="180"/>
      <c r="NRK42" s="180"/>
      <c r="NRL42" s="180"/>
      <c r="NRM42" s="180"/>
      <c r="NRN42" s="180"/>
      <c r="NRO42" s="180"/>
      <c r="NRP42" s="180"/>
      <c r="NRQ42" s="180"/>
      <c r="NRR42" s="180"/>
      <c r="NRS42" s="180"/>
      <c r="NRT42" s="180"/>
      <c r="NRU42" s="180"/>
      <c r="NRV42" s="180"/>
      <c r="NRW42" s="180"/>
      <c r="NRX42" s="180"/>
      <c r="NRY42" s="180"/>
      <c r="NRZ42" s="180"/>
      <c r="NSA42" s="180"/>
      <c r="NSB42" s="180"/>
      <c r="NSC42" s="180"/>
      <c r="NSD42" s="180"/>
      <c r="NSE42" s="180"/>
      <c r="NSF42" s="180"/>
      <c r="NSG42" s="180"/>
      <c r="NSH42" s="180"/>
      <c r="NSI42" s="180"/>
      <c r="NSJ42" s="180"/>
      <c r="NSK42" s="180"/>
      <c r="NSL42" s="180"/>
      <c r="NSM42" s="180"/>
      <c r="NSN42" s="180"/>
      <c r="NSO42" s="180"/>
      <c r="NSP42" s="180"/>
      <c r="NSQ42" s="180"/>
      <c r="NSR42" s="180"/>
      <c r="NSS42" s="180"/>
      <c r="NST42" s="180"/>
      <c r="NSU42" s="180"/>
      <c r="NSV42" s="180"/>
      <c r="NSW42" s="180"/>
      <c r="NSX42" s="180"/>
      <c r="NSY42" s="180"/>
      <c r="NSZ42" s="180"/>
      <c r="NTA42" s="180"/>
      <c r="NTB42" s="180"/>
      <c r="NTC42" s="180"/>
      <c r="NTD42" s="180"/>
      <c r="NTE42" s="180"/>
      <c r="NTF42" s="180"/>
      <c r="NTG42" s="180"/>
      <c r="NTH42" s="180"/>
      <c r="NTI42" s="180"/>
      <c r="NTJ42" s="180"/>
      <c r="NTK42" s="180"/>
      <c r="NTL42" s="180"/>
      <c r="NTM42" s="180"/>
      <c r="NTN42" s="180"/>
      <c r="NTO42" s="180"/>
      <c r="NTP42" s="180"/>
      <c r="NTQ42" s="180"/>
      <c r="NTR42" s="180"/>
      <c r="NTS42" s="180"/>
      <c r="NTT42" s="180"/>
      <c r="NTU42" s="180"/>
      <c r="NTV42" s="180"/>
      <c r="NTW42" s="180"/>
      <c r="NTX42" s="180"/>
      <c r="NTY42" s="180"/>
      <c r="NTZ42" s="180"/>
      <c r="NUA42" s="180"/>
      <c r="NUB42" s="180"/>
      <c r="NUC42" s="180"/>
      <c r="NUD42" s="180"/>
      <c r="NUE42" s="180"/>
      <c r="NUF42" s="180"/>
      <c r="NUG42" s="180"/>
      <c r="NUH42" s="180"/>
      <c r="NUI42" s="180"/>
      <c r="NUJ42" s="180"/>
      <c r="NUK42" s="180"/>
      <c r="NUL42" s="180"/>
      <c r="NUM42" s="180"/>
      <c r="NUN42" s="180"/>
      <c r="NUO42" s="180"/>
      <c r="NUP42" s="180"/>
      <c r="NUQ42" s="180"/>
      <c r="NUR42" s="180"/>
      <c r="NUS42" s="180"/>
      <c r="NUT42" s="180"/>
      <c r="NUU42" s="180"/>
      <c r="NUV42" s="180"/>
      <c r="NUW42" s="180"/>
      <c r="NUX42" s="180"/>
      <c r="NUY42" s="180"/>
      <c r="NUZ42" s="180"/>
      <c r="NVA42" s="180"/>
      <c r="NVB42" s="180"/>
      <c r="NVC42" s="180"/>
      <c r="NVD42" s="180"/>
      <c r="NVE42" s="180"/>
      <c r="NVF42" s="180"/>
      <c r="NVG42" s="180"/>
      <c r="NVH42" s="180"/>
      <c r="NVI42" s="180"/>
      <c r="NVJ42" s="180"/>
      <c r="NVK42" s="180"/>
      <c r="NVL42" s="180"/>
      <c r="NVM42" s="180"/>
      <c r="NVN42" s="180"/>
      <c r="NVO42" s="180"/>
      <c r="NVP42" s="180"/>
      <c r="NVQ42" s="180"/>
      <c r="NVR42" s="180"/>
      <c r="NVS42" s="180"/>
      <c r="NVT42" s="180"/>
      <c r="NVU42" s="180"/>
      <c r="NVV42" s="180"/>
      <c r="NVW42" s="180"/>
      <c r="NVX42" s="180"/>
      <c r="NVY42" s="180"/>
      <c r="NVZ42" s="180"/>
      <c r="NWA42" s="180"/>
      <c r="NWB42" s="180"/>
      <c r="NWC42" s="180"/>
      <c r="NWD42" s="180"/>
      <c r="NWE42" s="180"/>
      <c r="NWF42" s="180"/>
      <c r="NWG42" s="180"/>
      <c r="NWH42" s="180"/>
      <c r="NWI42" s="180"/>
      <c r="NWJ42" s="180"/>
      <c r="NWK42" s="180"/>
      <c r="NWL42" s="180"/>
      <c r="NWM42" s="180"/>
      <c r="NWN42" s="180"/>
      <c r="NWO42" s="180"/>
      <c r="NWP42" s="180"/>
      <c r="NWQ42" s="180"/>
      <c r="NWR42" s="180"/>
      <c r="NWS42" s="180"/>
      <c r="NWT42" s="180"/>
      <c r="NWU42" s="180"/>
      <c r="NWV42" s="180"/>
      <c r="NWW42" s="180"/>
      <c r="NWX42" s="180"/>
      <c r="NWY42" s="180"/>
      <c r="NWZ42" s="180"/>
      <c r="NXA42" s="180"/>
      <c r="NXB42" s="180"/>
      <c r="NXC42" s="180"/>
      <c r="NXD42" s="180"/>
      <c r="NXE42" s="180"/>
      <c r="NXF42" s="180"/>
      <c r="NXG42" s="180"/>
      <c r="NXH42" s="180"/>
      <c r="NXI42" s="180"/>
      <c r="NXJ42" s="180"/>
      <c r="NXK42" s="180"/>
      <c r="NXL42" s="180"/>
      <c r="NXM42" s="180"/>
      <c r="NXN42" s="180"/>
      <c r="NXO42" s="180"/>
      <c r="NXP42" s="180"/>
      <c r="NXQ42" s="180"/>
      <c r="NXR42" s="180"/>
      <c r="NXS42" s="180"/>
      <c r="NXT42" s="180"/>
      <c r="NXU42" s="180"/>
      <c r="NXV42" s="180"/>
      <c r="NXW42" s="180"/>
      <c r="NXX42" s="180"/>
      <c r="NXY42" s="180"/>
      <c r="NXZ42" s="180"/>
      <c r="NYA42" s="180"/>
      <c r="NYB42" s="180"/>
      <c r="NYC42" s="180"/>
      <c r="NYD42" s="180"/>
      <c r="NYE42" s="180"/>
      <c r="NYF42" s="180"/>
      <c r="NYG42" s="180"/>
      <c r="NYH42" s="180"/>
      <c r="NYI42" s="180"/>
      <c r="NYJ42" s="180"/>
      <c r="NYK42" s="180"/>
      <c r="NYL42" s="180"/>
      <c r="NYM42" s="180"/>
      <c r="NYN42" s="180"/>
      <c r="NYO42" s="180"/>
      <c r="NYP42" s="180"/>
      <c r="NYQ42" s="180"/>
      <c r="NYR42" s="180"/>
      <c r="NYS42" s="180"/>
      <c r="NYT42" s="180"/>
      <c r="NYU42" s="180"/>
      <c r="NYV42" s="180"/>
      <c r="NYW42" s="180"/>
      <c r="NYX42" s="180"/>
      <c r="NYY42" s="180"/>
      <c r="NYZ42" s="180"/>
      <c r="NZA42" s="180"/>
      <c r="NZB42" s="180"/>
      <c r="NZC42" s="180"/>
      <c r="NZD42" s="180"/>
      <c r="NZE42" s="180"/>
      <c r="NZF42" s="180"/>
      <c r="NZG42" s="180"/>
      <c r="NZH42" s="180"/>
      <c r="NZI42" s="180"/>
      <c r="NZJ42" s="180"/>
      <c r="NZK42" s="180"/>
      <c r="NZL42" s="180"/>
      <c r="NZM42" s="180"/>
      <c r="NZN42" s="180"/>
      <c r="NZO42" s="180"/>
      <c r="NZP42" s="180"/>
      <c r="NZQ42" s="180"/>
      <c r="NZR42" s="180"/>
      <c r="NZS42" s="180"/>
      <c r="NZT42" s="180"/>
      <c r="NZU42" s="180"/>
      <c r="NZV42" s="180"/>
      <c r="NZW42" s="180"/>
      <c r="NZX42" s="180"/>
      <c r="NZY42" s="180"/>
      <c r="NZZ42" s="180"/>
      <c r="OAA42" s="180"/>
      <c r="OAB42" s="180"/>
      <c r="OAC42" s="180"/>
      <c r="OAD42" s="180"/>
      <c r="OAE42" s="180"/>
      <c r="OAF42" s="180"/>
      <c r="OAG42" s="180"/>
      <c r="OAH42" s="180"/>
      <c r="OAI42" s="180"/>
      <c r="OAJ42" s="180"/>
      <c r="OAK42" s="180"/>
      <c r="OAL42" s="180"/>
      <c r="OAM42" s="180"/>
      <c r="OAN42" s="180"/>
      <c r="OAO42" s="180"/>
      <c r="OAP42" s="180"/>
      <c r="OAQ42" s="180"/>
      <c r="OAR42" s="180"/>
      <c r="OAS42" s="180"/>
      <c r="OAT42" s="180"/>
      <c r="OAU42" s="180"/>
      <c r="OAV42" s="180"/>
      <c r="OAW42" s="180"/>
      <c r="OAX42" s="180"/>
      <c r="OAY42" s="180"/>
      <c r="OAZ42" s="180"/>
      <c r="OBA42" s="180"/>
      <c r="OBB42" s="180"/>
      <c r="OBC42" s="180"/>
      <c r="OBD42" s="180"/>
      <c r="OBE42" s="180"/>
      <c r="OBF42" s="180"/>
      <c r="OBG42" s="180"/>
      <c r="OBH42" s="180"/>
      <c r="OBI42" s="180"/>
      <c r="OBJ42" s="180"/>
      <c r="OBK42" s="180"/>
      <c r="OBL42" s="180"/>
      <c r="OBM42" s="180"/>
      <c r="OBN42" s="180"/>
      <c r="OBO42" s="180"/>
      <c r="OBP42" s="180"/>
      <c r="OBQ42" s="180"/>
      <c r="OBR42" s="180"/>
      <c r="OBS42" s="180"/>
      <c r="OBT42" s="180"/>
      <c r="OBU42" s="180"/>
      <c r="OBV42" s="180"/>
      <c r="OBW42" s="180"/>
      <c r="OBX42" s="180"/>
      <c r="OBY42" s="180"/>
      <c r="OBZ42" s="180"/>
      <c r="OCA42" s="180"/>
      <c r="OCB42" s="180"/>
      <c r="OCC42" s="180"/>
      <c r="OCD42" s="180"/>
      <c r="OCE42" s="180"/>
      <c r="OCF42" s="180"/>
      <c r="OCG42" s="180"/>
      <c r="OCH42" s="180"/>
      <c r="OCI42" s="180"/>
      <c r="OCJ42" s="180"/>
      <c r="OCK42" s="180"/>
      <c r="OCL42" s="180"/>
      <c r="OCM42" s="180"/>
      <c r="OCN42" s="180"/>
      <c r="OCO42" s="180"/>
      <c r="OCP42" s="180"/>
      <c r="OCQ42" s="180"/>
      <c r="OCR42" s="180"/>
      <c r="OCS42" s="180"/>
      <c r="OCT42" s="180"/>
      <c r="OCU42" s="180"/>
      <c r="OCV42" s="180"/>
      <c r="OCW42" s="180"/>
      <c r="OCX42" s="180"/>
      <c r="OCY42" s="180"/>
      <c r="OCZ42" s="180"/>
      <c r="ODA42" s="180"/>
      <c r="ODB42" s="180"/>
      <c r="ODC42" s="180"/>
      <c r="ODD42" s="180"/>
      <c r="ODE42" s="180"/>
      <c r="ODF42" s="180"/>
      <c r="ODG42" s="180"/>
      <c r="ODH42" s="180"/>
      <c r="ODI42" s="180"/>
      <c r="ODJ42" s="180"/>
      <c r="ODK42" s="180"/>
      <c r="ODL42" s="180"/>
      <c r="ODM42" s="180"/>
      <c r="ODN42" s="180"/>
      <c r="ODO42" s="180"/>
      <c r="ODP42" s="180"/>
      <c r="ODQ42" s="180"/>
      <c r="ODR42" s="180"/>
      <c r="ODS42" s="180"/>
      <c r="ODT42" s="180"/>
      <c r="ODU42" s="180"/>
      <c r="ODV42" s="180"/>
      <c r="ODW42" s="180"/>
      <c r="ODX42" s="180"/>
      <c r="ODY42" s="180"/>
      <c r="ODZ42" s="180"/>
      <c r="OEA42" s="180"/>
      <c r="OEB42" s="180"/>
      <c r="OEC42" s="180"/>
      <c r="OED42" s="180"/>
      <c r="OEE42" s="180"/>
      <c r="OEF42" s="180"/>
      <c r="OEG42" s="180"/>
      <c r="OEH42" s="180"/>
      <c r="OEI42" s="180"/>
      <c r="OEJ42" s="180"/>
      <c r="OEK42" s="180"/>
      <c r="OEL42" s="180"/>
      <c r="OEM42" s="180"/>
      <c r="OEN42" s="180"/>
      <c r="OEO42" s="180"/>
      <c r="OEP42" s="180"/>
      <c r="OEQ42" s="180"/>
      <c r="OER42" s="180"/>
      <c r="OES42" s="180"/>
      <c r="OET42" s="180"/>
      <c r="OEU42" s="180"/>
      <c r="OEV42" s="180"/>
      <c r="OEW42" s="180"/>
      <c r="OEX42" s="180"/>
      <c r="OEY42" s="180"/>
      <c r="OEZ42" s="180"/>
      <c r="OFA42" s="180"/>
      <c r="OFB42" s="180"/>
      <c r="OFC42" s="180"/>
      <c r="OFD42" s="180"/>
      <c r="OFE42" s="180"/>
      <c r="OFF42" s="180"/>
      <c r="OFG42" s="180"/>
      <c r="OFH42" s="180"/>
      <c r="OFI42" s="180"/>
      <c r="OFJ42" s="180"/>
      <c r="OFK42" s="180"/>
      <c r="OFL42" s="180"/>
      <c r="OFM42" s="180"/>
      <c r="OFN42" s="180"/>
      <c r="OFO42" s="180"/>
      <c r="OFP42" s="180"/>
      <c r="OFQ42" s="180"/>
      <c r="OFR42" s="180"/>
      <c r="OFS42" s="180"/>
      <c r="OFT42" s="180"/>
      <c r="OFU42" s="180"/>
      <c r="OFV42" s="180"/>
      <c r="OFW42" s="180"/>
      <c r="OFX42" s="180"/>
      <c r="OFY42" s="180"/>
      <c r="OFZ42" s="180"/>
      <c r="OGA42" s="180"/>
      <c r="OGB42" s="180"/>
      <c r="OGC42" s="180"/>
      <c r="OGD42" s="180"/>
      <c r="OGE42" s="180"/>
      <c r="OGF42" s="180"/>
      <c r="OGG42" s="180"/>
      <c r="OGH42" s="180"/>
      <c r="OGI42" s="180"/>
      <c r="OGJ42" s="180"/>
      <c r="OGK42" s="180"/>
      <c r="OGL42" s="180"/>
      <c r="OGM42" s="180"/>
      <c r="OGN42" s="180"/>
      <c r="OGO42" s="180"/>
      <c r="OGP42" s="180"/>
      <c r="OGQ42" s="180"/>
      <c r="OGR42" s="180"/>
      <c r="OGS42" s="180"/>
      <c r="OGT42" s="180"/>
      <c r="OGU42" s="180"/>
      <c r="OGV42" s="180"/>
      <c r="OGW42" s="180"/>
      <c r="OGX42" s="180"/>
      <c r="OGY42" s="180"/>
      <c r="OGZ42" s="180"/>
      <c r="OHA42" s="180"/>
      <c r="OHB42" s="180"/>
      <c r="OHC42" s="180"/>
      <c r="OHD42" s="180"/>
      <c r="OHE42" s="180"/>
      <c r="OHF42" s="180"/>
      <c r="OHG42" s="180"/>
      <c r="OHH42" s="180"/>
      <c r="OHI42" s="180"/>
      <c r="OHJ42" s="180"/>
      <c r="OHK42" s="180"/>
      <c r="OHL42" s="180"/>
      <c r="OHM42" s="180"/>
      <c r="OHN42" s="180"/>
      <c r="OHO42" s="180"/>
      <c r="OHP42" s="180"/>
      <c r="OHQ42" s="180"/>
      <c r="OHR42" s="180"/>
      <c r="OHS42" s="180"/>
      <c r="OHT42" s="180"/>
      <c r="OHU42" s="180"/>
      <c r="OHV42" s="180"/>
      <c r="OHW42" s="180"/>
      <c r="OHX42" s="180"/>
      <c r="OHY42" s="180"/>
      <c r="OHZ42" s="180"/>
      <c r="OIA42" s="180"/>
      <c r="OIB42" s="180"/>
      <c r="OIC42" s="180"/>
      <c r="OID42" s="180"/>
      <c r="OIE42" s="180"/>
      <c r="OIF42" s="180"/>
      <c r="OIG42" s="180"/>
      <c r="OIH42" s="180"/>
      <c r="OII42" s="180"/>
      <c r="OIJ42" s="180"/>
      <c r="OIK42" s="180"/>
      <c r="OIL42" s="180"/>
      <c r="OIM42" s="180"/>
      <c r="OIN42" s="180"/>
      <c r="OIO42" s="180"/>
      <c r="OIP42" s="180"/>
      <c r="OIQ42" s="180"/>
      <c r="OIR42" s="180"/>
      <c r="OIS42" s="180"/>
      <c r="OIT42" s="180"/>
      <c r="OIU42" s="180"/>
      <c r="OIV42" s="180"/>
      <c r="OIW42" s="180"/>
      <c r="OIX42" s="180"/>
      <c r="OIY42" s="180"/>
      <c r="OIZ42" s="180"/>
      <c r="OJA42" s="180"/>
      <c r="OJB42" s="180"/>
      <c r="OJC42" s="180"/>
      <c r="OJD42" s="180"/>
      <c r="OJE42" s="180"/>
      <c r="OJF42" s="180"/>
      <c r="OJG42" s="180"/>
      <c r="OJH42" s="180"/>
      <c r="OJI42" s="180"/>
      <c r="OJJ42" s="180"/>
      <c r="OJK42" s="180"/>
      <c r="OJL42" s="180"/>
      <c r="OJM42" s="180"/>
      <c r="OJN42" s="180"/>
      <c r="OJO42" s="180"/>
      <c r="OJP42" s="180"/>
      <c r="OJQ42" s="180"/>
      <c r="OJR42" s="180"/>
      <c r="OJS42" s="180"/>
      <c r="OJT42" s="180"/>
      <c r="OJU42" s="180"/>
      <c r="OJV42" s="180"/>
      <c r="OJW42" s="180"/>
      <c r="OJX42" s="180"/>
      <c r="OJY42" s="180"/>
      <c r="OJZ42" s="180"/>
      <c r="OKA42" s="180"/>
      <c r="OKB42" s="180"/>
      <c r="OKC42" s="180"/>
      <c r="OKD42" s="180"/>
      <c r="OKE42" s="180"/>
      <c r="OKF42" s="180"/>
      <c r="OKG42" s="180"/>
      <c r="OKH42" s="180"/>
      <c r="OKI42" s="180"/>
      <c r="OKJ42" s="180"/>
      <c r="OKK42" s="180"/>
      <c r="OKL42" s="180"/>
      <c r="OKM42" s="180"/>
      <c r="OKN42" s="180"/>
      <c r="OKO42" s="180"/>
      <c r="OKP42" s="180"/>
      <c r="OKQ42" s="180"/>
      <c r="OKR42" s="180"/>
      <c r="OKS42" s="180"/>
      <c r="OKT42" s="180"/>
      <c r="OKU42" s="180"/>
      <c r="OKV42" s="180"/>
      <c r="OKW42" s="180"/>
      <c r="OKX42" s="180"/>
      <c r="OKY42" s="180"/>
      <c r="OKZ42" s="180"/>
      <c r="OLA42" s="180"/>
      <c r="OLB42" s="180"/>
      <c r="OLC42" s="180"/>
      <c r="OLD42" s="180"/>
      <c r="OLE42" s="180"/>
      <c r="OLF42" s="180"/>
      <c r="OLG42" s="180"/>
      <c r="OLH42" s="180"/>
      <c r="OLI42" s="180"/>
      <c r="OLJ42" s="180"/>
      <c r="OLK42" s="180"/>
      <c r="OLL42" s="180"/>
      <c r="OLM42" s="180"/>
      <c r="OLN42" s="180"/>
      <c r="OLO42" s="180"/>
      <c r="OLP42" s="180"/>
      <c r="OLQ42" s="180"/>
      <c r="OLR42" s="180"/>
      <c r="OLS42" s="180"/>
      <c r="OLT42" s="180"/>
      <c r="OLU42" s="180"/>
      <c r="OLV42" s="180"/>
      <c r="OLW42" s="180"/>
      <c r="OLX42" s="180"/>
      <c r="OLY42" s="180"/>
      <c r="OLZ42" s="180"/>
      <c r="OMA42" s="180"/>
      <c r="OMB42" s="180"/>
      <c r="OMC42" s="180"/>
      <c r="OMD42" s="180"/>
      <c r="OME42" s="180"/>
      <c r="OMF42" s="180"/>
      <c r="OMG42" s="180"/>
      <c r="OMH42" s="180"/>
      <c r="OMI42" s="180"/>
      <c r="OMJ42" s="180"/>
      <c r="OMK42" s="180"/>
      <c r="OML42" s="180"/>
      <c r="OMM42" s="180"/>
      <c r="OMN42" s="180"/>
      <c r="OMO42" s="180"/>
      <c r="OMP42" s="180"/>
      <c r="OMQ42" s="180"/>
      <c r="OMR42" s="180"/>
      <c r="OMS42" s="180"/>
      <c r="OMT42" s="180"/>
      <c r="OMU42" s="180"/>
      <c r="OMV42" s="180"/>
      <c r="OMW42" s="180"/>
      <c r="OMX42" s="180"/>
      <c r="OMY42" s="180"/>
      <c r="OMZ42" s="180"/>
      <c r="ONA42" s="180"/>
      <c r="ONB42" s="180"/>
      <c r="ONC42" s="180"/>
      <c r="OND42" s="180"/>
      <c r="ONE42" s="180"/>
      <c r="ONF42" s="180"/>
      <c r="ONG42" s="180"/>
      <c r="ONH42" s="180"/>
      <c r="ONI42" s="180"/>
      <c r="ONJ42" s="180"/>
      <c r="ONK42" s="180"/>
      <c r="ONL42" s="180"/>
      <c r="ONM42" s="180"/>
      <c r="ONN42" s="180"/>
      <c r="ONO42" s="180"/>
      <c r="ONP42" s="180"/>
      <c r="ONQ42" s="180"/>
      <c r="ONR42" s="180"/>
      <c r="ONS42" s="180"/>
      <c r="ONT42" s="180"/>
      <c r="ONU42" s="180"/>
      <c r="ONV42" s="180"/>
      <c r="ONW42" s="180"/>
      <c r="ONX42" s="180"/>
      <c r="ONY42" s="180"/>
      <c r="ONZ42" s="180"/>
      <c r="OOA42" s="180"/>
      <c r="OOB42" s="180"/>
      <c r="OOC42" s="180"/>
      <c r="OOD42" s="180"/>
      <c r="OOE42" s="180"/>
      <c r="OOF42" s="180"/>
      <c r="OOG42" s="180"/>
      <c r="OOH42" s="180"/>
      <c r="OOI42" s="180"/>
      <c r="OOJ42" s="180"/>
      <c r="OOK42" s="180"/>
      <c r="OOL42" s="180"/>
      <c r="OOM42" s="180"/>
      <c r="OON42" s="180"/>
      <c r="OOO42" s="180"/>
      <c r="OOP42" s="180"/>
      <c r="OOQ42" s="180"/>
      <c r="OOR42" s="180"/>
      <c r="OOS42" s="180"/>
      <c r="OOT42" s="180"/>
      <c r="OOU42" s="180"/>
      <c r="OOV42" s="180"/>
      <c r="OOW42" s="180"/>
      <c r="OOX42" s="180"/>
      <c r="OOY42" s="180"/>
      <c r="OOZ42" s="180"/>
      <c r="OPA42" s="180"/>
      <c r="OPB42" s="180"/>
      <c r="OPC42" s="180"/>
      <c r="OPD42" s="180"/>
      <c r="OPE42" s="180"/>
      <c r="OPF42" s="180"/>
      <c r="OPG42" s="180"/>
      <c r="OPH42" s="180"/>
      <c r="OPI42" s="180"/>
      <c r="OPJ42" s="180"/>
      <c r="OPK42" s="180"/>
      <c r="OPL42" s="180"/>
      <c r="OPM42" s="180"/>
      <c r="OPN42" s="180"/>
      <c r="OPO42" s="180"/>
      <c r="OPP42" s="180"/>
      <c r="OPQ42" s="180"/>
      <c r="OPR42" s="180"/>
      <c r="OPS42" s="180"/>
      <c r="OPT42" s="180"/>
      <c r="OPU42" s="180"/>
      <c r="OPV42" s="180"/>
      <c r="OPW42" s="180"/>
      <c r="OPX42" s="180"/>
      <c r="OPY42" s="180"/>
      <c r="OPZ42" s="180"/>
      <c r="OQA42" s="180"/>
      <c r="OQB42" s="180"/>
      <c r="OQC42" s="180"/>
      <c r="OQD42" s="180"/>
      <c r="OQE42" s="180"/>
      <c r="OQF42" s="180"/>
      <c r="OQG42" s="180"/>
      <c r="OQH42" s="180"/>
      <c r="OQI42" s="180"/>
      <c r="OQJ42" s="180"/>
      <c r="OQK42" s="180"/>
      <c r="OQL42" s="180"/>
      <c r="OQM42" s="180"/>
      <c r="OQN42" s="180"/>
      <c r="OQO42" s="180"/>
      <c r="OQP42" s="180"/>
      <c r="OQQ42" s="180"/>
      <c r="OQR42" s="180"/>
      <c r="OQS42" s="180"/>
      <c r="OQT42" s="180"/>
      <c r="OQU42" s="180"/>
      <c r="OQV42" s="180"/>
      <c r="OQW42" s="180"/>
      <c r="OQX42" s="180"/>
      <c r="OQY42" s="180"/>
      <c r="OQZ42" s="180"/>
      <c r="ORA42" s="180"/>
      <c r="ORB42" s="180"/>
      <c r="ORC42" s="180"/>
      <c r="ORD42" s="180"/>
      <c r="ORE42" s="180"/>
      <c r="ORF42" s="180"/>
      <c r="ORG42" s="180"/>
      <c r="ORH42" s="180"/>
      <c r="ORI42" s="180"/>
      <c r="ORJ42" s="180"/>
      <c r="ORK42" s="180"/>
      <c r="ORL42" s="180"/>
      <c r="ORM42" s="180"/>
      <c r="ORN42" s="180"/>
      <c r="ORO42" s="180"/>
      <c r="ORP42" s="180"/>
      <c r="ORQ42" s="180"/>
      <c r="ORR42" s="180"/>
      <c r="ORS42" s="180"/>
      <c r="ORT42" s="180"/>
      <c r="ORU42" s="180"/>
      <c r="ORV42" s="180"/>
      <c r="ORW42" s="180"/>
      <c r="ORX42" s="180"/>
      <c r="ORY42" s="180"/>
      <c r="ORZ42" s="180"/>
      <c r="OSA42" s="180"/>
      <c r="OSB42" s="180"/>
      <c r="OSC42" s="180"/>
      <c r="OSD42" s="180"/>
      <c r="OSE42" s="180"/>
      <c r="OSF42" s="180"/>
      <c r="OSG42" s="180"/>
      <c r="OSH42" s="180"/>
      <c r="OSI42" s="180"/>
      <c r="OSJ42" s="180"/>
      <c r="OSK42" s="180"/>
      <c r="OSL42" s="180"/>
      <c r="OSM42" s="180"/>
      <c r="OSN42" s="180"/>
      <c r="OSO42" s="180"/>
      <c r="OSP42" s="180"/>
      <c r="OSQ42" s="180"/>
      <c r="OSR42" s="180"/>
      <c r="OSS42" s="180"/>
      <c r="OST42" s="180"/>
      <c r="OSU42" s="180"/>
      <c r="OSV42" s="180"/>
      <c r="OSW42" s="180"/>
      <c r="OSX42" s="180"/>
      <c r="OSY42" s="180"/>
      <c r="OSZ42" s="180"/>
      <c r="OTA42" s="180"/>
      <c r="OTB42" s="180"/>
      <c r="OTC42" s="180"/>
      <c r="OTD42" s="180"/>
      <c r="OTE42" s="180"/>
      <c r="OTF42" s="180"/>
      <c r="OTG42" s="180"/>
      <c r="OTH42" s="180"/>
      <c r="OTI42" s="180"/>
      <c r="OTJ42" s="180"/>
      <c r="OTK42" s="180"/>
      <c r="OTL42" s="180"/>
      <c r="OTM42" s="180"/>
      <c r="OTN42" s="180"/>
      <c r="OTO42" s="180"/>
      <c r="OTP42" s="180"/>
      <c r="OTQ42" s="180"/>
      <c r="OTR42" s="180"/>
      <c r="OTS42" s="180"/>
      <c r="OTT42" s="180"/>
      <c r="OTU42" s="180"/>
      <c r="OTV42" s="180"/>
      <c r="OTW42" s="180"/>
      <c r="OTX42" s="180"/>
      <c r="OTY42" s="180"/>
      <c r="OTZ42" s="180"/>
      <c r="OUA42" s="180"/>
      <c r="OUB42" s="180"/>
      <c r="OUC42" s="180"/>
      <c r="OUD42" s="180"/>
      <c r="OUE42" s="180"/>
      <c r="OUF42" s="180"/>
      <c r="OUG42" s="180"/>
      <c r="OUH42" s="180"/>
      <c r="OUI42" s="180"/>
      <c r="OUJ42" s="180"/>
      <c r="OUK42" s="180"/>
      <c r="OUL42" s="180"/>
      <c r="OUM42" s="180"/>
      <c r="OUN42" s="180"/>
      <c r="OUO42" s="180"/>
      <c r="OUP42" s="180"/>
      <c r="OUQ42" s="180"/>
      <c r="OUR42" s="180"/>
      <c r="OUS42" s="180"/>
      <c r="OUT42" s="180"/>
      <c r="OUU42" s="180"/>
      <c r="OUV42" s="180"/>
      <c r="OUW42" s="180"/>
      <c r="OUX42" s="180"/>
      <c r="OUY42" s="180"/>
      <c r="OUZ42" s="180"/>
      <c r="OVA42" s="180"/>
      <c r="OVB42" s="180"/>
      <c r="OVC42" s="180"/>
      <c r="OVD42" s="180"/>
      <c r="OVE42" s="180"/>
      <c r="OVF42" s="180"/>
      <c r="OVG42" s="180"/>
      <c r="OVH42" s="180"/>
      <c r="OVI42" s="180"/>
      <c r="OVJ42" s="180"/>
      <c r="OVK42" s="180"/>
      <c r="OVL42" s="180"/>
      <c r="OVM42" s="180"/>
      <c r="OVN42" s="180"/>
      <c r="OVO42" s="180"/>
      <c r="OVP42" s="180"/>
      <c r="OVQ42" s="180"/>
      <c r="OVR42" s="180"/>
      <c r="OVS42" s="180"/>
      <c r="OVT42" s="180"/>
      <c r="OVU42" s="180"/>
      <c r="OVV42" s="180"/>
      <c r="OVW42" s="180"/>
      <c r="OVX42" s="180"/>
      <c r="OVY42" s="180"/>
      <c r="OVZ42" s="180"/>
      <c r="OWA42" s="180"/>
      <c r="OWB42" s="180"/>
      <c r="OWC42" s="180"/>
      <c r="OWD42" s="180"/>
      <c r="OWE42" s="180"/>
      <c r="OWF42" s="180"/>
      <c r="OWG42" s="180"/>
      <c r="OWH42" s="180"/>
      <c r="OWI42" s="180"/>
      <c r="OWJ42" s="180"/>
      <c r="OWK42" s="180"/>
      <c r="OWL42" s="180"/>
      <c r="OWM42" s="180"/>
      <c r="OWN42" s="180"/>
      <c r="OWO42" s="180"/>
      <c r="OWP42" s="180"/>
      <c r="OWQ42" s="180"/>
      <c r="OWR42" s="180"/>
      <c r="OWS42" s="180"/>
      <c r="OWT42" s="180"/>
      <c r="OWU42" s="180"/>
      <c r="OWV42" s="180"/>
      <c r="OWW42" s="180"/>
      <c r="OWX42" s="180"/>
      <c r="OWY42" s="180"/>
      <c r="OWZ42" s="180"/>
      <c r="OXA42" s="180"/>
      <c r="OXB42" s="180"/>
      <c r="OXC42" s="180"/>
      <c r="OXD42" s="180"/>
      <c r="OXE42" s="180"/>
      <c r="OXF42" s="180"/>
      <c r="OXG42" s="180"/>
      <c r="OXH42" s="180"/>
      <c r="OXI42" s="180"/>
      <c r="OXJ42" s="180"/>
      <c r="OXK42" s="180"/>
      <c r="OXL42" s="180"/>
      <c r="OXM42" s="180"/>
      <c r="OXN42" s="180"/>
      <c r="OXO42" s="180"/>
      <c r="OXP42" s="180"/>
      <c r="OXQ42" s="180"/>
      <c r="OXR42" s="180"/>
      <c r="OXS42" s="180"/>
      <c r="OXT42" s="180"/>
      <c r="OXU42" s="180"/>
      <c r="OXV42" s="180"/>
      <c r="OXW42" s="180"/>
      <c r="OXX42" s="180"/>
      <c r="OXY42" s="180"/>
      <c r="OXZ42" s="180"/>
      <c r="OYA42" s="180"/>
      <c r="OYB42" s="180"/>
      <c r="OYC42" s="180"/>
      <c r="OYD42" s="180"/>
      <c r="OYE42" s="180"/>
      <c r="OYF42" s="180"/>
      <c r="OYG42" s="180"/>
      <c r="OYH42" s="180"/>
      <c r="OYI42" s="180"/>
      <c r="OYJ42" s="180"/>
      <c r="OYK42" s="180"/>
      <c r="OYL42" s="180"/>
      <c r="OYM42" s="180"/>
      <c r="OYN42" s="180"/>
      <c r="OYO42" s="180"/>
      <c r="OYP42" s="180"/>
      <c r="OYQ42" s="180"/>
      <c r="OYR42" s="180"/>
      <c r="OYS42" s="180"/>
      <c r="OYT42" s="180"/>
      <c r="OYU42" s="180"/>
      <c r="OYV42" s="180"/>
      <c r="OYW42" s="180"/>
      <c r="OYX42" s="180"/>
      <c r="OYY42" s="180"/>
      <c r="OYZ42" s="180"/>
      <c r="OZA42" s="180"/>
      <c r="OZB42" s="180"/>
      <c r="OZC42" s="180"/>
      <c r="OZD42" s="180"/>
      <c r="OZE42" s="180"/>
      <c r="OZF42" s="180"/>
      <c r="OZG42" s="180"/>
      <c r="OZH42" s="180"/>
      <c r="OZI42" s="180"/>
      <c r="OZJ42" s="180"/>
      <c r="OZK42" s="180"/>
      <c r="OZL42" s="180"/>
      <c r="OZM42" s="180"/>
      <c r="OZN42" s="180"/>
      <c r="OZO42" s="180"/>
      <c r="OZP42" s="180"/>
      <c r="OZQ42" s="180"/>
      <c r="OZR42" s="180"/>
      <c r="OZS42" s="180"/>
      <c r="OZT42" s="180"/>
      <c r="OZU42" s="180"/>
      <c r="OZV42" s="180"/>
      <c r="OZW42" s="180"/>
      <c r="OZX42" s="180"/>
      <c r="OZY42" s="180"/>
      <c r="OZZ42" s="180"/>
      <c r="PAA42" s="180"/>
      <c r="PAB42" s="180"/>
      <c r="PAC42" s="180"/>
      <c r="PAD42" s="180"/>
      <c r="PAE42" s="180"/>
      <c r="PAF42" s="180"/>
      <c r="PAG42" s="180"/>
      <c r="PAH42" s="180"/>
      <c r="PAI42" s="180"/>
      <c r="PAJ42" s="180"/>
      <c r="PAK42" s="180"/>
      <c r="PAL42" s="180"/>
      <c r="PAM42" s="180"/>
      <c r="PAN42" s="180"/>
      <c r="PAO42" s="180"/>
      <c r="PAP42" s="180"/>
      <c r="PAQ42" s="180"/>
      <c r="PAR42" s="180"/>
      <c r="PAS42" s="180"/>
      <c r="PAT42" s="180"/>
      <c r="PAU42" s="180"/>
      <c r="PAV42" s="180"/>
      <c r="PAW42" s="180"/>
      <c r="PAX42" s="180"/>
      <c r="PAY42" s="180"/>
      <c r="PAZ42" s="180"/>
      <c r="PBA42" s="180"/>
      <c r="PBB42" s="180"/>
      <c r="PBC42" s="180"/>
      <c r="PBD42" s="180"/>
      <c r="PBE42" s="180"/>
      <c r="PBF42" s="180"/>
      <c r="PBG42" s="180"/>
      <c r="PBH42" s="180"/>
      <c r="PBI42" s="180"/>
      <c r="PBJ42" s="180"/>
      <c r="PBK42" s="180"/>
      <c r="PBL42" s="180"/>
      <c r="PBM42" s="180"/>
      <c r="PBN42" s="180"/>
      <c r="PBO42" s="180"/>
      <c r="PBP42" s="180"/>
      <c r="PBQ42" s="180"/>
      <c r="PBR42" s="180"/>
      <c r="PBS42" s="180"/>
      <c r="PBT42" s="180"/>
      <c r="PBU42" s="180"/>
      <c r="PBV42" s="180"/>
      <c r="PBW42" s="180"/>
      <c r="PBX42" s="180"/>
      <c r="PBY42" s="180"/>
      <c r="PBZ42" s="180"/>
      <c r="PCA42" s="180"/>
      <c r="PCB42" s="180"/>
      <c r="PCC42" s="180"/>
      <c r="PCD42" s="180"/>
      <c r="PCE42" s="180"/>
      <c r="PCF42" s="180"/>
      <c r="PCG42" s="180"/>
      <c r="PCH42" s="180"/>
      <c r="PCI42" s="180"/>
      <c r="PCJ42" s="180"/>
      <c r="PCK42" s="180"/>
      <c r="PCL42" s="180"/>
      <c r="PCM42" s="180"/>
      <c r="PCN42" s="180"/>
      <c r="PCO42" s="180"/>
      <c r="PCP42" s="180"/>
      <c r="PCQ42" s="180"/>
      <c r="PCR42" s="180"/>
      <c r="PCS42" s="180"/>
      <c r="PCT42" s="180"/>
      <c r="PCU42" s="180"/>
      <c r="PCV42" s="180"/>
      <c r="PCW42" s="180"/>
      <c r="PCX42" s="180"/>
      <c r="PCY42" s="180"/>
      <c r="PCZ42" s="180"/>
      <c r="PDA42" s="180"/>
      <c r="PDB42" s="180"/>
      <c r="PDC42" s="180"/>
      <c r="PDD42" s="180"/>
      <c r="PDE42" s="180"/>
      <c r="PDF42" s="180"/>
      <c r="PDG42" s="180"/>
      <c r="PDH42" s="180"/>
      <c r="PDI42" s="180"/>
      <c r="PDJ42" s="180"/>
      <c r="PDK42" s="180"/>
      <c r="PDL42" s="180"/>
      <c r="PDM42" s="180"/>
      <c r="PDN42" s="180"/>
      <c r="PDO42" s="180"/>
      <c r="PDP42" s="180"/>
      <c r="PDQ42" s="180"/>
      <c r="PDR42" s="180"/>
      <c r="PDS42" s="180"/>
      <c r="PDT42" s="180"/>
      <c r="PDU42" s="180"/>
      <c r="PDV42" s="180"/>
      <c r="PDW42" s="180"/>
      <c r="PDX42" s="180"/>
      <c r="PDY42" s="180"/>
      <c r="PDZ42" s="180"/>
      <c r="PEA42" s="180"/>
      <c r="PEB42" s="180"/>
      <c r="PEC42" s="180"/>
      <c r="PED42" s="180"/>
      <c r="PEE42" s="180"/>
      <c r="PEF42" s="180"/>
      <c r="PEG42" s="180"/>
      <c r="PEH42" s="180"/>
      <c r="PEI42" s="180"/>
      <c r="PEJ42" s="180"/>
      <c r="PEK42" s="180"/>
      <c r="PEL42" s="180"/>
      <c r="PEM42" s="180"/>
      <c r="PEN42" s="180"/>
      <c r="PEO42" s="180"/>
      <c r="PEP42" s="180"/>
      <c r="PEQ42" s="180"/>
      <c r="PER42" s="180"/>
      <c r="PES42" s="180"/>
      <c r="PET42" s="180"/>
      <c r="PEU42" s="180"/>
      <c r="PEV42" s="180"/>
      <c r="PEW42" s="180"/>
      <c r="PEX42" s="180"/>
      <c r="PEY42" s="180"/>
      <c r="PEZ42" s="180"/>
      <c r="PFA42" s="180"/>
      <c r="PFB42" s="180"/>
      <c r="PFC42" s="180"/>
      <c r="PFD42" s="180"/>
      <c r="PFE42" s="180"/>
      <c r="PFF42" s="180"/>
      <c r="PFG42" s="180"/>
      <c r="PFH42" s="180"/>
      <c r="PFI42" s="180"/>
      <c r="PFJ42" s="180"/>
      <c r="PFK42" s="180"/>
      <c r="PFL42" s="180"/>
      <c r="PFM42" s="180"/>
      <c r="PFN42" s="180"/>
      <c r="PFO42" s="180"/>
      <c r="PFP42" s="180"/>
      <c r="PFQ42" s="180"/>
      <c r="PFR42" s="180"/>
      <c r="PFS42" s="180"/>
      <c r="PFT42" s="180"/>
      <c r="PFU42" s="180"/>
      <c r="PFV42" s="180"/>
      <c r="PFW42" s="180"/>
      <c r="PFX42" s="180"/>
      <c r="PFY42" s="180"/>
      <c r="PFZ42" s="180"/>
      <c r="PGA42" s="180"/>
      <c r="PGB42" s="180"/>
      <c r="PGC42" s="180"/>
      <c r="PGD42" s="180"/>
      <c r="PGE42" s="180"/>
      <c r="PGF42" s="180"/>
      <c r="PGG42" s="180"/>
      <c r="PGH42" s="180"/>
      <c r="PGI42" s="180"/>
      <c r="PGJ42" s="180"/>
      <c r="PGK42" s="180"/>
      <c r="PGL42" s="180"/>
      <c r="PGM42" s="180"/>
      <c r="PGN42" s="180"/>
      <c r="PGO42" s="180"/>
      <c r="PGP42" s="180"/>
      <c r="PGQ42" s="180"/>
      <c r="PGR42" s="180"/>
      <c r="PGS42" s="180"/>
      <c r="PGT42" s="180"/>
      <c r="PGU42" s="180"/>
      <c r="PGV42" s="180"/>
      <c r="PGW42" s="180"/>
      <c r="PGX42" s="180"/>
      <c r="PGY42" s="180"/>
      <c r="PGZ42" s="180"/>
      <c r="PHA42" s="180"/>
      <c r="PHB42" s="180"/>
      <c r="PHC42" s="180"/>
      <c r="PHD42" s="180"/>
      <c r="PHE42" s="180"/>
      <c r="PHF42" s="180"/>
      <c r="PHG42" s="180"/>
      <c r="PHH42" s="180"/>
      <c r="PHI42" s="180"/>
      <c r="PHJ42" s="180"/>
      <c r="PHK42" s="180"/>
      <c r="PHL42" s="180"/>
      <c r="PHM42" s="180"/>
      <c r="PHN42" s="180"/>
      <c r="PHO42" s="180"/>
      <c r="PHP42" s="180"/>
      <c r="PHQ42" s="180"/>
      <c r="PHR42" s="180"/>
      <c r="PHS42" s="180"/>
      <c r="PHT42" s="180"/>
      <c r="PHU42" s="180"/>
      <c r="PHV42" s="180"/>
      <c r="PHW42" s="180"/>
      <c r="PHX42" s="180"/>
      <c r="PHY42" s="180"/>
      <c r="PHZ42" s="180"/>
      <c r="PIA42" s="180"/>
      <c r="PIB42" s="180"/>
      <c r="PIC42" s="180"/>
      <c r="PID42" s="180"/>
      <c r="PIE42" s="180"/>
      <c r="PIF42" s="180"/>
      <c r="PIG42" s="180"/>
      <c r="PIH42" s="180"/>
      <c r="PII42" s="180"/>
      <c r="PIJ42" s="180"/>
      <c r="PIK42" s="180"/>
      <c r="PIL42" s="180"/>
      <c r="PIM42" s="180"/>
      <c r="PIN42" s="180"/>
      <c r="PIO42" s="180"/>
      <c r="PIP42" s="180"/>
      <c r="PIQ42" s="180"/>
      <c r="PIR42" s="180"/>
      <c r="PIS42" s="180"/>
      <c r="PIT42" s="180"/>
      <c r="PIU42" s="180"/>
      <c r="PIV42" s="180"/>
      <c r="PIW42" s="180"/>
      <c r="PIX42" s="180"/>
      <c r="PIY42" s="180"/>
      <c r="PIZ42" s="180"/>
      <c r="PJA42" s="180"/>
      <c r="PJB42" s="180"/>
      <c r="PJC42" s="180"/>
      <c r="PJD42" s="180"/>
      <c r="PJE42" s="180"/>
      <c r="PJF42" s="180"/>
      <c r="PJG42" s="180"/>
      <c r="PJH42" s="180"/>
      <c r="PJI42" s="180"/>
      <c r="PJJ42" s="180"/>
      <c r="PJK42" s="180"/>
      <c r="PJL42" s="180"/>
      <c r="PJM42" s="180"/>
      <c r="PJN42" s="180"/>
      <c r="PJO42" s="180"/>
      <c r="PJP42" s="180"/>
      <c r="PJQ42" s="180"/>
      <c r="PJR42" s="180"/>
      <c r="PJS42" s="180"/>
      <c r="PJT42" s="180"/>
      <c r="PJU42" s="180"/>
      <c r="PJV42" s="180"/>
      <c r="PJW42" s="180"/>
      <c r="PJX42" s="180"/>
      <c r="PJY42" s="180"/>
      <c r="PJZ42" s="180"/>
      <c r="PKA42" s="180"/>
      <c r="PKB42" s="180"/>
      <c r="PKC42" s="180"/>
      <c r="PKD42" s="180"/>
      <c r="PKE42" s="180"/>
      <c r="PKF42" s="180"/>
      <c r="PKG42" s="180"/>
      <c r="PKH42" s="180"/>
      <c r="PKI42" s="180"/>
      <c r="PKJ42" s="180"/>
      <c r="PKK42" s="180"/>
      <c r="PKL42" s="180"/>
      <c r="PKM42" s="180"/>
      <c r="PKN42" s="180"/>
      <c r="PKO42" s="180"/>
      <c r="PKP42" s="180"/>
      <c r="PKQ42" s="180"/>
      <c r="PKR42" s="180"/>
      <c r="PKS42" s="180"/>
      <c r="PKT42" s="180"/>
      <c r="PKU42" s="180"/>
      <c r="PKV42" s="180"/>
      <c r="PKW42" s="180"/>
      <c r="PKX42" s="180"/>
      <c r="PKY42" s="180"/>
      <c r="PKZ42" s="180"/>
      <c r="PLA42" s="180"/>
      <c r="PLB42" s="180"/>
      <c r="PLC42" s="180"/>
      <c r="PLD42" s="180"/>
      <c r="PLE42" s="180"/>
      <c r="PLF42" s="180"/>
      <c r="PLG42" s="180"/>
      <c r="PLH42" s="180"/>
      <c r="PLI42" s="180"/>
      <c r="PLJ42" s="180"/>
      <c r="PLK42" s="180"/>
      <c r="PLL42" s="180"/>
      <c r="PLM42" s="180"/>
      <c r="PLN42" s="180"/>
      <c r="PLO42" s="180"/>
      <c r="PLP42" s="180"/>
      <c r="PLQ42" s="180"/>
      <c r="PLR42" s="180"/>
      <c r="PLS42" s="180"/>
      <c r="PLT42" s="180"/>
      <c r="PLU42" s="180"/>
      <c r="PLV42" s="180"/>
      <c r="PLW42" s="180"/>
      <c r="PLX42" s="180"/>
      <c r="PLY42" s="180"/>
      <c r="PLZ42" s="180"/>
      <c r="PMA42" s="180"/>
      <c r="PMB42" s="180"/>
      <c r="PMC42" s="180"/>
      <c r="PMD42" s="180"/>
      <c r="PME42" s="180"/>
      <c r="PMF42" s="180"/>
      <c r="PMG42" s="180"/>
      <c r="PMH42" s="180"/>
      <c r="PMI42" s="180"/>
      <c r="PMJ42" s="180"/>
      <c r="PMK42" s="180"/>
      <c r="PML42" s="180"/>
      <c r="PMM42" s="180"/>
      <c r="PMN42" s="180"/>
      <c r="PMO42" s="180"/>
      <c r="PMP42" s="180"/>
      <c r="PMQ42" s="180"/>
      <c r="PMR42" s="180"/>
      <c r="PMS42" s="180"/>
      <c r="PMT42" s="180"/>
      <c r="PMU42" s="180"/>
      <c r="PMV42" s="180"/>
      <c r="PMW42" s="180"/>
      <c r="PMX42" s="180"/>
      <c r="PMY42" s="180"/>
      <c r="PMZ42" s="180"/>
      <c r="PNA42" s="180"/>
      <c r="PNB42" s="180"/>
      <c r="PNC42" s="180"/>
      <c r="PND42" s="180"/>
      <c r="PNE42" s="180"/>
      <c r="PNF42" s="180"/>
      <c r="PNG42" s="180"/>
      <c r="PNH42" s="180"/>
      <c r="PNI42" s="180"/>
      <c r="PNJ42" s="180"/>
      <c r="PNK42" s="180"/>
      <c r="PNL42" s="180"/>
      <c r="PNM42" s="180"/>
      <c r="PNN42" s="180"/>
      <c r="PNO42" s="180"/>
      <c r="PNP42" s="180"/>
      <c r="PNQ42" s="180"/>
      <c r="PNR42" s="180"/>
      <c r="PNS42" s="180"/>
      <c r="PNT42" s="180"/>
      <c r="PNU42" s="180"/>
      <c r="PNV42" s="180"/>
      <c r="PNW42" s="180"/>
      <c r="PNX42" s="180"/>
      <c r="PNY42" s="180"/>
      <c r="PNZ42" s="180"/>
      <c r="POA42" s="180"/>
      <c r="POB42" s="180"/>
      <c r="POC42" s="180"/>
      <c r="POD42" s="180"/>
      <c r="POE42" s="180"/>
      <c r="POF42" s="180"/>
      <c r="POG42" s="180"/>
      <c r="POH42" s="180"/>
      <c r="POI42" s="180"/>
      <c r="POJ42" s="180"/>
      <c r="POK42" s="180"/>
      <c r="POL42" s="180"/>
      <c r="POM42" s="180"/>
      <c r="PON42" s="180"/>
      <c r="POO42" s="180"/>
      <c r="POP42" s="180"/>
      <c r="POQ42" s="180"/>
      <c r="POR42" s="180"/>
      <c r="POS42" s="180"/>
      <c r="POT42" s="180"/>
      <c r="POU42" s="180"/>
      <c r="POV42" s="180"/>
      <c r="POW42" s="180"/>
      <c r="POX42" s="180"/>
      <c r="POY42" s="180"/>
      <c r="POZ42" s="180"/>
      <c r="PPA42" s="180"/>
      <c r="PPB42" s="180"/>
      <c r="PPC42" s="180"/>
      <c r="PPD42" s="180"/>
      <c r="PPE42" s="180"/>
      <c r="PPF42" s="180"/>
      <c r="PPG42" s="180"/>
      <c r="PPH42" s="180"/>
      <c r="PPI42" s="180"/>
      <c r="PPJ42" s="180"/>
      <c r="PPK42" s="180"/>
      <c r="PPL42" s="180"/>
      <c r="PPM42" s="180"/>
      <c r="PPN42" s="180"/>
      <c r="PPO42" s="180"/>
      <c r="PPP42" s="180"/>
      <c r="PPQ42" s="180"/>
      <c r="PPR42" s="180"/>
      <c r="PPS42" s="180"/>
      <c r="PPT42" s="180"/>
      <c r="PPU42" s="180"/>
      <c r="PPV42" s="180"/>
      <c r="PPW42" s="180"/>
      <c r="PPX42" s="180"/>
      <c r="PPY42" s="180"/>
      <c r="PPZ42" s="180"/>
      <c r="PQA42" s="180"/>
      <c r="PQB42" s="180"/>
      <c r="PQC42" s="180"/>
      <c r="PQD42" s="180"/>
      <c r="PQE42" s="180"/>
      <c r="PQF42" s="180"/>
      <c r="PQG42" s="180"/>
      <c r="PQH42" s="180"/>
      <c r="PQI42" s="180"/>
      <c r="PQJ42" s="180"/>
      <c r="PQK42" s="180"/>
      <c r="PQL42" s="180"/>
      <c r="PQM42" s="180"/>
      <c r="PQN42" s="180"/>
      <c r="PQO42" s="180"/>
      <c r="PQP42" s="180"/>
      <c r="PQQ42" s="180"/>
      <c r="PQR42" s="180"/>
      <c r="PQS42" s="180"/>
      <c r="PQT42" s="180"/>
      <c r="PQU42" s="180"/>
      <c r="PQV42" s="180"/>
      <c r="PQW42" s="180"/>
      <c r="PQX42" s="180"/>
      <c r="PQY42" s="180"/>
      <c r="PQZ42" s="180"/>
      <c r="PRA42" s="180"/>
      <c r="PRB42" s="180"/>
      <c r="PRC42" s="180"/>
      <c r="PRD42" s="180"/>
      <c r="PRE42" s="180"/>
      <c r="PRF42" s="180"/>
      <c r="PRG42" s="180"/>
      <c r="PRH42" s="180"/>
      <c r="PRI42" s="180"/>
      <c r="PRJ42" s="180"/>
      <c r="PRK42" s="180"/>
      <c r="PRL42" s="180"/>
      <c r="PRM42" s="180"/>
      <c r="PRN42" s="180"/>
      <c r="PRO42" s="180"/>
      <c r="PRP42" s="180"/>
      <c r="PRQ42" s="180"/>
      <c r="PRR42" s="180"/>
      <c r="PRS42" s="180"/>
      <c r="PRT42" s="180"/>
      <c r="PRU42" s="180"/>
      <c r="PRV42" s="180"/>
      <c r="PRW42" s="180"/>
      <c r="PRX42" s="180"/>
      <c r="PRY42" s="180"/>
      <c r="PRZ42" s="180"/>
      <c r="PSA42" s="180"/>
      <c r="PSB42" s="180"/>
      <c r="PSC42" s="180"/>
      <c r="PSD42" s="180"/>
      <c r="PSE42" s="180"/>
      <c r="PSF42" s="180"/>
      <c r="PSG42" s="180"/>
      <c r="PSH42" s="180"/>
      <c r="PSI42" s="180"/>
      <c r="PSJ42" s="180"/>
      <c r="PSK42" s="180"/>
      <c r="PSL42" s="180"/>
      <c r="PSM42" s="180"/>
      <c r="PSN42" s="180"/>
      <c r="PSO42" s="180"/>
      <c r="PSP42" s="180"/>
      <c r="PSQ42" s="180"/>
      <c r="PSR42" s="180"/>
      <c r="PSS42" s="180"/>
      <c r="PST42" s="180"/>
      <c r="PSU42" s="180"/>
      <c r="PSV42" s="180"/>
      <c r="PSW42" s="180"/>
      <c r="PSX42" s="180"/>
      <c r="PSY42" s="180"/>
      <c r="PSZ42" s="180"/>
      <c r="PTA42" s="180"/>
      <c r="PTB42" s="180"/>
      <c r="PTC42" s="180"/>
      <c r="PTD42" s="180"/>
      <c r="PTE42" s="180"/>
      <c r="PTF42" s="180"/>
      <c r="PTG42" s="180"/>
      <c r="PTH42" s="180"/>
      <c r="PTI42" s="180"/>
      <c r="PTJ42" s="180"/>
      <c r="PTK42" s="180"/>
      <c r="PTL42" s="180"/>
      <c r="PTM42" s="180"/>
      <c r="PTN42" s="180"/>
      <c r="PTO42" s="180"/>
      <c r="PTP42" s="180"/>
      <c r="PTQ42" s="180"/>
      <c r="PTR42" s="180"/>
      <c r="PTS42" s="180"/>
      <c r="PTT42" s="180"/>
      <c r="PTU42" s="180"/>
      <c r="PTV42" s="180"/>
      <c r="PTW42" s="180"/>
      <c r="PTX42" s="180"/>
      <c r="PTY42" s="180"/>
      <c r="PTZ42" s="180"/>
      <c r="PUA42" s="180"/>
      <c r="PUB42" s="180"/>
      <c r="PUC42" s="180"/>
      <c r="PUD42" s="180"/>
      <c r="PUE42" s="180"/>
      <c r="PUF42" s="180"/>
      <c r="PUG42" s="180"/>
      <c r="PUH42" s="180"/>
      <c r="PUI42" s="180"/>
      <c r="PUJ42" s="180"/>
      <c r="PUK42" s="180"/>
      <c r="PUL42" s="180"/>
      <c r="PUM42" s="180"/>
      <c r="PUN42" s="180"/>
      <c r="PUO42" s="180"/>
      <c r="PUP42" s="180"/>
      <c r="PUQ42" s="180"/>
      <c r="PUR42" s="180"/>
      <c r="PUS42" s="180"/>
      <c r="PUT42" s="180"/>
      <c r="PUU42" s="180"/>
      <c r="PUV42" s="180"/>
      <c r="PUW42" s="180"/>
      <c r="PUX42" s="180"/>
      <c r="PUY42" s="180"/>
      <c r="PUZ42" s="180"/>
      <c r="PVA42" s="180"/>
      <c r="PVB42" s="180"/>
      <c r="PVC42" s="180"/>
      <c r="PVD42" s="180"/>
      <c r="PVE42" s="180"/>
      <c r="PVF42" s="180"/>
      <c r="PVG42" s="180"/>
      <c r="PVH42" s="180"/>
      <c r="PVI42" s="180"/>
      <c r="PVJ42" s="180"/>
      <c r="PVK42" s="180"/>
      <c r="PVL42" s="180"/>
      <c r="PVM42" s="180"/>
      <c r="PVN42" s="180"/>
      <c r="PVO42" s="180"/>
      <c r="PVP42" s="180"/>
      <c r="PVQ42" s="180"/>
      <c r="PVR42" s="180"/>
      <c r="PVS42" s="180"/>
      <c r="PVT42" s="180"/>
      <c r="PVU42" s="180"/>
      <c r="PVV42" s="180"/>
      <c r="PVW42" s="180"/>
      <c r="PVX42" s="180"/>
      <c r="PVY42" s="180"/>
      <c r="PVZ42" s="180"/>
      <c r="PWA42" s="180"/>
      <c r="PWB42" s="180"/>
      <c r="PWC42" s="180"/>
      <c r="PWD42" s="180"/>
      <c r="PWE42" s="180"/>
      <c r="PWF42" s="180"/>
      <c r="PWG42" s="180"/>
      <c r="PWH42" s="180"/>
      <c r="PWI42" s="180"/>
      <c r="PWJ42" s="180"/>
      <c r="PWK42" s="180"/>
      <c r="PWL42" s="180"/>
      <c r="PWM42" s="180"/>
      <c r="PWN42" s="180"/>
      <c r="PWO42" s="180"/>
      <c r="PWP42" s="180"/>
      <c r="PWQ42" s="180"/>
      <c r="PWR42" s="180"/>
      <c r="PWS42" s="180"/>
      <c r="PWT42" s="180"/>
      <c r="PWU42" s="180"/>
      <c r="PWV42" s="180"/>
      <c r="PWW42" s="180"/>
      <c r="PWX42" s="180"/>
      <c r="PWY42" s="180"/>
      <c r="PWZ42" s="180"/>
      <c r="PXA42" s="180"/>
      <c r="PXB42" s="180"/>
      <c r="PXC42" s="180"/>
      <c r="PXD42" s="180"/>
      <c r="PXE42" s="180"/>
      <c r="PXF42" s="180"/>
      <c r="PXG42" s="180"/>
      <c r="PXH42" s="180"/>
      <c r="PXI42" s="180"/>
      <c r="PXJ42" s="180"/>
      <c r="PXK42" s="180"/>
      <c r="PXL42" s="180"/>
      <c r="PXM42" s="180"/>
      <c r="PXN42" s="180"/>
      <c r="PXO42" s="180"/>
      <c r="PXP42" s="180"/>
      <c r="PXQ42" s="180"/>
      <c r="PXR42" s="180"/>
      <c r="PXS42" s="180"/>
      <c r="PXT42" s="180"/>
      <c r="PXU42" s="180"/>
      <c r="PXV42" s="180"/>
      <c r="PXW42" s="180"/>
      <c r="PXX42" s="180"/>
      <c r="PXY42" s="180"/>
      <c r="PXZ42" s="180"/>
      <c r="PYA42" s="180"/>
      <c r="PYB42" s="180"/>
      <c r="PYC42" s="180"/>
      <c r="PYD42" s="180"/>
      <c r="PYE42" s="180"/>
      <c r="PYF42" s="180"/>
      <c r="PYG42" s="180"/>
      <c r="PYH42" s="180"/>
      <c r="PYI42" s="180"/>
      <c r="PYJ42" s="180"/>
      <c r="PYK42" s="180"/>
      <c r="PYL42" s="180"/>
      <c r="PYM42" s="180"/>
      <c r="PYN42" s="180"/>
      <c r="PYO42" s="180"/>
      <c r="PYP42" s="180"/>
      <c r="PYQ42" s="180"/>
      <c r="PYR42" s="180"/>
      <c r="PYS42" s="180"/>
      <c r="PYT42" s="180"/>
      <c r="PYU42" s="180"/>
      <c r="PYV42" s="180"/>
      <c r="PYW42" s="180"/>
      <c r="PYX42" s="180"/>
      <c r="PYY42" s="180"/>
      <c r="PYZ42" s="180"/>
      <c r="PZA42" s="180"/>
      <c r="PZB42" s="180"/>
      <c r="PZC42" s="180"/>
      <c r="PZD42" s="180"/>
      <c r="PZE42" s="180"/>
      <c r="PZF42" s="180"/>
      <c r="PZG42" s="180"/>
      <c r="PZH42" s="180"/>
      <c r="PZI42" s="180"/>
      <c r="PZJ42" s="180"/>
      <c r="PZK42" s="180"/>
      <c r="PZL42" s="180"/>
      <c r="PZM42" s="180"/>
      <c r="PZN42" s="180"/>
      <c r="PZO42" s="180"/>
      <c r="PZP42" s="180"/>
      <c r="PZQ42" s="180"/>
      <c r="PZR42" s="180"/>
      <c r="PZS42" s="180"/>
      <c r="PZT42" s="180"/>
      <c r="PZU42" s="180"/>
      <c r="PZV42" s="180"/>
      <c r="PZW42" s="180"/>
      <c r="PZX42" s="180"/>
      <c r="PZY42" s="180"/>
      <c r="PZZ42" s="180"/>
      <c r="QAA42" s="180"/>
      <c r="QAB42" s="180"/>
      <c r="QAC42" s="180"/>
      <c r="QAD42" s="180"/>
      <c r="QAE42" s="180"/>
      <c r="QAF42" s="180"/>
      <c r="QAG42" s="180"/>
      <c r="QAH42" s="180"/>
      <c r="QAI42" s="180"/>
      <c r="QAJ42" s="180"/>
      <c r="QAK42" s="180"/>
      <c r="QAL42" s="180"/>
      <c r="QAM42" s="180"/>
      <c r="QAN42" s="180"/>
      <c r="QAO42" s="180"/>
      <c r="QAP42" s="180"/>
      <c r="QAQ42" s="180"/>
      <c r="QAR42" s="180"/>
      <c r="QAS42" s="180"/>
      <c r="QAT42" s="180"/>
      <c r="QAU42" s="180"/>
      <c r="QAV42" s="180"/>
      <c r="QAW42" s="180"/>
      <c r="QAX42" s="180"/>
      <c r="QAY42" s="180"/>
      <c r="QAZ42" s="180"/>
      <c r="QBA42" s="180"/>
      <c r="QBB42" s="180"/>
      <c r="QBC42" s="180"/>
      <c r="QBD42" s="180"/>
      <c r="QBE42" s="180"/>
      <c r="QBF42" s="180"/>
      <c r="QBG42" s="180"/>
      <c r="QBH42" s="180"/>
      <c r="QBI42" s="180"/>
      <c r="QBJ42" s="180"/>
      <c r="QBK42" s="180"/>
      <c r="QBL42" s="180"/>
      <c r="QBM42" s="180"/>
      <c r="QBN42" s="180"/>
      <c r="QBO42" s="180"/>
      <c r="QBP42" s="180"/>
      <c r="QBQ42" s="180"/>
      <c r="QBR42" s="180"/>
      <c r="QBS42" s="180"/>
      <c r="QBT42" s="180"/>
      <c r="QBU42" s="180"/>
      <c r="QBV42" s="180"/>
      <c r="QBW42" s="180"/>
      <c r="QBX42" s="180"/>
      <c r="QBY42" s="180"/>
      <c r="QBZ42" s="180"/>
      <c r="QCA42" s="180"/>
      <c r="QCB42" s="180"/>
      <c r="QCC42" s="180"/>
      <c r="QCD42" s="180"/>
      <c r="QCE42" s="180"/>
      <c r="QCF42" s="180"/>
      <c r="QCG42" s="180"/>
      <c r="QCH42" s="180"/>
      <c r="QCI42" s="180"/>
      <c r="QCJ42" s="180"/>
      <c r="QCK42" s="180"/>
      <c r="QCL42" s="180"/>
      <c r="QCM42" s="180"/>
      <c r="QCN42" s="180"/>
      <c r="QCO42" s="180"/>
      <c r="QCP42" s="180"/>
      <c r="QCQ42" s="180"/>
      <c r="QCR42" s="180"/>
      <c r="QCS42" s="180"/>
      <c r="QCT42" s="180"/>
      <c r="QCU42" s="180"/>
      <c r="QCV42" s="180"/>
      <c r="QCW42" s="180"/>
      <c r="QCX42" s="180"/>
      <c r="QCY42" s="180"/>
      <c r="QCZ42" s="180"/>
      <c r="QDA42" s="180"/>
      <c r="QDB42" s="180"/>
      <c r="QDC42" s="180"/>
      <c r="QDD42" s="180"/>
      <c r="QDE42" s="180"/>
      <c r="QDF42" s="180"/>
      <c r="QDG42" s="180"/>
      <c r="QDH42" s="180"/>
      <c r="QDI42" s="180"/>
      <c r="QDJ42" s="180"/>
      <c r="QDK42" s="180"/>
      <c r="QDL42" s="180"/>
      <c r="QDM42" s="180"/>
      <c r="QDN42" s="180"/>
      <c r="QDO42" s="180"/>
      <c r="QDP42" s="180"/>
      <c r="QDQ42" s="180"/>
      <c r="QDR42" s="180"/>
      <c r="QDS42" s="180"/>
      <c r="QDT42" s="180"/>
      <c r="QDU42" s="180"/>
      <c r="QDV42" s="180"/>
      <c r="QDW42" s="180"/>
      <c r="QDX42" s="180"/>
      <c r="QDY42" s="180"/>
      <c r="QDZ42" s="180"/>
      <c r="QEA42" s="180"/>
      <c r="QEB42" s="180"/>
      <c r="QEC42" s="180"/>
      <c r="QED42" s="180"/>
      <c r="QEE42" s="180"/>
      <c r="QEF42" s="180"/>
      <c r="QEG42" s="180"/>
      <c r="QEH42" s="180"/>
      <c r="QEI42" s="180"/>
      <c r="QEJ42" s="180"/>
      <c r="QEK42" s="180"/>
      <c r="QEL42" s="180"/>
      <c r="QEM42" s="180"/>
      <c r="QEN42" s="180"/>
      <c r="QEO42" s="180"/>
      <c r="QEP42" s="180"/>
      <c r="QEQ42" s="180"/>
      <c r="QER42" s="180"/>
      <c r="QES42" s="180"/>
      <c r="QET42" s="180"/>
      <c r="QEU42" s="180"/>
      <c r="QEV42" s="180"/>
      <c r="QEW42" s="180"/>
      <c r="QEX42" s="180"/>
      <c r="QEY42" s="180"/>
      <c r="QEZ42" s="180"/>
      <c r="QFA42" s="180"/>
      <c r="QFB42" s="180"/>
      <c r="QFC42" s="180"/>
      <c r="QFD42" s="180"/>
      <c r="QFE42" s="180"/>
      <c r="QFF42" s="180"/>
      <c r="QFG42" s="180"/>
      <c r="QFH42" s="180"/>
      <c r="QFI42" s="180"/>
      <c r="QFJ42" s="180"/>
      <c r="QFK42" s="180"/>
      <c r="QFL42" s="180"/>
      <c r="QFM42" s="180"/>
      <c r="QFN42" s="180"/>
      <c r="QFO42" s="180"/>
      <c r="QFP42" s="180"/>
      <c r="QFQ42" s="180"/>
      <c r="QFR42" s="180"/>
      <c r="QFS42" s="180"/>
      <c r="QFT42" s="180"/>
      <c r="QFU42" s="180"/>
      <c r="QFV42" s="180"/>
      <c r="QFW42" s="180"/>
      <c r="QFX42" s="180"/>
      <c r="QFY42" s="180"/>
      <c r="QFZ42" s="180"/>
      <c r="QGA42" s="180"/>
      <c r="QGB42" s="180"/>
      <c r="QGC42" s="180"/>
      <c r="QGD42" s="180"/>
      <c r="QGE42" s="180"/>
      <c r="QGF42" s="180"/>
      <c r="QGG42" s="180"/>
      <c r="QGH42" s="180"/>
      <c r="QGI42" s="180"/>
      <c r="QGJ42" s="180"/>
      <c r="QGK42" s="180"/>
      <c r="QGL42" s="180"/>
      <c r="QGM42" s="180"/>
      <c r="QGN42" s="180"/>
      <c r="QGO42" s="180"/>
      <c r="QGP42" s="180"/>
      <c r="QGQ42" s="180"/>
      <c r="QGR42" s="180"/>
      <c r="QGS42" s="180"/>
      <c r="QGT42" s="180"/>
      <c r="QGU42" s="180"/>
      <c r="QGV42" s="180"/>
      <c r="QGW42" s="180"/>
      <c r="QGX42" s="180"/>
      <c r="QGY42" s="180"/>
      <c r="QGZ42" s="180"/>
      <c r="QHA42" s="180"/>
      <c r="QHB42" s="180"/>
      <c r="QHC42" s="180"/>
      <c r="QHD42" s="180"/>
      <c r="QHE42" s="180"/>
      <c r="QHF42" s="180"/>
      <c r="QHG42" s="180"/>
      <c r="QHH42" s="180"/>
      <c r="QHI42" s="180"/>
      <c r="QHJ42" s="180"/>
      <c r="QHK42" s="180"/>
      <c r="QHL42" s="180"/>
      <c r="QHM42" s="180"/>
      <c r="QHN42" s="180"/>
      <c r="QHO42" s="180"/>
      <c r="QHP42" s="180"/>
      <c r="QHQ42" s="180"/>
      <c r="QHR42" s="180"/>
      <c r="QHS42" s="180"/>
      <c r="QHT42" s="180"/>
      <c r="QHU42" s="180"/>
      <c r="QHV42" s="180"/>
      <c r="QHW42" s="180"/>
      <c r="QHX42" s="180"/>
      <c r="QHY42" s="180"/>
      <c r="QHZ42" s="180"/>
      <c r="QIA42" s="180"/>
      <c r="QIB42" s="180"/>
      <c r="QIC42" s="180"/>
      <c r="QID42" s="180"/>
      <c r="QIE42" s="180"/>
      <c r="QIF42" s="180"/>
      <c r="QIG42" s="180"/>
      <c r="QIH42" s="180"/>
      <c r="QII42" s="180"/>
      <c r="QIJ42" s="180"/>
      <c r="QIK42" s="180"/>
      <c r="QIL42" s="180"/>
      <c r="QIM42" s="180"/>
      <c r="QIN42" s="180"/>
      <c r="QIO42" s="180"/>
      <c r="QIP42" s="180"/>
      <c r="QIQ42" s="180"/>
      <c r="QIR42" s="180"/>
      <c r="QIS42" s="180"/>
      <c r="QIT42" s="180"/>
      <c r="QIU42" s="180"/>
      <c r="QIV42" s="180"/>
      <c r="QIW42" s="180"/>
      <c r="QIX42" s="180"/>
      <c r="QIY42" s="180"/>
      <c r="QIZ42" s="180"/>
      <c r="QJA42" s="180"/>
      <c r="QJB42" s="180"/>
      <c r="QJC42" s="180"/>
      <c r="QJD42" s="180"/>
      <c r="QJE42" s="180"/>
      <c r="QJF42" s="180"/>
      <c r="QJG42" s="180"/>
      <c r="QJH42" s="180"/>
      <c r="QJI42" s="180"/>
      <c r="QJJ42" s="180"/>
      <c r="QJK42" s="180"/>
      <c r="QJL42" s="180"/>
      <c r="QJM42" s="180"/>
      <c r="QJN42" s="180"/>
      <c r="QJO42" s="180"/>
      <c r="QJP42" s="180"/>
      <c r="QJQ42" s="180"/>
      <c r="QJR42" s="180"/>
      <c r="QJS42" s="180"/>
      <c r="QJT42" s="180"/>
      <c r="QJU42" s="180"/>
      <c r="QJV42" s="180"/>
      <c r="QJW42" s="180"/>
      <c r="QJX42" s="180"/>
      <c r="QJY42" s="180"/>
      <c r="QJZ42" s="180"/>
      <c r="QKA42" s="180"/>
      <c r="QKB42" s="180"/>
      <c r="QKC42" s="180"/>
      <c r="QKD42" s="180"/>
      <c r="QKE42" s="180"/>
      <c r="QKF42" s="180"/>
      <c r="QKG42" s="180"/>
      <c r="QKH42" s="180"/>
      <c r="QKI42" s="180"/>
      <c r="QKJ42" s="180"/>
      <c r="QKK42" s="180"/>
      <c r="QKL42" s="180"/>
      <c r="QKM42" s="180"/>
      <c r="QKN42" s="180"/>
      <c r="QKO42" s="180"/>
      <c r="QKP42" s="180"/>
      <c r="QKQ42" s="180"/>
      <c r="QKR42" s="180"/>
      <c r="QKS42" s="180"/>
      <c r="QKT42" s="180"/>
      <c r="QKU42" s="180"/>
      <c r="QKV42" s="180"/>
      <c r="QKW42" s="180"/>
      <c r="QKX42" s="180"/>
      <c r="QKY42" s="180"/>
      <c r="QKZ42" s="180"/>
      <c r="QLA42" s="180"/>
      <c r="QLB42" s="180"/>
      <c r="QLC42" s="180"/>
      <c r="QLD42" s="180"/>
      <c r="QLE42" s="180"/>
      <c r="QLF42" s="180"/>
      <c r="QLG42" s="180"/>
      <c r="QLH42" s="180"/>
      <c r="QLI42" s="180"/>
      <c r="QLJ42" s="180"/>
      <c r="QLK42" s="180"/>
      <c r="QLL42" s="180"/>
      <c r="QLM42" s="180"/>
      <c r="QLN42" s="180"/>
      <c r="QLO42" s="180"/>
      <c r="QLP42" s="180"/>
      <c r="QLQ42" s="180"/>
      <c r="QLR42" s="180"/>
      <c r="QLS42" s="180"/>
      <c r="QLT42" s="180"/>
      <c r="QLU42" s="180"/>
      <c r="QLV42" s="180"/>
      <c r="QLW42" s="180"/>
      <c r="QLX42" s="180"/>
      <c r="QLY42" s="180"/>
      <c r="QLZ42" s="180"/>
      <c r="QMA42" s="180"/>
      <c r="QMB42" s="180"/>
      <c r="QMC42" s="180"/>
      <c r="QMD42" s="180"/>
      <c r="QME42" s="180"/>
      <c r="QMF42" s="180"/>
      <c r="QMG42" s="180"/>
      <c r="QMH42" s="180"/>
      <c r="QMI42" s="180"/>
      <c r="QMJ42" s="180"/>
      <c r="QMK42" s="180"/>
      <c r="QML42" s="180"/>
      <c r="QMM42" s="180"/>
      <c r="QMN42" s="180"/>
      <c r="QMO42" s="180"/>
      <c r="QMP42" s="180"/>
      <c r="QMQ42" s="180"/>
      <c r="QMR42" s="180"/>
      <c r="QMS42" s="180"/>
      <c r="QMT42" s="180"/>
      <c r="QMU42" s="180"/>
      <c r="QMV42" s="180"/>
      <c r="QMW42" s="180"/>
      <c r="QMX42" s="180"/>
      <c r="QMY42" s="180"/>
      <c r="QMZ42" s="180"/>
      <c r="QNA42" s="180"/>
      <c r="QNB42" s="180"/>
      <c r="QNC42" s="180"/>
      <c r="QND42" s="180"/>
      <c r="QNE42" s="180"/>
      <c r="QNF42" s="180"/>
      <c r="QNG42" s="180"/>
      <c r="QNH42" s="180"/>
      <c r="QNI42" s="180"/>
      <c r="QNJ42" s="180"/>
      <c r="QNK42" s="180"/>
      <c r="QNL42" s="180"/>
      <c r="QNM42" s="180"/>
      <c r="QNN42" s="180"/>
      <c r="QNO42" s="180"/>
      <c r="QNP42" s="180"/>
      <c r="QNQ42" s="180"/>
      <c r="QNR42" s="180"/>
      <c r="QNS42" s="180"/>
      <c r="QNT42" s="180"/>
      <c r="QNU42" s="180"/>
      <c r="QNV42" s="180"/>
      <c r="QNW42" s="180"/>
      <c r="QNX42" s="180"/>
      <c r="QNY42" s="180"/>
      <c r="QNZ42" s="180"/>
      <c r="QOA42" s="180"/>
      <c r="QOB42" s="180"/>
      <c r="QOC42" s="180"/>
      <c r="QOD42" s="180"/>
      <c r="QOE42" s="180"/>
      <c r="QOF42" s="180"/>
      <c r="QOG42" s="180"/>
      <c r="QOH42" s="180"/>
      <c r="QOI42" s="180"/>
      <c r="QOJ42" s="180"/>
      <c r="QOK42" s="180"/>
      <c r="QOL42" s="180"/>
      <c r="QOM42" s="180"/>
      <c r="QON42" s="180"/>
      <c r="QOO42" s="180"/>
      <c r="QOP42" s="180"/>
      <c r="QOQ42" s="180"/>
      <c r="QOR42" s="180"/>
      <c r="QOS42" s="180"/>
      <c r="QOT42" s="180"/>
      <c r="QOU42" s="180"/>
      <c r="QOV42" s="180"/>
      <c r="QOW42" s="180"/>
      <c r="QOX42" s="180"/>
      <c r="QOY42" s="180"/>
      <c r="QOZ42" s="180"/>
      <c r="QPA42" s="180"/>
      <c r="QPB42" s="180"/>
      <c r="QPC42" s="180"/>
      <c r="QPD42" s="180"/>
      <c r="QPE42" s="180"/>
      <c r="QPF42" s="180"/>
      <c r="QPG42" s="180"/>
      <c r="QPH42" s="180"/>
      <c r="QPI42" s="180"/>
      <c r="QPJ42" s="180"/>
      <c r="QPK42" s="180"/>
      <c r="QPL42" s="180"/>
      <c r="QPM42" s="180"/>
      <c r="QPN42" s="180"/>
      <c r="QPO42" s="180"/>
      <c r="QPP42" s="180"/>
      <c r="QPQ42" s="180"/>
      <c r="QPR42" s="180"/>
      <c r="QPS42" s="180"/>
      <c r="QPT42" s="180"/>
      <c r="QPU42" s="180"/>
      <c r="QPV42" s="180"/>
      <c r="QPW42" s="180"/>
      <c r="QPX42" s="180"/>
      <c r="QPY42" s="180"/>
      <c r="QPZ42" s="180"/>
      <c r="QQA42" s="180"/>
      <c r="QQB42" s="180"/>
      <c r="QQC42" s="180"/>
      <c r="QQD42" s="180"/>
      <c r="QQE42" s="180"/>
      <c r="QQF42" s="180"/>
      <c r="QQG42" s="180"/>
      <c r="QQH42" s="180"/>
      <c r="QQI42" s="180"/>
      <c r="QQJ42" s="180"/>
      <c r="QQK42" s="180"/>
      <c r="QQL42" s="180"/>
      <c r="QQM42" s="180"/>
      <c r="QQN42" s="180"/>
      <c r="QQO42" s="180"/>
      <c r="QQP42" s="180"/>
      <c r="QQQ42" s="180"/>
      <c r="QQR42" s="180"/>
      <c r="QQS42" s="180"/>
      <c r="QQT42" s="180"/>
      <c r="QQU42" s="180"/>
      <c r="QQV42" s="180"/>
      <c r="QQW42" s="180"/>
      <c r="QQX42" s="180"/>
      <c r="QQY42" s="180"/>
      <c r="QQZ42" s="180"/>
      <c r="QRA42" s="180"/>
      <c r="QRB42" s="180"/>
      <c r="QRC42" s="180"/>
      <c r="QRD42" s="180"/>
      <c r="QRE42" s="180"/>
      <c r="QRF42" s="180"/>
      <c r="QRG42" s="180"/>
      <c r="QRH42" s="180"/>
      <c r="QRI42" s="180"/>
      <c r="QRJ42" s="180"/>
      <c r="QRK42" s="180"/>
      <c r="QRL42" s="180"/>
      <c r="QRM42" s="180"/>
      <c r="QRN42" s="180"/>
      <c r="QRO42" s="180"/>
      <c r="QRP42" s="180"/>
      <c r="QRQ42" s="180"/>
      <c r="QRR42" s="180"/>
      <c r="QRS42" s="180"/>
      <c r="QRT42" s="180"/>
      <c r="QRU42" s="180"/>
      <c r="QRV42" s="180"/>
      <c r="QRW42" s="180"/>
      <c r="QRX42" s="180"/>
      <c r="QRY42" s="180"/>
      <c r="QRZ42" s="180"/>
      <c r="QSA42" s="180"/>
      <c r="QSB42" s="180"/>
      <c r="QSC42" s="180"/>
      <c r="QSD42" s="180"/>
      <c r="QSE42" s="180"/>
      <c r="QSF42" s="180"/>
      <c r="QSG42" s="180"/>
      <c r="QSH42" s="180"/>
      <c r="QSI42" s="180"/>
      <c r="QSJ42" s="180"/>
      <c r="QSK42" s="180"/>
      <c r="QSL42" s="180"/>
      <c r="QSM42" s="180"/>
      <c r="QSN42" s="180"/>
      <c r="QSO42" s="180"/>
      <c r="QSP42" s="180"/>
      <c r="QSQ42" s="180"/>
      <c r="QSR42" s="180"/>
      <c r="QSS42" s="180"/>
      <c r="QST42" s="180"/>
      <c r="QSU42" s="180"/>
      <c r="QSV42" s="180"/>
      <c r="QSW42" s="180"/>
      <c r="QSX42" s="180"/>
      <c r="QSY42" s="180"/>
      <c r="QSZ42" s="180"/>
      <c r="QTA42" s="180"/>
      <c r="QTB42" s="180"/>
      <c r="QTC42" s="180"/>
      <c r="QTD42" s="180"/>
      <c r="QTE42" s="180"/>
      <c r="QTF42" s="180"/>
      <c r="QTG42" s="180"/>
      <c r="QTH42" s="180"/>
      <c r="QTI42" s="180"/>
      <c r="QTJ42" s="180"/>
      <c r="QTK42" s="180"/>
      <c r="QTL42" s="180"/>
      <c r="QTM42" s="180"/>
      <c r="QTN42" s="180"/>
      <c r="QTO42" s="180"/>
      <c r="QTP42" s="180"/>
      <c r="QTQ42" s="180"/>
      <c r="QTR42" s="180"/>
      <c r="QTS42" s="180"/>
      <c r="QTT42" s="180"/>
      <c r="QTU42" s="180"/>
      <c r="QTV42" s="180"/>
      <c r="QTW42" s="180"/>
      <c r="QTX42" s="180"/>
      <c r="QTY42" s="180"/>
      <c r="QTZ42" s="180"/>
      <c r="QUA42" s="180"/>
      <c r="QUB42" s="180"/>
      <c r="QUC42" s="180"/>
      <c r="QUD42" s="180"/>
      <c r="QUE42" s="180"/>
      <c r="QUF42" s="180"/>
      <c r="QUG42" s="180"/>
      <c r="QUH42" s="180"/>
      <c r="QUI42" s="180"/>
      <c r="QUJ42" s="180"/>
      <c r="QUK42" s="180"/>
      <c r="QUL42" s="180"/>
      <c r="QUM42" s="180"/>
      <c r="QUN42" s="180"/>
      <c r="QUO42" s="180"/>
      <c r="QUP42" s="180"/>
      <c r="QUQ42" s="180"/>
      <c r="QUR42" s="180"/>
      <c r="QUS42" s="180"/>
      <c r="QUT42" s="180"/>
      <c r="QUU42" s="180"/>
      <c r="QUV42" s="180"/>
      <c r="QUW42" s="180"/>
      <c r="QUX42" s="180"/>
      <c r="QUY42" s="180"/>
      <c r="QUZ42" s="180"/>
      <c r="QVA42" s="180"/>
      <c r="QVB42" s="180"/>
      <c r="QVC42" s="180"/>
      <c r="QVD42" s="180"/>
      <c r="QVE42" s="180"/>
      <c r="QVF42" s="180"/>
      <c r="QVG42" s="180"/>
      <c r="QVH42" s="180"/>
      <c r="QVI42" s="180"/>
      <c r="QVJ42" s="180"/>
      <c r="QVK42" s="180"/>
      <c r="QVL42" s="180"/>
      <c r="QVM42" s="180"/>
      <c r="QVN42" s="180"/>
      <c r="QVO42" s="180"/>
      <c r="QVP42" s="180"/>
      <c r="QVQ42" s="180"/>
      <c r="QVR42" s="180"/>
      <c r="QVS42" s="180"/>
      <c r="QVT42" s="180"/>
      <c r="QVU42" s="180"/>
      <c r="QVV42" s="180"/>
      <c r="QVW42" s="180"/>
      <c r="QVX42" s="180"/>
      <c r="QVY42" s="180"/>
      <c r="QVZ42" s="180"/>
      <c r="QWA42" s="180"/>
      <c r="QWB42" s="180"/>
      <c r="QWC42" s="180"/>
      <c r="QWD42" s="180"/>
      <c r="QWE42" s="180"/>
      <c r="QWF42" s="180"/>
      <c r="QWG42" s="180"/>
      <c r="QWH42" s="180"/>
      <c r="QWI42" s="180"/>
      <c r="QWJ42" s="180"/>
      <c r="QWK42" s="180"/>
      <c r="QWL42" s="180"/>
      <c r="QWM42" s="180"/>
      <c r="QWN42" s="180"/>
      <c r="QWO42" s="180"/>
      <c r="QWP42" s="180"/>
      <c r="QWQ42" s="180"/>
      <c r="QWR42" s="180"/>
      <c r="QWS42" s="180"/>
      <c r="QWT42" s="180"/>
      <c r="QWU42" s="180"/>
      <c r="QWV42" s="180"/>
      <c r="QWW42" s="180"/>
      <c r="QWX42" s="180"/>
      <c r="QWY42" s="180"/>
      <c r="QWZ42" s="180"/>
      <c r="QXA42" s="180"/>
      <c r="QXB42" s="180"/>
      <c r="QXC42" s="180"/>
      <c r="QXD42" s="180"/>
      <c r="QXE42" s="180"/>
      <c r="QXF42" s="180"/>
      <c r="QXG42" s="180"/>
      <c r="QXH42" s="180"/>
      <c r="QXI42" s="180"/>
      <c r="QXJ42" s="180"/>
      <c r="QXK42" s="180"/>
      <c r="QXL42" s="180"/>
      <c r="QXM42" s="180"/>
      <c r="QXN42" s="180"/>
      <c r="QXO42" s="180"/>
      <c r="QXP42" s="180"/>
      <c r="QXQ42" s="180"/>
      <c r="QXR42" s="180"/>
      <c r="QXS42" s="180"/>
      <c r="QXT42" s="180"/>
      <c r="QXU42" s="180"/>
      <c r="QXV42" s="180"/>
      <c r="QXW42" s="180"/>
      <c r="QXX42" s="180"/>
      <c r="QXY42" s="180"/>
      <c r="QXZ42" s="180"/>
      <c r="QYA42" s="180"/>
      <c r="QYB42" s="180"/>
      <c r="QYC42" s="180"/>
      <c r="QYD42" s="180"/>
      <c r="QYE42" s="180"/>
      <c r="QYF42" s="180"/>
      <c r="QYG42" s="180"/>
      <c r="QYH42" s="180"/>
      <c r="QYI42" s="180"/>
      <c r="QYJ42" s="180"/>
      <c r="QYK42" s="180"/>
      <c r="QYL42" s="180"/>
      <c r="QYM42" s="180"/>
      <c r="QYN42" s="180"/>
      <c r="QYO42" s="180"/>
      <c r="QYP42" s="180"/>
      <c r="QYQ42" s="180"/>
      <c r="QYR42" s="180"/>
      <c r="QYS42" s="180"/>
      <c r="QYT42" s="180"/>
      <c r="QYU42" s="180"/>
      <c r="QYV42" s="180"/>
      <c r="QYW42" s="180"/>
      <c r="QYX42" s="180"/>
      <c r="QYY42" s="180"/>
      <c r="QYZ42" s="180"/>
      <c r="QZA42" s="180"/>
      <c r="QZB42" s="180"/>
      <c r="QZC42" s="180"/>
      <c r="QZD42" s="180"/>
      <c r="QZE42" s="180"/>
      <c r="QZF42" s="180"/>
      <c r="QZG42" s="180"/>
      <c r="QZH42" s="180"/>
      <c r="QZI42" s="180"/>
      <c r="QZJ42" s="180"/>
      <c r="QZK42" s="180"/>
      <c r="QZL42" s="180"/>
      <c r="QZM42" s="180"/>
      <c r="QZN42" s="180"/>
      <c r="QZO42" s="180"/>
      <c r="QZP42" s="180"/>
      <c r="QZQ42" s="180"/>
      <c r="QZR42" s="180"/>
      <c r="QZS42" s="180"/>
      <c r="QZT42" s="180"/>
      <c r="QZU42" s="180"/>
      <c r="QZV42" s="180"/>
      <c r="QZW42" s="180"/>
      <c r="QZX42" s="180"/>
      <c r="QZY42" s="180"/>
      <c r="QZZ42" s="180"/>
      <c r="RAA42" s="180"/>
      <c r="RAB42" s="180"/>
      <c r="RAC42" s="180"/>
      <c r="RAD42" s="180"/>
      <c r="RAE42" s="180"/>
      <c r="RAF42" s="180"/>
      <c r="RAG42" s="180"/>
      <c r="RAH42" s="180"/>
      <c r="RAI42" s="180"/>
      <c r="RAJ42" s="180"/>
      <c r="RAK42" s="180"/>
      <c r="RAL42" s="180"/>
      <c r="RAM42" s="180"/>
      <c r="RAN42" s="180"/>
      <c r="RAO42" s="180"/>
      <c r="RAP42" s="180"/>
      <c r="RAQ42" s="180"/>
      <c r="RAR42" s="180"/>
      <c r="RAS42" s="180"/>
      <c r="RAT42" s="180"/>
      <c r="RAU42" s="180"/>
      <c r="RAV42" s="180"/>
      <c r="RAW42" s="180"/>
      <c r="RAX42" s="180"/>
      <c r="RAY42" s="180"/>
      <c r="RAZ42" s="180"/>
      <c r="RBA42" s="180"/>
      <c r="RBB42" s="180"/>
      <c r="RBC42" s="180"/>
      <c r="RBD42" s="180"/>
      <c r="RBE42" s="180"/>
      <c r="RBF42" s="180"/>
      <c r="RBG42" s="180"/>
      <c r="RBH42" s="180"/>
      <c r="RBI42" s="180"/>
      <c r="RBJ42" s="180"/>
      <c r="RBK42" s="180"/>
      <c r="RBL42" s="180"/>
      <c r="RBM42" s="180"/>
      <c r="RBN42" s="180"/>
      <c r="RBO42" s="180"/>
      <c r="RBP42" s="180"/>
      <c r="RBQ42" s="180"/>
      <c r="RBR42" s="180"/>
      <c r="RBS42" s="180"/>
      <c r="RBT42" s="180"/>
      <c r="RBU42" s="180"/>
      <c r="RBV42" s="180"/>
      <c r="RBW42" s="180"/>
      <c r="RBX42" s="180"/>
      <c r="RBY42" s="180"/>
      <c r="RBZ42" s="180"/>
      <c r="RCA42" s="180"/>
      <c r="RCB42" s="180"/>
      <c r="RCC42" s="180"/>
      <c r="RCD42" s="180"/>
      <c r="RCE42" s="180"/>
      <c r="RCF42" s="180"/>
      <c r="RCG42" s="180"/>
      <c r="RCH42" s="180"/>
      <c r="RCI42" s="180"/>
      <c r="RCJ42" s="180"/>
      <c r="RCK42" s="180"/>
      <c r="RCL42" s="180"/>
      <c r="RCM42" s="180"/>
      <c r="RCN42" s="180"/>
      <c r="RCO42" s="180"/>
      <c r="RCP42" s="180"/>
      <c r="RCQ42" s="180"/>
      <c r="RCR42" s="180"/>
      <c r="RCS42" s="180"/>
      <c r="RCT42" s="180"/>
      <c r="RCU42" s="180"/>
      <c r="RCV42" s="180"/>
      <c r="RCW42" s="180"/>
      <c r="RCX42" s="180"/>
      <c r="RCY42" s="180"/>
      <c r="RCZ42" s="180"/>
      <c r="RDA42" s="180"/>
      <c r="RDB42" s="180"/>
      <c r="RDC42" s="180"/>
      <c r="RDD42" s="180"/>
      <c r="RDE42" s="180"/>
      <c r="RDF42" s="180"/>
      <c r="RDG42" s="180"/>
      <c r="RDH42" s="180"/>
      <c r="RDI42" s="180"/>
      <c r="RDJ42" s="180"/>
      <c r="RDK42" s="180"/>
      <c r="RDL42" s="180"/>
      <c r="RDM42" s="180"/>
      <c r="RDN42" s="180"/>
      <c r="RDO42" s="180"/>
      <c r="RDP42" s="180"/>
      <c r="RDQ42" s="180"/>
      <c r="RDR42" s="180"/>
      <c r="RDS42" s="180"/>
      <c r="RDT42" s="180"/>
      <c r="RDU42" s="180"/>
      <c r="RDV42" s="180"/>
      <c r="RDW42" s="180"/>
      <c r="RDX42" s="180"/>
      <c r="RDY42" s="180"/>
      <c r="RDZ42" s="180"/>
      <c r="REA42" s="180"/>
      <c r="REB42" s="180"/>
      <c r="REC42" s="180"/>
      <c r="RED42" s="180"/>
      <c r="REE42" s="180"/>
      <c r="REF42" s="180"/>
      <c r="REG42" s="180"/>
      <c r="REH42" s="180"/>
      <c r="REI42" s="180"/>
      <c r="REJ42" s="180"/>
      <c r="REK42" s="180"/>
      <c r="REL42" s="180"/>
      <c r="REM42" s="180"/>
      <c r="REN42" s="180"/>
      <c r="REO42" s="180"/>
      <c r="REP42" s="180"/>
      <c r="REQ42" s="180"/>
      <c r="RER42" s="180"/>
      <c r="RES42" s="180"/>
      <c r="RET42" s="180"/>
      <c r="REU42" s="180"/>
      <c r="REV42" s="180"/>
      <c r="REW42" s="180"/>
      <c r="REX42" s="180"/>
      <c r="REY42" s="180"/>
      <c r="REZ42" s="180"/>
      <c r="RFA42" s="180"/>
      <c r="RFB42" s="180"/>
      <c r="RFC42" s="180"/>
      <c r="RFD42" s="180"/>
      <c r="RFE42" s="180"/>
      <c r="RFF42" s="180"/>
      <c r="RFG42" s="180"/>
      <c r="RFH42" s="180"/>
      <c r="RFI42" s="180"/>
      <c r="RFJ42" s="180"/>
      <c r="RFK42" s="180"/>
      <c r="RFL42" s="180"/>
      <c r="RFM42" s="180"/>
      <c r="RFN42" s="180"/>
      <c r="RFO42" s="180"/>
      <c r="RFP42" s="180"/>
      <c r="RFQ42" s="180"/>
      <c r="RFR42" s="180"/>
      <c r="RFS42" s="180"/>
      <c r="RFT42" s="180"/>
      <c r="RFU42" s="180"/>
      <c r="RFV42" s="180"/>
      <c r="RFW42" s="180"/>
      <c r="RFX42" s="180"/>
      <c r="RFY42" s="180"/>
      <c r="RFZ42" s="180"/>
      <c r="RGA42" s="180"/>
      <c r="RGB42" s="180"/>
      <c r="RGC42" s="180"/>
      <c r="RGD42" s="180"/>
      <c r="RGE42" s="180"/>
      <c r="RGF42" s="180"/>
      <c r="RGG42" s="180"/>
      <c r="RGH42" s="180"/>
      <c r="RGI42" s="180"/>
      <c r="RGJ42" s="180"/>
      <c r="RGK42" s="180"/>
      <c r="RGL42" s="180"/>
      <c r="RGM42" s="180"/>
      <c r="RGN42" s="180"/>
      <c r="RGO42" s="180"/>
      <c r="RGP42" s="180"/>
      <c r="RGQ42" s="180"/>
      <c r="RGR42" s="180"/>
      <c r="RGS42" s="180"/>
      <c r="RGT42" s="180"/>
      <c r="RGU42" s="180"/>
      <c r="RGV42" s="180"/>
      <c r="RGW42" s="180"/>
      <c r="RGX42" s="180"/>
      <c r="RGY42" s="180"/>
      <c r="RGZ42" s="180"/>
      <c r="RHA42" s="180"/>
      <c r="RHB42" s="180"/>
      <c r="RHC42" s="180"/>
      <c r="RHD42" s="180"/>
      <c r="RHE42" s="180"/>
      <c r="RHF42" s="180"/>
      <c r="RHG42" s="180"/>
      <c r="RHH42" s="180"/>
      <c r="RHI42" s="180"/>
      <c r="RHJ42" s="180"/>
      <c r="RHK42" s="180"/>
      <c r="RHL42" s="180"/>
      <c r="RHM42" s="180"/>
      <c r="RHN42" s="180"/>
      <c r="RHO42" s="180"/>
      <c r="RHP42" s="180"/>
      <c r="RHQ42" s="180"/>
      <c r="RHR42" s="180"/>
      <c r="RHS42" s="180"/>
      <c r="RHT42" s="180"/>
      <c r="RHU42" s="180"/>
      <c r="RHV42" s="180"/>
      <c r="RHW42" s="180"/>
      <c r="RHX42" s="180"/>
      <c r="RHY42" s="180"/>
      <c r="RHZ42" s="180"/>
      <c r="RIA42" s="180"/>
      <c r="RIB42" s="180"/>
      <c r="RIC42" s="180"/>
      <c r="RID42" s="180"/>
      <c r="RIE42" s="180"/>
      <c r="RIF42" s="180"/>
      <c r="RIG42" s="180"/>
      <c r="RIH42" s="180"/>
      <c r="RII42" s="180"/>
      <c r="RIJ42" s="180"/>
      <c r="RIK42" s="180"/>
      <c r="RIL42" s="180"/>
      <c r="RIM42" s="180"/>
      <c r="RIN42" s="180"/>
      <c r="RIO42" s="180"/>
      <c r="RIP42" s="180"/>
      <c r="RIQ42" s="180"/>
      <c r="RIR42" s="180"/>
      <c r="RIS42" s="180"/>
      <c r="RIT42" s="180"/>
      <c r="RIU42" s="180"/>
      <c r="RIV42" s="180"/>
      <c r="RIW42" s="180"/>
      <c r="RIX42" s="180"/>
      <c r="RIY42" s="180"/>
      <c r="RIZ42" s="180"/>
      <c r="RJA42" s="180"/>
      <c r="RJB42" s="180"/>
      <c r="RJC42" s="180"/>
      <c r="RJD42" s="180"/>
      <c r="RJE42" s="180"/>
      <c r="RJF42" s="180"/>
      <c r="RJG42" s="180"/>
      <c r="RJH42" s="180"/>
      <c r="RJI42" s="180"/>
      <c r="RJJ42" s="180"/>
      <c r="RJK42" s="180"/>
      <c r="RJL42" s="180"/>
      <c r="RJM42" s="180"/>
      <c r="RJN42" s="180"/>
      <c r="RJO42" s="180"/>
      <c r="RJP42" s="180"/>
      <c r="RJQ42" s="180"/>
      <c r="RJR42" s="180"/>
      <c r="RJS42" s="180"/>
      <c r="RJT42" s="180"/>
      <c r="RJU42" s="180"/>
      <c r="RJV42" s="180"/>
      <c r="RJW42" s="180"/>
      <c r="RJX42" s="180"/>
      <c r="RJY42" s="180"/>
      <c r="RJZ42" s="180"/>
      <c r="RKA42" s="180"/>
      <c r="RKB42" s="180"/>
      <c r="RKC42" s="180"/>
      <c r="RKD42" s="180"/>
      <c r="RKE42" s="180"/>
      <c r="RKF42" s="180"/>
      <c r="RKG42" s="180"/>
      <c r="RKH42" s="180"/>
      <c r="RKI42" s="180"/>
      <c r="RKJ42" s="180"/>
      <c r="RKK42" s="180"/>
      <c r="RKL42" s="180"/>
      <c r="RKM42" s="180"/>
      <c r="RKN42" s="180"/>
      <c r="RKO42" s="180"/>
      <c r="RKP42" s="180"/>
      <c r="RKQ42" s="180"/>
      <c r="RKR42" s="180"/>
      <c r="RKS42" s="180"/>
      <c r="RKT42" s="180"/>
      <c r="RKU42" s="180"/>
      <c r="RKV42" s="180"/>
      <c r="RKW42" s="180"/>
      <c r="RKX42" s="180"/>
      <c r="RKY42" s="180"/>
      <c r="RKZ42" s="180"/>
      <c r="RLA42" s="180"/>
      <c r="RLB42" s="180"/>
      <c r="RLC42" s="180"/>
      <c r="RLD42" s="180"/>
      <c r="RLE42" s="180"/>
      <c r="RLF42" s="180"/>
      <c r="RLG42" s="180"/>
      <c r="RLH42" s="180"/>
      <c r="RLI42" s="180"/>
      <c r="RLJ42" s="180"/>
      <c r="RLK42" s="180"/>
      <c r="RLL42" s="180"/>
      <c r="RLM42" s="180"/>
      <c r="RLN42" s="180"/>
      <c r="RLO42" s="180"/>
      <c r="RLP42" s="180"/>
      <c r="RLQ42" s="180"/>
      <c r="RLR42" s="180"/>
      <c r="RLS42" s="180"/>
      <c r="RLT42" s="180"/>
      <c r="RLU42" s="180"/>
      <c r="RLV42" s="180"/>
      <c r="RLW42" s="180"/>
      <c r="RLX42" s="180"/>
      <c r="RLY42" s="180"/>
      <c r="RLZ42" s="180"/>
      <c r="RMA42" s="180"/>
      <c r="RMB42" s="180"/>
      <c r="RMC42" s="180"/>
      <c r="RMD42" s="180"/>
      <c r="RME42" s="180"/>
      <c r="RMF42" s="180"/>
      <c r="RMG42" s="180"/>
      <c r="RMH42" s="180"/>
      <c r="RMI42" s="180"/>
      <c r="RMJ42" s="180"/>
      <c r="RMK42" s="180"/>
      <c r="RML42" s="180"/>
      <c r="RMM42" s="180"/>
      <c r="RMN42" s="180"/>
      <c r="RMO42" s="180"/>
      <c r="RMP42" s="180"/>
      <c r="RMQ42" s="180"/>
      <c r="RMR42" s="180"/>
      <c r="RMS42" s="180"/>
      <c r="RMT42" s="180"/>
      <c r="RMU42" s="180"/>
      <c r="RMV42" s="180"/>
      <c r="RMW42" s="180"/>
      <c r="RMX42" s="180"/>
      <c r="RMY42" s="180"/>
      <c r="RMZ42" s="180"/>
      <c r="RNA42" s="180"/>
      <c r="RNB42" s="180"/>
      <c r="RNC42" s="180"/>
      <c r="RND42" s="180"/>
      <c r="RNE42" s="180"/>
      <c r="RNF42" s="180"/>
      <c r="RNG42" s="180"/>
      <c r="RNH42" s="180"/>
      <c r="RNI42" s="180"/>
      <c r="RNJ42" s="180"/>
      <c r="RNK42" s="180"/>
      <c r="RNL42" s="180"/>
      <c r="RNM42" s="180"/>
      <c r="RNN42" s="180"/>
      <c r="RNO42" s="180"/>
      <c r="RNP42" s="180"/>
      <c r="RNQ42" s="180"/>
      <c r="RNR42" s="180"/>
      <c r="RNS42" s="180"/>
      <c r="RNT42" s="180"/>
      <c r="RNU42" s="180"/>
      <c r="RNV42" s="180"/>
      <c r="RNW42" s="180"/>
      <c r="RNX42" s="180"/>
      <c r="RNY42" s="180"/>
      <c r="RNZ42" s="180"/>
      <c r="ROA42" s="180"/>
      <c r="ROB42" s="180"/>
      <c r="ROC42" s="180"/>
      <c r="ROD42" s="180"/>
      <c r="ROE42" s="180"/>
      <c r="ROF42" s="180"/>
      <c r="ROG42" s="180"/>
      <c r="ROH42" s="180"/>
      <c r="ROI42" s="180"/>
      <c r="ROJ42" s="180"/>
      <c r="ROK42" s="180"/>
      <c r="ROL42" s="180"/>
      <c r="ROM42" s="180"/>
      <c r="RON42" s="180"/>
      <c r="ROO42" s="180"/>
      <c r="ROP42" s="180"/>
      <c r="ROQ42" s="180"/>
      <c r="ROR42" s="180"/>
      <c r="ROS42" s="180"/>
      <c r="ROT42" s="180"/>
      <c r="ROU42" s="180"/>
      <c r="ROV42" s="180"/>
      <c r="ROW42" s="180"/>
      <c r="ROX42" s="180"/>
      <c r="ROY42" s="180"/>
      <c r="ROZ42" s="180"/>
      <c r="RPA42" s="180"/>
      <c r="RPB42" s="180"/>
      <c r="RPC42" s="180"/>
      <c r="RPD42" s="180"/>
      <c r="RPE42" s="180"/>
      <c r="RPF42" s="180"/>
      <c r="RPG42" s="180"/>
      <c r="RPH42" s="180"/>
      <c r="RPI42" s="180"/>
      <c r="RPJ42" s="180"/>
      <c r="RPK42" s="180"/>
      <c r="RPL42" s="180"/>
      <c r="RPM42" s="180"/>
      <c r="RPN42" s="180"/>
      <c r="RPO42" s="180"/>
      <c r="RPP42" s="180"/>
      <c r="RPQ42" s="180"/>
      <c r="RPR42" s="180"/>
      <c r="RPS42" s="180"/>
      <c r="RPT42" s="180"/>
      <c r="RPU42" s="180"/>
      <c r="RPV42" s="180"/>
      <c r="RPW42" s="180"/>
      <c r="RPX42" s="180"/>
      <c r="RPY42" s="180"/>
      <c r="RPZ42" s="180"/>
      <c r="RQA42" s="180"/>
      <c r="RQB42" s="180"/>
      <c r="RQC42" s="180"/>
      <c r="RQD42" s="180"/>
      <c r="RQE42" s="180"/>
      <c r="RQF42" s="180"/>
      <c r="RQG42" s="180"/>
      <c r="RQH42" s="180"/>
      <c r="RQI42" s="180"/>
      <c r="RQJ42" s="180"/>
      <c r="RQK42" s="180"/>
      <c r="RQL42" s="180"/>
      <c r="RQM42" s="180"/>
      <c r="RQN42" s="180"/>
      <c r="RQO42" s="180"/>
      <c r="RQP42" s="180"/>
      <c r="RQQ42" s="180"/>
      <c r="RQR42" s="180"/>
      <c r="RQS42" s="180"/>
      <c r="RQT42" s="180"/>
      <c r="RQU42" s="180"/>
      <c r="RQV42" s="180"/>
      <c r="RQW42" s="180"/>
      <c r="RQX42" s="180"/>
      <c r="RQY42" s="180"/>
      <c r="RQZ42" s="180"/>
      <c r="RRA42" s="180"/>
      <c r="RRB42" s="180"/>
      <c r="RRC42" s="180"/>
      <c r="RRD42" s="180"/>
      <c r="RRE42" s="180"/>
      <c r="RRF42" s="180"/>
      <c r="RRG42" s="180"/>
      <c r="RRH42" s="180"/>
      <c r="RRI42" s="180"/>
      <c r="RRJ42" s="180"/>
      <c r="RRK42" s="180"/>
      <c r="RRL42" s="180"/>
      <c r="RRM42" s="180"/>
      <c r="RRN42" s="180"/>
      <c r="RRO42" s="180"/>
      <c r="RRP42" s="180"/>
      <c r="RRQ42" s="180"/>
      <c r="RRR42" s="180"/>
      <c r="RRS42" s="180"/>
      <c r="RRT42" s="180"/>
      <c r="RRU42" s="180"/>
      <c r="RRV42" s="180"/>
      <c r="RRW42" s="180"/>
      <c r="RRX42" s="180"/>
      <c r="RRY42" s="180"/>
      <c r="RRZ42" s="180"/>
      <c r="RSA42" s="180"/>
      <c r="RSB42" s="180"/>
      <c r="RSC42" s="180"/>
      <c r="RSD42" s="180"/>
      <c r="RSE42" s="180"/>
      <c r="RSF42" s="180"/>
      <c r="RSG42" s="180"/>
      <c r="RSH42" s="180"/>
      <c r="RSI42" s="180"/>
      <c r="RSJ42" s="180"/>
      <c r="RSK42" s="180"/>
      <c r="RSL42" s="180"/>
      <c r="RSM42" s="180"/>
      <c r="RSN42" s="180"/>
      <c r="RSO42" s="180"/>
      <c r="RSP42" s="180"/>
      <c r="RSQ42" s="180"/>
      <c r="RSR42" s="180"/>
      <c r="RSS42" s="180"/>
      <c r="RST42" s="180"/>
      <c r="RSU42" s="180"/>
      <c r="RSV42" s="180"/>
      <c r="RSW42" s="180"/>
      <c r="RSX42" s="180"/>
      <c r="RSY42" s="180"/>
      <c r="RSZ42" s="180"/>
      <c r="RTA42" s="180"/>
      <c r="RTB42" s="180"/>
      <c r="RTC42" s="180"/>
      <c r="RTD42" s="180"/>
      <c r="RTE42" s="180"/>
      <c r="RTF42" s="180"/>
      <c r="RTG42" s="180"/>
      <c r="RTH42" s="180"/>
      <c r="RTI42" s="180"/>
      <c r="RTJ42" s="180"/>
      <c r="RTK42" s="180"/>
      <c r="RTL42" s="180"/>
      <c r="RTM42" s="180"/>
      <c r="RTN42" s="180"/>
      <c r="RTO42" s="180"/>
      <c r="RTP42" s="180"/>
      <c r="RTQ42" s="180"/>
      <c r="RTR42" s="180"/>
      <c r="RTS42" s="180"/>
      <c r="RTT42" s="180"/>
      <c r="RTU42" s="180"/>
      <c r="RTV42" s="180"/>
      <c r="RTW42" s="180"/>
      <c r="RTX42" s="180"/>
      <c r="RTY42" s="180"/>
      <c r="RTZ42" s="180"/>
      <c r="RUA42" s="180"/>
      <c r="RUB42" s="180"/>
      <c r="RUC42" s="180"/>
      <c r="RUD42" s="180"/>
      <c r="RUE42" s="180"/>
      <c r="RUF42" s="180"/>
      <c r="RUG42" s="180"/>
      <c r="RUH42" s="180"/>
      <c r="RUI42" s="180"/>
      <c r="RUJ42" s="180"/>
      <c r="RUK42" s="180"/>
      <c r="RUL42" s="180"/>
      <c r="RUM42" s="180"/>
      <c r="RUN42" s="180"/>
      <c r="RUO42" s="180"/>
      <c r="RUP42" s="180"/>
      <c r="RUQ42" s="180"/>
      <c r="RUR42" s="180"/>
      <c r="RUS42" s="180"/>
      <c r="RUT42" s="180"/>
      <c r="RUU42" s="180"/>
      <c r="RUV42" s="180"/>
      <c r="RUW42" s="180"/>
      <c r="RUX42" s="180"/>
      <c r="RUY42" s="180"/>
      <c r="RUZ42" s="180"/>
      <c r="RVA42" s="180"/>
      <c r="RVB42" s="180"/>
      <c r="RVC42" s="180"/>
      <c r="RVD42" s="180"/>
      <c r="RVE42" s="180"/>
      <c r="RVF42" s="180"/>
      <c r="RVG42" s="180"/>
      <c r="RVH42" s="180"/>
      <c r="RVI42" s="180"/>
      <c r="RVJ42" s="180"/>
      <c r="RVK42" s="180"/>
      <c r="RVL42" s="180"/>
      <c r="RVM42" s="180"/>
      <c r="RVN42" s="180"/>
      <c r="RVO42" s="180"/>
      <c r="RVP42" s="180"/>
      <c r="RVQ42" s="180"/>
      <c r="RVR42" s="180"/>
      <c r="RVS42" s="180"/>
      <c r="RVT42" s="180"/>
      <c r="RVU42" s="180"/>
      <c r="RVV42" s="180"/>
      <c r="RVW42" s="180"/>
      <c r="RVX42" s="180"/>
      <c r="RVY42" s="180"/>
      <c r="RVZ42" s="180"/>
      <c r="RWA42" s="180"/>
      <c r="RWB42" s="180"/>
      <c r="RWC42" s="180"/>
      <c r="RWD42" s="180"/>
      <c r="RWE42" s="180"/>
      <c r="RWF42" s="180"/>
      <c r="RWG42" s="180"/>
      <c r="RWH42" s="180"/>
      <c r="RWI42" s="180"/>
      <c r="RWJ42" s="180"/>
      <c r="RWK42" s="180"/>
      <c r="RWL42" s="180"/>
      <c r="RWM42" s="180"/>
      <c r="RWN42" s="180"/>
      <c r="RWO42" s="180"/>
      <c r="RWP42" s="180"/>
      <c r="RWQ42" s="180"/>
      <c r="RWR42" s="180"/>
      <c r="RWS42" s="180"/>
      <c r="RWT42" s="180"/>
      <c r="RWU42" s="180"/>
      <c r="RWV42" s="180"/>
      <c r="RWW42" s="180"/>
      <c r="RWX42" s="180"/>
      <c r="RWY42" s="180"/>
      <c r="RWZ42" s="180"/>
      <c r="RXA42" s="180"/>
      <c r="RXB42" s="180"/>
      <c r="RXC42" s="180"/>
      <c r="RXD42" s="180"/>
      <c r="RXE42" s="180"/>
      <c r="RXF42" s="180"/>
      <c r="RXG42" s="180"/>
      <c r="RXH42" s="180"/>
      <c r="RXI42" s="180"/>
      <c r="RXJ42" s="180"/>
      <c r="RXK42" s="180"/>
      <c r="RXL42" s="180"/>
      <c r="RXM42" s="180"/>
      <c r="RXN42" s="180"/>
      <c r="RXO42" s="180"/>
      <c r="RXP42" s="180"/>
      <c r="RXQ42" s="180"/>
      <c r="RXR42" s="180"/>
      <c r="RXS42" s="180"/>
      <c r="RXT42" s="180"/>
      <c r="RXU42" s="180"/>
      <c r="RXV42" s="180"/>
      <c r="RXW42" s="180"/>
      <c r="RXX42" s="180"/>
      <c r="RXY42" s="180"/>
      <c r="RXZ42" s="180"/>
      <c r="RYA42" s="180"/>
      <c r="RYB42" s="180"/>
      <c r="RYC42" s="180"/>
      <c r="RYD42" s="180"/>
      <c r="RYE42" s="180"/>
      <c r="RYF42" s="180"/>
      <c r="RYG42" s="180"/>
      <c r="RYH42" s="180"/>
      <c r="RYI42" s="180"/>
      <c r="RYJ42" s="180"/>
      <c r="RYK42" s="180"/>
      <c r="RYL42" s="180"/>
      <c r="RYM42" s="180"/>
      <c r="RYN42" s="180"/>
      <c r="RYO42" s="180"/>
      <c r="RYP42" s="180"/>
      <c r="RYQ42" s="180"/>
      <c r="RYR42" s="180"/>
      <c r="RYS42" s="180"/>
      <c r="RYT42" s="180"/>
      <c r="RYU42" s="180"/>
      <c r="RYV42" s="180"/>
      <c r="RYW42" s="180"/>
      <c r="RYX42" s="180"/>
      <c r="RYY42" s="180"/>
      <c r="RYZ42" s="180"/>
      <c r="RZA42" s="180"/>
      <c r="RZB42" s="180"/>
      <c r="RZC42" s="180"/>
      <c r="RZD42" s="180"/>
      <c r="RZE42" s="180"/>
      <c r="RZF42" s="180"/>
      <c r="RZG42" s="180"/>
      <c r="RZH42" s="180"/>
      <c r="RZI42" s="180"/>
      <c r="RZJ42" s="180"/>
      <c r="RZK42" s="180"/>
      <c r="RZL42" s="180"/>
      <c r="RZM42" s="180"/>
      <c r="RZN42" s="180"/>
      <c r="RZO42" s="180"/>
      <c r="RZP42" s="180"/>
      <c r="RZQ42" s="180"/>
      <c r="RZR42" s="180"/>
      <c r="RZS42" s="180"/>
      <c r="RZT42" s="180"/>
      <c r="RZU42" s="180"/>
      <c r="RZV42" s="180"/>
      <c r="RZW42" s="180"/>
      <c r="RZX42" s="180"/>
      <c r="RZY42" s="180"/>
      <c r="RZZ42" s="180"/>
      <c r="SAA42" s="180"/>
      <c r="SAB42" s="180"/>
      <c r="SAC42" s="180"/>
      <c r="SAD42" s="180"/>
      <c r="SAE42" s="180"/>
      <c r="SAF42" s="180"/>
      <c r="SAG42" s="180"/>
      <c r="SAH42" s="180"/>
      <c r="SAI42" s="180"/>
      <c r="SAJ42" s="180"/>
      <c r="SAK42" s="180"/>
      <c r="SAL42" s="180"/>
      <c r="SAM42" s="180"/>
      <c r="SAN42" s="180"/>
      <c r="SAO42" s="180"/>
      <c r="SAP42" s="180"/>
      <c r="SAQ42" s="180"/>
      <c r="SAR42" s="180"/>
      <c r="SAS42" s="180"/>
      <c r="SAT42" s="180"/>
      <c r="SAU42" s="180"/>
      <c r="SAV42" s="180"/>
      <c r="SAW42" s="180"/>
      <c r="SAX42" s="180"/>
      <c r="SAY42" s="180"/>
      <c r="SAZ42" s="180"/>
      <c r="SBA42" s="180"/>
      <c r="SBB42" s="180"/>
      <c r="SBC42" s="180"/>
      <c r="SBD42" s="180"/>
      <c r="SBE42" s="180"/>
      <c r="SBF42" s="180"/>
      <c r="SBG42" s="180"/>
      <c r="SBH42" s="180"/>
      <c r="SBI42" s="180"/>
      <c r="SBJ42" s="180"/>
      <c r="SBK42" s="180"/>
      <c r="SBL42" s="180"/>
      <c r="SBM42" s="180"/>
      <c r="SBN42" s="180"/>
      <c r="SBO42" s="180"/>
      <c r="SBP42" s="180"/>
      <c r="SBQ42" s="180"/>
      <c r="SBR42" s="180"/>
      <c r="SBS42" s="180"/>
      <c r="SBT42" s="180"/>
      <c r="SBU42" s="180"/>
      <c r="SBV42" s="180"/>
      <c r="SBW42" s="180"/>
      <c r="SBX42" s="180"/>
      <c r="SBY42" s="180"/>
      <c r="SBZ42" s="180"/>
      <c r="SCA42" s="180"/>
      <c r="SCB42" s="180"/>
      <c r="SCC42" s="180"/>
      <c r="SCD42" s="180"/>
      <c r="SCE42" s="180"/>
      <c r="SCF42" s="180"/>
      <c r="SCG42" s="180"/>
      <c r="SCH42" s="180"/>
      <c r="SCI42" s="180"/>
      <c r="SCJ42" s="180"/>
      <c r="SCK42" s="180"/>
      <c r="SCL42" s="180"/>
      <c r="SCM42" s="180"/>
      <c r="SCN42" s="180"/>
      <c r="SCO42" s="180"/>
      <c r="SCP42" s="180"/>
      <c r="SCQ42" s="180"/>
      <c r="SCR42" s="180"/>
      <c r="SCS42" s="180"/>
      <c r="SCT42" s="180"/>
      <c r="SCU42" s="180"/>
      <c r="SCV42" s="180"/>
      <c r="SCW42" s="180"/>
      <c r="SCX42" s="180"/>
      <c r="SCY42" s="180"/>
      <c r="SCZ42" s="180"/>
      <c r="SDA42" s="180"/>
      <c r="SDB42" s="180"/>
      <c r="SDC42" s="180"/>
      <c r="SDD42" s="180"/>
      <c r="SDE42" s="180"/>
      <c r="SDF42" s="180"/>
      <c r="SDG42" s="180"/>
      <c r="SDH42" s="180"/>
      <c r="SDI42" s="180"/>
      <c r="SDJ42" s="180"/>
      <c r="SDK42" s="180"/>
      <c r="SDL42" s="180"/>
      <c r="SDM42" s="180"/>
      <c r="SDN42" s="180"/>
      <c r="SDO42" s="180"/>
      <c r="SDP42" s="180"/>
      <c r="SDQ42" s="180"/>
      <c r="SDR42" s="180"/>
      <c r="SDS42" s="180"/>
      <c r="SDT42" s="180"/>
      <c r="SDU42" s="180"/>
      <c r="SDV42" s="180"/>
      <c r="SDW42" s="180"/>
      <c r="SDX42" s="180"/>
      <c r="SDY42" s="180"/>
      <c r="SDZ42" s="180"/>
      <c r="SEA42" s="180"/>
      <c r="SEB42" s="180"/>
      <c r="SEC42" s="180"/>
      <c r="SED42" s="180"/>
      <c r="SEE42" s="180"/>
      <c r="SEF42" s="180"/>
      <c r="SEG42" s="180"/>
      <c r="SEH42" s="180"/>
      <c r="SEI42" s="180"/>
      <c r="SEJ42" s="180"/>
      <c r="SEK42" s="180"/>
      <c r="SEL42" s="180"/>
      <c r="SEM42" s="180"/>
      <c r="SEN42" s="180"/>
      <c r="SEO42" s="180"/>
      <c r="SEP42" s="180"/>
      <c r="SEQ42" s="180"/>
      <c r="SER42" s="180"/>
      <c r="SES42" s="180"/>
      <c r="SET42" s="180"/>
      <c r="SEU42" s="180"/>
      <c r="SEV42" s="180"/>
      <c r="SEW42" s="180"/>
      <c r="SEX42" s="180"/>
      <c r="SEY42" s="180"/>
      <c r="SEZ42" s="180"/>
      <c r="SFA42" s="180"/>
      <c r="SFB42" s="180"/>
      <c r="SFC42" s="180"/>
      <c r="SFD42" s="180"/>
      <c r="SFE42" s="180"/>
      <c r="SFF42" s="180"/>
      <c r="SFG42" s="180"/>
      <c r="SFH42" s="180"/>
      <c r="SFI42" s="180"/>
      <c r="SFJ42" s="180"/>
      <c r="SFK42" s="180"/>
      <c r="SFL42" s="180"/>
      <c r="SFM42" s="180"/>
      <c r="SFN42" s="180"/>
      <c r="SFO42" s="180"/>
      <c r="SFP42" s="180"/>
      <c r="SFQ42" s="180"/>
      <c r="SFR42" s="180"/>
      <c r="SFS42" s="180"/>
      <c r="SFT42" s="180"/>
      <c r="SFU42" s="180"/>
      <c r="SFV42" s="180"/>
      <c r="SFW42" s="180"/>
      <c r="SFX42" s="180"/>
      <c r="SFY42" s="180"/>
      <c r="SFZ42" s="180"/>
      <c r="SGA42" s="180"/>
      <c r="SGB42" s="180"/>
      <c r="SGC42" s="180"/>
      <c r="SGD42" s="180"/>
      <c r="SGE42" s="180"/>
      <c r="SGF42" s="180"/>
      <c r="SGG42" s="180"/>
      <c r="SGH42" s="180"/>
      <c r="SGI42" s="180"/>
      <c r="SGJ42" s="180"/>
      <c r="SGK42" s="180"/>
      <c r="SGL42" s="180"/>
      <c r="SGM42" s="180"/>
      <c r="SGN42" s="180"/>
      <c r="SGO42" s="180"/>
      <c r="SGP42" s="180"/>
      <c r="SGQ42" s="180"/>
      <c r="SGR42" s="180"/>
      <c r="SGS42" s="180"/>
      <c r="SGT42" s="180"/>
      <c r="SGU42" s="180"/>
      <c r="SGV42" s="180"/>
      <c r="SGW42" s="180"/>
      <c r="SGX42" s="180"/>
      <c r="SGY42" s="180"/>
      <c r="SGZ42" s="180"/>
      <c r="SHA42" s="180"/>
      <c r="SHB42" s="180"/>
      <c r="SHC42" s="180"/>
      <c r="SHD42" s="180"/>
      <c r="SHE42" s="180"/>
      <c r="SHF42" s="180"/>
      <c r="SHG42" s="180"/>
      <c r="SHH42" s="180"/>
      <c r="SHI42" s="180"/>
      <c r="SHJ42" s="180"/>
      <c r="SHK42" s="180"/>
      <c r="SHL42" s="180"/>
      <c r="SHM42" s="180"/>
      <c r="SHN42" s="180"/>
      <c r="SHO42" s="180"/>
      <c r="SHP42" s="180"/>
      <c r="SHQ42" s="180"/>
      <c r="SHR42" s="180"/>
      <c r="SHS42" s="180"/>
      <c r="SHT42" s="180"/>
      <c r="SHU42" s="180"/>
      <c r="SHV42" s="180"/>
      <c r="SHW42" s="180"/>
      <c r="SHX42" s="180"/>
      <c r="SHY42" s="180"/>
      <c r="SHZ42" s="180"/>
      <c r="SIA42" s="180"/>
      <c r="SIB42" s="180"/>
      <c r="SIC42" s="180"/>
      <c r="SID42" s="180"/>
      <c r="SIE42" s="180"/>
      <c r="SIF42" s="180"/>
      <c r="SIG42" s="180"/>
      <c r="SIH42" s="180"/>
      <c r="SII42" s="180"/>
      <c r="SIJ42" s="180"/>
      <c r="SIK42" s="180"/>
      <c r="SIL42" s="180"/>
      <c r="SIM42" s="180"/>
      <c r="SIN42" s="180"/>
      <c r="SIO42" s="180"/>
      <c r="SIP42" s="180"/>
      <c r="SIQ42" s="180"/>
      <c r="SIR42" s="180"/>
      <c r="SIS42" s="180"/>
      <c r="SIT42" s="180"/>
      <c r="SIU42" s="180"/>
      <c r="SIV42" s="180"/>
      <c r="SIW42" s="180"/>
      <c r="SIX42" s="180"/>
      <c r="SIY42" s="180"/>
      <c r="SIZ42" s="180"/>
      <c r="SJA42" s="180"/>
      <c r="SJB42" s="180"/>
      <c r="SJC42" s="180"/>
      <c r="SJD42" s="180"/>
      <c r="SJE42" s="180"/>
      <c r="SJF42" s="180"/>
      <c r="SJG42" s="180"/>
      <c r="SJH42" s="180"/>
      <c r="SJI42" s="180"/>
      <c r="SJJ42" s="180"/>
      <c r="SJK42" s="180"/>
      <c r="SJL42" s="180"/>
      <c r="SJM42" s="180"/>
      <c r="SJN42" s="180"/>
      <c r="SJO42" s="180"/>
      <c r="SJP42" s="180"/>
      <c r="SJQ42" s="180"/>
      <c r="SJR42" s="180"/>
      <c r="SJS42" s="180"/>
      <c r="SJT42" s="180"/>
      <c r="SJU42" s="180"/>
      <c r="SJV42" s="180"/>
      <c r="SJW42" s="180"/>
      <c r="SJX42" s="180"/>
      <c r="SJY42" s="180"/>
      <c r="SJZ42" s="180"/>
      <c r="SKA42" s="180"/>
      <c r="SKB42" s="180"/>
      <c r="SKC42" s="180"/>
      <c r="SKD42" s="180"/>
      <c r="SKE42" s="180"/>
      <c r="SKF42" s="180"/>
      <c r="SKG42" s="180"/>
      <c r="SKH42" s="180"/>
      <c r="SKI42" s="180"/>
      <c r="SKJ42" s="180"/>
      <c r="SKK42" s="180"/>
      <c r="SKL42" s="180"/>
      <c r="SKM42" s="180"/>
      <c r="SKN42" s="180"/>
      <c r="SKO42" s="180"/>
      <c r="SKP42" s="180"/>
      <c r="SKQ42" s="180"/>
      <c r="SKR42" s="180"/>
      <c r="SKS42" s="180"/>
      <c r="SKT42" s="180"/>
      <c r="SKU42" s="180"/>
      <c r="SKV42" s="180"/>
      <c r="SKW42" s="180"/>
      <c r="SKX42" s="180"/>
      <c r="SKY42" s="180"/>
      <c r="SKZ42" s="180"/>
      <c r="SLA42" s="180"/>
      <c r="SLB42" s="180"/>
      <c r="SLC42" s="180"/>
      <c r="SLD42" s="180"/>
      <c r="SLE42" s="180"/>
      <c r="SLF42" s="180"/>
      <c r="SLG42" s="180"/>
      <c r="SLH42" s="180"/>
      <c r="SLI42" s="180"/>
      <c r="SLJ42" s="180"/>
      <c r="SLK42" s="180"/>
      <c r="SLL42" s="180"/>
      <c r="SLM42" s="180"/>
      <c r="SLN42" s="180"/>
      <c r="SLO42" s="180"/>
      <c r="SLP42" s="180"/>
      <c r="SLQ42" s="180"/>
      <c r="SLR42" s="180"/>
      <c r="SLS42" s="180"/>
      <c r="SLT42" s="180"/>
      <c r="SLU42" s="180"/>
      <c r="SLV42" s="180"/>
      <c r="SLW42" s="180"/>
      <c r="SLX42" s="180"/>
      <c r="SLY42" s="180"/>
      <c r="SLZ42" s="180"/>
      <c r="SMA42" s="180"/>
      <c r="SMB42" s="180"/>
      <c r="SMC42" s="180"/>
      <c r="SMD42" s="180"/>
      <c r="SME42" s="180"/>
      <c r="SMF42" s="180"/>
      <c r="SMG42" s="180"/>
      <c r="SMH42" s="180"/>
      <c r="SMI42" s="180"/>
      <c r="SMJ42" s="180"/>
      <c r="SMK42" s="180"/>
      <c r="SML42" s="180"/>
      <c r="SMM42" s="180"/>
      <c r="SMN42" s="180"/>
      <c r="SMO42" s="180"/>
      <c r="SMP42" s="180"/>
      <c r="SMQ42" s="180"/>
      <c r="SMR42" s="180"/>
      <c r="SMS42" s="180"/>
      <c r="SMT42" s="180"/>
      <c r="SMU42" s="180"/>
      <c r="SMV42" s="180"/>
      <c r="SMW42" s="180"/>
      <c r="SMX42" s="180"/>
      <c r="SMY42" s="180"/>
      <c r="SMZ42" s="180"/>
      <c r="SNA42" s="180"/>
      <c r="SNB42" s="180"/>
      <c r="SNC42" s="180"/>
      <c r="SND42" s="180"/>
      <c r="SNE42" s="180"/>
      <c r="SNF42" s="180"/>
      <c r="SNG42" s="180"/>
      <c r="SNH42" s="180"/>
      <c r="SNI42" s="180"/>
      <c r="SNJ42" s="180"/>
      <c r="SNK42" s="180"/>
      <c r="SNL42" s="180"/>
      <c r="SNM42" s="180"/>
      <c r="SNN42" s="180"/>
      <c r="SNO42" s="180"/>
      <c r="SNP42" s="180"/>
      <c r="SNQ42" s="180"/>
      <c r="SNR42" s="180"/>
      <c r="SNS42" s="180"/>
      <c r="SNT42" s="180"/>
      <c r="SNU42" s="180"/>
      <c r="SNV42" s="180"/>
      <c r="SNW42" s="180"/>
      <c r="SNX42" s="180"/>
      <c r="SNY42" s="180"/>
      <c r="SNZ42" s="180"/>
      <c r="SOA42" s="180"/>
      <c r="SOB42" s="180"/>
      <c r="SOC42" s="180"/>
      <c r="SOD42" s="180"/>
      <c r="SOE42" s="180"/>
      <c r="SOF42" s="180"/>
      <c r="SOG42" s="180"/>
      <c r="SOH42" s="180"/>
      <c r="SOI42" s="180"/>
      <c r="SOJ42" s="180"/>
      <c r="SOK42" s="180"/>
      <c r="SOL42" s="180"/>
      <c r="SOM42" s="180"/>
      <c r="SON42" s="180"/>
      <c r="SOO42" s="180"/>
      <c r="SOP42" s="180"/>
      <c r="SOQ42" s="180"/>
      <c r="SOR42" s="180"/>
      <c r="SOS42" s="180"/>
      <c r="SOT42" s="180"/>
      <c r="SOU42" s="180"/>
      <c r="SOV42" s="180"/>
      <c r="SOW42" s="180"/>
      <c r="SOX42" s="180"/>
      <c r="SOY42" s="180"/>
      <c r="SOZ42" s="180"/>
      <c r="SPA42" s="180"/>
      <c r="SPB42" s="180"/>
      <c r="SPC42" s="180"/>
      <c r="SPD42" s="180"/>
      <c r="SPE42" s="180"/>
      <c r="SPF42" s="180"/>
      <c r="SPG42" s="180"/>
      <c r="SPH42" s="180"/>
      <c r="SPI42" s="180"/>
      <c r="SPJ42" s="180"/>
      <c r="SPK42" s="180"/>
      <c r="SPL42" s="180"/>
      <c r="SPM42" s="180"/>
      <c r="SPN42" s="180"/>
      <c r="SPO42" s="180"/>
      <c r="SPP42" s="180"/>
      <c r="SPQ42" s="180"/>
      <c r="SPR42" s="180"/>
      <c r="SPS42" s="180"/>
      <c r="SPT42" s="180"/>
      <c r="SPU42" s="180"/>
      <c r="SPV42" s="180"/>
      <c r="SPW42" s="180"/>
      <c r="SPX42" s="180"/>
      <c r="SPY42" s="180"/>
      <c r="SPZ42" s="180"/>
      <c r="SQA42" s="180"/>
      <c r="SQB42" s="180"/>
      <c r="SQC42" s="180"/>
      <c r="SQD42" s="180"/>
      <c r="SQE42" s="180"/>
      <c r="SQF42" s="180"/>
      <c r="SQG42" s="180"/>
      <c r="SQH42" s="180"/>
      <c r="SQI42" s="180"/>
      <c r="SQJ42" s="180"/>
      <c r="SQK42" s="180"/>
      <c r="SQL42" s="180"/>
      <c r="SQM42" s="180"/>
      <c r="SQN42" s="180"/>
      <c r="SQO42" s="180"/>
      <c r="SQP42" s="180"/>
      <c r="SQQ42" s="180"/>
      <c r="SQR42" s="180"/>
      <c r="SQS42" s="180"/>
      <c r="SQT42" s="180"/>
      <c r="SQU42" s="180"/>
      <c r="SQV42" s="180"/>
      <c r="SQW42" s="180"/>
      <c r="SQX42" s="180"/>
      <c r="SQY42" s="180"/>
      <c r="SQZ42" s="180"/>
      <c r="SRA42" s="180"/>
      <c r="SRB42" s="180"/>
      <c r="SRC42" s="180"/>
      <c r="SRD42" s="180"/>
      <c r="SRE42" s="180"/>
      <c r="SRF42" s="180"/>
      <c r="SRG42" s="180"/>
      <c r="SRH42" s="180"/>
      <c r="SRI42" s="180"/>
      <c r="SRJ42" s="180"/>
      <c r="SRK42" s="180"/>
      <c r="SRL42" s="180"/>
      <c r="SRM42" s="180"/>
      <c r="SRN42" s="180"/>
      <c r="SRO42" s="180"/>
      <c r="SRP42" s="180"/>
      <c r="SRQ42" s="180"/>
      <c r="SRR42" s="180"/>
      <c r="SRS42" s="180"/>
      <c r="SRT42" s="180"/>
      <c r="SRU42" s="180"/>
      <c r="SRV42" s="180"/>
      <c r="SRW42" s="180"/>
      <c r="SRX42" s="180"/>
      <c r="SRY42" s="180"/>
      <c r="SRZ42" s="180"/>
      <c r="SSA42" s="180"/>
      <c r="SSB42" s="180"/>
      <c r="SSC42" s="180"/>
      <c r="SSD42" s="180"/>
      <c r="SSE42" s="180"/>
      <c r="SSF42" s="180"/>
      <c r="SSG42" s="180"/>
      <c r="SSH42" s="180"/>
      <c r="SSI42" s="180"/>
      <c r="SSJ42" s="180"/>
      <c r="SSK42" s="180"/>
      <c r="SSL42" s="180"/>
      <c r="SSM42" s="180"/>
      <c r="SSN42" s="180"/>
      <c r="SSO42" s="180"/>
      <c r="SSP42" s="180"/>
      <c r="SSQ42" s="180"/>
      <c r="SSR42" s="180"/>
      <c r="SSS42" s="180"/>
      <c r="SST42" s="180"/>
      <c r="SSU42" s="180"/>
      <c r="SSV42" s="180"/>
      <c r="SSW42" s="180"/>
      <c r="SSX42" s="180"/>
      <c r="SSY42" s="180"/>
      <c r="SSZ42" s="180"/>
      <c r="STA42" s="180"/>
      <c r="STB42" s="180"/>
      <c r="STC42" s="180"/>
      <c r="STD42" s="180"/>
      <c r="STE42" s="180"/>
      <c r="STF42" s="180"/>
      <c r="STG42" s="180"/>
      <c r="STH42" s="180"/>
      <c r="STI42" s="180"/>
      <c r="STJ42" s="180"/>
      <c r="STK42" s="180"/>
      <c r="STL42" s="180"/>
      <c r="STM42" s="180"/>
      <c r="STN42" s="180"/>
      <c r="STO42" s="180"/>
      <c r="STP42" s="180"/>
      <c r="STQ42" s="180"/>
      <c r="STR42" s="180"/>
      <c r="STS42" s="180"/>
      <c r="STT42" s="180"/>
      <c r="STU42" s="180"/>
      <c r="STV42" s="180"/>
      <c r="STW42" s="180"/>
      <c r="STX42" s="180"/>
      <c r="STY42" s="180"/>
      <c r="STZ42" s="180"/>
      <c r="SUA42" s="180"/>
      <c r="SUB42" s="180"/>
      <c r="SUC42" s="180"/>
      <c r="SUD42" s="180"/>
      <c r="SUE42" s="180"/>
      <c r="SUF42" s="180"/>
      <c r="SUG42" s="180"/>
      <c r="SUH42" s="180"/>
      <c r="SUI42" s="180"/>
      <c r="SUJ42" s="180"/>
      <c r="SUK42" s="180"/>
      <c r="SUL42" s="180"/>
      <c r="SUM42" s="180"/>
      <c r="SUN42" s="180"/>
      <c r="SUO42" s="180"/>
      <c r="SUP42" s="180"/>
      <c r="SUQ42" s="180"/>
      <c r="SUR42" s="180"/>
      <c r="SUS42" s="180"/>
      <c r="SUT42" s="180"/>
      <c r="SUU42" s="180"/>
      <c r="SUV42" s="180"/>
      <c r="SUW42" s="180"/>
      <c r="SUX42" s="180"/>
      <c r="SUY42" s="180"/>
      <c r="SUZ42" s="180"/>
      <c r="SVA42" s="180"/>
      <c r="SVB42" s="180"/>
      <c r="SVC42" s="180"/>
      <c r="SVD42" s="180"/>
      <c r="SVE42" s="180"/>
      <c r="SVF42" s="180"/>
      <c r="SVG42" s="180"/>
      <c r="SVH42" s="180"/>
      <c r="SVI42" s="180"/>
      <c r="SVJ42" s="180"/>
      <c r="SVK42" s="180"/>
      <c r="SVL42" s="180"/>
      <c r="SVM42" s="180"/>
      <c r="SVN42" s="180"/>
      <c r="SVO42" s="180"/>
      <c r="SVP42" s="180"/>
      <c r="SVQ42" s="180"/>
      <c r="SVR42" s="180"/>
      <c r="SVS42" s="180"/>
      <c r="SVT42" s="180"/>
      <c r="SVU42" s="180"/>
      <c r="SVV42" s="180"/>
      <c r="SVW42" s="180"/>
      <c r="SVX42" s="180"/>
      <c r="SVY42" s="180"/>
      <c r="SVZ42" s="180"/>
      <c r="SWA42" s="180"/>
      <c r="SWB42" s="180"/>
      <c r="SWC42" s="180"/>
      <c r="SWD42" s="180"/>
      <c r="SWE42" s="180"/>
      <c r="SWF42" s="180"/>
      <c r="SWG42" s="180"/>
      <c r="SWH42" s="180"/>
      <c r="SWI42" s="180"/>
      <c r="SWJ42" s="180"/>
      <c r="SWK42" s="180"/>
      <c r="SWL42" s="180"/>
      <c r="SWM42" s="180"/>
      <c r="SWN42" s="180"/>
      <c r="SWO42" s="180"/>
      <c r="SWP42" s="180"/>
      <c r="SWQ42" s="180"/>
      <c r="SWR42" s="180"/>
      <c r="SWS42" s="180"/>
      <c r="SWT42" s="180"/>
      <c r="SWU42" s="180"/>
      <c r="SWV42" s="180"/>
      <c r="SWW42" s="180"/>
      <c r="SWX42" s="180"/>
      <c r="SWY42" s="180"/>
      <c r="SWZ42" s="180"/>
      <c r="SXA42" s="180"/>
      <c r="SXB42" s="180"/>
      <c r="SXC42" s="180"/>
      <c r="SXD42" s="180"/>
      <c r="SXE42" s="180"/>
      <c r="SXF42" s="180"/>
      <c r="SXG42" s="180"/>
      <c r="SXH42" s="180"/>
      <c r="SXI42" s="180"/>
      <c r="SXJ42" s="180"/>
      <c r="SXK42" s="180"/>
      <c r="SXL42" s="180"/>
      <c r="SXM42" s="180"/>
      <c r="SXN42" s="180"/>
      <c r="SXO42" s="180"/>
      <c r="SXP42" s="180"/>
      <c r="SXQ42" s="180"/>
      <c r="SXR42" s="180"/>
      <c r="SXS42" s="180"/>
      <c r="SXT42" s="180"/>
      <c r="SXU42" s="180"/>
      <c r="SXV42" s="180"/>
      <c r="SXW42" s="180"/>
      <c r="SXX42" s="180"/>
      <c r="SXY42" s="180"/>
      <c r="SXZ42" s="180"/>
      <c r="SYA42" s="180"/>
      <c r="SYB42" s="180"/>
      <c r="SYC42" s="180"/>
      <c r="SYD42" s="180"/>
      <c r="SYE42" s="180"/>
      <c r="SYF42" s="180"/>
      <c r="SYG42" s="180"/>
      <c r="SYH42" s="180"/>
      <c r="SYI42" s="180"/>
      <c r="SYJ42" s="180"/>
      <c r="SYK42" s="180"/>
      <c r="SYL42" s="180"/>
      <c r="SYM42" s="180"/>
      <c r="SYN42" s="180"/>
      <c r="SYO42" s="180"/>
      <c r="SYP42" s="180"/>
      <c r="SYQ42" s="180"/>
      <c r="SYR42" s="180"/>
      <c r="SYS42" s="180"/>
      <c r="SYT42" s="180"/>
      <c r="SYU42" s="180"/>
      <c r="SYV42" s="180"/>
      <c r="SYW42" s="180"/>
      <c r="SYX42" s="180"/>
      <c r="SYY42" s="180"/>
      <c r="SYZ42" s="180"/>
      <c r="SZA42" s="180"/>
      <c r="SZB42" s="180"/>
      <c r="SZC42" s="180"/>
      <c r="SZD42" s="180"/>
      <c r="SZE42" s="180"/>
      <c r="SZF42" s="180"/>
      <c r="SZG42" s="180"/>
      <c r="SZH42" s="180"/>
      <c r="SZI42" s="180"/>
      <c r="SZJ42" s="180"/>
      <c r="SZK42" s="180"/>
      <c r="SZL42" s="180"/>
      <c r="SZM42" s="180"/>
      <c r="SZN42" s="180"/>
      <c r="SZO42" s="180"/>
      <c r="SZP42" s="180"/>
      <c r="SZQ42" s="180"/>
      <c r="SZR42" s="180"/>
      <c r="SZS42" s="180"/>
      <c r="SZT42" s="180"/>
      <c r="SZU42" s="180"/>
      <c r="SZV42" s="180"/>
      <c r="SZW42" s="180"/>
      <c r="SZX42" s="180"/>
      <c r="SZY42" s="180"/>
      <c r="SZZ42" s="180"/>
      <c r="TAA42" s="180"/>
      <c r="TAB42" s="180"/>
      <c r="TAC42" s="180"/>
      <c r="TAD42" s="180"/>
      <c r="TAE42" s="180"/>
      <c r="TAF42" s="180"/>
      <c r="TAG42" s="180"/>
      <c r="TAH42" s="180"/>
      <c r="TAI42" s="180"/>
      <c r="TAJ42" s="180"/>
      <c r="TAK42" s="180"/>
      <c r="TAL42" s="180"/>
      <c r="TAM42" s="180"/>
      <c r="TAN42" s="180"/>
      <c r="TAO42" s="180"/>
      <c r="TAP42" s="180"/>
      <c r="TAQ42" s="180"/>
      <c r="TAR42" s="180"/>
      <c r="TAS42" s="180"/>
      <c r="TAT42" s="180"/>
      <c r="TAU42" s="180"/>
      <c r="TAV42" s="180"/>
      <c r="TAW42" s="180"/>
      <c r="TAX42" s="180"/>
      <c r="TAY42" s="180"/>
      <c r="TAZ42" s="180"/>
      <c r="TBA42" s="180"/>
      <c r="TBB42" s="180"/>
      <c r="TBC42" s="180"/>
      <c r="TBD42" s="180"/>
      <c r="TBE42" s="180"/>
      <c r="TBF42" s="180"/>
      <c r="TBG42" s="180"/>
      <c r="TBH42" s="180"/>
      <c r="TBI42" s="180"/>
      <c r="TBJ42" s="180"/>
      <c r="TBK42" s="180"/>
      <c r="TBL42" s="180"/>
      <c r="TBM42" s="180"/>
      <c r="TBN42" s="180"/>
      <c r="TBO42" s="180"/>
      <c r="TBP42" s="180"/>
      <c r="TBQ42" s="180"/>
      <c r="TBR42" s="180"/>
      <c r="TBS42" s="180"/>
      <c r="TBT42" s="180"/>
      <c r="TBU42" s="180"/>
      <c r="TBV42" s="180"/>
      <c r="TBW42" s="180"/>
      <c r="TBX42" s="180"/>
      <c r="TBY42" s="180"/>
      <c r="TBZ42" s="180"/>
      <c r="TCA42" s="180"/>
      <c r="TCB42" s="180"/>
      <c r="TCC42" s="180"/>
      <c r="TCD42" s="180"/>
      <c r="TCE42" s="180"/>
      <c r="TCF42" s="180"/>
      <c r="TCG42" s="180"/>
      <c r="TCH42" s="180"/>
      <c r="TCI42" s="180"/>
      <c r="TCJ42" s="180"/>
      <c r="TCK42" s="180"/>
      <c r="TCL42" s="180"/>
      <c r="TCM42" s="180"/>
      <c r="TCN42" s="180"/>
      <c r="TCO42" s="180"/>
      <c r="TCP42" s="180"/>
      <c r="TCQ42" s="180"/>
      <c r="TCR42" s="180"/>
      <c r="TCS42" s="180"/>
      <c r="TCT42" s="180"/>
      <c r="TCU42" s="180"/>
      <c r="TCV42" s="180"/>
      <c r="TCW42" s="180"/>
      <c r="TCX42" s="180"/>
      <c r="TCY42" s="180"/>
      <c r="TCZ42" s="180"/>
      <c r="TDA42" s="180"/>
      <c r="TDB42" s="180"/>
      <c r="TDC42" s="180"/>
      <c r="TDD42" s="180"/>
      <c r="TDE42" s="180"/>
      <c r="TDF42" s="180"/>
      <c r="TDG42" s="180"/>
      <c r="TDH42" s="180"/>
      <c r="TDI42" s="180"/>
      <c r="TDJ42" s="180"/>
      <c r="TDK42" s="180"/>
      <c r="TDL42" s="180"/>
      <c r="TDM42" s="180"/>
      <c r="TDN42" s="180"/>
      <c r="TDO42" s="180"/>
      <c r="TDP42" s="180"/>
      <c r="TDQ42" s="180"/>
      <c r="TDR42" s="180"/>
      <c r="TDS42" s="180"/>
      <c r="TDT42" s="180"/>
      <c r="TDU42" s="180"/>
      <c r="TDV42" s="180"/>
      <c r="TDW42" s="180"/>
      <c r="TDX42" s="180"/>
      <c r="TDY42" s="180"/>
      <c r="TDZ42" s="180"/>
      <c r="TEA42" s="180"/>
      <c r="TEB42" s="180"/>
      <c r="TEC42" s="180"/>
      <c r="TED42" s="180"/>
      <c r="TEE42" s="180"/>
      <c r="TEF42" s="180"/>
      <c r="TEG42" s="180"/>
      <c r="TEH42" s="180"/>
      <c r="TEI42" s="180"/>
      <c r="TEJ42" s="180"/>
      <c r="TEK42" s="180"/>
      <c r="TEL42" s="180"/>
      <c r="TEM42" s="180"/>
      <c r="TEN42" s="180"/>
      <c r="TEO42" s="180"/>
      <c r="TEP42" s="180"/>
      <c r="TEQ42" s="180"/>
      <c r="TER42" s="180"/>
      <c r="TES42" s="180"/>
      <c r="TET42" s="180"/>
      <c r="TEU42" s="180"/>
      <c r="TEV42" s="180"/>
      <c r="TEW42" s="180"/>
      <c r="TEX42" s="180"/>
      <c r="TEY42" s="180"/>
      <c r="TEZ42" s="180"/>
      <c r="TFA42" s="180"/>
      <c r="TFB42" s="180"/>
      <c r="TFC42" s="180"/>
      <c r="TFD42" s="180"/>
      <c r="TFE42" s="180"/>
      <c r="TFF42" s="180"/>
      <c r="TFG42" s="180"/>
      <c r="TFH42" s="180"/>
      <c r="TFI42" s="180"/>
      <c r="TFJ42" s="180"/>
      <c r="TFK42" s="180"/>
      <c r="TFL42" s="180"/>
      <c r="TFM42" s="180"/>
      <c r="TFN42" s="180"/>
      <c r="TFO42" s="180"/>
      <c r="TFP42" s="180"/>
      <c r="TFQ42" s="180"/>
      <c r="TFR42" s="180"/>
      <c r="TFS42" s="180"/>
      <c r="TFT42" s="180"/>
      <c r="TFU42" s="180"/>
      <c r="TFV42" s="180"/>
      <c r="TFW42" s="180"/>
      <c r="TFX42" s="180"/>
      <c r="TFY42" s="180"/>
      <c r="TFZ42" s="180"/>
      <c r="TGA42" s="180"/>
      <c r="TGB42" s="180"/>
      <c r="TGC42" s="180"/>
      <c r="TGD42" s="180"/>
      <c r="TGE42" s="180"/>
      <c r="TGF42" s="180"/>
      <c r="TGG42" s="180"/>
      <c r="TGH42" s="180"/>
      <c r="TGI42" s="180"/>
      <c r="TGJ42" s="180"/>
      <c r="TGK42" s="180"/>
      <c r="TGL42" s="180"/>
      <c r="TGM42" s="180"/>
      <c r="TGN42" s="180"/>
      <c r="TGO42" s="180"/>
      <c r="TGP42" s="180"/>
      <c r="TGQ42" s="180"/>
      <c r="TGR42" s="180"/>
      <c r="TGS42" s="180"/>
      <c r="TGT42" s="180"/>
      <c r="TGU42" s="180"/>
      <c r="TGV42" s="180"/>
      <c r="TGW42" s="180"/>
      <c r="TGX42" s="180"/>
      <c r="TGY42" s="180"/>
      <c r="TGZ42" s="180"/>
      <c r="THA42" s="180"/>
      <c r="THB42" s="180"/>
      <c r="THC42" s="180"/>
      <c r="THD42" s="180"/>
      <c r="THE42" s="180"/>
      <c r="THF42" s="180"/>
      <c r="THG42" s="180"/>
      <c r="THH42" s="180"/>
      <c r="THI42" s="180"/>
      <c r="THJ42" s="180"/>
      <c r="THK42" s="180"/>
      <c r="THL42" s="180"/>
      <c r="THM42" s="180"/>
      <c r="THN42" s="180"/>
      <c r="THO42" s="180"/>
      <c r="THP42" s="180"/>
      <c r="THQ42" s="180"/>
      <c r="THR42" s="180"/>
      <c r="THS42" s="180"/>
      <c r="THT42" s="180"/>
      <c r="THU42" s="180"/>
      <c r="THV42" s="180"/>
      <c r="THW42" s="180"/>
      <c r="THX42" s="180"/>
      <c r="THY42" s="180"/>
      <c r="THZ42" s="180"/>
      <c r="TIA42" s="180"/>
      <c r="TIB42" s="180"/>
      <c r="TIC42" s="180"/>
      <c r="TID42" s="180"/>
      <c r="TIE42" s="180"/>
      <c r="TIF42" s="180"/>
      <c r="TIG42" s="180"/>
      <c r="TIH42" s="180"/>
      <c r="TII42" s="180"/>
      <c r="TIJ42" s="180"/>
      <c r="TIK42" s="180"/>
      <c r="TIL42" s="180"/>
      <c r="TIM42" s="180"/>
      <c r="TIN42" s="180"/>
      <c r="TIO42" s="180"/>
      <c r="TIP42" s="180"/>
      <c r="TIQ42" s="180"/>
      <c r="TIR42" s="180"/>
      <c r="TIS42" s="180"/>
      <c r="TIT42" s="180"/>
      <c r="TIU42" s="180"/>
      <c r="TIV42" s="180"/>
      <c r="TIW42" s="180"/>
      <c r="TIX42" s="180"/>
      <c r="TIY42" s="180"/>
      <c r="TIZ42" s="180"/>
      <c r="TJA42" s="180"/>
      <c r="TJB42" s="180"/>
      <c r="TJC42" s="180"/>
      <c r="TJD42" s="180"/>
      <c r="TJE42" s="180"/>
      <c r="TJF42" s="180"/>
      <c r="TJG42" s="180"/>
      <c r="TJH42" s="180"/>
      <c r="TJI42" s="180"/>
      <c r="TJJ42" s="180"/>
      <c r="TJK42" s="180"/>
      <c r="TJL42" s="180"/>
      <c r="TJM42" s="180"/>
      <c r="TJN42" s="180"/>
      <c r="TJO42" s="180"/>
      <c r="TJP42" s="180"/>
      <c r="TJQ42" s="180"/>
      <c r="TJR42" s="180"/>
      <c r="TJS42" s="180"/>
      <c r="TJT42" s="180"/>
      <c r="TJU42" s="180"/>
      <c r="TJV42" s="180"/>
      <c r="TJW42" s="180"/>
      <c r="TJX42" s="180"/>
      <c r="TJY42" s="180"/>
      <c r="TJZ42" s="180"/>
      <c r="TKA42" s="180"/>
      <c r="TKB42" s="180"/>
      <c r="TKC42" s="180"/>
      <c r="TKD42" s="180"/>
      <c r="TKE42" s="180"/>
      <c r="TKF42" s="180"/>
      <c r="TKG42" s="180"/>
      <c r="TKH42" s="180"/>
      <c r="TKI42" s="180"/>
      <c r="TKJ42" s="180"/>
      <c r="TKK42" s="180"/>
      <c r="TKL42" s="180"/>
      <c r="TKM42" s="180"/>
      <c r="TKN42" s="180"/>
      <c r="TKO42" s="180"/>
      <c r="TKP42" s="180"/>
      <c r="TKQ42" s="180"/>
      <c r="TKR42" s="180"/>
      <c r="TKS42" s="180"/>
      <c r="TKT42" s="180"/>
      <c r="TKU42" s="180"/>
      <c r="TKV42" s="180"/>
      <c r="TKW42" s="180"/>
      <c r="TKX42" s="180"/>
      <c r="TKY42" s="180"/>
      <c r="TKZ42" s="180"/>
      <c r="TLA42" s="180"/>
      <c r="TLB42" s="180"/>
      <c r="TLC42" s="180"/>
      <c r="TLD42" s="180"/>
      <c r="TLE42" s="180"/>
      <c r="TLF42" s="180"/>
      <c r="TLG42" s="180"/>
      <c r="TLH42" s="180"/>
      <c r="TLI42" s="180"/>
      <c r="TLJ42" s="180"/>
      <c r="TLK42" s="180"/>
      <c r="TLL42" s="180"/>
      <c r="TLM42" s="180"/>
      <c r="TLN42" s="180"/>
      <c r="TLO42" s="180"/>
      <c r="TLP42" s="180"/>
      <c r="TLQ42" s="180"/>
      <c r="TLR42" s="180"/>
      <c r="TLS42" s="180"/>
      <c r="TLT42" s="180"/>
      <c r="TLU42" s="180"/>
      <c r="TLV42" s="180"/>
      <c r="TLW42" s="180"/>
      <c r="TLX42" s="180"/>
      <c r="TLY42" s="180"/>
      <c r="TLZ42" s="180"/>
      <c r="TMA42" s="180"/>
      <c r="TMB42" s="180"/>
      <c r="TMC42" s="180"/>
      <c r="TMD42" s="180"/>
      <c r="TME42" s="180"/>
      <c r="TMF42" s="180"/>
      <c r="TMG42" s="180"/>
      <c r="TMH42" s="180"/>
      <c r="TMI42" s="180"/>
      <c r="TMJ42" s="180"/>
      <c r="TMK42" s="180"/>
      <c r="TML42" s="180"/>
      <c r="TMM42" s="180"/>
      <c r="TMN42" s="180"/>
      <c r="TMO42" s="180"/>
      <c r="TMP42" s="180"/>
      <c r="TMQ42" s="180"/>
      <c r="TMR42" s="180"/>
      <c r="TMS42" s="180"/>
      <c r="TMT42" s="180"/>
      <c r="TMU42" s="180"/>
      <c r="TMV42" s="180"/>
      <c r="TMW42" s="180"/>
      <c r="TMX42" s="180"/>
      <c r="TMY42" s="180"/>
      <c r="TMZ42" s="180"/>
      <c r="TNA42" s="180"/>
      <c r="TNB42" s="180"/>
      <c r="TNC42" s="180"/>
      <c r="TND42" s="180"/>
      <c r="TNE42" s="180"/>
      <c r="TNF42" s="180"/>
      <c r="TNG42" s="180"/>
      <c r="TNH42" s="180"/>
      <c r="TNI42" s="180"/>
      <c r="TNJ42" s="180"/>
      <c r="TNK42" s="180"/>
      <c r="TNL42" s="180"/>
      <c r="TNM42" s="180"/>
      <c r="TNN42" s="180"/>
      <c r="TNO42" s="180"/>
      <c r="TNP42" s="180"/>
      <c r="TNQ42" s="180"/>
      <c r="TNR42" s="180"/>
      <c r="TNS42" s="180"/>
      <c r="TNT42" s="180"/>
      <c r="TNU42" s="180"/>
      <c r="TNV42" s="180"/>
      <c r="TNW42" s="180"/>
      <c r="TNX42" s="180"/>
      <c r="TNY42" s="180"/>
      <c r="TNZ42" s="180"/>
      <c r="TOA42" s="180"/>
      <c r="TOB42" s="180"/>
      <c r="TOC42" s="180"/>
      <c r="TOD42" s="180"/>
      <c r="TOE42" s="180"/>
      <c r="TOF42" s="180"/>
      <c r="TOG42" s="180"/>
      <c r="TOH42" s="180"/>
      <c r="TOI42" s="180"/>
      <c r="TOJ42" s="180"/>
      <c r="TOK42" s="180"/>
      <c r="TOL42" s="180"/>
      <c r="TOM42" s="180"/>
      <c r="TON42" s="180"/>
      <c r="TOO42" s="180"/>
      <c r="TOP42" s="180"/>
      <c r="TOQ42" s="180"/>
      <c r="TOR42" s="180"/>
      <c r="TOS42" s="180"/>
      <c r="TOT42" s="180"/>
      <c r="TOU42" s="180"/>
      <c r="TOV42" s="180"/>
      <c r="TOW42" s="180"/>
      <c r="TOX42" s="180"/>
      <c r="TOY42" s="180"/>
      <c r="TOZ42" s="180"/>
      <c r="TPA42" s="180"/>
      <c r="TPB42" s="180"/>
      <c r="TPC42" s="180"/>
      <c r="TPD42" s="180"/>
      <c r="TPE42" s="180"/>
      <c r="TPF42" s="180"/>
      <c r="TPG42" s="180"/>
      <c r="TPH42" s="180"/>
      <c r="TPI42" s="180"/>
      <c r="TPJ42" s="180"/>
      <c r="TPK42" s="180"/>
      <c r="TPL42" s="180"/>
      <c r="TPM42" s="180"/>
      <c r="TPN42" s="180"/>
      <c r="TPO42" s="180"/>
      <c r="TPP42" s="180"/>
      <c r="TPQ42" s="180"/>
      <c r="TPR42" s="180"/>
      <c r="TPS42" s="180"/>
      <c r="TPT42" s="180"/>
      <c r="TPU42" s="180"/>
      <c r="TPV42" s="180"/>
      <c r="TPW42" s="180"/>
      <c r="TPX42" s="180"/>
      <c r="TPY42" s="180"/>
      <c r="TPZ42" s="180"/>
      <c r="TQA42" s="180"/>
      <c r="TQB42" s="180"/>
      <c r="TQC42" s="180"/>
      <c r="TQD42" s="180"/>
      <c r="TQE42" s="180"/>
      <c r="TQF42" s="180"/>
      <c r="TQG42" s="180"/>
      <c r="TQH42" s="180"/>
      <c r="TQI42" s="180"/>
      <c r="TQJ42" s="180"/>
      <c r="TQK42" s="180"/>
      <c r="TQL42" s="180"/>
      <c r="TQM42" s="180"/>
      <c r="TQN42" s="180"/>
      <c r="TQO42" s="180"/>
      <c r="TQP42" s="180"/>
      <c r="TQQ42" s="180"/>
      <c r="TQR42" s="180"/>
      <c r="TQS42" s="180"/>
      <c r="TQT42" s="180"/>
      <c r="TQU42" s="180"/>
      <c r="TQV42" s="180"/>
      <c r="TQW42" s="180"/>
      <c r="TQX42" s="180"/>
      <c r="TQY42" s="180"/>
      <c r="TQZ42" s="180"/>
      <c r="TRA42" s="180"/>
      <c r="TRB42" s="180"/>
      <c r="TRC42" s="180"/>
      <c r="TRD42" s="180"/>
      <c r="TRE42" s="180"/>
      <c r="TRF42" s="180"/>
      <c r="TRG42" s="180"/>
      <c r="TRH42" s="180"/>
      <c r="TRI42" s="180"/>
      <c r="TRJ42" s="180"/>
      <c r="TRK42" s="180"/>
      <c r="TRL42" s="180"/>
      <c r="TRM42" s="180"/>
      <c r="TRN42" s="180"/>
      <c r="TRO42" s="180"/>
      <c r="TRP42" s="180"/>
      <c r="TRQ42" s="180"/>
      <c r="TRR42" s="180"/>
      <c r="TRS42" s="180"/>
      <c r="TRT42" s="180"/>
      <c r="TRU42" s="180"/>
      <c r="TRV42" s="180"/>
      <c r="TRW42" s="180"/>
      <c r="TRX42" s="180"/>
      <c r="TRY42" s="180"/>
      <c r="TRZ42" s="180"/>
      <c r="TSA42" s="180"/>
      <c r="TSB42" s="180"/>
      <c r="TSC42" s="180"/>
      <c r="TSD42" s="180"/>
      <c r="TSE42" s="180"/>
      <c r="TSF42" s="180"/>
      <c r="TSG42" s="180"/>
      <c r="TSH42" s="180"/>
      <c r="TSI42" s="180"/>
      <c r="TSJ42" s="180"/>
      <c r="TSK42" s="180"/>
      <c r="TSL42" s="180"/>
      <c r="TSM42" s="180"/>
      <c r="TSN42" s="180"/>
      <c r="TSO42" s="180"/>
      <c r="TSP42" s="180"/>
      <c r="TSQ42" s="180"/>
      <c r="TSR42" s="180"/>
      <c r="TSS42" s="180"/>
      <c r="TST42" s="180"/>
      <c r="TSU42" s="180"/>
      <c r="TSV42" s="180"/>
      <c r="TSW42" s="180"/>
      <c r="TSX42" s="180"/>
      <c r="TSY42" s="180"/>
      <c r="TSZ42" s="180"/>
      <c r="TTA42" s="180"/>
      <c r="TTB42" s="180"/>
      <c r="TTC42" s="180"/>
      <c r="TTD42" s="180"/>
      <c r="TTE42" s="180"/>
      <c r="TTF42" s="180"/>
      <c r="TTG42" s="180"/>
      <c r="TTH42" s="180"/>
      <c r="TTI42" s="180"/>
      <c r="TTJ42" s="180"/>
      <c r="TTK42" s="180"/>
      <c r="TTL42" s="180"/>
      <c r="TTM42" s="180"/>
      <c r="TTN42" s="180"/>
      <c r="TTO42" s="180"/>
      <c r="TTP42" s="180"/>
      <c r="TTQ42" s="180"/>
      <c r="TTR42" s="180"/>
      <c r="TTS42" s="180"/>
      <c r="TTT42" s="180"/>
      <c r="TTU42" s="180"/>
      <c r="TTV42" s="180"/>
      <c r="TTW42" s="180"/>
      <c r="TTX42" s="180"/>
      <c r="TTY42" s="180"/>
      <c r="TTZ42" s="180"/>
      <c r="TUA42" s="180"/>
      <c r="TUB42" s="180"/>
      <c r="TUC42" s="180"/>
      <c r="TUD42" s="180"/>
      <c r="TUE42" s="180"/>
      <c r="TUF42" s="180"/>
      <c r="TUG42" s="180"/>
      <c r="TUH42" s="180"/>
      <c r="TUI42" s="180"/>
      <c r="TUJ42" s="180"/>
      <c r="TUK42" s="180"/>
      <c r="TUL42" s="180"/>
      <c r="TUM42" s="180"/>
      <c r="TUN42" s="180"/>
      <c r="TUO42" s="180"/>
      <c r="TUP42" s="180"/>
      <c r="TUQ42" s="180"/>
      <c r="TUR42" s="180"/>
      <c r="TUS42" s="180"/>
      <c r="TUT42" s="180"/>
      <c r="TUU42" s="180"/>
      <c r="TUV42" s="180"/>
      <c r="TUW42" s="180"/>
      <c r="TUX42" s="180"/>
      <c r="TUY42" s="180"/>
      <c r="TUZ42" s="180"/>
      <c r="TVA42" s="180"/>
      <c r="TVB42" s="180"/>
      <c r="TVC42" s="180"/>
      <c r="TVD42" s="180"/>
      <c r="TVE42" s="180"/>
      <c r="TVF42" s="180"/>
      <c r="TVG42" s="180"/>
      <c r="TVH42" s="180"/>
      <c r="TVI42" s="180"/>
      <c r="TVJ42" s="180"/>
      <c r="TVK42" s="180"/>
      <c r="TVL42" s="180"/>
      <c r="TVM42" s="180"/>
      <c r="TVN42" s="180"/>
      <c r="TVO42" s="180"/>
      <c r="TVP42" s="180"/>
      <c r="TVQ42" s="180"/>
      <c r="TVR42" s="180"/>
      <c r="TVS42" s="180"/>
      <c r="TVT42" s="180"/>
      <c r="TVU42" s="180"/>
      <c r="TVV42" s="180"/>
      <c r="TVW42" s="180"/>
      <c r="TVX42" s="180"/>
      <c r="TVY42" s="180"/>
      <c r="TVZ42" s="180"/>
      <c r="TWA42" s="180"/>
      <c r="TWB42" s="180"/>
      <c r="TWC42" s="180"/>
      <c r="TWD42" s="180"/>
      <c r="TWE42" s="180"/>
      <c r="TWF42" s="180"/>
      <c r="TWG42" s="180"/>
      <c r="TWH42" s="180"/>
      <c r="TWI42" s="180"/>
      <c r="TWJ42" s="180"/>
      <c r="TWK42" s="180"/>
      <c r="TWL42" s="180"/>
      <c r="TWM42" s="180"/>
      <c r="TWN42" s="180"/>
      <c r="TWO42" s="180"/>
      <c r="TWP42" s="180"/>
      <c r="TWQ42" s="180"/>
      <c r="TWR42" s="180"/>
      <c r="TWS42" s="180"/>
      <c r="TWT42" s="180"/>
      <c r="TWU42" s="180"/>
      <c r="TWV42" s="180"/>
      <c r="TWW42" s="180"/>
      <c r="TWX42" s="180"/>
      <c r="TWY42" s="180"/>
      <c r="TWZ42" s="180"/>
      <c r="TXA42" s="180"/>
      <c r="TXB42" s="180"/>
      <c r="TXC42" s="180"/>
      <c r="TXD42" s="180"/>
      <c r="TXE42" s="180"/>
      <c r="TXF42" s="180"/>
      <c r="TXG42" s="180"/>
      <c r="TXH42" s="180"/>
      <c r="TXI42" s="180"/>
      <c r="TXJ42" s="180"/>
      <c r="TXK42" s="180"/>
      <c r="TXL42" s="180"/>
      <c r="TXM42" s="180"/>
      <c r="TXN42" s="180"/>
      <c r="TXO42" s="180"/>
      <c r="TXP42" s="180"/>
      <c r="TXQ42" s="180"/>
      <c r="TXR42" s="180"/>
      <c r="TXS42" s="180"/>
      <c r="TXT42" s="180"/>
      <c r="TXU42" s="180"/>
      <c r="TXV42" s="180"/>
      <c r="TXW42" s="180"/>
      <c r="TXX42" s="180"/>
      <c r="TXY42" s="180"/>
      <c r="TXZ42" s="180"/>
      <c r="TYA42" s="180"/>
      <c r="TYB42" s="180"/>
      <c r="TYC42" s="180"/>
      <c r="TYD42" s="180"/>
      <c r="TYE42" s="180"/>
      <c r="TYF42" s="180"/>
      <c r="TYG42" s="180"/>
      <c r="TYH42" s="180"/>
      <c r="TYI42" s="180"/>
      <c r="TYJ42" s="180"/>
      <c r="TYK42" s="180"/>
      <c r="TYL42" s="180"/>
      <c r="TYM42" s="180"/>
      <c r="TYN42" s="180"/>
      <c r="TYO42" s="180"/>
      <c r="TYP42" s="180"/>
      <c r="TYQ42" s="180"/>
      <c r="TYR42" s="180"/>
      <c r="TYS42" s="180"/>
      <c r="TYT42" s="180"/>
      <c r="TYU42" s="180"/>
      <c r="TYV42" s="180"/>
      <c r="TYW42" s="180"/>
      <c r="TYX42" s="180"/>
      <c r="TYY42" s="180"/>
      <c r="TYZ42" s="180"/>
      <c r="TZA42" s="180"/>
      <c r="TZB42" s="180"/>
      <c r="TZC42" s="180"/>
      <c r="TZD42" s="180"/>
      <c r="TZE42" s="180"/>
      <c r="TZF42" s="180"/>
      <c r="TZG42" s="180"/>
      <c r="TZH42" s="180"/>
      <c r="TZI42" s="180"/>
      <c r="TZJ42" s="180"/>
      <c r="TZK42" s="180"/>
      <c r="TZL42" s="180"/>
      <c r="TZM42" s="180"/>
      <c r="TZN42" s="180"/>
      <c r="TZO42" s="180"/>
      <c r="TZP42" s="180"/>
      <c r="TZQ42" s="180"/>
      <c r="TZR42" s="180"/>
      <c r="TZS42" s="180"/>
      <c r="TZT42" s="180"/>
      <c r="TZU42" s="180"/>
      <c r="TZV42" s="180"/>
      <c r="TZW42" s="180"/>
      <c r="TZX42" s="180"/>
      <c r="TZY42" s="180"/>
      <c r="TZZ42" s="180"/>
      <c r="UAA42" s="180"/>
      <c r="UAB42" s="180"/>
      <c r="UAC42" s="180"/>
      <c r="UAD42" s="180"/>
      <c r="UAE42" s="180"/>
      <c r="UAF42" s="180"/>
      <c r="UAG42" s="180"/>
      <c r="UAH42" s="180"/>
      <c r="UAI42" s="180"/>
      <c r="UAJ42" s="180"/>
      <c r="UAK42" s="180"/>
      <c r="UAL42" s="180"/>
      <c r="UAM42" s="180"/>
      <c r="UAN42" s="180"/>
      <c r="UAO42" s="180"/>
      <c r="UAP42" s="180"/>
      <c r="UAQ42" s="180"/>
      <c r="UAR42" s="180"/>
      <c r="UAS42" s="180"/>
      <c r="UAT42" s="180"/>
      <c r="UAU42" s="180"/>
      <c r="UAV42" s="180"/>
      <c r="UAW42" s="180"/>
      <c r="UAX42" s="180"/>
      <c r="UAY42" s="180"/>
      <c r="UAZ42" s="180"/>
      <c r="UBA42" s="180"/>
      <c r="UBB42" s="180"/>
      <c r="UBC42" s="180"/>
      <c r="UBD42" s="180"/>
      <c r="UBE42" s="180"/>
      <c r="UBF42" s="180"/>
      <c r="UBG42" s="180"/>
      <c r="UBH42" s="180"/>
      <c r="UBI42" s="180"/>
      <c r="UBJ42" s="180"/>
      <c r="UBK42" s="180"/>
      <c r="UBL42" s="180"/>
      <c r="UBM42" s="180"/>
      <c r="UBN42" s="180"/>
      <c r="UBO42" s="180"/>
      <c r="UBP42" s="180"/>
      <c r="UBQ42" s="180"/>
      <c r="UBR42" s="180"/>
      <c r="UBS42" s="180"/>
      <c r="UBT42" s="180"/>
      <c r="UBU42" s="180"/>
      <c r="UBV42" s="180"/>
      <c r="UBW42" s="180"/>
      <c r="UBX42" s="180"/>
      <c r="UBY42" s="180"/>
      <c r="UBZ42" s="180"/>
      <c r="UCA42" s="180"/>
      <c r="UCB42" s="180"/>
      <c r="UCC42" s="180"/>
      <c r="UCD42" s="180"/>
      <c r="UCE42" s="180"/>
      <c r="UCF42" s="180"/>
      <c r="UCG42" s="180"/>
      <c r="UCH42" s="180"/>
      <c r="UCI42" s="180"/>
      <c r="UCJ42" s="180"/>
      <c r="UCK42" s="180"/>
      <c r="UCL42" s="180"/>
      <c r="UCM42" s="180"/>
      <c r="UCN42" s="180"/>
      <c r="UCO42" s="180"/>
      <c r="UCP42" s="180"/>
      <c r="UCQ42" s="180"/>
      <c r="UCR42" s="180"/>
      <c r="UCS42" s="180"/>
      <c r="UCT42" s="180"/>
      <c r="UCU42" s="180"/>
      <c r="UCV42" s="180"/>
      <c r="UCW42" s="180"/>
      <c r="UCX42" s="180"/>
      <c r="UCY42" s="180"/>
      <c r="UCZ42" s="180"/>
      <c r="UDA42" s="180"/>
      <c r="UDB42" s="180"/>
      <c r="UDC42" s="180"/>
      <c r="UDD42" s="180"/>
      <c r="UDE42" s="180"/>
      <c r="UDF42" s="180"/>
      <c r="UDG42" s="180"/>
      <c r="UDH42" s="180"/>
      <c r="UDI42" s="180"/>
      <c r="UDJ42" s="180"/>
      <c r="UDK42" s="180"/>
      <c r="UDL42" s="180"/>
      <c r="UDM42" s="180"/>
      <c r="UDN42" s="180"/>
      <c r="UDO42" s="180"/>
      <c r="UDP42" s="180"/>
      <c r="UDQ42" s="180"/>
      <c r="UDR42" s="180"/>
      <c r="UDS42" s="180"/>
      <c r="UDT42" s="180"/>
      <c r="UDU42" s="180"/>
      <c r="UDV42" s="180"/>
      <c r="UDW42" s="180"/>
      <c r="UDX42" s="180"/>
      <c r="UDY42" s="180"/>
      <c r="UDZ42" s="180"/>
      <c r="UEA42" s="180"/>
      <c r="UEB42" s="180"/>
      <c r="UEC42" s="180"/>
      <c r="UED42" s="180"/>
      <c r="UEE42" s="180"/>
      <c r="UEF42" s="180"/>
      <c r="UEG42" s="180"/>
      <c r="UEH42" s="180"/>
      <c r="UEI42" s="180"/>
      <c r="UEJ42" s="180"/>
      <c r="UEK42" s="180"/>
      <c r="UEL42" s="180"/>
      <c r="UEM42" s="180"/>
      <c r="UEN42" s="180"/>
      <c r="UEO42" s="180"/>
      <c r="UEP42" s="180"/>
      <c r="UEQ42" s="180"/>
      <c r="UER42" s="180"/>
      <c r="UES42" s="180"/>
      <c r="UET42" s="180"/>
      <c r="UEU42" s="180"/>
      <c r="UEV42" s="180"/>
      <c r="UEW42" s="180"/>
      <c r="UEX42" s="180"/>
      <c r="UEY42" s="180"/>
      <c r="UEZ42" s="180"/>
      <c r="UFA42" s="180"/>
      <c r="UFB42" s="180"/>
      <c r="UFC42" s="180"/>
      <c r="UFD42" s="180"/>
      <c r="UFE42" s="180"/>
      <c r="UFF42" s="180"/>
      <c r="UFG42" s="180"/>
      <c r="UFH42" s="180"/>
      <c r="UFI42" s="180"/>
      <c r="UFJ42" s="180"/>
      <c r="UFK42" s="180"/>
      <c r="UFL42" s="180"/>
      <c r="UFM42" s="180"/>
      <c r="UFN42" s="180"/>
      <c r="UFO42" s="180"/>
      <c r="UFP42" s="180"/>
      <c r="UFQ42" s="180"/>
      <c r="UFR42" s="180"/>
      <c r="UFS42" s="180"/>
      <c r="UFT42" s="180"/>
      <c r="UFU42" s="180"/>
      <c r="UFV42" s="180"/>
      <c r="UFW42" s="180"/>
      <c r="UFX42" s="180"/>
      <c r="UFY42" s="180"/>
      <c r="UFZ42" s="180"/>
      <c r="UGA42" s="180"/>
      <c r="UGB42" s="180"/>
      <c r="UGC42" s="180"/>
      <c r="UGD42" s="180"/>
      <c r="UGE42" s="180"/>
      <c r="UGF42" s="180"/>
      <c r="UGG42" s="180"/>
      <c r="UGH42" s="180"/>
      <c r="UGI42" s="180"/>
      <c r="UGJ42" s="180"/>
      <c r="UGK42" s="180"/>
      <c r="UGL42" s="180"/>
      <c r="UGM42" s="180"/>
      <c r="UGN42" s="180"/>
      <c r="UGO42" s="180"/>
      <c r="UGP42" s="180"/>
      <c r="UGQ42" s="180"/>
      <c r="UGR42" s="180"/>
      <c r="UGS42" s="180"/>
      <c r="UGT42" s="180"/>
      <c r="UGU42" s="180"/>
      <c r="UGV42" s="180"/>
      <c r="UGW42" s="180"/>
      <c r="UGX42" s="180"/>
      <c r="UGY42" s="180"/>
      <c r="UGZ42" s="180"/>
      <c r="UHA42" s="180"/>
      <c r="UHB42" s="180"/>
      <c r="UHC42" s="180"/>
      <c r="UHD42" s="180"/>
      <c r="UHE42" s="180"/>
      <c r="UHF42" s="180"/>
      <c r="UHG42" s="180"/>
      <c r="UHH42" s="180"/>
      <c r="UHI42" s="180"/>
      <c r="UHJ42" s="180"/>
      <c r="UHK42" s="180"/>
      <c r="UHL42" s="180"/>
      <c r="UHM42" s="180"/>
      <c r="UHN42" s="180"/>
      <c r="UHO42" s="180"/>
      <c r="UHP42" s="180"/>
      <c r="UHQ42" s="180"/>
      <c r="UHR42" s="180"/>
      <c r="UHS42" s="180"/>
      <c r="UHT42" s="180"/>
      <c r="UHU42" s="180"/>
      <c r="UHV42" s="180"/>
      <c r="UHW42" s="180"/>
      <c r="UHX42" s="180"/>
      <c r="UHY42" s="180"/>
      <c r="UHZ42" s="180"/>
      <c r="UIA42" s="180"/>
      <c r="UIB42" s="180"/>
      <c r="UIC42" s="180"/>
      <c r="UID42" s="180"/>
      <c r="UIE42" s="180"/>
      <c r="UIF42" s="180"/>
      <c r="UIG42" s="180"/>
      <c r="UIH42" s="180"/>
      <c r="UII42" s="180"/>
      <c r="UIJ42" s="180"/>
      <c r="UIK42" s="180"/>
      <c r="UIL42" s="180"/>
      <c r="UIM42" s="180"/>
      <c r="UIN42" s="180"/>
      <c r="UIO42" s="180"/>
      <c r="UIP42" s="180"/>
      <c r="UIQ42" s="180"/>
      <c r="UIR42" s="180"/>
      <c r="UIS42" s="180"/>
      <c r="UIT42" s="180"/>
      <c r="UIU42" s="180"/>
      <c r="UIV42" s="180"/>
      <c r="UIW42" s="180"/>
      <c r="UIX42" s="180"/>
      <c r="UIY42" s="180"/>
      <c r="UIZ42" s="180"/>
      <c r="UJA42" s="180"/>
      <c r="UJB42" s="180"/>
      <c r="UJC42" s="180"/>
      <c r="UJD42" s="180"/>
      <c r="UJE42" s="180"/>
      <c r="UJF42" s="180"/>
      <c r="UJG42" s="180"/>
      <c r="UJH42" s="180"/>
      <c r="UJI42" s="180"/>
      <c r="UJJ42" s="180"/>
      <c r="UJK42" s="180"/>
      <c r="UJL42" s="180"/>
      <c r="UJM42" s="180"/>
      <c r="UJN42" s="180"/>
      <c r="UJO42" s="180"/>
      <c r="UJP42" s="180"/>
      <c r="UJQ42" s="180"/>
      <c r="UJR42" s="180"/>
      <c r="UJS42" s="180"/>
      <c r="UJT42" s="180"/>
      <c r="UJU42" s="180"/>
      <c r="UJV42" s="180"/>
      <c r="UJW42" s="180"/>
      <c r="UJX42" s="180"/>
      <c r="UJY42" s="180"/>
      <c r="UJZ42" s="180"/>
      <c r="UKA42" s="180"/>
      <c r="UKB42" s="180"/>
      <c r="UKC42" s="180"/>
      <c r="UKD42" s="180"/>
      <c r="UKE42" s="180"/>
      <c r="UKF42" s="180"/>
      <c r="UKG42" s="180"/>
      <c r="UKH42" s="180"/>
      <c r="UKI42" s="180"/>
      <c r="UKJ42" s="180"/>
      <c r="UKK42" s="180"/>
      <c r="UKL42" s="180"/>
      <c r="UKM42" s="180"/>
      <c r="UKN42" s="180"/>
      <c r="UKO42" s="180"/>
      <c r="UKP42" s="180"/>
      <c r="UKQ42" s="180"/>
      <c r="UKR42" s="180"/>
      <c r="UKS42" s="180"/>
      <c r="UKT42" s="180"/>
      <c r="UKU42" s="180"/>
      <c r="UKV42" s="180"/>
      <c r="UKW42" s="180"/>
      <c r="UKX42" s="180"/>
      <c r="UKY42" s="180"/>
      <c r="UKZ42" s="180"/>
      <c r="ULA42" s="180"/>
      <c r="ULB42" s="180"/>
      <c r="ULC42" s="180"/>
      <c r="ULD42" s="180"/>
      <c r="ULE42" s="180"/>
      <c r="ULF42" s="180"/>
      <c r="ULG42" s="180"/>
      <c r="ULH42" s="180"/>
      <c r="ULI42" s="180"/>
      <c r="ULJ42" s="180"/>
      <c r="ULK42" s="180"/>
      <c r="ULL42" s="180"/>
      <c r="ULM42" s="180"/>
      <c r="ULN42" s="180"/>
      <c r="ULO42" s="180"/>
      <c r="ULP42" s="180"/>
      <c r="ULQ42" s="180"/>
      <c r="ULR42" s="180"/>
      <c r="ULS42" s="180"/>
      <c r="ULT42" s="180"/>
      <c r="ULU42" s="180"/>
      <c r="ULV42" s="180"/>
      <c r="ULW42" s="180"/>
      <c r="ULX42" s="180"/>
      <c r="ULY42" s="180"/>
      <c r="ULZ42" s="180"/>
      <c r="UMA42" s="180"/>
      <c r="UMB42" s="180"/>
      <c r="UMC42" s="180"/>
      <c r="UMD42" s="180"/>
      <c r="UME42" s="180"/>
      <c r="UMF42" s="180"/>
      <c r="UMG42" s="180"/>
      <c r="UMH42" s="180"/>
      <c r="UMI42" s="180"/>
      <c r="UMJ42" s="180"/>
      <c r="UMK42" s="180"/>
      <c r="UML42" s="180"/>
      <c r="UMM42" s="180"/>
      <c r="UMN42" s="180"/>
      <c r="UMO42" s="180"/>
      <c r="UMP42" s="180"/>
      <c r="UMQ42" s="180"/>
      <c r="UMR42" s="180"/>
      <c r="UMS42" s="180"/>
      <c r="UMT42" s="180"/>
      <c r="UMU42" s="180"/>
      <c r="UMV42" s="180"/>
      <c r="UMW42" s="180"/>
      <c r="UMX42" s="180"/>
      <c r="UMY42" s="180"/>
      <c r="UMZ42" s="180"/>
      <c r="UNA42" s="180"/>
      <c r="UNB42" s="180"/>
      <c r="UNC42" s="180"/>
      <c r="UND42" s="180"/>
      <c r="UNE42" s="180"/>
      <c r="UNF42" s="180"/>
      <c r="UNG42" s="180"/>
      <c r="UNH42" s="180"/>
      <c r="UNI42" s="180"/>
      <c r="UNJ42" s="180"/>
      <c r="UNK42" s="180"/>
      <c r="UNL42" s="180"/>
      <c r="UNM42" s="180"/>
      <c r="UNN42" s="180"/>
      <c r="UNO42" s="180"/>
      <c r="UNP42" s="180"/>
      <c r="UNQ42" s="180"/>
      <c r="UNR42" s="180"/>
      <c r="UNS42" s="180"/>
      <c r="UNT42" s="180"/>
      <c r="UNU42" s="180"/>
      <c r="UNV42" s="180"/>
      <c r="UNW42" s="180"/>
      <c r="UNX42" s="180"/>
      <c r="UNY42" s="180"/>
      <c r="UNZ42" s="180"/>
      <c r="UOA42" s="180"/>
      <c r="UOB42" s="180"/>
      <c r="UOC42" s="180"/>
      <c r="UOD42" s="180"/>
      <c r="UOE42" s="180"/>
      <c r="UOF42" s="180"/>
      <c r="UOG42" s="180"/>
      <c r="UOH42" s="180"/>
      <c r="UOI42" s="180"/>
      <c r="UOJ42" s="180"/>
      <c r="UOK42" s="180"/>
      <c r="UOL42" s="180"/>
      <c r="UOM42" s="180"/>
      <c r="UON42" s="180"/>
      <c r="UOO42" s="180"/>
      <c r="UOP42" s="180"/>
      <c r="UOQ42" s="180"/>
      <c r="UOR42" s="180"/>
      <c r="UOS42" s="180"/>
      <c r="UOT42" s="180"/>
      <c r="UOU42" s="180"/>
      <c r="UOV42" s="180"/>
      <c r="UOW42" s="180"/>
      <c r="UOX42" s="180"/>
      <c r="UOY42" s="180"/>
      <c r="UOZ42" s="180"/>
      <c r="UPA42" s="180"/>
      <c r="UPB42" s="180"/>
      <c r="UPC42" s="180"/>
      <c r="UPD42" s="180"/>
      <c r="UPE42" s="180"/>
      <c r="UPF42" s="180"/>
      <c r="UPG42" s="180"/>
      <c r="UPH42" s="180"/>
      <c r="UPI42" s="180"/>
      <c r="UPJ42" s="180"/>
      <c r="UPK42" s="180"/>
      <c r="UPL42" s="180"/>
      <c r="UPM42" s="180"/>
      <c r="UPN42" s="180"/>
      <c r="UPO42" s="180"/>
      <c r="UPP42" s="180"/>
      <c r="UPQ42" s="180"/>
      <c r="UPR42" s="180"/>
      <c r="UPS42" s="180"/>
      <c r="UPT42" s="180"/>
      <c r="UPU42" s="180"/>
      <c r="UPV42" s="180"/>
      <c r="UPW42" s="180"/>
      <c r="UPX42" s="180"/>
      <c r="UPY42" s="180"/>
      <c r="UPZ42" s="180"/>
      <c r="UQA42" s="180"/>
      <c r="UQB42" s="180"/>
      <c r="UQC42" s="180"/>
      <c r="UQD42" s="180"/>
      <c r="UQE42" s="180"/>
      <c r="UQF42" s="180"/>
      <c r="UQG42" s="180"/>
      <c r="UQH42" s="180"/>
      <c r="UQI42" s="180"/>
      <c r="UQJ42" s="180"/>
      <c r="UQK42" s="180"/>
      <c r="UQL42" s="180"/>
      <c r="UQM42" s="180"/>
      <c r="UQN42" s="180"/>
      <c r="UQO42" s="180"/>
      <c r="UQP42" s="180"/>
      <c r="UQQ42" s="180"/>
      <c r="UQR42" s="180"/>
      <c r="UQS42" s="180"/>
      <c r="UQT42" s="180"/>
      <c r="UQU42" s="180"/>
      <c r="UQV42" s="180"/>
      <c r="UQW42" s="180"/>
      <c r="UQX42" s="180"/>
      <c r="UQY42" s="180"/>
      <c r="UQZ42" s="180"/>
      <c r="URA42" s="180"/>
      <c r="URB42" s="180"/>
      <c r="URC42" s="180"/>
      <c r="URD42" s="180"/>
      <c r="URE42" s="180"/>
      <c r="URF42" s="180"/>
      <c r="URG42" s="180"/>
      <c r="URH42" s="180"/>
      <c r="URI42" s="180"/>
      <c r="URJ42" s="180"/>
      <c r="URK42" s="180"/>
      <c r="URL42" s="180"/>
      <c r="URM42" s="180"/>
      <c r="URN42" s="180"/>
      <c r="URO42" s="180"/>
      <c r="URP42" s="180"/>
      <c r="URQ42" s="180"/>
      <c r="URR42" s="180"/>
      <c r="URS42" s="180"/>
      <c r="URT42" s="180"/>
      <c r="URU42" s="180"/>
      <c r="URV42" s="180"/>
      <c r="URW42" s="180"/>
      <c r="URX42" s="180"/>
      <c r="URY42" s="180"/>
      <c r="URZ42" s="180"/>
      <c r="USA42" s="180"/>
      <c r="USB42" s="180"/>
      <c r="USC42" s="180"/>
      <c r="USD42" s="180"/>
      <c r="USE42" s="180"/>
      <c r="USF42" s="180"/>
      <c r="USG42" s="180"/>
      <c r="USH42" s="180"/>
      <c r="USI42" s="180"/>
      <c r="USJ42" s="180"/>
      <c r="USK42" s="180"/>
      <c r="USL42" s="180"/>
      <c r="USM42" s="180"/>
      <c r="USN42" s="180"/>
      <c r="USO42" s="180"/>
      <c r="USP42" s="180"/>
      <c r="USQ42" s="180"/>
      <c r="USR42" s="180"/>
      <c r="USS42" s="180"/>
      <c r="UST42" s="180"/>
      <c r="USU42" s="180"/>
      <c r="USV42" s="180"/>
      <c r="USW42" s="180"/>
      <c r="USX42" s="180"/>
      <c r="USY42" s="180"/>
      <c r="USZ42" s="180"/>
      <c r="UTA42" s="180"/>
      <c r="UTB42" s="180"/>
      <c r="UTC42" s="180"/>
      <c r="UTD42" s="180"/>
      <c r="UTE42" s="180"/>
      <c r="UTF42" s="180"/>
      <c r="UTG42" s="180"/>
      <c r="UTH42" s="180"/>
      <c r="UTI42" s="180"/>
      <c r="UTJ42" s="180"/>
      <c r="UTK42" s="180"/>
      <c r="UTL42" s="180"/>
      <c r="UTM42" s="180"/>
      <c r="UTN42" s="180"/>
      <c r="UTO42" s="180"/>
      <c r="UTP42" s="180"/>
      <c r="UTQ42" s="180"/>
      <c r="UTR42" s="180"/>
      <c r="UTS42" s="180"/>
      <c r="UTT42" s="180"/>
      <c r="UTU42" s="180"/>
      <c r="UTV42" s="180"/>
      <c r="UTW42" s="180"/>
      <c r="UTX42" s="180"/>
      <c r="UTY42" s="180"/>
      <c r="UTZ42" s="180"/>
      <c r="UUA42" s="180"/>
      <c r="UUB42" s="180"/>
      <c r="UUC42" s="180"/>
      <c r="UUD42" s="180"/>
      <c r="UUE42" s="180"/>
      <c r="UUF42" s="180"/>
      <c r="UUG42" s="180"/>
      <c r="UUH42" s="180"/>
      <c r="UUI42" s="180"/>
      <c r="UUJ42" s="180"/>
      <c r="UUK42" s="180"/>
      <c r="UUL42" s="180"/>
      <c r="UUM42" s="180"/>
      <c r="UUN42" s="180"/>
      <c r="UUO42" s="180"/>
      <c r="UUP42" s="180"/>
      <c r="UUQ42" s="180"/>
      <c r="UUR42" s="180"/>
      <c r="UUS42" s="180"/>
      <c r="UUT42" s="180"/>
      <c r="UUU42" s="180"/>
      <c r="UUV42" s="180"/>
      <c r="UUW42" s="180"/>
      <c r="UUX42" s="180"/>
      <c r="UUY42" s="180"/>
      <c r="UUZ42" s="180"/>
      <c r="UVA42" s="180"/>
      <c r="UVB42" s="180"/>
      <c r="UVC42" s="180"/>
      <c r="UVD42" s="180"/>
      <c r="UVE42" s="180"/>
      <c r="UVF42" s="180"/>
      <c r="UVG42" s="180"/>
      <c r="UVH42" s="180"/>
      <c r="UVI42" s="180"/>
      <c r="UVJ42" s="180"/>
      <c r="UVK42" s="180"/>
      <c r="UVL42" s="180"/>
      <c r="UVM42" s="180"/>
      <c r="UVN42" s="180"/>
      <c r="UVO42" s="180"/>
      <c r="UVP42" s="180"/>
      <c r="UVQ42" s="180"/>
      <c r="UVR42" s="180"/>
      <c r="UVS42" s="180"/>
      <c r="UVT42" s="180"/>
      <c r="UVU42" s="180"/>
      <c r="UVV42" s="180"/>
      <c r="UVW42" s="180"/>
      <c r="UVX42" s="180"/>
      <c r="UVY42" s="180"/>
      <c r="UVZ42" s="180"/>
      <c r="UWA42" s="180"/>
      <c r="UWB42" s="180"/>
      <c r="UWC42" s="180"/>
      <c r="UWD42" s="180"/>
      <c r="UWE42" s="180"/>
      <c r="UWF42" s="180"/>
      <c r="UWG42" s="180"/>
      <c r="UWH42" s="180"/>
      <c r="UWI42" s="180"/>
      <c r="UWJ42" s="180"/>
      <c r="UWK42" s="180"/>
      <c r="UWL42" s="180"/>
      <c r="UWM42" s="180"/>
      <c r="UWN42" s="180"/>
      <c r="UWO42" s="180"/>
      <c r="UWP42" s="180"/>
      <c r="UWQ42" s="180"/>
      <c r="UWR42" s="180"/>
      <c r="UWS42" s="180"/>
      <c r="UWT42" s="180"/>
      <c r="UWU42" s="180"/>
      <c r="UWV42" s="180"/>
      <c r="UWW42" s="180"/>
      <c r="UWX42" s="180"/>
      <c r="UWY42" s="180"/>
      <c r="UWZ42" s="180"/>
      <c r="UXA42" s="180"/>
      <c r="UXB42" s="180"/>
      <c r="UXC42" s="180"/>
      <c r="UXD42" s="180"/>
      <c r="UXE42" s="180"/>
      <c r="UXF42" s="180"/>
      <c r="UXG42" s="180"/>
      <c r="UXH42" s="180"/>
      <c r="UXI42" s="180"/>
      <c r="UXJ42" s="180"/>
      <c r="UXK42" s="180"/>
      <c r="UXL42" s="180"/>
      <c r="UXM42" s="180"/>
      <c r="UXN42" s="180"/>
      <c r="UXO42" s="180"/>
      <c r="UXP42" s="180"/>
      <c r="UXQ42" s="180"/>
      <c r="UXR42" s="180"/>
      <c r="UXS42" s="180"/>
      <c r="UXT42" s="180"/>
      <c r="UXU42" s="180"/>
      <c r="UXV42" s="180"/>
      <c r="UXW42" s="180"/>
      <c r="UXX42" s="180"/>
      <c r="UXY42" s="180"/>
      <c r="UXZ42" s="180"/>
      <c r="UYA42" s="180"/>
      <c r="UYB42" s="180"/>
      <c r="UYC42" s="180"/>
      <c r="UYD42" s="180"/>
      <c r="UYE42" s="180"/>
      <c r="UYF42" s="180"/>
      <c r="UYG42" s="180"/>
      <c r="UYH42" s="180"/>
      <c r="UYI42" s="180"/>
      <c r="UYJ42" s="180"/>
      <c r="UYK42" s="180"/>
      <c r="UYL42" s="180"/>
      <c r="UYM42" s="180"/>
      <c r="UYN42" s="180"/>
      <c r="UYO42" s="180"/>
      <c r="UYP42" s="180"/>
      <c r="UYQ42" s="180"/>
      <c r="UYR42" s="180"/>
      <c r="UYS42" s="180"/>
      <c r="UYT42" s="180"/>
      <c r="UYU42" s="180"/>
      <c r="UYV42" s="180"/>
      <c r="UYW42" s="180"/>
      <c r="UYX42" s="180"/>
      <c r="UYY42" s="180"/>
      <c r="UYZ42" s="180"/>
      <c r="UZA42" s="180"/>
      <c r="UZB42" s="180"/>
      <c r="UZC42" s="180"/>
      <c r="UZD42" s="180"/>
      <c r="UZE42" s="180"/>
      <c r="UZF42" s="180"/>
      <c r="UZG42" s="180"/>
      <c r="UZH42" s="180"/>
      <c r="UZI42" s="180"/>
      <c r="UZJ42" s="180"/>
      <c r="UZK42" s="180"/>
      <c r="UZL42" s="180"/>
      <c r="UZM42" s="180"/>
      <c r="UZN42" s="180"/>
      <c r="UZO42" s="180"/>
      <c r="UZP42" s="180"/>
      <c r="UZQ42" s="180"/>
      <c r="UZR42" s="180"/>
      <c r="UZS42" s="180"/>
      <c r="UZT42" s="180"/>
      <c r="UZU42" s="180"/>
      <c r="UZV42" s="180"/>
      <c r="UZW42" s="180"/>
      <c r="UZX42" s="180"/>
      <c r="UZY42" s="180"/>
      <c r="UZZ42" s="180"/>
      <c r="VAA42" s="180"/>
      <c r="VAB42" s="180"/>
      <c r="VAC42" s="180"/>
      <c r="VAD42" s="180"/>
      <c r="VAE42" s="180"/>
      <c r="VAF42" s="180"/>
      <c r="VAG42" s="180"/>
      <c r="VAH42" s="180"/>
      <c r="VAI42" s="180"/>
      <c r="VAJ42" s="180"/>
      <c r="VAK42" s="180"/>
      <c r="VAL42" s="180"/>
      <c r="VAM42" s="180"/>
      <c r="VAN42" s="180"/>
      <c r="VAO42" s="180"/>
      <c r="VAP42" s="180"/>
      <c r="VAQ42" s="180"/>
      <c r="VAR42" s="180"/>
      <c r="VAS42" s="180"/>
      <c r="VAT42" s="180"/>
      <c r="VAU42" s="180"/>
      <c r="VAV42" s="180"/>
      <c r="VAW42" s="180"/>
      <c r="VAX42" s="180"/>
      <c r="VAY42" s="180"/>
      <c r="VAZ42" s="180"/>
      <c r="VBA42" s="180"/>
      <c r="VBB42" s="180"/>
      <c r="VBC42" s="180"/>
      <c r="VBD42" s="180"/>
      <c r="VBE42" s="180"/>
      <c r="VBF42" s="180"/>
      <c r="VBG42" s="180"/>
      <c r="VBH42" s="180"/>
      <c r="VBI42" s="180"/>
      <c r="VBJ42" s="180"/>
      <c r="VBK42" s="180"/>
      <c r="VBL42" s="180"/>
      <c r="VBM42" s="180"/>
      <c r="VBN42" s="180"/>
      <c r="VBO42" s="180"/>
      <c r="VBP42" s="180"/>
      <c r="VBQ42" s="180"/>
      <c r="VBR42" s="180"/>
      <c r="VBS42" s="180"/>
      <c r="VBT42" s="180"/>
      <c r="VBU42" s="180"/>
      <c r="VBV42" s="180"/>
      <c r="VBW42" s="180"/>
      <c r="VBX42" s="180"/>
      <c r="VBY42" s="180"/>
      <c r="VBZ42" s="180"/>
      <c r="VCA42" s="180"/>
      <c r="VCB42" s="180"/>
      <c r="VCC42" s="180"/>
      <c r="VCD42" s="180"/>
      <c r="VCE42" s="180"/>
      <c r="VCF42" s="180"/>
      <c r="VCG42" s="180"/>
      <c r="VCH42" s="180"/>
      <c r="VCI42" s="180"/>
      <c r="VCJ42" s="180"/>
      <c r="VCK42" s="180"/>
      <c r="VCL42" s="180"/>
      <c r="VCM42" s="180"/>
      <c r="VCN42" s="180"/>
      <c r="VCO42" s="180"/>
      <c r="VCP42" s="180"/>
      <c r="VCQ42" s="180"/>
      <c r="VCR42" s="180"/>
      <c r="VCS42" s="180"/>
      <c r="VCT42" s="180"/>
      <c r="VCU42" s="180"/>
      <c r="VCV42" s="180"/>
      <c r="VCW42" s="180"/>
      <c r="VCX42" s="180"/>
      <c r="VCY42" s="180"/>
      <c r="VCZ42" s="180"/>
      <c r="VDA42" s="180"/>
      <c r="VDB42" s="180"/>
      <c r="VDC42" s="180"/>
      <c r="VDD42" s="180"/>
      <c r="VDE42" s="180"/>
      <c r="VDF42" s="180"/>
      <c r="VDG42" s="180"/>
      <c r="VDH42" s="180"/>
      <c r="VDI42" s="180"/>
      <c r="VDJ42" s="180"/>
      <c r="VDK42" s="180"/>
      <c r="VDL42" s="180"/>
      <c r="VDM42" s="180"/>
      <c r="VDN42" s="180"/>
      <c r="VDO42" s="180"/>
      <c r="VDP42" s="180"/>
      <c r="VDQ42" s="180"/>
      <c r="VDR42" s="180"/>
      <c r="VDS42" s="180"/>
      <c r="VDT42" s="180"/>
      <c r="VDU42" s="180"/>
      <c r="VDV42" s="180"/>
      <c r="VDW42" s="180"/>
      <c r="VDX42" s="180"/>
      <c r="VDY42" s="180"/>
      <c r="VDZ42" s="180"/>
      <c r="VEA42" s="180"/>
      <c r="VEB42" s="180"/>
      <c r="VEC42" s="180"/>
      <c r="VED42" s="180"/>
      <c r="VEE42" s="180"/>
      <c r="VEF42" s="180"/>
      <c r="VEG42" s="180"/>
      <c r="VEH42" s="180"/>
      <c r="VEI42" s="180"/>
      <c r="VEJ42" s="180"/>
      <c r="VEK42" s="180"/>
      <c r="VEL42" s="180"/>
      <c r="VEM42" s="180"/>
      <c r="VEN42" s="180"/>
      <c r="VEO42" s="180"/>
      <c r="VEP42" s="180"/>
      <c r="VEQ42" s="180"/>
      <c r="VER42" s="180"/>
      <c r="VES42" s="180"/>
      <c r="VET42" s="180"/>
      <c r="VEU42" s="180"/>
      <c r="VEV42" s="180"/>
      <c r="VEW42" s="180"/>
      <c r="VEX42" s="180"/>
      <c r="VEY42" s="180"/>
      <c r="VEZ42" s="180"/>
      <c r="VFA42" s="180"/>
      <c r="VFB42" s="180"/>
      <c r="VFC42" s="180"/>
      <c r="VFD42" s="180"/>
      <c r="VFE42" s="180"/>
      <c r="VFF42" s="180"/>
      <c r="VFG42" s="180"/>
      <c r="VFH42" s="180"/>
      <c r="VFI42" s="180"/>
      <c r="VFJ42" s="180"/>
      <c r="VFK42" s="180"/>
      <c r="VFL42" s="180"/>
      <c r="VFM42" s="180"/>
      <c r="VFN42" s="180"/>
      <c r="VFO42" s="180"/>
      <c r="VFP42" s="180"/>
      <c r="VFQ42" s="180"/>
      <c r="VFR42" s="180"/>
      <c r="VFS42" s="180"/>
      <c r="VFT42" s="180"/>
      <c r="VFU42" s="180"/>
      <c r="VFV42" s="180"/>
      <c r="VFW42" s="180"/>
      <c r="VFX42" s="180"/>
      <c r="VFY42" s="180"/>
      <c r="VFZ42" s="180"/>
      <c r="VGA42" s="180"/>
      <c r="VGB42" s="180"/>
      <c r="VGC42" s="180"/>
      <c r="VGD42" s="180"/>
      <c r="VGE42" s="180"/>
      <c r="VGF42" s="180"/>
      <c r="VGG42" s="180"/>
      <c r="VGH42" s="180"/>
      <c r="VGI42" s="180"/>
      <c r="VGJ42" s="180"/>
      <c r="VGK42" s="180"/>
      <c r="VGL42" s="180"/>
      <c r="VGM42" s="180"/>
      <c r="VGN42" s="180"/>
      <c r="VGO42" s="180"/>
      <c r="VGP42" s="180"/>
      <c r="VGQ42" s="180"/>
      <c r="VGR42" s="180"/>
      <c r="VGS42" s="180"/>
      <c r="VGT42" s="180"/>
      <c r="VGU42" s="180"/>
      <c r="VGV42" s="180"/>
      <c r="VGW42" s="180"/>
      <c r="VGX42" s="180"/>
      <c r="VGY42" s="180"/>
      <c r="VGZ42" s="180"/>
      <c r="VHA42" s="180"/>
      <c r="VHB42" s="180"/>
      <c r="VHC42" s="180"/>
      <c r="VHD42" s="180"/>
      <c r="VHE42" s="180"/>
      <c r="VHF42" s="180"/>
      <c r="VHG42" s="180"/>
      <c r="VHH42" s="180"/>
      <c r="VHI42" s="180"/>
      <c r="VHJ42" s="180"/>
      <c r="VHK42" s="180"/>
      <c r="VHL42" s="180"/>
      <c r="VHM42" s="180"/>
      <c r="VHN42" s="180"/>
      <c r="VHO42" s="180"/>
      <c r="VHP42" s="180"/>
      <c r="VHQ42" s="180"/>
      <c r="VHR42" s="180"/>
      <c r="VHS42" s="180"/>
      <c r="VHT42" s="180"/>
      <c r="VHU42" s="180"/>
      <c r="VHV42" s="180"/>
      <c r="VHW42" s="180"/>
      <c r="VHX42" s="180"/>
      <c r="VHY42" s="180"/>
      <c r="VHZ42" s="180"/>
      <c r="VIA42" s="180"/>
      <c r="VIB42" s="180"/>
      <c r="VIC42" s="180"/>
      <c r="VID42" s="180"/>
      <c r="VIE42" s="180"/>
      <c r="VIF42" s="180"/>
      <c r="VIG42" s="180"/>
      <c r="VIH42" s="180"/>
      <c r="VII42" s="180"/>
      <c r="VIJ42" s="180"/>
      <c r="VIK42" s="180"/>
      <c r="VIL42" s="180"/>
      <c r="VIM42" s="180"/>
      <c r="VIN42" s="180"/>
      <c r="VIO42" s="180"/>
      <c r="VIP42" s="180"/>
      <c r="VIQ42" s="180"/>
      <c r="VIR42" s="180"/>
      <c r="VIS42" s="180"/>
      <c r="VIT42" s="180"/>
      <c r="VIU42" s="180"/>
      <c r="VIV42" s="180"/>
      <c r="VIW42" s="180"/>
      <c r="VIX42" s="180"/>
      <c r="VIY42" s="180"/>
      <c r="VIZ42" s="180"/>
      <c r="VJA42" s="180"/>
      <c r="VJB42" s="180"/>
      <c r="VJC42" s="180"/>
      <c r="VJD42" s="180"/>
      <c r="VJE42" s="180"/>
      <c r="VJF42" s="180"/>
      <c r="VJG42" s="180"/>
      <c r="VJH42" s="180"/>
      <c r="VJI42" s="180"/>
      <c r="VJJ42" s="180"/>
      <c r="VJK42" s="180"/>
      <c r="VJL42" s="180"/>
      <c r="VJM42" s="180"/>
      <c r="VJN42" s="180"/>
      <c r="VJO42" s="180"/>
      <c r="VJP42" s="180"/>
      <c r="VJQ42" s="180"/>
      <c r="VJR42" s="180"/>
      <c r="VJS42" s="180"/>
      <c r="VJT42" s="180"/>
      <c r="VJU42" s="180"/>
      <c r="VJV42" s="180"/>
      <c r="VJW42" s="180"/>
      <c r="VJX42" s="180"/>
      <c r="VJY42" s="180"/>
      <c r="VJZ42" s="180"/>
      <c r="VKA42" s="180"/>
      <c r="VKB42" s="180"/>
      <c r="VKC42" s="180"/>
      <c r="VKD42" s="180"/>
      <c r="VKE42" s="180"/>
      <c r="VKF42" s="180"/>
      <c r="VKG42" s="180"/>
      <c r="VKH42" s="180"/>
      <c r="VKI42" s="180"/>
      <c r="VKJ42" s="180"/>
      <c r="VKK42" s="180"/>
      <c r="VKL42" s="180"/>
      <c r="VKM42" s="180"/>
      <c r="VKN42" s="180"/>
      <c r="VKO42" s="180"/>
      <c r="VKP42" s="180"/>
      <c r="VKQ42" s="180"/>
      <c r="VKR42" s="180"/>
      <c r="VKS42" s="180"/>
      <c r="VKT42" s="180"/>
      <c r="VKU42" s="180"/>
      <c r="VKV42" s="180"/>
      <c r="VKW42" s="180"/>
      <c r="VKX42" s="180"/>
      <c r="VKY42" s="180"/>
      <c r="VKZ42" s="180"/>
      <c r="VLA42" s="180"/>
      <c r="VLB42" s="180"/>
      <c r="VLC42" s="180"/>
      <c r="VLD42" s="180"/>
      <c r="VLE42" s="180"/>
      <c r="VLF42" s="180"/>
      <c r="VLG42" s="180"/>
      <c r="VLH42" s="180"/>
      <c r="VLI42" s="180"/>
      <c r="VLJ42" s="180"/>
      <c r="VLK42" s="180"/>
      <c r="VLL42" s="180"/>
      <c r="VLM42" s="180"/>
      <c r="VLN42" s="180"/>
      <c r="VLO42" s="180"/>
      <c r="VLP42" s="180"/>
      <c r="VLQ42" s="180"/>
      <c r="VLR42" s="180"/>
      <c r="VLS42" s="180"/>
      <c r="VLT42" s="180"/>
      <c r="VLU42" s="180"/>
      <c r="VLV42" s="180"/>
      <c r="VLW42" s="180"/>
      <c r="VLX42" s="180"/>
      <c r="VLY42" s="180"/>
      <c r="VLZ42" s="180"/>
      <c r="VMA42" s="180"/>
      <c r="VMB42" s="180"/>
      <c r="VMC42" s="180"/>
      <c r="VMD42" s="180"/>
      <c r="VME42" s="180"/>
      <c r="VMF42" s="180"/>
      <c r="VMG42" s="180"/>
      <c r="VMH42" s="180"/>
      <c r="VMI42" s="180"/>
      <c r="VMJ42" s="180"/>
      <c r="VMK42" s="180"/>
      <c r="VML42" s="180"/>
      <c r="VMM42" s="180"/>
      <c r="VMN42" s="180"/>
      <c r="VMO42" s="180"/>
      <c r="VMP42" s="180"/>
      <c r="VMQ42" s="180"/>
      <c r="VMR42" s="180"/>
      <c r="VMS42" s="180"/>
      <c r="VMT42" s="180"/>
      <c r="VMU42" s="180"/>
      <c r="VMV42" s="180"/>
      <c r="VMW42" s="180"/>
      <c r="VMX42" s="180"/>
      <c r="VMY42" s="180"/>
      <c r="VMZ42" s="180"/>
      <c r="VNA42" s="180"/>
      <c r="VNB42" s="180"/>
      <c r="VNC42" s="180"/>
      <c r="VND42" s="180"/>
      <c r="VNE42" s="180"/>
      <c r="VNF42" s="180"/>
      <c r="VNG42" s="180"/>
      <c r="VNH42" s="180"/>
      <c r="VNI42" s="180"/>
      <c r="VNJ42" s="180"/>
      <c r="VNK42" s="180"/>
      <c r="VNL42" s="180"/>
      <c r="VNM42" s="180"/>
      <c r="VNN42" s="180"/>
      <c r="VNO42" s="180"/>
      <c r="VNP42" s="180"/>
      <c r="VNQ42" s="180"/>
      <c r="VNR42" s="180"/>
      <c r="VNS42" s="180"/>
      <c r="VNT42" s="180"/>
      <c r="VNU42" s="180"/>
      <c r="VNV42" s="180"/>
      <c r="VNW42" s="180"/>
      <c r="VNX42" s="180"/>
      <c r="VNY42" s="180"/>
      <c r="VNZ42" s="180"/>
      <c r="VOA42" s="180"/>
      <c r="VOB42" s="180"/>
      <c r="VOC42" s="180"/>
      <c r="VOD42" s="180"/>
      <c r="VOE42" s="180"/>
      <c r="VOF42" s="180"/>
      <c r="VOG42" s="180"/>
      <c r="VOH42" s="180"/>
      <c r="VOI42" s="180"/>
      <c r="VOJ42" s="180"/>
      <c r="VOK42" s="180"/>
      <c r="VOL42" s="180"/>
      <c r="VOM42" s="180"/>
      <c r="VON42" s="180"/>
      <c r="VOO42" s="180"/>
      <c r="VOP42" s="180"/>
      <c r="VOQ42" s="180"/>
      <c r="VOR42" s="180"/>
      <c r="VOS42" s="180"/>
      <c r="VOT42" s="180"/>
      <c r="VOU42" s="180"/>
      <c r="VOV42" s="180"/>
      <c r="VOW42" s="180"/>
      <c r="VOX42" s="180"/>
      <c r="VOY42" s="180"/>
      <c r="VOZ42" s="180"/>
      <c r="VPA42" s="180"/>
      <c r="VPB42" s="180"/>
      <c r="VPC42" s="180"/>
      <c r="VPD42" s="180"/>
      <c r="VPE42" s="180"/>
      <c r="VPF42" s="180"/>
      <c r="VPG42" s="180"/>
      <c r="VPH42" s="180"/>
      <c r="VPI42" s="180"/>
      <c r="VPJ42" s="180"/>
      <c r="VPK42" s="180"/>
      <c r="VPL42" s="180"/>
      <c r="VPM42" s="180"/>
      <c r="VPN42" s="180"/>
      <c r="VPO42" s="180"/>
      <c r="VPP42" s="180"/>
      <c r="VPQ42" s="180"/>
      <c r="VPR42" s="180"/>
      <c r="VPS42" s="180"/>
      <c r="VPT42" s="180"/>
      <c r="VPU42" s="180"/>
      <c r="VPV42" s="180"/>
      <c r="VPW42" s="180"/>
      <c r="VPX42" s="180"/>
      <c r="VPY42" s="180"/>
      <c r="VPZ42" s="180"/>
      <c r="VQA42" s="180"/>
      <c r="VQB42" s="180"/>
      <c r="VQC42" s="180"/>
      <c r="VQD42" s="180"/>
      <c r="VQE42" s="180"/>
      <c r="VQF42" s="180"/>
      <c r="VQG42" s="180"/>
      <c r="VQH42" s="180"/>
      <c r="VQI42" s="180"/>
      <c r="VQJ42" s="180"/>
      <c r="VQK42" s="180"/>
      <c r="VQL42" s="180"/>
      <c r="VQM42" s="180"/>
      <c r="VQN42" s="180"/>
      <c r="VQO42" s="180"/>
      <c r="VQP42" s="180"/>
      <c r="VQQ42" s="180"/>
      <c r="VQR42" s="180"/>
      <c r="VQS42" s="180"/>
      <c r="VQT42" s="180"/>
      <c r="VQU42" s="180"/>
      <c r="VQV42" s="180"/>
      <c r="VQW42" s="180"/>
      <c r="VQX42" s="180"/>
      <c r="VQY42" s="180"/>
      <c r="VQZ42" s="180"/>
      <c r="VRA42" s="180"/>
      <c r="VRB42" s="180"/>
      <c r="VRC42" s="180"/>
      <c r="VRD42" s="180"/>
      <c r="VRE42" s="180"/>
      <c r="VRF42" s="180"/>
      <c r="VRG42" s="180"/>
      <c r="VRH42" s="180"/>
      <c r="VRI42" s="180"/>
      <c r="VRJ42" s="180"/>
      <c r="VRK42" s="180"/>
      <c r="VRL42" s="180"/>
      <c r="VRM42" s="180"/>
      <c r="VRN42" s="180"/>
      <c r="VRO42" s="180"/>
      <c r="VRP42" s="180"/>
      <c r="VRQ42" s="180"/>
      <c r="VRR42" s="180"/>
      <c r="VRS42" s="180"/>
      <c r="VRT42" s="180"/>
      <c r="VRU42" s="180"/>
      <c r="VRV42" s="180"/>
      <c r="VRW42" s="180"/>
      <c r="VRX42" s="180"/>
      <c r="VRY42" s="180"/>
      <c r="VRZ42" s="180"/>
      <c r="VSA42" s="180"/>
      <c r="VSB42" s="180"/>
      <c r="VSC42" s="180"/>
      <c r="VSD42" s="180"/>
      <c r="VSE42" s="180"/>
      <c r="VSF42" s="180"/>
      <c r="VSG42" s="180"/>
      <c r="VSH42" s="180"/>
      <c r="VSI42" s="180"/>
      <c r="VSJ42" s="180"/>
      <c r="VSK42" s="180"/>
      <c r="VSL42" s="180"/>
      <c r="VSM42" s="180"/>
      <c r="VSN42" s="180"/>
      <c r="VSO42" s="180"/>
      <c r="VSP42" s="180"/>
      <c r="VSQ42" s="180"/>
      <c r="VSR42" s="180"/>
      <c r="VSS42" s="180"/>
      <c r="VST42" s="180"/>
      <c r="VSU42" s="180"/>
      <c r="VSV42" s="180"/>
      <c r="VSW42" s="180"/>
      <c r="VSX42" s="180"/>
      <c r="VSY42" s="180"/>
      <c r="VSZ42" s="180"/>
      <c r="VTA42" s="180"/>
      <c r="VTB42" s="180"/>
      <c r="VTC42" s="180"/>
      <c r="VTD42" s="180"/>
      <c r="VTE42" s="180"/>
      <c r="VTF42" s="180"/>
      <c r="VTG42" s="180"/>
      <c r="VTH42" s="180"/>
      <c r="VTI42" s="180"/>
      <c r="VTJ42" s="180"/>
      <c r="VTK42" s="180"/>
      <c r="VTL42" s="180"/>
      <c r="VTM42" s="180"/>
      <c r="VTN42" s="180"/>
      <c r="VTO42" s="180"/>
      <c r="VTP42" s="180"/>
      <c r="VTQ42" s="180"/>
      <c r="VTR42" s="180"/>
      <c r="VTS42" s="180"/>
      <c r="VTT42" s="180"/>
      <c r="VTU42" s="180"/>
      <c r="VTV42" s="180"/>
      <c r="VTW42" s="180"/>
      <c r="VTX42" s="180"/>
      <c r="VTY42" s="180"/>
      <c r="VTZ42" s="180"/>
      <c r="VUA42" s="180"/>
      <c r="VUB42" s="180"/>
      <c r="VUC42" s="180"/>
      <c r="VUD42" s="180"/>
      <c r="VUE42" s="180"/>
      <c r="VUF42" s="180"/>
      <c r="VUG42" s="180"/>
      <c r="VUH42" s="180"/>
      <c r="VUI42" s="180"/>
      <c r="VUJ42" s="180"/>
      <c r="VUK42" s="180"/>
      <c r="VUL42" s="180"/>
      <c r="VUM42" s="180"/>
      <c r="VUN42" s="180"/>
      <c r="VUO42" s="180"/>
      <c r="VUP42" s="180"/>
      <c r="VUQ42" s="180"/>
      <c r="VUR42" s="180"/>
      <c r="VUS42" s="180"/>
      <c r="VUT42" s="180"/>
      <c r="VUU42" s="180"/>
      <c r="VUV42" s="180"/>
      <c r="VUW42" s="180"/>
      <c r="VUX42" s="180"/>
      <c r="VUY42" s="180"/>
      <c r="VUZ42" s="180"/>
      <c r="VVA42" s="180"/>
      <c r="VVB42" s="180"/>
      <c r="VVC42" s="180"/>
      <c r="VVD42" s="180"/>
      <c r="VVE42" s="180"/>
      <c r="VVF42" s="180"/>
      <c r="VVG42" s="180"/>
      <c r="VVH42" s="180"/>
      <c r="VVI42" s="180"/>
      <c r="VVJ42" s="180"/>
      <c r="VVK42" s="180"/>
      <c r="VVL42" s="180"/>
      <c r="VVM42" s="180"/>
      <c r="VVN42" s="180"/>
      <c r="VVO42" s="180"/>
      <c r="VVP42" s="180"/>
      <c r="VVQ42" s="180"/>
      <c r="VVR42" s="180"/>
      <c r="VVS42" s="180"/>
      <c r="VVT42" s="180"/>
      <c r="VVU42" s="180"/>
      <c r="VVV42" s="180"/>
      <c r="VVW42" s="180"/>
      <c r="VVX42" s="180"/>
      <c r="VVY42" s="180"/>
      <c r="VVZ42" s="180"/>
      <c r="VWA42" s="180"/>
      <c r="VWB42" s="180"/>
      <c r="VWC42" s="180"/>
      <c r="VWD42" s="180"/>
      <c r="VWE42" s="180"/>
      <c r="VWF42" s="180"/>
      <c r="VWG42" s="180"/>
      <c r="VWH42" s="180"/>
      <c r="VWI42" s="180"/>
      <c r="VWJ42" s="180"/>
      <c r="VWK42" s="180"/>
      <c r="VWL42" s="180"/>
      <c r="VWM42" s="180"/>
      <c r="VWN42" s="180"/>
      <c r="VWO42" s="180"/>
      <c r="VWP42" s="180"/>
      <c r="VWQ42" s="180"/>
      <c r="VWR42" s="180"/>
      <c r="VWS42" s="180"/>
      <c r="VWT42" s="180"/>
      <c r="VWU42" s="180"/>
      <c r="VWV42" s="180"/>
      <c r="VWW42" s="180"/>
      <c r="VWX42" s="180"/>
      <c r="VWY42" s="180"/>
      <c r="VWZ42" s="180"/>
      <c r="VXA42" s="180"/>
      <c r="VXB42" s="180"/>
      <c r="VXC42" s="180"/>
      <c r="VXD42" s="180"/>
      <c r="VXE42" s="180"/>
      <c r="VXF42" s="180"/>
      <c r="VXG42" s="180"/>
      <c r="VXH42" s="180"/>
      <c r="VXI42" s="180"/>
      <c r="VXJ42" s="180"/>
      <c r="VXK42" s="180"/>
      <c r="VXL42" s="180"/>
      <c r="VXM42" s="180"/>
      <c r="VXN42" s="180"/>
      <c r="VXO42" s="180"/>
      <c r="VXP42" s="180"/>
      <c r="VXQ42" s="180"/>
      <c r="VXR42" s="180"/>
      <c r="VXS42" s="180"/>
      <c r="VXT42" s="180"/>
      <c r="VXU42" s="180"/>
      <c r="VXV42" s="180"/>
      <c r="VXW42" s="180"/>
      <c r="VXX42" s="180"/>
      <c r="VXY42" s="180"/>
      <c r="VXZ42" s="180"/>
      <c r="VYA42" s="180"/>
      <c r="VYB42" s="180"/>
      <c r="VYC42" s="180"/>
      <c r="VYD42" s="180"/>
      <c r="VYE42" s="180"/>
      <c r="VYF42" s="180"/>
      <c r="VYG42" s="180"/>
      <c r="VYH42" s="180"/>
      <c r="VYI42" s="180"/>
      <c r="VYJ42" s="180"/>
      <c r="VYK42" s="180"/>
      <c r="VYL42" s="180"/>
      <c r="VYM42" s="180"/>
      <c r="VYN42" s="180"/>
      <c r="VYO42" s="180"/>
      <c r="VYP42" s="180"/>
      <c r="VYQ42" s="180"/>
      <c r="VYR42" s="180"/>
      <c r="VYS42" s="180"/>
      <c r="VYT42" s="180"/>
      <c r="VYU42" s="180"/>
      <c r="VYV42" s="180"/>
      <c r="VYW42" s="180"/>
      <c r="VYX42" s="180"/>
      <c r="VYY42" s="180"/>
      <c r="VYZ42" s="180"/>
      <c r="VZA42" s="180"/>
      <c r="VZB42" s="180"/>
      <c r="VZC42" s="180"/>
      <c r="VZD42" s="180"/>
      <c r="VZE42" s="180"/>
      <c r="VZF42" s="180"/>
      <c r="VZG42" s="180"/>
      <c r="VZH42" s="180"/>
      <c r="VZI42" s="180"/>
      <c r="VZJ42" s="180"/>
      <c r="VZK42" s="180"/>
      <c r="VZL42" s="180"/>
      <c r="VZM42" s="180"/>
      <c r="VZN42" s="180"/>
      <c r="VZO42" s="180"/>
      <c r="VZP42" s="180"/>
      <c r="VZQ42" s="180"/>
      <c r="VZR42" s="180"/>
      <c r="VZS42" s="180"/>
      <c r="VZT42" s="180"/>
      <c r="VZU42" s="180"/>
      <c r="VZV42" s="180"/>
      <c r="VZW42" s="180"/>
      <c r="VZX42" s="180"/>
      <c r="VZY42" s="180"/>
      <c r="VZZ42" s="180"/>
      <c r="WAA42" s="180"/>
      <c r="WAB42" s="180"/>
      <c r="WAC42" s="180"/>
      <c r="WAD42" s="180"/>
      <c r="WAE42" s="180"/>
      <c r="WAF42" s="180"/>
      <c r="WAG42" s="180"/>
      <c r="WAH42" s="180"/>
      <c r="WAI42" s="180"/>
      <c r="WAJ42" s="180"/>
      <c r="WAK42" s="180"/>
      <c r="WAL42" s="180"/>
      <c r="WAM42" s="180"/>
      <c r="WAN42" s="180"/>
      <c r="WAO42" s="180"/>
      <c r="WAP42" s="180"/>
      <c r="WAQ42" s="180"/>
      <c r="WAR42" s="180"/>
      <c r="WAS42" s="180"/>
      <c r="WAT42" s="180"/>
      <c r="WAU42" s="180"/>
      <c r="WAV42" s="180"/>
      <c r="WAW42" s="180"/>
      <c r="WAX42" s="180"/>
      <c r="WAY42" s="180"/>
      <c r="WAZ42" s="180"/>
      <c r="WBA42" s="180"/>
      <c r="WBB42" s="180"/>
      <c r="WBC42" s="180"/>
      <c r="WBD42" s="180"/>
      <c r="WBE42" s="180"/>
      <c r="WBF42" s="180"/>
      <c r="WBG42" s="180"/>
      <c r="WBH42" s="180"/>
      <c r="WBI42" s="180"/>
      <c r="WBJ42" s="180"/>
      <c r="WBK42" s="180"/>
      <c r="WBL42" s="180"/>
      <c r="WBM42" s="180"/>
      <c r="WBN42" s="180"/>
      <c r="WBO42" s="180"/>
      <c r="WBP42" s="180"/>
      <c r="WBQ42" s="180"/>
      <c r="WBR42" s="180"/>
      <c r="WBS42" s="180"/>
      <c r="WBT42" s="180"/>
      <c r="WBU42" s="180"/>
      <c r="WBV42" s="180"/>
      <c r="WBW42" s="180"/>
      <c r="WBX42" s="180"/>
      <c r="WBY42" s="180"/>
      <c r="WBZ42" s="180"/>
      <c r="WCA42" s="180"/>
      <c r="WCB42" s="180"/>
      <c r="WCC42" s="180"/>
      <c r="WCD42" s="180"/>
      <c r="WCE42" s="180"/>
      <c r="WCF42" s="180"/>
      <c r="WCG42" s="180"/>
      <c r="WCH42" s="180"/>
      <c r="WCI42" s="180"/>
      <c r="WCJ42" s="180"/>
      <c r="WCK42" s="180"/>
      <c r="WCL42" s="180"/>
      <c r="WCM42" s="180"/>
      <c r="WCN42" s="180"/>
      <c r="WCO42" s="180"/>
      <c r="WCP42" s="180"/>
      <c r="WCQ42" s="180"/>
      <c r="WCR42" s="180"/>
      <c r="WCS42" s="180"/>
      <c r="WCT42" s="180"/>
      <c r="WCU42" s="180"/>
      <c r="WCV42" s="180"/>
      <c r="WCW42" s="180"/>
      <c r="WCX42" s="180"/>
      <c r="WCY42" s="180"/>
      <c r="WCZ42" s="180"/>
      <c r="WDA42" s="180"/>
      <c r="WDB42" s="180"/>
      <c r="WDC42" s="180"/>
      <c r="WDD42" s="180"/>
      <c r="WDE42" s="180"/>
      <c r="WDF42" s="180"/>
      <c r="WDG42" s="180"/>
      <c r="WDH42" s="180"/>
      <c r="WDI42" s="180"/>
      <c r="WDJ42" s="180"/>
      <c r="WDK42" s="180"/>
      <c r="WDL42" s="180"/>
      <c r="WDM42" s="180"/>
      <c r="WDN42" s="180"/>
      <c r="WDO42" s="180"/>
      <c r="WDP42" s="180"/>
      <c r="WDQ42" s="180"/>
      <c r="WDR42" s="180"/>
      <c r="WDS42" s="180"/>
      <c r="WDT42" s="180"/>
      <c r="WDU42" s="180"/>
      <c r="WDV42" s="180"/>
      <c r="WDW42" s="180"/>
      <c r="WDX42" s="180"/>
      <c r="WDY42" s="180"/>
      <c r="WDZ42" s="180"/>
      <c r="WEA42" s="180"/>
      <c r="WEB42" s="180"/>
      <c r="WEC42" s="180"/>
      <c r="WED42" s="180"/>
      <c r="WEE42" s="180"/>
      <c r="WEF42" s="180"/>
      <c r="WEG42" s="180"/>
      <c r="WEH42" s="180"/>
      <c r="WEI42" s="180"/>
      <c r="WEJ42" s="180"/>
      <c r="WEK42" s="180"/>
      <c r="WEL42" s="180"/>
      <c r="WEM42" s="180"/>
      <c r="WEN42" s="180"/>
      <c r="WEO42" s="180"/>
      <c r="WEP42" s="180"/>
      <c r="WEQ42" s="180"/>
      <c r="WER42" s="180"/>
      <c r="WES42" s="180"/>
      <c r="WET42" s="180"/>
      <c r="WEU42" s="180"/>
      <c r="WEV42" s="180"/>
      <c r="WEW42" s="180"/>
      <c r="WEX42" s="180"/>
      <c r="WEY42" s="180"/>
      <c r="WEZ42" s="180"/>
      <c r="WFA42" s="180"/>
      <c r="WFB42" s="180"/>
      <c r="WFC42" s="180"/>
      <c r="WFD42" s="180"/>
      <c r="WFE42" s="180"/>
      <c r="WFF42" s="180"/>
      <c r="WFG42" s="180"/>
      <c r="WFH42" s="180"/>
      <c r="WFI42" s="180"/>
      <c r="WFJ42" s="180"/>
      <c r="WFK42" s="180"/>
      <c r="WFL42" s="180"/>
      <c r="WFM42" s="180"/>
      <c r="WFN42" s="180"/>
      <c r="WFO42" s="180"/>
      <c r="WFP42" s="180"/>
      <c r="WFQ42" s="180"/>
      <c r="WFR42" s="180"/>
      <c r="WFS42" s="180"/>
      <c r="WFT42" s="180"/>
      <c r="WFU42" s="180"/>
      <c r="WFV42" s="180"/>
      <c r="WFW42" s="180"/>
      <c r="WFX42" s="180"/>
      <c r="WFY42" s="180"/>
      <c r="WFZ42" s="180"/>
      <c r="WGA42" s="180"/>
      <c r="WGB42" s="180"/>
      <c r="WGC42" s="180"/>
      <c r="WGD42" s="180"/>
      <c r="WGE42" s="180"/>
      <c r="WGF42" s="180"/>
      <c r="WGG42" s="180"/>
      <c r="WGH42" s="180"/>
      <c r="WGI42" s="180"/>
      <c r="WGJ42" s="180"/>
      <c r="WGK42" s="180"/>
      <c r="WGL42" s="180"/>
      <c r="WGM42" s="180"/>
      <c r="WGN42" s="180"/>
      <c r="WGO42" s="180"/>
      <c r="WGP42" s="180"/>
      <c r="WGQ42" s="180"/>
      <c r="WGR42" s="180"/>
      <c r="WGS42" s="180"/>
      <c r="WGT42" s="180"/>
      <c r="WGU42" s="180"/>
      <c r="WGV42" s="180"/>
      <c r="WGW42" s="180"/>
      <c r="WGX42" s="180"/>
      <c r="WGY42" s="180"/>
      <c r="WGZ42" s="180"/>
      <c r="WHA42" s="180"/>
      <c r="WHB42" s="180"/>
      <c r="WHC42" s="180"/>
      <c r="WHD42" s="180"/>
      <c r="WHE42" s="180"/>
      <c r="WHF42" s="180"/>
      <c r="WHG42" s="180"/>
      <c r="WHH42" s="180"/>
      <c r="WHI42" s="180"/>
      <c r="WHJ42" s="180"/>
      <c r="WHK42" s="180"/>
      <c r="WHL42" s="180"/>
      <c r="WHM42" s="180"/>
      <c r="WHN42" s="180"/>
      <c r="WHO42" s="180"/>
      <c r="WHP42" s="180"/>
      <c r="WHQ42" s="180"/>
      <c r="WHR42" s="180"/>
      <c r="WHS42" s="180"/>
      <c r="WHT42" s="180"/>
      <c r="WHU42" s="180"/>
      <c r="WHV42" s="180"/>
      <c r="WHW42" s="180"/>
      <c r="WHX42" s="180"/>
      <c r="WHY42" s="180"/>
      <c r="WHZ42" s="180"/>
      <c r="WIA42" s="180"/>
      <c r="WIB42" s="180"/>
      <c r="WIC42" s="180"/>
      <c r="WID42" s="180"/>
      <c r="WIE42" s="180"/>
      <c r="WIF42" s="180"/>
      <c r="WIG42" s="180"/>
      <c r="WIH42" s="180"/>
      <c r="WII42" s="180"/>
      <c r="WIJ42" s="180"/>
      <c r="WIK42" s="180"/>
      <c r="WIL42" s="180"/>
      <c r="WIM42" s="180"/>
      <c r="WIN42" s="180"/>
      <c r="WIO42" s="180"/>
      <c r="WIP42" s="180"/>
      <c r="WIQ42" s="180"/>
      <c r="WIR42" s="180"/>
      <c r="WIS42" s="180"/>
      <c r="WIT42" s="180"/>
      <c r="WIU42" s="180"/>
      <c r="WIV42" s="180"/>
      <c r="WIW42" s="180"/>
      <c r="WIX42" s="180"/>
      <c r="WIY42" s="180"/>
      <c r="WIZ42" s="180"/>
      <c r="WJA42" s="180"/>
      <c r="WJB42" s="180"/>
      <c r="WJC42" s="180"/>
      <c r="WJD42" s="180"/>
      <c r="WJE42" s="180"/>
      <c r="WJF42" s="180"/>
      <c r="WJG42" s="180"/>
      <c r="WJH42" s="180"/>
      <c r="WJI42" s="180"/>
      <c r="WJJ42" s="180"/>
      <c r="WJK42" s="180"/>
      <c r="WJL42" s="180"/>
      <c r="WJM42" s="180"/>
      <c r="WJN42" s="180"/>
      <c r="WJO42" s="180"/>
      <c r="WJP42" s="180"/>
      <c r="WJQ42" s="180"/>
      <c r="WJR42" s="180"/>
      <c r="WJS42" s="180"/>
      <c r="WJT42" s="180"/>
      <c r="WJU42" s="180"/>
      <c r="WJV42" s="180"/>
      <c r="WJW42" s="180"/>
      <c r="WJX42" s="180"/>
      <c r="WJY42" s="180"/>
      <c r="WJZ42" s="180"/>
      <c r="WKA42" s="180"/>
      <c r="WKB42" s="180"/>
      <c r="WKC42" s="180"/>
      <c r="WKD42" s="180"/>
      <c r="WKE42" s="180"/>
      <c r="WKF42" s="180"/>
      <c r="WKG42" s="180"/>
      <c r="WKH42" s="180"/>
      <c r="WKI42" s="180"/>
      <c r="WKJ42" s="180"/>
      <c r="WKK42" s="180"/>
      <c r="WKL42" s="180"/>
      <c r="WKM42" s="180"/>
      <c r="WKN42" s="180"/>
      <c r="WKO42" s="180"/>
      <c r="WKP42" s="180"/>
      <c r="WKQ42" s="180"/>
      <c r="WKR42" s="180"/>
      <c r="WKS42" s="180"/>
      <c r="WKT42" s="180"/>
      <c r="WKU42" s="180"/>
      <c r="WKV42" s="180"/>
      <c r="WKW42" s="180"/>
      <c r="WKX42" s="180"/>
      <c r="WKY42" s="180"/>
      <c r="WKZ42" s="180"/>
      <c r="WLA42" s="180"/>
      <c r="WLB42" s="180"/>
      <c r="WLC42" s="180"/>
      <c r="WLD42" s="180"/>
      <c r="WLE42" s="180"/>
      <c r="WLF42" s="180"/>
      <c r="WLG42" s="180"/>
      <c r="WLH42" s="180"/>
      <c r="WLI42" s="180"/>
      <c r="WLJ42" s="180"/>
      <c r="WLK42" s="180"/>
      <c r="WLL42" s="180"/>
      <c r="WLM42" s="180"/>
      <c r="WLN42" s="180"/>
      <c r="WLO42" s="180"/>
      <c r="WLP42" s="180"/>
      <c r="WLQ42" s="180"/>
      <c r="WLR42" s="180"/>
      <c r="WLS42" s="180"/>
      <c r="WLT42" s="180"/>
      <c r="WLU42" s="180"/>
      <c r="WLV42" s="180"/>
      <c r="WLW42" s="180"/>
      <c r="WLX42" s="180"/>
      <c r="WLY42" s="180"/>
      <c r="WLZ42" s="180"/>
      <c r="WMA42" s="180"/>
      <c r="WMB42" s="180"/>
      <c r="WMC42" s="180"/>
      <c r="WMD42" s="180"/>
      <c r="WME42" s="180"/>
      <c r="WMF42" s="180"/>
      <c r="WMG42" s="180"/>
      <c r="WMH42" s="180"/>
      <c r="WMI42" s="180"/>
      <c r="WMJ42" s="180"/>
      <c r="WMK42" s="180"/>
      <c r="WML42" s="180"/>
      <c r="WMM42" s="180"/>
      <c r="WMN42" s="180"/>
      <c r="WMO42" s="180"/>
      <c r="WMP42" s="180"/>
      <c r="WMQ42" s="180"/>
      <c r="WMR42" s="180"/>
      <c r="WMS42" s="180"/>
      <c r="WMT42" s="180"/>
      <c r="WMU42" s="180"/>
      <c r="WMV42" s="180"/>
      <c r="WMW42" s="180"/>
      <c r="WMX42" s="180"/>
      <c r="WMY42" s="180"/>
      <c r="WMZ42" s="180"/>
      <c r="WNA42" s="180"/>
      <c r="WNB42" s="180"/>
      <c r="WNC42" s="180"/>
      <c r="WND42" s="180"/>
      <c r="WNE42" s="180"/>
      <c r="WNF42" s="180"/>
      <c r="WNG42" s="180"/>
      <c r="WNH42" s="180"/>
      <c r="WNI42" s="180"/>
      <c r="WNJ42" s="180"/>
      <c r="WNK42" s="180"/>
      <c r="WNL42" s="180"/>
      <c r="WNM42" s="180"/>
      <c r="WNN42" s="180"/>
      <c r="WNO42" s="180"/>
      <c r="WNP42" s="180"/>
      <c r="WNQ42" s="180"/>
      <c r="WNR42" s="180"/>
      <c r="WNS42" s="180"/>
      <c r="WNT42" s="180"/>
      <c r="WNU42" s="180"/>
      <c r="WNV42" s="180"/>
      <c r="WNW42" s="180"/>
      <c r="WNX42" s="180"/>
      <c r="WNY42" s="180"/>
      <c r="WNZ42" s="180"/>
      <c r="WOA42" s="180"/>
      <c r="WOB42" s="180"/>
      <c r="WOC42" s="180"/>
      <c r="WOD42" s="180"/>
      <c r="WOE42" s="180"/>
      <c r="WOF42" s="180"/>
      <c r="WOG42" s="180"/>
      <c r="WOH42" s="180"/>
      <c r="WOI42" s="180"/>
      <c r="WOJ42" s="180"/>
      <c r="WOK42" s="180"/>
      <c r="WOL42" s="180"/>
      <c r="WOM42" s="180"/>
      <c r="WON42" s="180"/>
      <c r="WOO42" s="180"/>
      <c r="WOP42" s="180"/>
      <c r="WOQ42" s="180"/>
      <c r="WOR42" s="180"/>
      <c r="WOS42" s="180"/>
      <c r="WOT42" s="180"/>
      <c r="WOU42" s="180"/>
      <c r="WOV42" s="180"/>
      <c r="WOW42" s="180"/>
      <c r="WOX42" s="180"/>
      <c r="WOY42" s="180"/>
      <c r="WOZ42" s="180"/>
      <c r="WPA42" s="180"/>
      <c r="WPB42" s="180"/>
      <c r="WPC42" s="180"/>
      <c r="WPD42" s="180"/>
      <c r="WPE42" s="180"/>
      <c r="WPF42" s="180"/>
      <c r="WPG42" s="180"/>
      <c r="WPH42" s="180"/>
      <c r="WPI42" s="180"/>
      <c r="WPJ42" s="180"/>
      <c r="WPK42" s="180"/>
      <c r="WPL42" s="180"/>
      <c r="WPM42" s="180"/>
      <c r="WPN42" s="180"/>
      <c r="WPO42" s="180"/>
      <c r="WPP42" s="180"/>
      <c r="WPQ42" s="180"/>
      <c r="WPR42" s="180"/>
      <c r="WPS42" s="180"/>
      <c r="WPT42" s="180"/>
      <c r="WPU42" s="180"/>
      <c r="WPV42" s="180"/>
      <c r="WPW42" s="180"/>
      <c r="WPX42" s="180"/>
      <c r="WPY42" s="180"/>
      <c r="WPZ42" s="180"/>
      <c r="WQA42" s="180"/>
      <c r="WQB42" s="180"/>
      <c r="WQC42" s="180"/>
      <c r="WQD42" s="180"/>
      <c r="WQE42" s="180"/>
      <c r="WQF42" s="180"/>
      <c r="WQG42" s="180"/>
      <c r="WQH42" s="180"/>
      <c r="WQI42" s="180"/>
      <c r="WQJ42" s="180"/>
      <c r="WQK42" s="180"/>
      <c r="WQL42" s="180"/>
      <c r="WQM42" s="180"/>
      <c r="WQN42" s="180"/>
      <c r="WQO42" s="180"/>
      <c r="WQP42" s="180"/>
      <c r="WQQ42" s="180"/>
      <c r="WQR42" s="180"/>
      <c r="WQS42" s="180"/>
      <c r="WQT42" s="180"/>
      <c r="WQU42" s="180"/>
      <c r="WQV42" s="180"/>
      <c r="WQW42" s="180"/>
      <c r="WQX42" s="180"/>
      <c r="WQY42" s="180"/>
      <c r="WQZ42" s="180"/>
      <c r="WRA42" s="180"/>
      <c r="WRB42" s="180"/>
      <c r="WRC42" s="180"/>
      <c r="WRD42" s="180"/>
      <c r="WRE42" s="180"/>
      <c r="WRF42" s="180"/>
      <c r="WRG42" s="180"/>
      <c r="WRH42" s="180"/>
      <c r="WRI42" s="180"/>
      <c r="WRJ42" s="180"/>
      <c r="WRK42" s="180"/>
      <c r="WRL42" s="180"/>
      <c r="WRM42" s="180"/>
      <c r="WRN42" s="180"/>
      <c r="WRO42" s="180"/>
      <c r="WRP42" s="180"/>
      <c r="WRQ42" s="180"/>
      <c r="WRR42" s="180"/>
      <c r="WRS42" s="180"/>
      <c r="WRT42" s="180"/>
      <c r="WRU42" s="180"/>
      <c r="WRV42" s="180"/>
      <c r="WRW42" s="180"/>
      <c r="WRX42" s="180"/>
      <c r="WRY42" s="180"/>
      <c r="WRZ42" s="180"/>
      <c r="WSA42" s="180"/>
      <c r="WSB42" s="180"/>
      <c r="WSC42" s="180"/>
      <c r="WSD42" s="180"/>
      <c r="WSE42" s="180"/>
      <c r="WSF42" s="180"/>
      <c r="WSG42" s="180"/>
      <c r="WSH42" s="180"/>
      <c r="WSI42" s="180"/>
      <c r="WSJ42" s="180"/>
      <c r="WSK42" s="180"/>
      <c r="WSL42" s="180"/>
      <c r="WSM42" s="180"/>
      <c r="WSN42" s="180"/>
      <c r="WSO42" s="180"/>
      <c r="WSP42" s="180"/>
      <c r="WSQ42" s="180"/>
      <c r="WSR42" s="180"/>
      <c r="WSS42" s="180"/>
      <c r="WST42" s="180"/>
      <c r="WSU42" s="180"/>
      <c r="WSV42" s="180"/>
      <c r="WSW42" s="180"/>
      <c r="WSX42" s="180"/>
      <c r="WSY42" s="180"/>
      <c r="WSZ42" s="180"/>
      <c r="WTA42" s="180"/>
      <c r="WTB42" s="180"/>
      <c r="WTC42" s="180"/>
      <c r="WTD42" s="180"/>
      <c r="WTE42" s="180"/>
      <c r="WTF42" s="180"/>
      <c r="WTG42" s="180"/>
      <c r="WTH42" s="180"/>
      <c r="WTI42" s="180"/>
      <c r="WTJ42" s="180"/>
      <c r="WTK42" s="180"/>
      <c r="WTL42" s="180"/>
      <c r="WTM42" s="180"/>
      <c r="WTN42" s="180"/>
      <c r="WTO42" s="180"/>
      <c r="WTP42" s="180"/>
      <c r="WTQ42" s="180"/>
      <c r="WTR42" s="180"/>
      <c r="WTS42" s="180"/>
      <c r="WTT42" s="180"/>
      <c r="WTU42" s="180"/>
      <c r="WTV42" s="180"/>
      <c r="WTW42" s="180"/>
      <c r="WTX42" s="180"/>
      <c r="WTY42" s="180"/>
      <c r="WTZ42" s="180"/>
      <c r="WUA42" s="180"/>
      <c r="WUB42" s="180"/>
      <c r="WUC42" s="180"/>
      <c r="WUD42" s="180"/>
      <c r="WUE42" s="180"/>
      <c r="WUF42" s="180"/>
      <c r="WUG42" s="180"/>
      <c r="WUH42" s="180"/>
      <c r="WUI42" s="180"/>
      <c r="WUJ42" s="180"/>
      <c r="WUK42" s="180"/>
      <c r="WUL42" s="180"/>
      <c r="WUM42" s="180"/>
      <c r="WUN42" s="180"/>
      <c r="WUO42" s="180"/>
      <c r="WUP42" s="180"/>
      <c r="WUQ42" s="180"/>
      <c r="WUR42" s="180"/>
      <c r="WUS42" s="180"/>
      <c r="WUT42" s="180"/>
      <c r="WUU42" s="180"/>
      <c r="WUV42" s="180"/>
      <c r="WUW42" s="180"/>
      <c r="WUX42" s="180"/>
      <c r="WUY42" s="180"/>
      <c r="WUZ42" s="180"/>
      <c r="WVA42" s="180"/>
      <c r="WVB42" s="180"/>
      <c r="WVC42" s="180"/>
      <c r="WVD42" s="180"/>
      <c r="WVE42" s="180"/>
      <c r="WVF42" s="180"/>
      <c r="WVG42" s="180"/>
      <c r="WVH42" s="180"/>
      <c r="WVI42" s="180"/>
      <c r="WVJ42" s="180"/>
      <c r="WVK42" s="180"/>
      <c r="WVL42" s="180"/>
      <c r="WVM42" s="180"/>
      <c r="WVN42" s="180"/>
      <c r="WVO42" s="180"/>
      <c r="WVP42" s="180"/>
      <c r="WVQ42" s="180"/>
      <c r="WVR42" s="180"/>
      <c r="WVS42" s="180"/>
      <c r="WVT42" s="180"/>
      <c r="WVU42" s="180"/>
      <c r="WVV42" s="180"/>
      <c r="WVW42" s="180"/>
      <c r="WVX42" s="180"/>
      <c r="WVY42" s="180"/>
      <c r="WVZ42" s="180"/>
      <c r="WWA42" s="180"/>
      <c r="WWB42" s="180"/>
      <c r="WWC42" s="180"/>
      <c r="WWD42" s="180"/>
      <c r="WWE42" s="180"/>
      <c r="WWF42" s="180"/>
      <c r="WWG42" s="180"/>
      <c r="WWH42" s="180"/>
      <c r="WWI42" s="180"/>
      <c r="WWJ42" s="180"/>
      <c r="WWK42" s="180"/>
      <c r="WWL42" s="180"/>
      <c r="WWM42" s="180"/>
      <c r="WWN42" s="180"/>
      <c r="WWO42" s="180"/>
      <c r="WWP42" s="180"/>
      <c r="WWQ42" s="180"/>
      <c r="WWR42" s="180"/>
      <c r="WWS42" s="180"/>
      <c r="WWT42" s="180"/>
      <c r="WWU42" s="180"/>
      <c r="WWV42" s="180"/>
      <c r="WWW42" s="180"/>
      <c r="WWX42" s="180"/>
      <c r="WWY42" s="180"/>
      <c r="WWZ42" s="180"/>
      <c r="WXA42" s="180"/>
    </row>
    <row r="43" spans="1:16173" s="181" customFormat="1" ht="15" customHeight="1">
      <c r="A43" s="180"/>
      <c r="B43" s="2122"/>
      <c r="C43" s="2122"/>
      <c r="D43" s="2122"/>
      <c r="E43" s="2122"/>
      <c r="F43" s="2122"/>
      <c r="G43" s="2122"/>
      <c r="H43" s="2122"/>
      <c r="I43" s="2122"/>
      <c r="J43" s="2122"/>
      <c r="K43" s="2122"/>
      <c r="L43" s="2122"/>
      <c r="M43" s="2122"/>
      <c r="N43" s="2123"/>
      <c r="O43" s="820"/>
      <c r="P43" s="610" t="s">
        <v>2358</v>
      </c>
      <c r="Q43" s="822"/>
      <c r="R43" s="182"/>
      <c r="T43" s="610"/>
      <c r="U43" s="182"/>
      <c r="V43" s="182"/>
      <c r="W43" s="182"/>
      <c r="X43" s="182"/>
      <c r="Y43" s="182"/>
      <c r="Z43" s="182"/>
      <c r="AA43" s="182"/>
      <c r="AB43" s="1993">
        <f>AB39-AB41</f>
        <v>0</v>
      </c>
      <c r="AC43" s="1993"/>
      <c r="AD43" s="1993"/>
      <c r="AE43" s="1993"/>
      <c r="AF43" s="1993"/>
      <c r="AG43" s="1993"/>
      <c r="AH43" s="1993"/>
      <c r="AI43" s="1993"/>
      <c r="AJ43" s="1993"/>
      <c r="AK43" s="1993"/>
      <c r="AL43" s="1993"/>
      <c r="AM43" s="182" t="s">
        <v>2318</v>
      </c>
      <c r="AN43" s="474"/>
      <c r="AP43" s="274"/>
      <c r="AQ43" s="582"/>
      <c r="AT43" s="585" t="s">
        <v>2359</v>
      </c>
      <c r="AU43" s="180"/>
      <c r="AW43" s="180"/>
      <c r="AX43" s="272"/>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c r="RG43" s="180"/>
      <c r="RH43" s="180"/>
      <c r="RI43" s="180"/>
      <c r="RJ43" s="180"/>
      <c r="RK43" s="180"/>
      <c r="RL43" s="180"/>
      <c r="RM43" s="180"/>
      <c r="RN43" s="180"/>
      <c r="RO43" s="180"/>
      <c r="RP43" s="180"/>
      <c r="RQ43" s="180"/>
      <c r="RR43" s="180"/>
      <c r="RS43" s="180"/>
      <c r="RT43" s="180"/>
      <c r="RU43" s="180"/>
      <c r="RV43" s="180"/>
      <c r="RW43" s="180"/>
      <c r="RX43" s="180"/>
      <c r="RY43" s="180"/>
      <c r="RZ43" s="180"/>
      <c r="SA43" s="180"/>
      <c r="SB43" s="180"/>
      <c r="SC43" s="180"/>
      <c r="SD43" s="180"/>
      <c r="SE43" s="180"/>
      <c r="SF43" s="180"/>
      <c r="SG43" s="180"/>
      <c r="SH43" s="180"/>
      <c r="SI43" s="180"/>
      <c r="SJ43" s="180"/>
      <c r="SK43" s="180"/>
      <c r="SL43" s="180"/>
      <c r="SM43" s="180"/>
      <c r="SN43" s="180"/>
      <c r="SO43" s="180"/>
      <c r="SP43" s="180"/>
      <c r="SQ43" s="180"/>
      <c r="SR43" s="180"/>
      <c r="SS43" s="180"/>
      <c r="ST43" s="180"/>
      <c r="SU43" s="180"/>
      <c r="SV43" s="180"/>
      <c r="SW43" s="180"/>
      <c r="SX43" s="180"/>
      <c r="SY43" s="180"/>
      <c r="SZ43" s="180"/>
      <c r="TA43" s="180"/>
      <c r="TB43" s="180"/>
      <c r="TC43" s="180"/>
      <c r="TD43" s="180"/>
      <c r="TE43" s="180"/>
      <c r="TF43" s="180"/>
      <c r="TG43" s="180"/>
      <c r="TH43" s="180"/>
      <c r="TI43" s="180"/>
      <c r="TJ43" s="180"/>
      <c r="TK43" s="180"/>
      <c r="TL43" s="180"/>
      <c r="TM43" s="180"/>
      <c r="TN43" s="180"/>
      <c r="TO43" s="180"/>
      <c r="TP43" s="180"/>
      <c r="TQ43" s="180"/>
      <c r="TR43" s="180"/>
      <c r="TS43" s="180"/>
      <c r="TT43" s="180"/>
      <c r="TU43" s="180"/>
      <c r="TV43" s="180"/>
      <c r="TW43" s="180"/>
      <c r="TX43" s="180"/>
      <c r="TY43" s="180"/>
      <c r="TZ43" s="180"/>
      <c r="UA43" s="180"/>
      <c r="UB43" s="180"/>
      <c r="UC43" s="180"/>
      <c r="UD43" s="180"/>
      <c r="UE43" s="180"/>
      <c r="UF43" s="180"/>
      <c r="UG43" s="180"/>
      <c r="UH43" s="180"/>
      <c r="UI43" s="180"/>
      <c r="UJ43" s="180"/>
      <c r="UK43" s="180"/>
      <c r="UL43" s="180"/>
      <c r="UM43" s="180"/>
      <c r="UN43" s="180"/>
      <c r="UO43" s="180"/>
      <c r="UP43" s="180"/>
      <c r="UQ43" s="180"/>
      <c r="UR43" s="180"/>
      <c r="US43" s="180"/>
      <c r="UT43" s="180"/>
      <c r="UU43" s="180"/>
      <c r="UV43" s="180"/>
      <c r="UW43" s="180"/>
      <c r="UX43" s="180"/>
      <c r="UY43" s="180"/>
      <c r="UZ43" s="180"/>
      <c r="VA43" s="180"/>
      <c r="VB43" s="180"/>
      <c r="VC43" s="180"/>
      <c r="VD43" s="180"/>
      <c r="VE43" s="180"/>
      <c r="VF43" s="180"/>
      <c r="VG43" s="180"/>
      <c r="VH43" s="180"/>
      <c r="VI43" s="180"/>
      <c r="VJ43" s="180"/>
      <c r="VK43" s="180"/>
      <c r="VL43" s="180"/>
      <c r="VM43" s="180"/>
      <c r="VN43" s="180"/>
      <c r="VO43" s="180"/>
      <c r="VP43" s="180"/>
      <c r="VQ43" s="180"/>
      <c r="VR43" s="180"/>
      <c r="VS43" s="180"/>
      <c r="VT43" s="180"/>
      <c r="VU43" s="180"/>
      <c r="VV43" s="180"/>
      <c r="VW43" s="180"/>
      <c r="VX43" s="180"/>
      <c r="VY43" s="180"/>
      <c r="VZ43" s="180"/>
      <c r="WA43" s="180"/>
      <c r="WB43" s="180"/>
      <c r="WC43" s="180"/>
      <c r="WD43" s="180"/>
      <c r="WE43" s="180"/>
      <c r="WF43" s="180"/>
      <c r="WG43" s="180"/>
      <c r="WH43" s="180"/>
      <c r="WI43" s="180"/>
      <c r="WJ43" s="180"/>
      <c r="WK43" s="180"/>
      <c r="WL43" s="180"/>
      <c r="WM43" s="180"/>
      <c r="WN43" s="180"/>
      <c r="WO43" s="180"/>
      <c r="WP43" s="180"/>
      <c r="WQ43" s="180"/>
      <c r="WR43" s="180"/>
      <c r="WS43" s="180"/>
      <c r="WT43" s="180"/>
      <c r="WU43" s="180"/>
      <c r="WV43" s="180"/>
      <c r="WW43" s="180"/>
      <c r="WX43" s="180"/>
      <c r="WY43" s="180"/>
      <c r="WZ43" s="180"/>
      <c r="XA43" s="180"/>
      <c r="XB43" s="180"/>
      <c r="XC43" s="180"/>
      <c r="XD43" s="180"/>
      <c r="XE43" s="180"/>
      <c r="XF43" s="180"/>
      <c r="XG43" s="180"/>
      <c r="XH43" s="180"/>
      <c r="XI43" s="180"/>
      <c r="XJ43" s="180"/>
      <c r="XK43" s="180"/>
      <c r="XL43" s="180"/>
      <c r="XM43" s="180"/>
      <c r="XN43" s="180"/>
      <c r="XO43" s="180"/>
      <c r="XP43" s="180"/>
      <c r="XQ43" s="180"/>
      <c r="XR43" s="180"/>
      <c r="XS43" s="180"/>
      <c r="XT43" s="180"/>
      <c r="XU43" s="180"/>
      <c r="XV43" s="180"/>
      <c r="XW43" s="180"/>
      <c r="XX43" s="180"/>
      <c r="XY43" s="180"/>
      <c r="XZ43" s="180"/>
      <c r="YA43" s="180"/>
      <c r="YB43" s="180"/>
      <c r="YC43" s="180"/>
      <c r="YD43" s="180"/>
      <c r="YE43" s="180"/>
      <c r="YF43" s="180"/>
      <c r="YG43" s="180"/>
      <c r="YH43" s="180"/>
      <c r="YI43" s="180"/>
      <c r="YJ43" s="180"/>
      <c r="YK43" s="180"/>
      <c r="YL43" s="180"/>
      <c r="YM43" s="180"/>
      <c r="YN43" s="180"/>
      <c r="YO43" s="180"/>
      <c r="YP43" s="180"/>
      <c r="YQ43" s="180"/>
      <c r="YR43" s="180"/>
      <c r="YS43" s="180"/>
      <c r="YT43" s="180"/>
      <c r="YU43" s="180"/>
      <c r="YV43" s="180"/>
      <c r="YW43" s="180"/>
      <c r="YX43" s="180"/>
      <c r="YY43" s="180"/>
      <c r="YZ43" s="180"/>
      <c r="ZA43" s="180"/>
      <c r="ZB43" s="180"/>
      <c r="ZC43" s="180"/>
      <c r="ZD43" s="180"/>
      <c r="ZE43" s="180"/>
      <c r="ZF43" s="180"/>
      <c r="ZG43" s="180"/>
      <c r="ZH43" s="180"/>
      <c r="ZI43" s="180"/>
      <c r="ZJ43" s="180"/>
      <c r="ZK43" s="180"/>
      <c r="ZL43" s="180"/>
      <c r="ZM43" s="180"/>
      <c r="ZN43" s="180"/>
      <c r="ZO43" s="180"/>
      <c r="ZP43" s="180"/>
      <c r="ZQ43" s="180"/>
      <c r="ZR43" s="180"/>
      <c r="ZS43" s="180"/>
      <c r="ZT43" s="180"/>
      <c r="ZU43" s="180"/>
      <c r="ZV43" s="180"/>
      <c r="ZW43" s="180"/>
      <c r="ZX43" s="180"/>
      <c r="ZY43" s="180"/>
      <c r="ZZ43" s="180"/>
      <c r="AAA43" s="180"/>
      <c r="AAB43" s="180"/>
      <c r="AAC43" s="180"/>
      <c r="AAD43" s="180"/>
      <c r="AAE43" s="180"/>
      <c r="AAF43" s="180"/>
      <c r="AAG43" s="180"/>
      <c r="AAH43" s="180"/>
      <c r="AAI43" s="180"/>
      <c r="AAJ43" s="180"/>
      <c r="AAK43" s="180"/>
      <c r="AAL43" s="180"/>
      <c r="AAM43" s="180"/>
      <c r="AAN43" s="180"/>
      <c r="AAO43" s="180"/>
      <c r="AAP43" s="180"/>
      <c r="AAQ43" s="180"/>
      <c r="AAR43" s="180"/>
      <c r="AAS43" s="180"/>
      <c r="AAT43" s="180"/>
      <c r="AAU43" s="180"/>
      <c r="AAV43" s="180"/>
      <c r="AAW43" s="180"/>
      <c r="AAX43" s="180"/>
      <c r="AAY43" s="180"/>
      <c r="AAZ43" s="180"/>
      <c r="ABA43" s="180"/>
      <c r="ABB43" s="180"/>
      <c r="ABC43" s="180"/>
      <c r="ABD43" s="180"/>
      <c r="ABE43" s="180"/>
      <c r="ABF43" s="180"/>
      <c r="ABG43" s="180"/>
      <c r="ABH43" s="180"/>
      <c r="ABI43" s="180"/>
      <c r="ABJ43" s="180"/>
      <c r="ABK43" s="180"/>
      <c r="ABL43" s="180"/>
      <c r="ABM43" s="180"/>
      <c r="ABN43" s="180"/>
      <c r="ABO43" s="180"/>
      <c r="ABP43" s="180"/>
      <c r="ABQ43" s="180"/>
      <c r="ABR43" s="180"/>
      <c r="ABS43" s="180"/>
      <c r="ABT43" s="180"/>
      <c r="ABU43" s="180"/>
      <c r="ABV43" s="180"/>
      <c r="ABW43" s="180"/>
      <c r="ABX43" s="180"/>
      <c r="ABY43" s="180"/>
      <c r="ABZ43" s="180"/>
      <c r="ACA43" s="180"/>
      <c r="ACB43" s="180"/>
      <c r="ACC43" s="180"/>
      <c r="ACD43" s="180"/>
      <c r="ACE43" s="180"/>
      <c r="ACF43" s="180"/>
      <c r="ACG43" s="180"/>
      <c r="ACH43" s="180"/>
      <c r="ACI43" s="180"/>
      <c r="ACJ43" s="180"/>
      <c r="ACK43" s="180"/>
      <c r="ACL43" s="180"/>
      <c r="ACM43" s="180"/>
      <c r="ACN43" s="180"/>
      <c r="ACO43" s="180"/>
      <c r="ACP43" s="180"/>
      <c r="ACQ43" s="180"/>
      <c r="ACR43" s="180"/>
      <c r="ACS43" s="180"/>
      <c r="ACT43" s="180"/>
      <c r="ACU43" s="180"/>
      <c r="ACV43" s="180"/>
      <c r="ACW43" s="180"/>
      <c r="ACX43" s="180"/>
      <c r="ACY43" s="180"/>
      <c r="ACZ43" s="180"/>
      <c r="ADA43" s="180"/>
      <c r="ADB43" s="180"/>
      <c r="ADC43" s="180"/>
      <c r="ADD43" s="180"/>
      <c r="ADE43" s="180"/>
      <c r="ADF43" s="180"/>
      <c r="ADG43" s="180"/>
      <c r="ADH43" s="180"/>
      <c r="ADI43" s="180"/>
      <c r="ADJ43" s="180"/>
      <c r="ADK43" s="180"/>
      <c r="ADL43" s="180"/>
      <c r="ADM43" s="180"/>
      <c r="ADN43" s="180"/>
      <c r="ADO43" s="180"/>
      <c r="ADP43" s="180"/>
      <c r="ADQ43" s="180"/>
      <c r="ADR43" s="180"/>
      <c r="ADS43" s="180"/>
      <c r="ADT43" s="180"/>
      <c r="ADU43" s="180"/>
      <c r="ADV43" s="180"/>
      <c r="ADW43" s="180"/>
      <c r="ADX43" s="180"/>
      <c r="ADY43" s="180"/>
      <c r="ADZ43" s="180"/>
      <c r="AEA43" s="180"/>
      <c r="AEB43" s="180"/>
      <c r="AEC43" s="180"/>
      <c r="AED43" s="180"/>
      <c r="AEE43" s="180"/>
      <c r="AEF43" s="180"/>
      <c r="AEG43" s="180"/>
      <c r="AEH43" s="180"/>
      <c r="AEI43" s="180"/>
      <c r="AEJ43" s="180"/>
      <c r="AEK43" s="180"/>
      <c r="AEL43" s="180"/>
      <c r="AEM43" s="180"/>
      <c r="AEN43" s="180"/>
      <c r="AEO43" s="180"/>
      <c r="AEP43" s="180"/>
      <c r="AEQ43" s="180"/>
      <c r="AER43" s="180"/>
      <c r="AES43" s="180"/>
      <c r="AET43" s="180"/>
      <c r="AEU43" s="180"/>
      <c r="AEV43" s="180"/>
      <c r="AEW43" s="180"/>
      <c r="AEX43" s="180"/>
      <c r="AEY43" s="180"/>
      <c r="AEZ43" s="180"/>
      <c r="AFA43" s="180"/>
      <c r="AFB43" s="180"/>
      <c r="AFC43" s="180"/>
      <c r="AFD43" s="180"/>
      <c r="AFE43" s="180"/>
      <c r="AFF43" s="180"/>
      <c r="AFG43" s="180"/>
      <c r="AFH43" s="180"/>
      <c r="AFI43" s="180"/>
      <c r="AFJ43" s="180"/>
      <c r="AFK43" s="180"/>
      <c r="AFL43" s="180"/>
      <c r="AFM43" s="180"/>
      <c r="AFN43" s="180"/>
      <c r="AFO43" s="180"/>
      <c r="AFP43" s="180"/>
      <c r="AFQ43" s="180"/>
      <c r="AFR43" s="180"/>
      <c r="AFS43" s="180"/>
      <c r="AFT43" s="180"/>
      <c r="AFU43" s="180"/>
      <c r="AFV43" s="180"/>
      <c r="AFW43" s="180"/>
      <c r="AFX43" s="180"/>
      <c r="AFY43" s="180"/>
      <c r="AFZ43" s="180"/>
      <c r="AGA43" s="180"/>
      <c r="AGB43" s="180"/>
      <c r="AGC43" s="180"/>
      <c r="AGD43" s="180"/>
      <c r="AGE43" s="180"/>
      <c r="AGF43" s="180"/>
      <c r="AGG43" s="180"/>
      <c r="AGH43" s="180"/>
      <c r="AGI43" s="180"/>
      <c r="AGJ43" s="180"/>
      <c r="AGK43" s="180"/>
      <c r="AGL43" s="180"/>
      <c r="AGM43" s="180"/>
      <c r="AGN43" s="180"/>
      <c r="AGO43" s="180"/>
      <c r="AGP43" s="180"/>
      <c r="AGQ43" s="180"/>
      <c r="AGR43" s="180"/>
      <c r="AGS43" s="180"/>
      <c r="AGT43" s="180"/>
      <c r="AGU43" s="180"/>
      <c r="AGV43" s="180"/>
      <c r="AGW43" s="180"/>
      <c r="AGX43" s="180"/>
      <c r="AGY43" s="180"/>
      <c r="AGZ43" s="180"/>
      <c r="AHA43" s="180"/>
      <c r="AHB43" s="180"/>
      <c r="AHC43" s="180"/>
      <c r="AHD43" s="180"/>
      <c r="AHE43" s="180"/>
      <c r="AHF43" s="180"/>
      <c r="AHG43" s="180"/>
      <c r="AHH43" s="180"/>
      <c r="AHI43" s="180"/>
      <c r="AHJ43" s="180"/>
      <c r="AHK43" s="180"/>
      <c r="AHL43" s="180"/>
      <c r="AHM43" s="180"/>
      <c r="AHN43" s="180"/>
      <c r="AHO43" s="180"/>
      <c r="AHP43" s="180"/>
      <c r="AHQ43" s="180"/>
      <c r="AHR43" s="180"/>
      <c r="AHS43" s="180"/>
      <c r="AHT43" s="180"/>
      <c r="AHU43" s="180"/>
      <c r="AHV43" s="180"/>
      <c r="AHW43" s="180"/>
      <c r="AHX43" s="180"/>
      <c r="AHY43" s="180"/>
      <c r="AHZ43" s="180"/>
      <c r="AIA43" s="180"/>
      <c r="AIB43" s="180"/>
      <c r="AIC43" s="180"/>
      <c r="AID43" s="180"/>
      <c r="AIE43" s="180"/>
      <c r="AIF43" s="180"/>
      <c r="AIG43" s="180"/>
      <c r="AIH43" s="180"/>
      <c r="AII43" s="180"/>
      <c r="AIJ43" s="180"/>
      <c r="AIK43" s="180"/>
      <c r="AIL43" s="180"/>
      <c r="AIM43" s="180"/>
      <c r="AIN43" s="180"/>
      <c r="AIO43" s="180"/>
      <c r="AIP43" s="180"/>
      <c r="AIQ43" s="180"/>
      <c r="AIR43" s="180"/>
      <c r="AIS43" s="180"/>
      <c r="AIT43" s="180"/>
      <c r="AIU43" s="180"/>
      <c r="AIV43" s="180"/>
      <c r="AIW43" s="180"/>
      <c r="AIX43" s="180"/>
      <c r="AIY43" s="180"/>
      <c r="AIZ43" s="180"/>
      <c r="AJA43" s="180"/>
      <c r="AJB43" s="180"/>
      <c r="AJC43" s="180"/>
      <c r="AJD43" s="180"/>
      <c r="AJE43" s="180"/>
      <c r="AJF43" s="180"/>
      <c r="AJG43" s="180"/>
      <c r="AJH43" s="180"/>
      <c r="AJI43" s="180"/>
      <c r="AJJ43" s="180"/>
      <c r="AJK43" s="180"/>
      <c r="AJL43" s="180"/>
      <c r="AJM43" s="180"/>
      <c r="AJN43" s="180"/>
      <c r="AJO43" s="180"/>
      <c r="AJP43" s="180"/>
      <c r="AJQ43" s="180"/>
      <c r="AJR43" s="180"/>
      <c r="AJS43" s="180"/>
      <c r="AJT43" s="180"/>
      <c r="AJU43" s="180"/>
      <c r="AJV43" s="180"/>
      <c r="AJW43" s="180"/>
      <c r="AJX43" s="180"/>
      <c r="AJY43" s="180"/>
      <c r="AJZ43" s="180"/>
      <c r="AKA43" s="180"/>
      <c r="AKB43" s="180"/>
      <c r="AKC43" s="180"/>
      <c r="AKD43" s="180"/>
      <c r="AKE43" s="180"/>
      <c r="AKF43" s="180"/>
      <c r="AKG43" s="180"/>
      <c r="AKH43" s="180"/>
      <c r="AKI43" s="180"/>
      <c r="AKJ43" s="180"/>
      <c r="AKK43" s="180"/>
      <c r="AKL43" s="180"/>
      <c r="AKM43" s="180"/>
      <c r="AKN43" s="180"/>
      <c r="AKO43" s="180"/>
      <c r="AKP43" s="180"/>
      <c r="AKQ43" s="180"/>
      <c r="AKR43" s="180"/>
      <c r="AKS43" s="180"/>
      <c r="AKT43" s="180"/>
      <c r="AKU43" s="180"/>
      <c r="AKV43" s="180"/>
      <c r="AKW43" s="180"/>
      <c r="AKX43" s="180"/>
      <c r="AKY43" s="180"/>
      <c r="AKZ43" s="180"/>
      <c r="ALA43" s="180"/>
      <c r="ALB43" s="180"/>
      <c r="ALC43" s="180"/>
      <c r="ALD43" s="180"/>
      <c r="ALE43" s="180"/>
      <c r="ALF43" s="180"/>
      <c r="ALG43" s="180"/>
      <c r="ALH43" s="180"/>
      <c r="ALI43" s="180"/>
      <c r="ALJ43" s="180"/>
      <c r="ALK43" s="180"/>
      <c r="ALL43" s="180"/>
      <c r="ALM43" s="180"/>
      <c r="ALN43" s="180"/>
      <c r="ALO43" s="180"/>
      <c r="ALP43" s="180"/>
      <c r="ALQ43" s="180"/>
      <c r="ALR43" s="180"/>
      <c r="ALS43" s="180"/>
      <c r="ALT43" s="180"/>
      <c r="ALU43" s="180"/>
      <c r="ALV43" s="180"/>
      <c r="ALW43" s="180"/>
      <c r="ALX43" s="180"/>
      <c r="ALY43" s="180"/>
      <c r="ALZ43" s="180"/>
      <c r="AMA43" s="180"/>
      <c r="AMB43" s="180"/>
      <c r="AMC43" s="180"/>
      <c r="AMD43" s="180"/>
      <c r="AME43" s="180"/>
      <c r="AMF43" s="180"/>
      <c r="AMG43" s="180"/>
      <c r="AMH43" s="180"/>
      <c r="AMI43" s="180"/>
      <c r="AMJ43" s="180"/>
      <c r="AMK43" s="180"/>
      <c r="AML43" s="180"/>
      <c r="AMM43" s="180"/>
      <c r="AMN43" s="180"/>
      <c r="AMO43" s="180"/>
      <c r="AMP43" s="180"/>
      <c r="AMQ43" s="180"/>
      <c r="AMR43" s="180"/>
      <c r="AMS43" s="180"/>
      <c r="AMT43" s="180"/>
      <c r="AMU43" s="180"/>
      <c r="AMV43" s="180"/>
      <c r="AMW43" s="180"/>
      <c r="AMX43" s="180"/>
      <c r="AMY43" s="180"/>
      <c r="AMZ43" s="180"/>
      <c r="ANA43" s="180"/>
      <c r="ANB43" s="180"/>
      <c r="ANC43" s="180"/>
      <c r="AND43" s="180"/>
      <c r="ANE43" s="180"/>
      <c r="ANF43" s="180"/>
      <c r="ANG43" s="180"/>
      <c r="ANH43" s="180"/>
      <c r="ANI43" s="180"/>
      <c r="ANJ43" s="180"/>
      <c r="ANK43" s="180"/>
      <c r="ANL43" s="180"/>
      <c r="ANM43" s="180"/>
      <c r="ANN43" s="180"/>
      <c r="ANO43" s="180"/>
      <c r="ANP43" s="180"/>
      <c r="ANQ43" s="180"/>
      <c r="ANR43" s="180"/>
      <c r="ANS43" s="180"/>
      <c r="ANT43" s="180"/>
      <c r="ANU43" s="180"/>
      <c r="ANV43" s="180"/>
      <c r="ANW43" s="180"/>
      <c r="ANX43" s="180"/>
      <c r="ANY43" s="180"/>
      <c r="ANZ43" s="180"/>
      <c r="AOA43" s="180"/>
      <c r="AOB43" s="180"/>
      <c r="AOC43" s="180"/>
      <c r="AOD43" s="180"/>
      <c r="AOE43" s="180"/>
      <c r="AOF43" s="180"/>
      <c r="AOG43" s="180"/>
      <c r="AOH43" s="180"/>
      <c r="AOI43" s="180"/>
      <c r="AOJ43" s="180"/>
      <c r="AOK43" s="180"/>
      <c r="AOL43" s="180"/>
      <c r="AOM43" s="180"/>
      <c r="AON43" s="180"/>
      <c r="AOO43" s="180"/>
      <c r="AOP43" s="180"/>
      <c r="AOQ43" s="180"/>
      <c r="AOR43" s="180"/>
      <c r="AOS43" s="180"/>
      <c r="AOT43" s="180"/>
      <c r="AOU43" s="180"/>
      <c r="AOV43" s="180"/>
      <c r="AOW43" s="180"/>
      <c r="AOX43" s="180"/>
      <c r="AOY43" s="180"/>
      <c r="AOZ43" s="180"/>
      <c r="APA43" s="180"/>
      <c r="APB43" s="180"/>
      <c r="APC43" s="180"/>
      <c r="APD43" s="180"/>
      <c r="APE43" s="180"/>
      <c r="APF43" s="180"/>
      <c r="APG43" s="180"/>
      <c r="APH43" s="180"/>
      <c r="API43" s="180"/>
      <c r="APJ43" s="180"/>
      <c r="APK43" s="180"/>
      <c r="APL43" s="180"/>
      <c r="APM43" s="180"/>
      <c r="APN43" s="180"/>
      <c r="APO43" s="180"/>
      <c r="APP43" s="180"/>
      <c r="APQ43" s="180"/>
      <c r="APR43" s="180"/>
      <c r="APS43" s="180"/>
      <c r="APT43" s="180"/>
      <c r="APU43" s="180"/>
      <c r="APV43" s="180"/>
      <c r="APW43" s="180"/>
      <c r="APX43" s="180"/>
      <c r="APY43" s="180"/>
      <c r="APZ43" s="180"/>
      <c r="AQA43" s="180"/>
      <c r="AQB43" s="180"/>
      <c r="AQC43" s="180"/>
      <c r="AQD43" s="180"/>
      <c r="AQE43" s="180"/>
      <c r="AQF43" s="180"/>
      <c r="AQG43" s="180"/>
      <c r="AQH43" s="180"/>
      <c r="AQI43" s="180"/>
      <c r="AQJ43" s="180"/>
      <c r="AQK43" s="180"/>
      <c r="AQL43" s="180"/>
      <c r="AQM43" s="180"/>
      <c r="AQN43" s="180"/>
      <c r="AQO43" s="180"/>
      <c r="AQP43" s="180"/>
      <c r="AQQ43" s="180"/>
      <c r="AQR43" s="180"/>
      <c r="AQS43" s="180"/>
      <c r="AQT43" s="180"/>
      <c r="AQU43" s="180"/>
      <c r="AQV43" s="180"/>
      <c r="AQW43" s="180"/>
      <c r="AQX43" s="180"/>
      <c r="AQY43" s="180"/>
      <c r="AQZ43" s="180"/>
      <c r="ARA43" s="180"/>
      <c r="ARB43" s="180"/>
      <c r="ARC43" s="180"/>
      <c r="ARD43" s="180"/>
      <c r="ARE43" s="180"/>
      <c r="ARF43" s="180"/>
      <c r="ARG43" s="180"/>
      <c r="ARH43" s="180"/>
      <c r="ARI43" s="180"/>
      <c r="ARJ43" s="180"/>
      <c r="ARK43" s="180"/>
      <c r="ARL43" s="180"/>
      <c r="ARM43" s="180"/>
      <c r="ARN43" s="180"/>
      <c r="ARO43" s="180"/>
      <c r="ARP43" s="180"/>
      <c r="ARQ43" s="180"/>
      <c r="ARR43" s="180"/>
      <c r="ARS43" s="180"/>
      <c r="ART43" s="180"/>
      <c r="ARU43" s="180"/>
      <c r="ARV43" s="180"/>
      <c r="ARW43" s="180"/>
      <c r="ARX43" s="180"/>
      <c r="ARY43" s="180"/>
      <c r="ARZ43" s="180"/>
      <c r="ASA43" s="180"/>
      <c r="ASB43" s="180"/>
      <c r="ASC43" s="180"/>
      <c r="ASD43" s="180"/>
      <c r="ASE43" s="180"/>
      <c r="ASF43" s="180"/>
      <c r="ASG43" s="180"/>
      <c r="ASH43" s="180"/>
      <c r="ASI43" s="180"/>
      <c r="ASJ43" s="180"/>
      <c r="ASK43" s="180"/>
      <c r="ASL43" s="180"/>
      <c r="ASM43" s="180"/>
      <c r="ASN43" s="180"/>
      <c r="ASO43" s="180"/>
      <c r="ASP43" s="180"/>
      <c r="ASQ43" s="180"/>
      <c r="ASR43" s="180"/>
      <c r="ASS43" s="180"/>
      <c r="AST43" s="180"/>
      <c r="ASU43" s="180"/>
      <c r="ASV43" s="180"/>
      <c r="ASW43" s="180"/>
      <c r="ASX43" s="180"/>
      <c r="ASY43" s="180"/>
      <c r="ASZ43" s="180"/>
      <c r="ATA43" s="180"/>
      <c r="ATB43" s="180"/>
      <c r="ATC43" s="180"/>
      <c r="ATD43" s="180"/>
      <c r="ATE43" s="180"/>
      <c r="ATF43" s="180"/>
      <c r="ATG43" s="180"/>
      <c r="ATH43" s="180"/>
      <c r="ATI43" s="180"/>
      <c r="ATJ43" s="180"/>
      <c r="ATK43" s="180"/>
      <c r="ATL43" s="180"/>
      <c r="ATM43" s="180"/>
      <c r="ATN43" s="180"/>
      <c r="ATO43" s="180"/>
      <c r="ATP43" s="180"/>
      <c r="ATQ43" s="180"/>
      <c r="ATR43" s="180"/>
      <c r="ATS43" s="180"/>
      <c r="ATT43" s="180"/>
      <c r="ATU43" s="180"/>
      <c r="ATV43" s="180"/>
      <c r="ATW43" s="180"/>
      <c r="ATX43" s="180"/>
      <c r="ATY43" s="180"/>
      <c r="ATZ43" s="180"/>
      <c r="AUA43" s="180"/>
      <c r="AUB43" s="180"/>
      <c r="AUC43" s="180"/>
      <c r="AUD43" s="180"/>
      <c r="AUE43" s="180"/>
      <c r="AUF43" s="180"/>
      <c r="AUG43" s="180"/>
      <c r="AUH43" s="180"/>
      <c r="AUI43" s="180"/>
      <c r="AUJ43" s="180"/>
      <c r="AUK43" s="180"/>
      <c r="AUL43" s="180"/>
      <c r="AUM43" s="180"/>
      <c r="AUN43" s="180"/>
      <c r="AUO43" s="180"/>
      <c r="AUP43" s="180"/>
      <c r="AUQ43" s="180"/>
      <c r="AUR43" s="180"/>
      <c r="AUS43" s="180"/>
      <c r="AUT43" s="180"/>
      <c r="AUU43" s="180"/>
      <c r="AUV43" s="180"/>
      <c r="AUW43" s="180"/>
      <c r="AUX43" s="180"/>
      <c r="AUY43" s="180"/>
      <c r="AUZ43" s="180"/>
      <c r="AVA43" s="180"/>
      <c r="AVB43" s="180"/>
      <c r="AVC43" s="180"/>
      <c r="AVD43" s="180"/>
      <c r="AVE43" s="180"/>
      <c r="AVF43" s="180"/>
      <c r="AVG43" s="180"/>
      <c r="AVH43" s="180"/>
      <c r="AVI43" s="180"/>
      <c r="AVJ43" s="180"/>
      <c r="AVK43" s="180"/>
      <c r="AVL43" s="180"/>
      <c r="AVM43" s="180"/>
      <c r="AVN43" s="180"/>
      <c r="AVO43" s="180"/>
      <c r="AVP43" s="180"/>
      <c r="AVQ43" s="180"/>
      <c r="AVR43" s="180"/>
      <c r="AVS43" s="180"/>
      <c r="AVT43" s="180"/>
      <c r="AVU43" s="180"/>
      <c r="AVV43" s="180"/>
      <c r="AVW43" s="180"/>
      <c r="AVX43" s="180"/>
      <c r="AVY43" s="180"/>
      <c r="AVZ43" s="180"/>
      <c r="AWA43" s="180"/>
      <c r="AWB43" s="180"/>
      <c r="AWC43" s="180"/>
      <c r="AWD43" s="180"/>
      <c r="AWE43" s="180"/>
      <c r="AWF43" s="180"/>
      <c r="AWG43" s="180"/>
      <c r="AWH43" s="180"/>
      <c r="AWI43" s="180"/>
      <c r="AWJ43" s="180"/>
      <c r="AWK43" s="180"/>
      <c r="AWL43" s="180"/>
      <c r="AWM43" s="180"/>
      <c r="AWN43" s="180"/>
      <c r="AWO43" s="180"/>
      <c r="AWP43" s="180"/>
      <c r="AWQ43" s="180"/>
      <c r="AWR43" s="180"/>
      <c r="AWS43" s="180"/>
      <c r="AWT43" s="180"/>
      <c r="AWU43" s="180"/>
      <c r="AWV43" s="180"/>
      <c r="AWW43" s="180"/>
      <c r="AWX43" s="180"/>
      <c r="AWY43" s="180"/>
      <c r="AWZ43" s="180"/>
      <c r="AXA43" s="180"/>
      <c r="AXB43" s="180"/>
      <c r="AXC43" s="180"/>
      <c r="AXD43" s="180"/>
      <c r="AXE43" s="180"/>
      <c r="AXF43" s="180"/>
      <c r="AXG43" s="180"/>
      <c r="AXH43" s="180"/>
      <c r="AXI43" s="180"/>
      <c r="AXJ43" s="180"/>
      <c r="AXK43" s="180"/>
      <c r="AXL43" s="180"/>
      <c r="AXM43" s="180"/>
      <c r="AXN43" s="180"/>
      <c r="AXO43" s="180"/>
      <c r="AXP43" s="180"/>
      <c r="AXQ43" s="180"/>
      <c r="AXR43" s="180"/>
      <c r="AXS43" s="180"/>
      <c r="AXT43" s="180"/>
      <c r="AXU43" s="180"/>
      <c r="AXV43" s="180"/>
      <c r="AXW43" s="180"/>
      <c r="AXX43" s="180"/>
      <c r="AXY43" s="180"/>
      <c r="AXZ43" s="180"/>
      <c r="AYA43" s="180"/>
      <c r="AYB43" s="180"/>
      <c r="AYC43" s="180"/>
      <c r="AYD43" s="180"/>
      <c r="AYE43" s="180"/>
      <c r="AYF43" s="180"/>
      <c r="AYG43" s="180"/>
      <c r="AYH43" s="180"/>
      <c r="AYI43" s="180"/>
      <c r="AYJ43" s="180"/>
      <c r="AYK43" s="180"/>
      <c r="AYL43" s="180"/>
      <c r="AYM43" s="180"/>
      <c r="AYN43" s="180"/>
      <c r="AYO43" s="180"/>
      <c r="AYP43" s="180"/>
      <c r="AYQ43" s="180"/>
      <c r="AYR43" s="180"/>
      <c r="AYS43" s="180"/>
      <c r="AYT43" s="180"/>
      <c r="AYU43" s="180"/>
      <c r="AYV43" s="180"/>
      <c r="AYW43" s="180"/>
      <c r="AYX43" s="180"/>
      <c r="AYY43" s="180"/>
      <c r="AYZ43" s="180"/>
      <c r="AZA43" s="180"/>
      <c r="AZB43" s="180"/>
      <c r="AZC43" s="180"/>
      <c r="AZD43" s="180"/>
      <c r="AZE43" s="180"/>
      <c r="AZF43" s="180"/>
      <c r="AZG43" s="180"/>
      <c r="AZH43" s="180"/>
      <c r="AZI43" s="180"/>
      <c r="AZJ43" s="180"/>
      <c r="AZK43" s="180"/>
      <c r="AZL43" s="180"/>
      <c r="AZM43" s="180"/>
      <c r="AZN43" s="180"/>
      <c r="AZO43" s="180"/>
      <c r="AZP43" s="180"/>
      <c r="AZQ43" s="180"/>
      <c r="AZR43" s="180"/>
      <c r="AZS43" s="180"/>
      <c r="AZT43" s="180"/>
      <c r="AZU43" s="180"/>
      <c r="AZV43" s="180"/>
      <c r="AZW43" s="180"/>
      <c r="AZX43" s="180"/>
      <c r="AZY43" s="180"/>
      <c r="AZZ43" s="180"/>
      <c r="BAA43" s="180"/>
      <c r="BAB43" s="180"/>
      <c r="BAC43" s="180"/>
      <c r="BAD43" s="180"/>
      <c r="BAE43" s="180"/>
      <c r="BAF43" s="180"/>
      <c r="BAG43" s="180"/>
      <c r="BAH43" s="180"/>
      <c r="BAI43" s="180"/>
      <c r="BAJ43" s="180"/>
      <c r="BAK43" s="180"/>
      <c r="BAL43" s="180"/>
      <c r="BAM43" s="180"/>
      <c r="BAN43" s="180"/>
      <c r="BAO43" s="180"/>
      <c r="BAP43" s="180"/>
      <c r="BAQ43" s="180"/>
      <c r="BAR43" s="180"/>
      <c r="BAS43" s="180"/>
      <c r="BAT43" s="180"/>
      <c r="BAU43" s="180"/>
      <c r="BAV43" s="180"/>
      <c r="BAW43" s="180"/>
      <c r="BAX43" s="180"/>
      <c r="BAY43" s="180"/>
      <c r="BAZ43" s="180"/>
      <c r="BBA43" s="180"/>
      <c r="BBB43" s="180"/>
      <c r="BBC43" s="180"/>
      <c r="BBD43" s="180"/>
      <c r="BBE43" s="180"/>
      <c r="BBF43" s="180"/>
      <c r="BBG43" s="180"/>
      <c r="BBH43" s="180"/>
      <c r="BBI43" s="180"/>
      <c r="BBJ43" s="180"/>
      <c r="BBK43" s="180"/>
      <c r="BBL43" s="180"/>
      <c r="BBM43" s="180"/>
      <c r="BBN43" s="180"/>
      <c r="BBO43" s="180"/>
      <c r="BBP43" s="180"/>
      <c r="BBQ43" s="180"/>
      <c r="BBR43" s="180"/>
      <c r="BBS43" s="180"/>
      <c r="BBT43" s="180"/>
      <c r="BBU43" s="180"/>
      <c r="BBV43" s="180"/>
      <c r="BBW43" s="180"/>
      <c r="BBX43" s="180"/>
      <c r="BBY43" s="180"/>
      <c r="BBZ43" s="180"/>
      <c r="BCA43" s="180"/>
      <c r="BCB43" s="180"/>
      <c r="BCC43" s="180"/>
      <c r="BCD43" s="180"/>
      <c r="BCE43" s="180"/>
      <c r="BCF43" s="180"/>
      <c r="BCG43" s="180"/>
      <c r="BCH43" s="180"/>
      <c r="BCI43" s="180"/>
      <c r="BCJ43" s="180"/>
      <c r="BCK43" s="180"/>
      <c r="BCL43" s="180"/>
      <c r="BCM43" s="180"/>
      <c r="BCN43" s="180"/>
      <c r="BCO43" s="180"/>
      <c r="BCP43" s="180"/>
      <c r="BCQ43" s="180"/>
      <c r="BCR43" s="180"/>
      <c r="BCS43" s="180"/>
      <c r="BCT43" s="180"/>
      <c r="BCU43" s="180"/>
      <c r="BCV43" s="180"/>
      <c r="BCW43" s="180"/>
      <c r="BCX43" s="180"/>
      <c r="BCY43" s="180"/>
      <c r="BCZ43" s="180"/>
      <c r="BDA43" s="180"/>
      <c r="BDB43" s="180"/>
      <c r="BDC43" s="180"/>
      <c r="BDD43" s="180"/>
      <c r="BDE43" s="180"/>
      <c r="BDF43" s="180"/>
      <c r="BDG43" s="180"/>
      <c r="BDH43" s="180"/>
      <c r="BDI43" s="180"/>
      <c r="BDJ43" s="180"/>
      <c r="BDK43" s="180"/>
      <c r="BDL43" s="180"/>
      <c r="BDM43" s="180"/>
      <c r="BDN43" s="180"/>
      <c r="BDO43" s="180"/>
      <c r="BDP43" s="180"/>
      <c r="BDQ43" s="180"/>
      <c r="BDR43" s="180"/>
      <c r="BDS43" s="180"/>
      <c r="BDT43" s="180"/>
      <c r="BDU43" s="180"/>
      <c r="BDV43" s="180"/>
      <c r="BDW43" s="180"/>
      <c r="BDX43" s="180"/>
      <c r="BDY43" s="180"/>
      <c r="BDZ43" s="180"/>
      <c r="BEA43" s="180"/>
      <c r="BEB43" s="180"/>
      <c r="BEC43" s="180"/>
      <c r="BED43" s="180"/>
      <c r="BEE43" s="180"/>
      <c r="BEF43" s="180"/>
      <c r="BEG43" s="180"/>
      <c r="BEH43" s="180"/>
      <c r="BEI43" s="180"/>
      <c r="BEJ43" s="180"/>
      <c r="BEK43" s="180"/>
      <c r="BEL43" s="180"/>
      <c r="BEM43" s="180"/>
      <c r="BEN43" s="180"/>
      <c r="BEO43" s="180"/>
      <c r="BEP43" s="180"/>
      <c r="BEQ43" s="180"/>
      <c r="BER43" s="180"/>
      <c r="BES43" s="180"/>
      <c r="BET43" s="180"/>
      <c r="BEU43" s="180"/>
      <c r="BEV43" s="180"/>
      <c r="BEW43" s="180"/>
      <c r="BEX43" s="180"/>
      <c r="BEY43" s="180"/>
      <c r="BEZ43" s="180"/>
      <c r="BFA43" s="180"/>
      <c r="BFB43" s="180"/>
      <c r="BFC43" s="180"/>
      <c r="BFD43" s="180"/>
      <c r="BFE43" s="180"/>
      <c r="BFF43" s="180"/>
      <c r="BFG43" s="180"/>
      <c r="BFH43" s="180"/>
      <c r="BFI43" s="180"/>
      <c r="BFJ43" s="180"/>
      <c r="BFK43" s="180"/>
      <c r="BFL43" s="180"/>
      <c r="BFM43" s="180"/>
      <c r="BFN43" s="180"/>
      <c r="BFO43" s="180"/>
      <c r="BFP43" s="180"/>
      <c r="BFQ43" s="180"/>
      <c r="BFR43" s="180"/>
      <c r="BFS43" s="180"/>
      <c r="BFT43" s="180"/>
      <c r="BFU43" s="180"/>
      <c r="BFV43" s="180"/>
      <c r="BFW43" s="180"/>
      <c r="BFX43" s="180"/>
      <c r="BFY43" s="180"/>
      <c r="BFZ43" s="180"/>
      <c r="BGA43" s="180"/>
      <c r="BGB43" s="180"/>
      <c r="BGC43" s="180"/>
      <c r="BGD43" s="180"/>
      <c r="BGE43" s="180"/>
      <c r="BGF43" s="180"/>
      <c r="BGG43" s="180"/>
      <c r="BGH43" s="180"/>
      <c r="BGI43" s="180"/>
      <c r="BGJ43" s="180"/>
      <c r="BGK43" s="180"/>
      <c r="BGL43" s="180"/>
      <c r="BGM43" s="180"/>
      <c r="BGN43" s="180"/>
      <c r="BGO43" s="180"/>
      <c r="BGP43" s="180"/>
      <c r="BGQ43" s="180"/>
      <c r="BGR43" s="180"/>
      <c r="BGS43" s="180"/>
      <c r="BGT43" s="180"/>
      <c r="BGU43" s="180"/>
      <c r="BGV43" s="180"/>
      <c r="BGW43" s="180"/>
      <c r="BGX43" s="180"/>
      <c r="BGY43" s="180"/>
      <c r="BGZ43" s="180"/>
      <c r="BHA43" s="180"/>
      <c r="BHB43" s="180"/>
      <c r="BHC43" s="180"/>
      <c r="BHD43" s="180"/>
      <c r="BHE43" s="180"/>
      <c r="BHF43" s="180"/>
      <c r="BHG43" s="180"/>
      <c r="BHH43" s="180"/>
      <c r="BHI43" s="180"/>
      <c r="BHJ43" s="180"/>
      <c r="BHK43" s="180"/>
      <c r="BHL43" s="180"/>
      <c r="BHM43" s="180"/>
      <c r="BHN43" s="180"/>
      <c r="BHO43" s="180"/>
      <c r="BHP43" s="180"/>
      <c r="BHQ43" s="180"/>
      <c r="BHR43" s="180"/>
      <c r="BHS43" s="180"/>
      <c r="BHT43" s="180"/>
      <c r="BHU43" s="180"/>
      <c r="BHV43" s="180"/>
      <c r="BHW43" s="180"/>
      <c r="BHX43" s="180"/>
      <c r="BHY43" s="180"/>
      <c r="BHZ43" s="180"/>
      <c r="BIA43" s="180"/>
      <c r="BIB43" s="180"/>
      <c r="BIC43" s="180"/>
      <c r="BID43" s="180"/>
      <c r="BIE43" s="180"/>
      <c r="BIF43" s="180"/>
      <c r="BIG43" s="180"/>
      <c r="BIH43" s="180"/>
      <c r="BII43" s="180"/>
      <c r="BIJ43" s="180"/>
      <c r="BIK43" s="180"/>
      <c r="BIL43" s="180"/>
      <c r="BIM43" s="180"/>
      <c r="BIN43" s="180"/>
      <c r="BIO43" s="180"/>
      <c r="BIP43" s="180"/>
      <c r="BIQ43" s="180"/>
      <c r="BIR43" s="180"/>
      <c r="BIS43" s="180"/>
      <c r="BIT43" s="180"/>
      <c r="BIU43" s="180"/>
      <c r="BIV43" s="180"/>
      <c r="BIW43" s="180"/>
      <c r="BIX43" s="180"/>
      <c r="BIY43" s="180"/>
      <c r="BIZ43" s="180"/>
      <c r="BJA43" s="180"/>
      <c r="BJB43" s="180"/>
      <c r="BJC43" s="180"/>
      <c r="BJD43" s="180"/>
      <c r="BJE43" s="180"/>
      <c r="BJF43" s="180"/>
      <c r="BJG43" s="180"/>
      <c r="BJH43" s="180"/>
      <c r="BJI43" s="180"/>
      <c r="BJJ43" s="180"/>
      <c r="BJK43" s="180"/>
      <c r="BJL43" s="180"/>
      <c r="BJM43" s="180"/>
      <c r="BJN43" s="180"/>
      <c r="BJO43" s="180"/>
      <c r="BJP43" s="180"/>
      <c r="BJQ43" s="180"/>
      <c r="BJR43" s="180"/>
      <c r="BJS43" s="180"/>
      <c r="BJT43" s="180"/>
      <c r="BJU43" s="180"/>
      <c r="BJV43" s="180"/>
      <c r="BJW43" s="180"/>
      <c r="BJX43" s="180"/>
      <c r="BJY43" s="180"/>
      <c r="BJZ43" s="180"/>
      <c r="BKA43" s="180"/>
      <c r="BKB43" s="180"/>
      <c r="BKC43" s="180"/>
      <c r="BKD43" s="180"/>
      <c r="BKE43" s="180"/>
      <c r="BKF43" s="180"/>
      <c r="BKG43" s="180"/>
      <c r="BKH43" s="180"/>
      <c r="BKI43" s="180"/>
      <c r="BKJ43" s="180"/>
      <c r="BKK43" s="180"/>
      <c r="BKL43" s="180"/>
      <c r="BKM43" s="180"/>
      <c r="BKN43" s="180"/>
      <c r="BKO43" s="180"/>
      <c r="BKP43" s="180"/>
      <c r="BKQ43" s="180"/>
      <c r="BKR43" s="180"/>
      <c r="BKS43" s="180"/>
      <c r="BKT43" s="180"/>
      <c r="BKU43" s="180"/>
      <c r="BKV43" s="180"/>
      <c r="BKW43" s="180"/>
      <c r="BKX43" s="180"/>
      <c r="BKY43" s="180"/>
      <c r="BKZ43" s="180"/>
      <c r="BLA43" s="180"/>
      <c r="BLB43" s="180"/>
      <c r="BLC43" s="180"/>
      <c r="BLD43" s="180"/>
      <c r="BLE43" s="180"/>
      <c r="BLF43" s="180"/>
      <c r="BLG43" s="180"/>
      <c r="BLH43" s="180"/>
      <c r="BLI43" s="180"/>
      <c r="BLJ43" s="180"/>
      <c r="BLK43" s="180"/>
      <c r="BLL43" s="180"/>
      <c r="BLM43" s="180"/>
      <c r="BLN43" s="180"/>
      <c r="BLO43" s="180"/>
      <c r="BLP43" s="180"/>
      <c r="BLQ43" s="180"/>
      <c r="BLR43" s="180"/>
      <c r="BLS43" s="180"/>
      <c r="BLT43" s="180"/>
      <c r="BLU43" s="180"/>
      <c r="BLV43" s="180"/>
      <c r="BLW43" s="180"/>
      <c r="BLX43" s="180"/>
      <c r="BLY43" s="180"/>
      <c r="BLZ43" s="180"/>
      <c r="BMA43" s="180"/>
      <c r="BMB43" s="180"/>
      <c r="BMC43" s="180"/>
      <c r="BMD43" s="180"/>
      <c r="BME43" s="180"/>
      <c r="BMF43" s="180"/>
      <c r="BMG43" s="180"/>
      <c r="BMH43" s="180"/>
      <c r="BMI43" s="180"/>
      <c r="BMJ43" s="180"/>
      <c r="BMK43" s="180"/>
      <c r="BML43" s="180"/>
      <c r="BMM43" s="180"/>
      <c r="BMN43" s="180"/>
      <c r="BMO43" s="180"/>
      <c r="BMP43" s="180"/>
      <c r="BMQ43" s="180"/>
      <c r="BMR43" s="180"/>
      <c r="BMS43" s="180"/>
      <c r="BMT43" s="180"/>
      <c r="BMU43" s="180"/>
      <c r="BMV43" s="180"/>
      <c r="BMW43" s="180"/>
      <c r="BMX43" s="180"/>
      <c r="BMY43" s="180"/>
      <c r="BMZ43" s="180"/>
      <c r="BNA43" s="180"/>
      <c r="BNB43" s="180"/>
      <c r="BNC43" s="180"/>
      <c r="BND43" s="180"/>
      <c r="BNE43" s="180"/>
      <c r="BNF43" s="180"/>
      <c r="BNG43" s="180"/>
      <c r="BNH43" s="180"/>
      <c r="BNI43" s="180"/>
      <c r="BNJ43" s="180"/>
      <c r="BNK43" s="180"/>
      <c r="BNL43" s="180"/>
      <c r="BNM43" s="180"/>
      <c r="BNN43" s="180"/>
      <c r="BNO43" s="180"/>
      <c r="BNP43" s="180"/>
      <c r="BNQ43" s="180"/>
      <c r="BNR43" s="180"/>
      <c r="BNS43" s="180"/>
      <c r="BNT43" s="180"/>
      <c r="BNU43" s="180"/>
      <c r="BNV43" s="180"/>
      <c r="BNW43" s="180"/>
      <c r="BNX43" s="180"/>
      <c r="BNY43" s="180"/>
      <c r="BNZ43" s="180"/>
      <c r="BOA43" s="180"/>
      <c r="BOB43" s="180"/>
      <c r="BOC43" s="180"/>
      <c r="BOD43" s="180"/>
      <c r="BOE43" s="180"/>
      <c r="BOF43" s="180"/>
      <c r="BOG43" s="180"/>
      <c r="BOH43" s="180"/>
      <c r="BOI43" s="180"/>
      <c r="BOJ43" s="180"/>
      <c r="BOK43" s="180"/>
      <c r="BOL43" s="180"/>
      <c r="BOM43" s="180"/>
      <c r="BON43" s="180"/>
      <c r="BOO43" s="180"/>
      <c r="BOP43" s="180"/>
      <c r="BOQ43" s="180"/>
      <c r="BOR43" s="180"/>
      <c r="BOS43" s="180"/>
      <c r="BOT43" s="180"/>
      <c r="BOU43" s="180"/>
      <c r="BOV43" s="180"/>
      <c r="BOW43" s="180"/>
      <c r="BOX43" s="180"/>
      <c r="BOY43" s="180"/>
      <c r="BOZ43" s="180"/>
      <c r="BPA43" s="180"/>
      <c r="BPB43" s="180"/>
      <c r="BPC43" s="180"/>
      <c r="BPD43" s="180"/>
      <c r="BPE43" s="180"/>
      <c r="BPF43" s="180"/>
      <c r="BPG43" s="180"/>
      <c r="BPH43" s="180"/>
      <c r="BPI43" s="180"/>
      <c r="BPJ43" s="180"/>
      <c r="BPK43" s="180"/>
      <c r="BPL43" s="180"/>
      <c r="BPM43" s="180"/>
      <c r="BPN43" s="180"/>
      <c r="BPO43" s="180"/>
      <c r="BPP43" s="180"/>
      <c r="BPQ43" s="180"/>
      <c r="BPR43" s="180"/>
      <c r="BPS43" s="180"/>
      <c r="BPT43" s="180"/>
      <c r="BPU43" s="180"/>
      <c r="BPV43" s="180"/>
      <c r="BPW43" s="180"/>
      <c r="BPX43" s="180"/>
      <c r="BPY43" s="180"/>
      <c r="BPZ43" s="180"/>
      <c r="BQA43" s="180"/>
      <c r="BQB43" s="180"/>
      <c r="BQC43" s="180"/>
      <c r="BQD43" s="180"/>
      <c r="BQE43" s="180"/>
      <c r="BQF43" s="180"/>
      <c r="BQG43" s="180"/>
      <c r="BQH43" s="180"/>
      <c r="BQI43" s="180"/>
      <c r="BQJ43" s="180"/>
      <c r="BQK43" s="180"/>
      <c r="BQL43" s="180"/>
      <c r="BQM43" s="180"/>
      <c r="BQN43" s="180"/>
      <c r="BQO43" s="180"/>
      <c r="BQP43" s="180"/>
      <c r="BQQ43" s="180"/>
      <c r="BQR43" s="180"/>
      <c r="BQS43" s="180"/>
      <c r="BQT43" s="180"/>
      <c r="BQU43" s="180"/>
      <c r="BQV43" s="180"/>
      <c r="BQW43" s="180"/>
      <c r="BQX43" s="180"/>
      <c r="BQY43" s="180"/>
      <c r="BQZ43" s="180"/>
      <c r="BRA43" s="180"/>
      <c r="BRB43" s="180"/>
      <c r="BRC43" s="180"/>
      <c r="BRD43" s="180"/>
      <c r="BRE43" s="180"/>
      <c r="BRF43" s="180"/>
      <c r="BRG43" s="180"/>
      <c r="BRH43" s="180"/>
      <c r="BRI43" s="180"/>
      <c r="BRJ43" s="180"/>
      <c r="BRK43" s="180"/>
      <c r="BRL43" s="180"/>
      <c r="BRM43" s="180"/>
      <c r="BRN43" s="180"/>
      <c r="BRO43" s="180"/>
      <c r="BRP43" s="180"/>
      <c r="BRQ43" s="180"/>
      <c r="BRR43" s="180"/>
      <c r="BRS43" s="180"/>
      <c r="BRT43" s="180"/>
      <c r="BRU43" s="180"/>
      <c r="BRV43" s="180"/>
      <c r="BRW43" s="180"/>
      <c r="BRX43" s="180"/>
      <c r="BRY43" s="180"/>
      <c r="BRZ43" s="180"/>
      <c r="BSA43" s="180"/>
      <c r="BSB43" s="180"/>
      <c r="BSC43" s="180"/>
      <c r="BSD43" s="180"/>
      <c r="BSE43" s="180"/>
      <c r="BSF43" s="180"/>
      <c r="BSG43" s="180"/>
      <c r="BSH43" s="180"/>
      <c r="BSI43" s="180"/>
      <c r="BSJ43" s="180"/>
      <c r="BSK43" s="180"/>
      <c r="BSL43" s="180"/>
      <c r="BSM43" s="180"/>
      <c r="BSN43" s="180"/>
      <c r="BSO43" s="180"/>
      <c r="BSP43" s="180"/>
      <c r="BSQ43" s="180"/>
      <c r="BSR43" s="180"/>
      <c r="BSS43" s="180"/>
      <c r="BST43" s="180"/>
      <c r="BSU43" s="180"/>
      <c r="BSV43" s="180"/>
      <c r="BSW43" s="180"/>
      <c r="BSX43" s="180"/>
      <c r="BSY43" s="180"/>
      <c r="BSZ43" s="180"/>
      <c r="BTA43" s="180"/>
      <c r="BTB43" s="180"/>
      <c r="BTC43" s="180"/>
      <c r="BTD43" s="180"/>
      <c r="BTE43" s="180"/>
      <c r="BTF43" s="180"/>
      <c r="BTG43" s="180"/>
      <c r="BTH43" s="180"/>
      <c r="BTI43" s="180"/>
      <c r="BTJ43" s="180"/>
      <c r="BTK43" s="180"/>
      <c r="BTL43" s="180"/>
      <c r="BTM43" s="180"/>
      <c r="BTN43" s="180"/>
      <c r="BTO43" s="180"/>
      <c r="BTP43" s="180"/>
      <c r="BTQ43" s="180"/>
      <c r="BTR43" s="180"/>
      <c r="BTS43" s="180"/>
      <c r="BTT43" s="180"/>
      <c r="BTU43" s="180"/>
      <c r="BTV43" s="180"/>
      <c r="BTW43" s="180"/>
      <c r="BTX43" s="180"/>
      <c r="BTY43" s="180"/>
      <c r="BTZ43" s="180"/>
      <c r="BUA43" s="180"/>
      <c r="BUB43" s="180"/>
      <c r="BUC43" s="180"/>
      <c r="BUD43" s="180"/>
      <c r="BUE43" s="180"/>
      <c r="BUF43" s="180"/>
      <c r="BUG43" s="180"/>
      <c r="BUH43" s="180"/>
      <c r="BUI43" s="180"/>
      <c r="BUJ43" s="180"/>
      <c r="BUK43" s="180"/>
      <c r="BUL43" s="180"/>
      <c r="BUM43" s="180"/>
      <c r="BUN43" s="180"/>
      <c r="BUO43" s="180"/>
      <c r="BUP43" s="180"/>
      <c r="BUQ43" s="180"/>
      <c r="BUR43" s="180"/>
      <c r="BUS43" s="180"/>
      <c r="BUT43" s="180"/>
      <c r="BUU43" s="180"/>
      <c r="BUV43" s="180"/>
      <c r="BUW43" s="180"/>
      <c r="BUX43" s="180"/>
      <c r="BUY43" s="180"/>
      <c r="BUZ43" s="180"/>
      <c r="BVA43" s="180"/>
      <c r="BVB43" s="180"/>
      <c r="BVC43" s="180"/>
      <c r="BVD43" s="180"/>
      <c r="BVE43" s="180"/>
      <c r="BVF43" s="180"/>
      <c r="BVG43" s="180"/>
      <c r="BVH43" s="180"/>
      <c r="BVI43" s="180"/>
      <c r="BVJ43" s="180"/>
      <c r="BVK43" s="180"/>
      <c r="BVL43" s="180"/>
      <c r="BVM43" s="180"/>
      <c r="BVN43" s="180"/>
      <c r="BVO43" s="180"/>
      <c r="BVP43" s="180"/>
      <c r="BVQ43" s="180"/>
      <c r="BVR43" s="180"/>
      <c r="BVS43" s="180"/>
      <c r="BVT43" s="180"/>
      <c r="BVU43" s="180"/>
      <c r="BVV43" s="180"/>
      <c r="BVW43" s="180"/>
      <c r="BVX43" s="180"/>
      <c r="BVY43" s="180"/>
      <c r="BVZ43" s="180"/>
      <c r="BWA43" s="180"/>
      <c r="BWB43" s="180"/>
      <c r="BWC43" s="180"/>
      <c r="BWD43" s="180"/>
      <c r="BWE43" s="180"/>
      <c r="BWF43" s="180"/>
      <c r="BWG43" s="180"/>
      <c r="BWH43" s="180"/>
      <c r="BWI43" s="180"/>
      <c r="BWJ43" s="180"/>
      <c r="BWK43" s="180"/>
      <c r="BWL43" s="180"/>
      <c r="BWM43" s="180"/>
      <c r="BWN43" s="180"/>
      <c r="BWO43" s="180"/>
      <c r="BWP43" s="180"/>
      <c r="BWQ43" s="180"/>
      <c r="BWR43" s="180"/>
      <c r="BWS43" s="180"/>
      <c r="BWT43" s="180"/>
      <c r="BWU43" s="180"/>
      <c r="BWV43" s="180"/>
      <c r="BWW43" s="180"/>
      <c r="BWX43" s="180"/>
      <c r="BWY43" s="180"/>
      <c r="BWZ43" s="180"/>
      <c r="BXA43" s="180"/>
      <c r="BXB43" s="180"/>
      <c r="BXC43" s="180"/>
      <c r="BXD43" s="180"/>
      <c r="BXE43" s="180"/>
      <c r="BXF43" s="180"/>
      <c r="BXG43" s="180"/>
      <c r="BXH43" s="180"/>
      <c r="BXI43" s="180"/>
      <c r="BXJ43" s="180"/>
      <c r="BXK43" s="180"/>
      <c r="BXL43" s="180"/>
      <c r="BXM43" s="180"/>
      <c r="BXN43" s="180"/>
      <c r="BXO43" s="180"/>
      <c r="BXP43" s="180"/>
      <c r="BXQ43" s="180"/>
      <c r="BXR43" s="180"/>
      <c r="BXS43" s="180"/>
      <c r="BXT43" s="180"/>
      <c r="BXU43" s="180"/>
      <c r="BXV43" s="180"/>
      <c r="BXW43" s="180"/>
      <c r="BXX43" s="180"/>
      <c r="BXY43" s="180"/>
      <c r="BXZ43" s="180"/>
      <c r="BYA43" s="180"/>
      <c r="BYB43" s="180"/>
      <c r="BYC43" s="180"/>
      <c r="BYD43" s="180"/>
      <c r="BYE43" s="180"/>
      <c r="BYF43" s="180"/>
      <c r="BYG43" s="180"/>
      <c r="BYH43" s="180"/>
      <c r="BYI43" s="180"/>
      <c r="BYJ43" s="180"/>
      <c r="BYK43" s="180"/>
      <c r="BYL43" s="180"/>
      <c r="BYM43" s="180"/>
      <c r="BYN43" s="180"/>
      <c r="BYO43" s="180"/>
      <c r="BYP43" s="180"/>
      <c r="BYQ43" s="180"/>
      <c r="BYR43" s="180"/>
      <c r="BYS43" s="180"/>
      <c r="BYT43" s="180"/>
      <c r="BYU43" s="180"/>
      <c r="BYV43" s="180"/>
      <c r="BYW43" s="180"/>
      <c r="BYX43" s="180"/>
      <c r="BYY43" s="180"/>
      <c r="BYZ43" s="180"/>
      <c r="BZA43" s="180"/>
      <c r="BZB43" s="180"/>
      <c r="BZC43" s="180"/>
      <c r="BZD43" s="180"/>
      <c r="BZE43" s="180"/>
      <c r="BZF43" s="180"/>
      <c r="BZG43" s="180"/>
      <c r="BZH43" s="180"/>
      <c r="BZI43" s="180"/>
      <c r="BZJ43" s="180"/>
      <c r="BZK43" s="180"/>
      <c r="BZL43" s="180"/>
      <c r="BZM43" s="180"/>
      <c r="BZN43" s="180"/>
      <c r="BZO43" s="180"/>
      <c r="BZP43" s="180"/>
      <c r="BZQ43" s="180"/>
      <c r="BZR43" s="180"/>
      <c r="BZS43" s="180"/>
      <c r="BZT43" s="180"/>
      <c r="BZU43" s="180"/>
      <c r="BZV43" s="180"/>
      <c r="BZW43" s="180"/>
      <c r="BZX43" s="180"/>
      <c r="BZY43" s="180"/>
      <c r="BZZ43" s="180"/>
      <c r="CAA43" s="180"/>
      <c r="CAB43" s="180"/>
      <c r="CAC43" s="180"/>
      <c r="CAD43" s="180"/>
      <c r="CAE43" s="180"/>
      <c r="CAF43" s="180"/>
      <c r="CAG43" s="180"/>
      <c r="CAH43" s="180"/>
      <c r="CAI43" s="180"/>
      <c r="CAJ43" s="180"/>
      <c r="CAK43" s="180"/>
      <c r="CAL43" s="180"/>
      <c r="CAM43" s="180"/>
      <c r="CAN43" s="180"/>
      <c r="CAO43" s="180"/>
      <c r="CAP43" s="180"/>
      <c r="CAQ43" s="180"/>
      <c r="CAR43" s="180"/>
      <c r="CAS43" s="180"/>
      <c r="CAT43" s="180"/>
      <c r="CAU43" s="180"/>
      <c r="CAV43" s="180"/>
      <c r="CAW43" s="180"/>
      <c r="CAX43" s="180"/>
      <c r="CAY43" s="180"/>
      <c r="CAZ43" s="180"/>
      <c r="CBA43" s="180"/>
      <c r="CBB43" s="180"/>
      <c r="CBC43" s="180"/>
      <c r="CBD43" s="180"/>
      <c r="CBE43" s="180"/>
      <c r="CBF43" s="180"/>
      <c r="CBG43" s="180"/>
      <c r="CBH43" s="180"/>
      <c r="CBI43" s="180"/>
      <c r="CBJ43" s="180"/>
      <c r="CBK43" s="180"/>
      <c r="CBL43" s="180"/>
      <c r="CBM43" s="180"/>
      <c r="CBN43" s="180"/>
      <c r="CBO43" s="180"/>
      <c r="CBP43" s="180"/>
      <c r="CBQ43" s="180"/>
      <c r="CBR43" s="180"/>
      <c r="CBS43" s="180"/>
      <c r="CBT43" s="180"/>
      <c r="CBU43" s="180"/>
      <c r="CBV43" s="180"/>
      <c r="CBW43" s="180"/>
      <c r="CBX43" s="180"/>
      <c r="CBY43" s="180"/>
      <c r="CBZ43" s="180"/>
      <c r="CCA43" s="180"/>
      <c r="CCB43" s="180"/>
      <c r="CCC43" s="180"/>
      <c r="CCD43" s="180"/>
      <c r="CCE43" s="180"/>
      <c r="CCF43" s="180"/>
      <c r="CCG43" s="180"/>
      <c r="CCH43" s="180"/>
      <c r="CCI43" s="180"/>
      <c r="CCJ43" s="180"/>
      <c r="CCK43" s="180"/>
      <c r="CCL43" s="180"/>
      <c r="CCM43" s="180"/>
      <c r="CCN43" s="180"/>
      <c r="CCO43" s="180"/>
      <c r="CCP43" s="180"/>
      <c r="CCQ43" s="180"/>
      <c r="CCR43" s="180"/>
      <c r="CCS43" s="180"/>
      <c r="CCT43" s="180"/>
      <c r="CCU43" s="180"/>
      <c r="CCV43" s="180"/>
      <c r="CCW43" s="180"/>
      <c r="CCX43" s="180"/>
      <c r="CCY43" s="180"/>
      <c r="CCZ43" s="180"/>
      <c r="CDA43" s="180"/>
      <c r="CDB43" s="180"/>
      <c r="CDC43" s="180"/>
      <c r="CDD43" s="180"/>
      <c r="CDE43" s="180"/>
      <c r="CDF43" s="180"/>
      <c r="CDG43" s="180"/>
      <c r="CDH43" s="180"/>
      <c r="CDI43" s="180"/>
      <c r="CDJ43" s="180"/>
      <c r="CDK43" s="180"/>
      <c r="CDL43" s="180"/>
      <c r="CDM43" s="180"/>
      <c r="CDN43" s="180"/>
      <c r="CDO43" s="180"/>
      <c r="CDP43" s="180"/>
      <c r="CDQ43" s="180"/>
      <c r="CDR43" s="180"/>
      <c r="CDS43" s="180"/>
      <c r="CDT43" s="180"/>
      <c r="CDU43" s="180"/>
      <c r="CDV43" s="180"/>
      <c r="CDW43" s="180"/>
      <c r="CDX43" s="180"/>
      <c r="CDY43" s="180"/>
      <c r="CDZ43" s="180"/>
      <c r="CEA43" s="180"/>
      <c r="CEB43" s="180"/>
      <c r="CEC43" s="180"/>
      <c r="CED43" s="180"/>
      <c r="CEE43" s="180"/>
      <c r="CEF43" s="180"/>
      <c r="CEG43" s="180"/>
      <c r="CEH43" s="180"/>
      <c r="CEI43" s="180"/>
      <c r="CEJ43" s="180"/>
      <c r="CEK43" s="180"/>
      <c r="CEL43" s="180"/>
      <c r="CEM43" s="180"/>
      <c r="CEN43" s="180"/>
      <c r="CEO43" s="180"/>
      <c r="CEP43" s="180"/>
      <c r="CEQ43" s="180"/>
      <c r="CER43" s="180"/>
      <c r="CES43" s="180"/>
      <c r="CET43" s="180"/>
      <c r="CEU43" s="180"/>
      <c r="CEV43" s="180"/>
      <c r="CEW43" s="180"/>
      <c r="CEX43" s="180"/>
      <c r="CEY43" s="180"/>
      <c r="CEZ43" s="180"/>
      <c r="CFA43" s="180"/>
      <c r="CFB43" s="180"/>
      <c r="CFC43" s="180"/>
      <c r="CFD43" s="180"/>
      <c r="CFE43" s="180"/>
      <c r="CFF43" s="180"/>
      <c r="CFG43" s="180"/>
      <c r="CFH43" s="180"/>
      <c r="CFI43" s="180"/>
      <c r="CFJ43" s="180"/>
      <c r="CFK43" s="180"/>
      <c r="CFL43" s="180"/>
      <c r="CFM43" s="180"/>
      <c r="CFN43" s="180"/>
      <c r="CFO43" s="180"/>
      <c r="CFP43" s="180"/>
      <c r="CFQ43" s="180"/>
      <c r="CFR43" s="180"/>
      <c r="CFS43" s="180"/>
      <c r="CFT43" s="180"/>
      <c r="CFU43" s="180"/>
      <c r="CFV43" s="180"/>
      <c r="CFW43" s="180"/>
      <c r="CFX43" s="180"/>
      <c r="CFY43" s="180"/>
      <c r="CFZ43" s="180"/>
      <c r="CGA43" s="180"/>
      <c r="CGB43" s="180"/>
      <c r="CGC43" s="180"/>
      <c r="CGD43" s="180"/>
      <c r="CGE43" s="180"/>
      <c r="CGF43" s="180"/>
      <c r="CGG43" s="180"/>
      <c r="CGH43" s="180"/>
      <c r="CGI43" s="180"/>
      <c r="CGJ43" s="180"/>
      <c r="CGK43" s="180"/>
      <c r="CGL43" s="180"/>
      <c r="CGM43" s="180"/>
      <c r="CGN43" s="180"/>
      <c r="CGO43" s="180"/>
      <c r="CGP43" s="180"/>
      <c r="CGQ43" s="180"/>
      <c r="CGR43" s="180"/>
      <c r="CGS43" s="180"/>
      <c r="CGT43" s="180"/>
      <c r="CGU43" s="180"/>
      <c r="CGV43" s="180"/>
      <c r="CGW43" s="180"/>
      <c r="CGX43" s="180"/>
      <c r="CGY43" s="180"/>
      <c r="CGZ43" s="180"/>
      <c r="CHA43" s="180"/>
      <c r="CHB43" s="180"/>
      <c r="CHC43" s="180"/>
      <c r="CHD43" s="180"/>
      <c r="CHE43" s="180"/>
      <c r="CHF43" s="180"/>
      <c r="CHG43" s="180"/>
      <c r="CHH43" s="180"/>
      <c r="CHI43" s="180"/>
      <c r="CHJ43" s="180"/>
      <c r="CHK43" s="180"/>
      <c r="CHL43" s="180"/>
      <c r="CHM43" s="180"/>
      <c r="CHN43" s="180"/>
      <c r="CHO43" s="180"/>
      <c r="CHP43" s="180"/>
      <c r="CHQ43" s="180"/>
      <c r="CHR43" s="180"/>
      <c r="CHS43" s="180"/>
      <c r="CHT43" s="180"/>
      <c r="CHU43" s="180"/>
      <c r="CHV43" s="180"/>
      <c r="CHW43" s="180"/>
      <c r="CHX43" s="180"/>
      <c r="CHY43" s="180"/>
      <c r="CHZ43" s="180"/>
      <c r="CIA43" s="180"/>
      <c r="CIB43" s="180"/>
      <c r="CIC43" s="180"/>
      <c r="CID43" s="180"/>
      <c r="CIE43" s="180"/>
      <c r="CIF43" s="180"/>
      <c r="CIG43" s="180"/>
      <c r="CIH43" s="180"/>
      <c r="CII43" s="180"/>
      <c r="CIJ43" s="180"/>
      <c r="CIK43" s="180"/>
      <c r="CIL43" s="180"/>
      <c r="CIM43" s="180"/>
      <c r="CIN43" s="180"/>
      <c r="CIO43" s="180"/>
      <c r="CIP43" s="180"/>
      <c r="CIQ43" s="180"/>
      <c r="CIR43" s="180"/>
      <c r="CIS43" s="180"/>
      <c r="CIT43" s="180"/>
      <c r="CIU43" s="180"/>
      <c r="CIV43" s="180"/>
      <c r="CIW43" s="180"/>
      <c r="CIX43" s="180"/>
      <c r="CIY43" s="180"/>
      <c r="CIZ43" s="180"/>
      <c r="CJA43" s="180"/>
      <c r="CJB43" s="180"/>
      <c r="CJC43" s="180"/>
      <c r="CJD43" s="180"/>
      <c r="CJE43" s="180"/>
      <c r="CJF43" s="180"/>
      <c r="CJG43" s="180"/>
      <c r="CJH43" s="180"/>
      <c r="CJI43" s="180"/>
      <c r="CJJ43" s="180"/>
      <c r="CJK43" s="180"/>
      <c r="CJL43" s="180"/>
      <c r="CJM43" s="180"/>
      <c r="CJN43" s="180"/>
      <c r="CJO43" s="180"/>
      <c r="CJP43" s="180"/>
      <c r="CJQ43" s="180"/>
      <c r="CJR43" s="180"/>
      <c r="CJS43" s="180"/>
      <c r="CJT43" s="180"/>
      <c r="CJU43" s="180"/>
      <c r="CJV43" s="180"/>
      <c r="CJW43" s="180"/>
      <c r="CJX43" s="180"/>
      <c r="CJY43" s="180"/>
      <c r="CJZ43" s="180"/>
      <c r="CKA43" s="180"/>
      <c r="CKB43" s="180"/>
      <c r="CKC43" s="180"/>
      <c r="CKD43" s="180"/>
      <c r="CKE43" s="180"/>
      <c r="CKF43" s="180"/>
      <c r="CKG43" s="180"/>
      <c r="CKH43" s="180"/>
      <c r="CKI43" s="180"/>
      <c r="CKJ43" s="180"/>
      <c r="CKK43" s="180"/>
      <c r="CKL43" s="180"/>
      <c r="CKM43" s="180"/>
      <c r="CKN43" s="180"/>
      <c r="CKO43" s="180"/>
      <c r="CKP43" s="180"/>
      <c r="CKQ43" s="180"/>
      <c r="CKR43" s="180"/>
      <c r="CKS43" s="180"/>
      <c r="CKT43" s="180"/>
      <c r="CKU43" s="180"/>
      <c r="CKV43" s="180"/>
      <c r="CKW43" s="180"/>
      <c r="CKX43" s="180"/>
      <c r="CKY43" s="180"/>
      <c r="CKZ43" s="180"/>
      <c r="CLA43" s="180"/>
      <c r="CLB43" s="180"/>
      <c r="CLC43" s="180"/>
      <c r="CLD43" s="180"/>
      <c r="CLE43" s="180"/>
      <c r="CLF43" s="180"/>
      <c r="CLG43" s="180"/>
      <c r="CLH43" s="180"/>
      <c r="CLI43" s="180"/>
      <c r="CLJ43" s="180"/>
      <c r="CLK43" s="180"/>
      <c r="CLL43" s="180"/>
      <c r="CLM43" s="180"/>
      <c r="CLN43" s="180"/>
      <c r="CLO43" s="180"/>
      <c r="CLP43" s="180"/>
      <c r="CLQ43" s="180"/>
      <c r="CLR43" s="180"/>
      <c r="CLS43" s="180"/>
      <c r="CLT43" s="180"/>
      <c r="CLU43" s="180"/>
      <c r="CLV43" s="180"/>
      <c r="CLW43" s="180"/>
      <c r="CLX43" s="180"/>
      <c r="CLY43" s="180"/>
      <c r="CLZ43" s="180"/>
      <c r="CMA43" s="180"/>
      <c r="CMB43" s="180"/>
      <c r="CMC43" s="180"/>
      <c r="CMD43" s="180"/>
      <c r="CME43" s="180"/>
      <c r="CMF43" s="180"/>
      <c r="CMG43" s="180"/>
      <c r="CMH43" s="180"/>
      <c r="CMI43" s="180"/>
      <c r="CMJ43" s="180"/>
      <c r="CMK43" s="180"/>
      <c r="CML43" s="180"/>
      <c r="CMM43" s="180"/>
      <c r="CMN43" s="180"/>
      <c r="CMO43" s="180"/>
      <c r="CMP43" s="180"/>
      <c r="CMQ43" s="180"/>
      <c r="CMR43" s="180"/>
      <c r="CMS43" s="180"/>
      <c r="CMT43" s="180"/>
      <c r="CMU43" s="180"/>
      <c r="CMV43" s="180"/>
      <c r="CMW43" s="180"/>
      <c r="CMX43" s="180"/>
      <c r="CMY43" s="180"/>
      <c r="CMZ43" s="180"/>
      <c r="CNA43" s="180"/>
      <c r="CNB43" s="180"/>
      <c r="CNC43" s="180"/>
      <c r="CND43" s="180"/>
      <c r="CNE43" s="180"/>
      <c r="CNF43" s="180"/>
      <c r="CNG43" s="180"/>
      <c r="CNH43" s="180"/>
      <c r="CNI43" s="180"/>
      <c r="CNJ43" s="180"/>
      <c r="CNK43" s="180"/>
      <c r="CNL43" s="180"/>
      <c r="CNM43" s="180"/>
      <c r="CNN43" s="180"/>
      <c r="CNO43" s="180"/>
      <c r="CNP43" s="180"/>
      <c r="CNQ43" s="180"/>
      <c r="CNR43" s="180"/>
      <c r="CNS43" s="180"/>
      <c r="CNT43" s="180"/>
      <c r="CNU43" s="180"/>
      <c r="CNV43" s="180"/>
      <c r="CNW43" s="180"/>
      <c r="CNX43" s="180"/>
      <c r="CNY43" s="180"/>
      <c r="CNZ43" s="180"/>
      <c r="COA43" s="180"/>
      <c r="COB43" s="180"/>
      <c r="COC43" s="180"/>
      <c r="COD43" s="180"/>
      <c r="COE43" s="180"/>
      <c r="COF43" s="180"/>
      <c r="COG43" s="180"/>
      <c r="COH43" s="180"/>
      <c r="COI43" s="180"/>
      <c r="COJ43" s="180"/>
      <c r="COK43" s="180"/>
      <c r="COL43" s="180"/>
      <c r="COM43" s="180"/>
      <c r="CON43" s="180"/>
      <c r="COO43" s="180"/>
      <c r="COP43" s="180"/>
      <c r="COQ43" s="180"/>
      <c r="COR43" s="180"/>
      <c r="COS43" s="180"/>
      <c r="COT43" s="180"/>
      <c r="COU43" s="180"/>
      <c r="COV43" s="180"/>
      <c r="COW43" s="180"/>
      <c r="COX43" s="180"/>
      <c r="COY43" s="180"/>
      <c r="COZ43" s="180"/>
      <c r="CPA43" s="180"/>
      <c r="CPB43" s="180"/>
      <c r="CPC43" s="180"/>
      <c r="CPD43" s="180"/>
      <c r="CPE43" s="180"/>
      <c r="CPF43" s="180"/>
      <c r="CPG43" s="180"/>
      <c r="CPH43" s="180"/>
      <c r="CPI43" s="180"/>
      <c r="CPJ43" s="180"/>
      <c r="CPK43" s="180"/>
      <c r="CPL43" s="180"/>
      <c r="CPM43" s="180"/>
      <c r="CPN43" s="180"/>
      <c r="CPO43" s="180"/>
      <c r="CPP43" s="180"/>
      <c r="CPQ43" s="180"/>
      <c r="CPR43" s="180"/>
      <c r="CPS43" s="180"/>
      <c r="CPT43" s="180"/>
      <c r="CPU43" s="180"/>
      <c r="CPV43" s="180"/>
      <c r="CPW43" s="180"/>
      <c r="CPX43" s="180"/>
      <c r="CPY43" s="180"/>
      <c r="CPZ43" s="180"/>
      <c r="CQA43" s="180"/>
      <c r="CQB43" s="180"/>
      <c r="CQC43" s="180"/>
      <c r="CQD43" s="180"/>
      <c r="CQE43" s="180"/>
      <c r="CQF43" s="180"/>
      <c r="CQG43" s="180"/>
      <c r="CQH43" s="180"/>
      <c r="CQI43" s="180"/>
      <c r="CQJ43" s="180"/>
      <c r="CQK43" s="180"/>
      <c r="CQL43" s="180"/>
      <c r="CQM43" s="180"/>
      <c r="CQN43" s="180"/>
      <c r="CQO43" s="180"/>
      <c r="CQP43" s="180"/>
      <c r="CQQ43" s="180"/>
      <c r="CQR43" s="180"/>
      <c r="CQS43" s="180"/>
      <c r="CQT43" s="180"/>
      <c r="CQU43" s="180"/>
      <c r="CQV43" s="180"/>
      <c r="CQW43" s="180"/>
      <c r="CQX43" s="180"/>
      <c r="CQY43" s="180"/>
      <c r="CQZ43" s="180"/>
      <c r="CRA43" s="180"/>
      <c r="CRB43" s="180"/>
      <c r="CRC43" s="180"/>
      <c r="CRD43" s="180"/>
      <c r="CRE43" s="180"/>
      <c r="CRF43" s="180"/>
      <c r="CRG43" s="180"/>
      <c r="CRH43" s="180"/>
      <c r="CRI43" s="180"/>
      <c r="CRJ43" s="180"/>
      <c r="CRK43" s="180"/>
      <c r="CRL43" s="180"/>
      <c r="CRM43" s="180"/>
      <c r="CRN43" s="180"/>
      <c r="CRO43" s="180"/>
      <c r="CRP43" s="180"/>
      <c r="CRQ43" s="180"/>
      <c r="CRR43" s="180"/>
      <c r="CRS43" s="180"/>
      <c r="CRT43" s="180"/>
      <c r="CRU43" s="180"/>
      <c r="CRV43" s="180"/>
      <c r="CRW43" s="180"/>
      <c r="CRX43" s="180"/>
      <c r="CRY43" s="180"/>
      <c r="CRZ43" s="180"/>
      <c r="CSA43" s="180"/>
      <c r="CSB43" s="180"/>
      <c r="CSC43" s="180"/>
      <c r="CSD43" s="180"/>
      <c r="CSE43" s="180"/>
      <c r="CSF43" s="180"/>
      <c r="CSG43" s="180"/>
      <c r="CSH43" s="180"/>
      <c r="CSI43" s="180"/>
      <c r="CSJ43" s="180"/>
      <c r="CSK43" s="180"/>
      <c r="CSL43" s="180"/>
      <c r="CSM43" s="180"/>
      <c r="CSN43" s="180"/>
      <c r="CSO43" s="180"/>
      <c r="CSP43" s="180"/>
      <c r="CSQ43" s="180"/>
      <c r="CSR43" s="180"/>
      <c r="CSS43" s="180"/>
      <c r="CST43" s="180"/>
      <c r="CSU43" s="180"/>
      <c r="CSV43" s="180"/>
      <c r="CSW43" s="180"/>
      <c r="CSX43" s="180"/>
      <c r="CSY43" s="180"/>
      <c r="CSZ43" s="180"/>
      <c r="CTA43" s="180"/>
      <c r="CTB43" s="180"/>
      <c r="CTC43" s="180"/>
      <c r="CTD43" s="180"/>
      <c r="CTE43" s="180"/>
      <c r="CTF43" s="180"/>
      <c r="CTG43" s="180"/>
      <c r="CTH43" s="180"/>
      <c r="CTI43" s="180"/>
      <c r="CTJ43" s="180"/>
      <c r="CTK43" s="180"/>
      <c r="CTL43" s="180"/>
      <c r="CTM43" s="180"/>
      <c r="CTN43" s="180"/>
      <c r="CTO43" s="180"/>
      <c r="CTP43" s="180"/>
      <c r="CTQ43" s="180"/>
      <c r="CTR43" s="180"/>
      <c r="CTS43" s="180"/>
      <c r="CTT43" s="180"/>
      <c r="CTU43" s="180"/>
      <c r="CTV43" s="180"/>
      <c r="CTW43" s="180"/>
      <c r="CTX43" s="180"/>
      <c r="CTY43" s="180"/>
      <c r="CTZ43" s="180"/>
      <c r="CUA43" s="180"/>
      <c r="CUB43" s="180"/>
      <c r="CUC43" s="180"/>
      <c r="CUD43" s="180"/>
      <c r="CUE43" s="180"/>
      <c r="CUF43" s="180"/>
      <c r="CUG43" s="180"/>
      <c r="CUH43" s="180"/>
      <c r="CUI43" s="180"/>
      <c r="CUJ43" s="180"/>
      <c r="CUK43" s="180"/>
      <c r="CUL43" s="180"/>
      <c r="CUM43" s="180"/>
      <c r="CUN43" s="180"/>
      <c r="CUO43" s="180"/>
      <c r="CUP43" s="180"/>
      <c r="CUQ43" s="180"/>
      <c r="CUR43" s="180"/>
      <c r="CUS43" s="180"/>
      <c r="CUT43" s="180"/>
      <c r="CUU43" s="180"/>
      <c r="CUV43" s="180"/>
      <c r="CUW43" s="180"/>
      <c r="CUX43" s="180"/>
      <c r="CUY43" s="180"/>
      <c r="CUZ43" s="180"/>
      <c r="CVA43" s="180"/>
      <c r="CVB43" s="180"/>
      <c r="CVC43" s="180"/>
      <c r="CVD43" s="180"/>
      <c r="CVE43" s="180"/>
      <c r="CVF43" s="180"/>
      <c r="CVG43" s="180"/>
      <c r="CVH43" s="180"/>
      <c r="CVI43" s="180"/>
      <c r="CVJ43" s="180"/>
      <c r="CVK43" s="180"/>
      <c r="CVL43" s="180"/>
      <c r="CVM43" s="180"/>
      <c r="CVN43" s="180"/>
      <c r="CVO43" s="180"/>
      <c r="CVP43" s="180"/>
      <c r="CVQ43" s="180"/>
      <c r="CVR43" s="180"/>
      <c r="CVS43" s="180"/>
      <c r="CVT43" s="180"/>
      <c r="CVU43" s="180"/>
      <c r="CVV43" s="180"/>
      <c r="CVW43" s="180"/>
      <c r="CVX43" s="180"/>
      <c r="CVY43" s="180"/>
      <c r="CVZ43" s="180"/>
      <c r="CWA43" s="180"/>
      <c r="CWB43" s="180"/>
      <c r="CWC43" s="180"/>
      <c r="CWD43" s="180"/>
      <c r="CWE43" s="180"/>
      <c r="CWF43" s="180"/>
      <c r="CWG43" s="180"/>
      <c r="CWH43" s="180"/>
      <c r="CWI43" s="180"/>
      <c r="CWJ43" s="180"/>
      <c r="CWK43" s="180"/>
      <c r="CWL43" s="180"/>
      <c r="CWM43" s="180"/>
      <c r="CWN43" s="180"/>
      <c r="CWO43" s="180"/>
      <c r="CWP43" s="180"/>
      <c r="CWQ43" s="180"/>
      <c r="CWR43" s="180"/>
      <c r="CWS43" s="180"/>
      <c r="CWT43" s="180"/>
      <c r="CWU43" s="180"/>
      <c r="CWV43" s="180"/>
      <c r="CWW43" s="180"/>
      <c r="CWX43" s="180"/>
      <c r="CWY43" s="180"/>
      <c r="CWZ43" s="180"/>
      <c r="CXA43" s="180"/>
      <c r="CXB43" s="180"/>
      <c r="CXC43" s="180"/>
      <c r="CXD43" s="180"/>
      <c r="CXE43" s="180"/>
      <c r="CXF43" s="180"/>
      <c r="CXG43" s="180"/>
      <c r="CXH43" s="180"/>
      <c r="CXI43" s="180"/>
      <c r="CXJ43" s="180"/>
      <c r="CXK43" s="180"/>
      <c r="CXL43" s="180"/>
      <c r="CXM43" s="180"/>
      <c r="CXN43" s="180"/>
      <c r="CXO43" s="180"/>
      <c r="CXP43" s="180"/>
      <c r="CXQ43" s="180"/>
      <c r="CXR43" s="180"/>
      <c r="CXS43" s="180"/>
      <c r="CXT43" s="180"/>
      <c r="CXU43" s="180"/>
      <c r="CXV43" s="180"/>
      <c r="CXW43" s="180"/>
      <c r="CXX43" s="180"/>
      <c r="CXY43" s="180"/>
      <c r="CXZ43" s="180"/>
      <c r="CYA43" s="180"/>
      <c r="CYB43" s="180"/>
      <c r="CYC43" s="180"/>
      <c r="CYD43" s="180"/>
      <c r="CYE43" s="180"/>
      <c r="CYF43" s="180"/>
      <c r="CYG43" s="180"/>
      <c r="CYH43" s="180"/>
      <c r="CYI43" s="180"/>
      <c r="CYJ43" s="180"/>
      <c r="CYK43" s="180"/>
      <c r="CYL43" s="180"/>
      <c r="CYM43" s="180"/>
      <c r="CYN43" s="180"/>
      <c r="CYO43" s="180"/>
      <c r="CYP43" s="180"/>
      <c r="CYQ43" s="180"/>
      <c r="CYR43" s="180"/>
      <c r="CYS43" s="180"/>
      <c r="CYT43" s="180"/>
      <c r="CYU43" s="180"/>
      <c r="CYV43" s="180"/>
      <c r="CYW43" s="180"/>
      <c r="CYX43" s="180"/>
      <c r="CYY43" s="180"/>
      <c r="CYZ43" s="180"/>
      <c r="CZA43" s="180"/>
      <c r="CZB43" s="180"/>
      <c r="CZC43" s="180"/>
      <c r="CZD43" s="180"/>
      <c r="CZE43" s="180"/>
      <c r="CZF43" s="180"/>
      <c r="CZG43" s="180"/>
      <c r="CZH43" s="180"/>
      <c r="CZI43" s="180"/>
      <c r="CZJ43" s="180"/>
      <c r="CZK43" s="180"/>
      <c r="CZL43" s="180"/>
      <c r="CZM43" s="180"/>
      <c r="CZN43" s="180"/>
      <c r="CZO43" s="180"/>
      <c r="CZP43" s="180"/>
      <c r="CZQ43" s="180"/>
      <c r="CZR43" s="180"/>
      <c r="CZS43" s="180"/>
      <c r="CZT43" s="180"/>
      <c r="CZU43" s="180"/>
      <c r="CZV43" s="180"/>
      <c r="CZW43" s="180"/>
      <c r="CZX43" s="180"/>
      <c r="CZY43" s="180"/>
      <c r="CZZ43" s="180"/>
      <c r="DAA43" s="180"/>
      <c r="DAB43" s="180"/>
      <c r="DAC43" s="180"/>
      <c r="DAD43" s="180"/>
      <c r="DAE43" s="180"/>
      <c r="DAF43" s="180"/>
      <c r="DAG43" s="180"/>
      <c r="DAH43" s="180"/>
      <c r="DAI43" s="180"/>
      <c r="DAJ43" s="180"/>
      <c r="DAK43" s="180"/>
      <c r="DAL43" s="180"/>
      <c r="DAM43" s="180"/>
      <c r="DAN43" s="180"/>
      <c r="DAO43" s="180"/>
      <c r="DAP43" s="180"/>
      <c r="DAQ43" s="180"/>
      <c r="DAR43" s="180"/>
      <c r="DAS43" s="180"/>
      <c r="DAT43" s="180"/>
      <c r="DAU43" s="180"/>
      <c r="DAV43" s="180"/>
      <c r="DAW43" s="180"/>
      <c r="DAX43" s="180"/>
      <c r="DAY43" s="180"/>
      <c r="DAZ43" s="180"/>
      <c r="DBA43" s="180"/>
      <c r="DBB43" s="180"/>
      <c r="DBC43" s="180"/>
      <c r="DBD43" s="180"/>
      <c r="DBE43" s="180"/>
      <c r="DBF43" s="180"/>
      <c r="DBG43" s="180"/>
      <c r="DBH43" s="180"/>
      <c r="DBI43" s="180"/>
      <c r="DBJ43" s="180"/>
      <c r="DBK43" s="180"/>
      <c r="DBL43" s="180"/>
      <c r="DBM43" s="180"/>
      <c r="DBN43" s="180"/>
      <c r="DBO43" s="180"/>
      <c r="DBP43" s="180"/>
      <c r="DBQ43" s="180"/>
      <c r="DBR43" s="180"/>
      <c r="DBS43" s="180"/>
      <c r="DBT43" s="180"/>
      <c r="DBU43" s="180"/>
      <c r="DBV43" s="180"/>
      <c r="DBW43" s="180"/>
      <c r="DBX43" s="180"/>
      <c r="DBY43" s="180"/>
      <c r="DBZ43" s="180"/>
      <c r="DCA43" s="180"/>
      <c r="DCB43" s="180"/>
      <c r="DCC43" s="180"/>
      <c r="DCD43" s="180"/>
      <c r="DCE43" s="180"/>
      <c r="DCF43" s="180"/>
      <c r="DCG43" s="180"/>
      <c r="DCH43" s="180"/>
      <c r="DCI43" s="180"/>
      <c r="DCJ43" s="180"/>
      <c r="DCK43" s="180"/>
      <c r="DCL43" s="180"/>
      <c r="DCM43" s="180"/>
      <c r="DCN43" s="180"/>
      <c r="DCO43" s="180"/>
      <c r="DCP43" s="180"/>
      <c r="DCQ43" s="180"/>
      <c r="DCR43" s="180"/>
      <c r="DCS43" s="180"/>
      <c r="DCT43" s="180"/>
      <c r="DCU43" s="180"/>
      <c r="DCV43" s="180"/>
      <c r="DCW43" s="180"/>
      <c r="DCX43" s="180"/>
      <c r="DCY43" s="180"/>
      <c r="DCZ43" s="180"/>
      <c r="DDA43" s="180"/>
      <c r="DDB43" s="180"/>
      <c r="DDC43" s="180"/>
      <c r="DDD43" s="180"/>
      <c r="DDE43" s="180"/>
      <c r="DDF43" s="180"/>
      <c r="DDG43" s="180"/>
      <c r="DDH43" s="180"/>
      <c r="DDI43" s="180"/>
      <c r="DDJ43" s="180"/>
      <c r="DDK43" s="180"/>
      <c r="DDL43" s="180"/>
      <c r="DDM43" s="180"/>
      <c r="DDN43" s="180"/>
      <c r="DDO43" s="180"/>
      <c r="DDP43" s="180"/>
      <c r="DDQ43" s="180"/>
      <c r="DDR43" s="180"/>
      <c r="DDS43" s="180"/>
      <c r="DDT43" s="180"/>
      <c r="DDU43" s="180"/>
      <c r="DDV43" s="180"/>
      <c r="DDW43" s="180"/>
      <c r="DDX43" s="180"/>
      <c r="DDY43" s="180"/>
      <c r="DDZ43" s="180"/>
      <c r="DEA43" s="180"/>
      <c r="DEB43" s="180"/>
      <c r="DEC43" s="180"/>
      <c r="DED43" s="180"/>
      <c r="DEE43" s="180"/>
      <c r="DEF43" s="180"/>
      <c r="DEG43" s="180"/>
      <c r="DEH43" s="180"/>
      <c r="DEI43" s="180"/>
      <c r="DEJ43" s="180"/>
      <c r="DEK43" s="180"/>
      <c r="DEL43" s="180"/>
      <c r="DEM43" s="180"/>
      <c r="DEN43" s="180"/>
      <c r="DEO43" s="180"/>
      <c r="DEP43" s="180"/>
      <c r="DEQ43" s="180"/>
      <c r="DER43" s="180"/>
      <c r="DES43" s="180"/>
      <c r="DET43" s="180"/>
      <c r="DEU43" s="180"/>
      <c r="DEV43" s="180"/>
      <c r="DEW43" s="180"/>
      <c r="DEX43" s="180"/>
      <c r="DEY43" s="180"/>
      <c r="DEZ43" s="180"/>
      <c r="DFA43" s="180"/>
      <c r="DFB43" s="180"/>
      <c r="DFC43" s="180"/>
      <c r="DFD43" s="180"/>
      <c r="DFE43" s="180"/>
      <c r="DFF43" s="180"/>
      <c r="DFG43" s="180"/>
      <c r="DFH43" s="180"/>
      <c r="DFI43" s="180"/>
      <c r="DFJ43" s="180"/>
      <c r="DFK43" s="180"/>
      <c r="DFL43" s="180"/>
      <c r="DFM43" s="180"/>
      <c r="DFN43" s="180"/>
      <c r="DFO43" s="180"/>
      <c r="DFP43" s="180"/>
      <c r="DFQ43" s="180"/>
      <c r="DFR43" s="180"/>
      <c r="DFS43" s="180"/>
      <c r="DFT43" s="180"/>
      <c r="DFU43" s="180"/>
      <c r="DFV43" s="180"/>
      <c r="DFW43" s="180"/>
      <c r="DFX43" s="180"/>
      <c r="DFY43" s="180"/>
      <c r="DFZ43" s="180"/>
      <c r="DGA43" s="180"/>
      <c r="DGB43" s="180"/>
      <c r="DGC43" s="180"/>
      <c r="DGD43" s="180"/>
      <c r="DGE43" s="180"/>
      <c r="DGF43" s="180"/>
      <c r="DGG43" s="180"/>
      <c r="DGH43" s="180"/>
      <c r="DGI43" s="180"/>
      <c r="DGJ43" s="180"/>
      <c r="DGK43" s="180"/>
      <c r="DGL43" s="180"/>
      <c r="DGM43" s="180"/>
      <c r="DGN43" s="180"/>
      <c r="DGO43" s="180"/>
      <c r="DGP43" s="180"/>
      <c r="DGQ43" s="180"/>
      <c r="DGR43" s="180"/>
      <c r="DGS43" s="180"/>
      <c r="DGT43" s="180"/>
      <c r="DGU43" s="180"/>
      <c r="DGV43" s="180"/>
      <c r="DGW43" s="180"/>
      <c r="DGX43" s="180"/>
      <c r="DGY43" s="180"/>
      <c r="DGZ43" s="180"/>
      <c r="DHA43" s="180"/>
      <c r="DHB43" s="180"/>
      <c r="DHC43" s="180"/>
      <c r="DHD43" s="180"/>
      <c r="DHE43" s="180"/>
      <c r="DHF43" s="180"/>
      <c r="DHG43" s="180"/>
      <c r="DHH43" s="180"/>
      <c r="DHI43" s="180"/>
      <c r="DHJ43" s="180"/>
      <c r="DHK43" s="180"/>
      <c r="DHL43" s="180"/>
      <c r="DHM43" s="180"/>
      <c r="DHN43" s="180"/>
      <c r="DHO43" s="180"/>
      <c r="DHP43" s="180"/>
      <c r="DHQ43" s="180"/>
      <c r="DHR43" s="180"/>
      <c r="DHS43" s="180"/>
      <c r="DHT43" s="180"/>
      <c r="DHU43" s="180"/>
      <c r="DHV43" s="180"/>
      <c r="DHW43" s="180"/>
      <c r="DHX43" s="180"/>
      <c r="DHY43" s="180"/>
      <c r="DHZ43" s="180"/>
      <c r="DIA43" s="180"/>
      <c r="DIB43" s="180"/>
      <c r="DIC43" s="180"/>
      <c r="DID43" s="180"/>
      <c r="DIE43" s="180"/>
      <c r="DIF43" s="180"/>
      <c r="DIG43" s="180"/>
      <c r="DIH43" s="180"/>
      <c r="DII43" s="180"/>
      <c r="DIJ43" s="180"/>
      <c r="DIK43" s="180"/>
      <c r="DIL43" s="180"/>
      <c r="DIM43" s="180"/>
      <c r="DIN43" s="180"/>
      <c r="DIO43" s="180"/>
      <c r="DIP43" s="180"/>
      <c r="DIQ43" s="180"/>
      <c r="DIR43" s="180"/>
      <c r="DIS43" s="180"/>
      <c r="DIT43" s="180"/>
      <c r="DIU43" s="180"/>
      <c r="DIV43" s="180"/>
      <c r="DIW43" s="180"/>
      <c r="DIX43" s="180"/>
      <c r="DIY43" s="180"/>
      <c r="DIZ43" s="180"/>
      <c r="DJA43" s="180"/>
      <c r="DJB43" s="180"/>
      <c r="DJC43" s="180"/>
      <c r="DJD43" s="180"/>
      <c r="DJE43" s="180"/>
      <c r="DJF43" s="180"/>
      <c r="DJG43" s="180"/>
      <c r="DJH43" s="180"/>
      <c r="DJI43" s="180"/>
      <c r="DJJ43" s="180"/>
      <c r="DJK43" s="180"/>
      <c r="DJL43" s="180"/>
      <c r="DJM43" s="180"/>
      <c r="DJN43" s="180"/>
      <c r="DJO43" s="180"/>
      <c r="DJP43" s="180"/>
      <c r="DJQ43" s="180"/>
      <c r="DJR43" s="180"/>
      <c r="DJS43" s="180"/>
      <c r="DJT43" s="180"/>
      <c r="DJU43" s="180"/>
      <c r="DJV43" s="180"/>
      <c r="DJW43" s="180"/>
      <c r="DJX43" s="180"/>
      <c r="DJY43" s="180"/>
      <c r="DJZ43" s="180"/>
      <c r="DKA43" s="180"/>
      <c r="DKB43" s="180"/>
      <c r="DKC43" s="180"/>
      <c r="DKD43" s="180"/>
      <c r="DKE43" s="180"/>
      <c r="DKF43" s="180"/>
      <c r="DKG43" s="180"/>
      <c r="DKH43" s="180"/>
      <c r="DKI43" s="180"/>
      <c r="DKJ43" s="180"/>
      <c r="DKK43" s="180"/>
      <c r="DKL43" s="180"/>
      <c r="DKM43" s="180"/>
      <c r="DKN43" s="180"/>
      <c r="DKO43" s="180"/>
      <c r="DKP43" s="180"/>
      <c r="DKQ43" s="180"/>
      <c r="DKR43" s="180"/>
      <c r="DKS43" s="180"/>
      <c r="DKT43" s="180"/>
      <c r="DKU43" s="180"/>
      <c r="DKV43" s="180"/>
      <c r="DKW43" s="180"/>
      <c r="DKX43" s="180"/>
      <c r="DKY43" s="180"/>
      <c r="DKZ43" s="180"/>
      <c r="DLA43" s="180"/>
      <c r="DLB43" s="180"/>
      <c r="DLC43" s="180"/>
      <c r="DLD43" s="180"/>
      <c r="DLE43" s="180"/>
      <c r="DLF43" s="180"/>
      <c r="DLG43" s="180"/>
      <c r="DLH43" s="180"/>
      <c r="DLI43" s="180"/>
      <c r="DLJ43" s="180"/>
      <c r="DLK43" s="180"/>
      <c r="DLL43" s="180"/>
      <c r="DLM43" s="180"/>
      <c r="DLN43" s="180"/>
      <c r="DLO43" s="180"/>
      <c r="DLP43" s="180"/>
      <c r="DLQ43" s="180"/>
      <c r="DLR43" s="180"/>
      <c r="DLS43" s="180"/>
      <c r="DLT43" s="180"/>
      <c r="DLU43" s="180"/>
      <c r="DLV43" s="180"/>
      <c r="DLW43" s="180"/>
      <c r="DLX43" s="180"/>
      <c r="DLY43" s="180"/>
      <c r="DLZ43" s="180"/>
      <c r="DMA43" s="180"/>
      <c r="DMB43" s="180"/>
      <c r="DMC43" s="180"/>
      <c r="DMD43" s="180"/>
      <c r="DME43" s="180"/>
      <c r="DMF43" s="180"/>
      <c r="DMG43" s="180"/>
      <c r="DMH43" s="180"/>
      <c r="DMI43" s="180"/>
      <c r="DMJ43" s="180"/>
      <c r="DMK43" s="180"/>
      <c r="DML43" s="180"/>
      <c r="DMM43" s="180"/>
      <c r="DMN43" s="180"/>
      <c r="DMO43" s="180"/>
      <c r="DMP43" s="180"/>
      <c r="DMQ43" s="180"/>
      <c r="DMR43" s="180"/>
      <c r="DMS43" s="180"/>
      <c r="DMT43" s="180"/>
      <c r="DMU43" s="180"/>
      <c r="DMV43" s="180"/>
      <c r="DMW43" s="180"/>
      <c r="DMX43" s="180"/>
      <c r="DMY43" s="180"/>
      <c r="DMZ43" s="180"/>
      <c r="DNA43" s="180"/>
      <c r="DNB43" s="180"/>
      <c r="DNC43" s="180"/>
      <c r="DND43" s="180"/>
      <c r="DNE43" s="180"/>
      <c r="DNF43" s="180"/>
      <c r="DNG43" s="180"/>
      <c r="DNH43" s="180"/>
      <c r="DNI43" s="180"/>
      <c r="DNJ43" s="180"/>
      <c r="DNK43" s="180"/>
      <c r="DNL43" s="180"/>
      <c r="DNM43" s="180"/>
      <c r="DNN43" s="180"/>
      <c r="DNO43" s="180"/>
      <c r="DNP43" s="180"/>
      <c r="DNQ43" s="180"/>
      <c r="DNR43" s="180"/>
      <c r="DNS43" s="180"/>
      <c r="DNT43" s="180"/>
      <c r="DNU43" s="180"/>
      <c r="DNV43" s="180"/>
      <c r="DNW43" s="180"/>
      <c r="DNX43" s="180"/>
      <c r="DNY43" s="180"/>
      <c r="DNZ43" s="180"/>
      <c r="DOA43" s="180"/>
      <c r="DOB43" s="180"/>
      <c r="DOC43" s="180"/>
      <c r="DOD43" s="180"/>
      <c r="DOE43" s="180"/>
      <c r="DOF43" s="180"/>
      <c r="DOG43" s="180"/>
      <c r="DOH43" s="180"/>
      <c r="DOI43" s="180"/>
      <c r="DOJ43" s="180"/>
      <c r="DOK43" s="180"/>
      <c r="DOL43" s="180"/>
      <c r="DOM43" s="180"/>
      <c r="DON43" s="180"/>
      <c r="DOO43" s="180"/>
      <c r="DOP43" s="180"/>
      <c r="DOQ43" s="180"/>
      <c r="DOR43" s="180"/>
      <c r="DOS43" s="180"/>
      <c r="DOT43" s="180"/>
      <c r="DOU43" s="180"/>
      <c r="DOV43" s="180"/>
      <c r="DOW43" s="180"/>
      <c r="DOX43" s="180"/>
      <c r="DOY43" s="180"/>
      <c r="DOZ43" s="180"/>
      <c r="DPA43" s="180"/>
      <c r="DPB43" s="180"/>
      <c r="DPC43" s="180"/>
      <c r="DPD43" s="180"/>
      <c r="DPE43" s="180"/>
      <c r="DPF43" s="180"/>
      <c r="DPG43" s="180"/>
      <c r="DPH43" s="180"/>
      <c r="DPI43" s="180"/>
      <c r="DPJ43" s="180"/>
      <c r="DPK43" s="180"/>
      <c r="DPL43" s="180"/>
      <c r="DPM43" s="180"/>
      <c r="DPN43" s="180"/>
      <c r="DPO43" s="180"/>
      <c r="DPP43" s="180"/>
      <c r="DPQ43" s="180"/>
      <c r="DPR43" s="180"/>
      <c r="DPS43" s="180"/>
      <c r="DPT43" s="180"/>
      <c r="DPU43" s="180"/>
      <c r="DPV43" s="180"/>
      <c r="DPW43" s="180"/>
      <c r="DPX43" s="180"/>
      <c r="DPY43" s="180"/>
      <c r="DPZ43" s="180"/>
      <c r="DQA43" s="180"/>
      <c r="DQB43" s="180"/>
      <c r="DQC43" s="180"/>
      <c r="DQD43" s="180"/>
      <c r="DQE43" s="180"/>
      <c r="DQF43" s="180"/>
      <c r="DQG43" s="180"/>
      <c r="DQH43" s="180"/>
      <c r="DQI43" s="180"/>
      <c r="DQJ43" s="180"/>
      <c r="DQK43" s="180"/>
      <c r="DQL43" s="180"/>
      <c r="DQM43" s="180"/>
      <c r="DQN43" s="180"/>
      <c r="DQO43" s="180"/>
      <c r="DQP43" s="180"/>
      <c r="DQQ43" s="180"/>
      <c r="DQR43" s="180"/>
      <c r="DQS43" s="180"/>
      <c r="DQT43" s="180"/>
      <c r="DQU43" s="180"/>
      <c r="DQV43" s="180"/>
      <c r="DQW43" s="180"/>
      <c r="DQX43" s="180"/>
      <c r="DQY43" s="180"/>
      <c r="DQZ43" s="180"/>
      <c r="DRA43" s="180"/>
      <c r="DRB43" s="180"/>
      <c r="DRC43" s="180"/>
      <c r="DRD43" s="180"/>
      <c r="DRE43" s="180"/>
      <c r="DRF43" s="180"/>
      <c r="DRG43" s="180"/>
      <c r="DRH43" s="180"/>
      <c r="DRI43" s="180"/>
      <c r="DRJ43" s="180"/>
      <c r="DRK43" s="180"/>
      <c r="DRL43" s="180"/>
      <c r="DRM43" s="180"/>
      <c r="DRN43" s="180"/>
      <c r="DRO43" s="180"/>
      <c r="DRP43" s="180"/>
      <c r="DRQ43" s="180"/>
      <c r="DRR43" s="180"/>
      <c r="DRS43" s="180"/>
      <c r="DRT43" s="180"/>
      <c r="DRU43" s="180"/>
      <c r="DRV43" s="180"/>
      <c r="DRW43" s="180"/>
      <c r="DRX43" s="180"/>
      <c r="DRY43" s="180"/>
      <c r="DRZ43" s="180"/>
      <c r="DSA43" s="180"/>
      <c r="DSB43" s="180"/>
      <c r="DSC43" s="180"/>
      <c r="DSD43" s="180"/>
      <c r="DSE43" s="180"/>
      <c r="DSF43" s="180"/>
      <c r="DSG43" s="180"/>
      <c r="DSH43" s="180"/>
      <c r="DSI43" s="180"/>
      <c r="DSJ43" s="180"/>
      <c r="DSK43" s="180"/>
      <c r="DSL43" s="180"/>
      <c r="DSM43" s="180"/>
      <c r="DSN43" s="180"/>
      <c r="DSO43" s="180"/>
      <c r="DSP43" s="180"/>
      <c r="DSQ43" s="180"/>
      <c r="DSR43" s="180"/>
      <c r="DSS43" s="180"/>
      <c r="DST43" s="180"/>
      <c r="DSU43" s="180"/>
      <c r="DSV43" s="180"/>
      <c r="DSW43" s="180"/>
      <c r="DSX43" s="180"/>
      <c r="DSY43" s="180"/>
      <c r="DSZ43" s="180"/>
      <c r="DTA43" s="180"/>
      <c r="DTB43" s="180"/>
      <c r="DTC43" s="180"/>
      <c r="DTD43" s="180"/>
      <c r="DTE43" s="180"/>
      <c r="DTF43" s="180"/>
      <c r="DTG43" s="180"/>
      <c r="DTH43" s="180"/>
      <c r="DTI43" s="180"/>
      <c r="DTJ43" s="180"/>
      <c r="DTK43" s="180"/>
      <c r="DTL43" s="180"/>
      <c r="DTM43" s="180"/>
      <c r="DTN43" s="180"/>
      <c r="DTO43" s="180"/>
      <c r="DTP43" s="180"/>
      <c r="DTQ43" s="180"/>
      <c r="DTR43" s="180"/>
      <c r="DTS43" s="180"/>
      <c r="DTT43" s="180"/>
      <c r="DTU43" s="180"/>
      <c r="DTV43" s="180"/>
      <c r="DTW43" s="180"/>
      <c r="DTX43" s="180"/>
      <c r="DTY43" s="180"/>
      <c r="DTZ43" s="180"/>
      <c r="DUA43" s="180"/>
      <c r="DUB43" s="180"/>
      <c r="DUC43" s="180"/>
      <c r="DUD43" s="180"/>
      <c r="DUE43" s="180"/>
      <c r="DUF43" s="180"/>
      <c r="DUG43" s="180"/>
      <c r="DUH43" s="180"/>
      <c r="DUI43" s="180"/>
      <c r="DUJ43" s="180"/>
      <c r="DUK43" s="180"/>
      <c r="DUL43" s="180"/>
      <c r="DUM43" s="180"/>
      <c r="DUN43" s="180"/>
      <c r="DUO43" s="180"/>
      <c r="DUP43" s="180"/>
      <c r="DUQ43" s="180"/>
      <c r="DUR43" s="180"/>
      <c r="DUS43" s="180"/>
      <c r="DUT43" s="180"/>
      <c r="DUU43" s="180"/>
      <c r="DUV43" s="180"/>
      <c r="DUW43" s="180"/>
      <c r="DUX43" s="180"/>
      <c r="DUY43" s="180"/>
      <c r="DUZ43" s="180"/>
      <c r="DVA43" s="180"/>
      <c r="DVB43" s="180"/>
      <c r="DVC43" s="180"/>
      <c r="DVD43" s="180"/>
      <c r="DVE43" s="180"/>
      <c r="DVF43" s="180"/>
      <c r="DVG43" s="180"/>
      <c r="DVH43" s="180"/>
      <c r="DVI43" s="180"/>
      <c r="DVJ43" s="180"/>
      <c r="DVK43" s="180"/>
      <c r="DVL43" s="180"/>
      <c r="DVM43" s="180"/>
      <c r="DVN43" s="180"/>
      <c r="DVO43" s="180"/>
      <c r="DVP43" s="180"/>
      <c r="DVQ43" s="180"/>
      <c r="DVR43" s="180"/>
      <c r="DVS43" s="180"/>
      <c r="DVT43" s="180"/>
      <c r="DVU43" s="180"/>
      <c r="DVV43" s="180"/>
      <c r="DVW43" s="180"/>
      <c r="DVX43" s="180"/>
      <c r="DVY43" s="180"/>
      <c r="DVZ43" s="180"/>
      <c r="DWA43" s="180"/>
      <c r="DWB43" s="180"/>
      <c r="DWC43" s="180"/>
      <c r="DWD43" s="180"/>
      <c r="DWE43" s="180"/>
      <c r="DWF43" s="180"/>
      <c r="DWG43" s="180"/>
      <c r="DWH43" s="180"/>
      <c r="DWI43" s="180"/>
      <c r="DWJ43" s="180"/>
      <c r="DWK43" s="180"/>
      <c r="DWL43" s="180"/>
      <c r="DWM43" s="180"/>
      <c r="DWN43" s="180"/>
      <c r="DWO43" s="180"/>
      <c r="DWP43" s="180"/>
      <c r="DWQ43" s="180"/>
      <c r="DWR43" s="180"/>
      <c r="DWS43" s="180"/>
      <c r="DWT43" s="180"/>
      <c r="DWU43" s="180"/>
      <c r="DWV43" s="180"/>
      <c r="DWW43" s="180"/>
      <c r="DWX43" s="180"/>
      <c r="DWY43" s="180"/>
      <c r="DWZ43" s="180"/>
      <c r="DXA43" s="180"/>
      <c r="DXB43" s="180"/>
      <c r="DXC43" s="180"/>
      <c r="DXD43" s="180"/>
      <c r="DXE43" s="180"/>
      <c r="DXF43" s="180"/>
      <c r="DXG43" s="180"/>
      <c r="DXH43" s="180"/>
      <c r="DXI43" s="180"/>
      <c r="DXJ43" s="180"/>
      <c r="DXK43" s="180"/>
      <c r="DXL43" s="180"/>
      <c r="DXM43" s="180"/>
      <c r="DXN43" s="180"/>
      <c r="DXO43" s="180"/>
      <c r="DXP43" s="180"/>
      <c r="DXQ43" s="180"/>
      <c r="DXR43" s="180"/>
      <c r="DXS43" s="180"/>
      <c r="DXT43" s="180"/>
      <c r="DXU43" s="180"/>
      <c r="DXV43" s="180"/>
      <c r="DXW43" s="180"/>
      <c r="DXX43" s="180"/>
      <c r="DXY43" s="180"/>
      <c r="DXZ43" s="180"/>
      <c r="DYA43" s="180"/>
      <c r="DYB43" s="180"/>
      <c r="DYC43" s="180"/>
      <c r="DYD43" s="180"/>
      <c r="DYE43" s="180"/>
      <c r="DYF43" s="180"/>
      <c r="DYG43" s="180"/>
      <c r="DYH43" s="180"/>
      <c r="DYI43" s="180"/>
      <c r="DYJ43" s="180"/>
      <c r="DYK43" s="180"/>
      <c r="DYL43" s="180"/>
      <c r="DYM43" s="180"/>
      <c r="DYN43" s="180"/>
      <c r="DYO43" s="180"/>
      <c r="DYP43" s="180"/>
      <c r="DYQ43" s="180"/>
      <c r="DYR43" s="180"/>
      <c r="DYS43" s="180"/>
      <c r="DYT43" s="180"/>
      <c r="DYU43" s="180"/>
      <c r="DYV43" s="180"/>
      <c r="DYW43" s="180"/>
      <c r="DYX43" s="180"/>
      <c r="DYY43" s="180"/>
      <c r="DYZ43" s="180"/>
      <c r="DZA43" s="180"/>
      <c r="DZB43" s="180"/>
      <c r="DZC43" s="180"/>
      <c r="DZD43" s="180"/>
      <c r="DZE43" s="180"/>
      <c r="DZF43" s="180"/>
      <c r="DZG43" s="180"/>
      <c r="DZH43" s="180"/>
      <c r="DZI43" s="180"/>
      <c r="DZJ43" s="180"/>
      <c r="DZK43" s="180"/>
      <c r="DZL43" s="180"/>
      <c r="DZM43" s="180"/>
      <c r="DZN43" s="180"/>
      <c r="DZO43" s="180"/>
      <c r="DZP43" s="180"/>
      <c r="DZQ43" s="180"/>
      <c r="DZR43" s="180"/>
      <c r="DZS43" s="180"/>
      <c r="DZT43" s="180"/>
      <c r="DZU43" s="180"/>
      <c r="DZV43" s="180"/>
      <c r="DZW43" s="180"/>
      <c r="DZX43" s="180"/>
      <c r="DZY43" s="180"/>
      <c r="DZZ43" s="180"/>
      <c r="EAA43" s="180"/>
      <c r="EAB43" s="180"/>
      <c r="EAC43" s="180"/>
      <c r="EAD43" s="180"/>
      <c r="EAE43" s="180"/>
      <c r="EAF43" s="180"/>
      <c r="EAG43" s="180"/>
      <c r="EAH43" s="180"/>
      <c r="EAI43" s="180"/>
      <c r="EAJ43" s="180"/>
      <c r="EAK43" s="180"/>
      <c r="EAL43" s="180"/>
      <c r="EAM43" s="180"/>
      <c r="EAN43" s="180"/>
      <c r="EAO43" s="180"/>
      <c r="EAP43" s="180"/>
      <c r="EAQ43" s="180"/>
      <c r="EAR43" s="180"/>
      <c r="EAS43" s="180"/>
      <c r="EAT43" s="180"/>
      <c r="EAU43" s="180"/>
      <c r="EAV43" s="180"/>
      <c r="EAW43" s="180"/>
      <c r="EAX43" s="180"/>
      <c r="EAY43" s="180"/>
      <c r="EAZ43" s="180"/>
      <c r="EBA43" s="180"/>
      <c r="EBB43" s="180"/>
      <c r="EBC43" s="180"/>
      <c r="EBD43" s="180"/>
      <c r="EBE43" s="180"/>
      <c r="EBF43" s="180"/>
      <c r="EBG43" s="180"/>
      <c r="EBH43" s="180"/>
      <c r="EBI43" s="180"/>
      <c r="EBJ43" s="180"/>
      <c r="EBK43" s="180"/>
      <c r="EBL43" s="180"/>
      <c r="EBM43" s="180"/>
      <c r="EBN43" s="180"/>
      <c r="EBO43" s="180"/>
      <c r="EBP43" s="180"/>
      <c r="EBQ43" s="180"/>
      <c r="EBR43" s="180"/>
      <c r="EBS43" s="180"/>
      <c r="EBT43" s="180"/>
      <c r="EBU43" s="180"/>
      <c r="EBV43" s="180"/>
      <c r="EBW43" s="180"/>
      <c r="EBX43" s="180"/>
      <c r="EBY43" s="180"/>
      <c r="EBZ43" s="180"/>
      <c r="ECA43" s="180"/>
      <c r="ECB43" s="180"/>
      <c r="ECC43" s="180"/>
      <c r="ECD43" s="180"/>
      <c r="ECE43" s="180"/>
      <c r="ECF43" s="180"/>
      <c r="ECG43" s="180"/>
      <c r="ECH43" s="180"/>
      <c r="ECI43" s="180"/>
      <c r="ECJ43" s="180"/>
      <c r="ECK43" s="180"/>
      <c r="ECL43" s="180"/>
      <c r="ECM43" s="180"/>
      <c r="ECN43" s="180"/>
      <c r="ECO43" s="180"/>
      <c r="ECP43" s="180"/>
      <c r="ECQ43" s="180"/>
      <c r="ECR43" s="180"/>
      <c r="ECS43" s="180"/>
      <c r="ECT43" s="180"/>
      <c r="ECU43" s="180"/>
      <c r="ECV43" s="180"/>
      <c r="ECW43" s="180"/>
      <c r="ECX43" s="180"/>
      <c r="ECY43" s="180"/>
      <c r="ECZ43" s="180"/>
      <c r="EDA43" s="180"/>
      <c r="EDB43" s="180"/>
      <c r="EDC43" s="180"/>
      <c r="EDD43" s="180"/>
      <c r="EDE43" s="180"/>
      <c r="EDF43" s="180"/>
      <c r="EDG43" s="180"/>
      <c r="EDH43" s="180"/>
      <c r="EDI43" s="180"/>
      <c r="EDJ43" s="180"/>
      <c r="EDK43" s="180"/>
      <c r="EDL43" s="180"/>
      <c r="EDM43" s="180"/>
      <c r="EDN43" s="180"/>
      <c r="EDO43" s="180"/>
      <c r="EDP43" s="180"/>
      <c r="EDQ43" s="180"/>
      <c r="EDR43" s="180"/>
      <c r="EDS43" s="180"/>
      <c r="EDT43" s="180"/>
      <c r="EDU43" s="180"/>
      <c r="EDV43" s="180"/>
      <c r="EDW43" s="180"/>
      <c r="EDX43" s="180"/>
      <c r="EDY43" s="180"/>
      <c r="EDZ43" s="180"/>
      <c r="EEA43" s="180"/>
      <c r="EEB43" s="180"/>
      <c r="EEC43" s="180"/>
      <c r="EED43" s="180"/>
      <c r="EEE43" s="180"/>
      <c r="EEF43" s="180"/>
      <c r="EEG43" s="180"/>
      <c r="EEH43" s="180"/>
      <c r="EEI43" s="180"/>
      <c r="EEJ43" s="180"/>
      <c r="EEK43" s="180"/>
      <c r="EEL43" s="180"/>
      <c r="EEM43" s="180"/>
      <c r="EEN43" s="180"/>
      <c r="EEO43" s="180"/>
      <c r="EEP43" s="180"/>
      <c r="EEQ43" s="180"/>
      <c r="EER43" s="180"/>
      <c r="EES43" s="180"/>
      <c r="EET43" s="180"/>
      <c r="EEU43" s="180"/>
      <c r="EEV43" s="180"/>
      <c r="EEW43" s="180"/>
      <c r="EEX43" s="180"/>
      <c r="EEY43" s="180"/>
      <c r="EEZ43" s="180"/>
      <c r="EFA43" s="180"/>
      <c r="EFB43" s="180"/>
      <c r="EFC43" s="180"/>
      <c r="EFD43" s="180"/>
      <c r="EFE43" s="180"/>
      <c r="EFF43" s="180"/>
      <c r="EFG43" s="180"/>
      <c r="EFH43" s="180"/>
      <c r="EFI43" s="180"/>
      <c r="EFJ43" s="180"/>
      <c r="EFK43" s="180"/>
      <c r="EFL43" s="180"/>
      <c r="EFM43" s="180"/>
      <c r="EFN43" s="180"/>
      <c r="EFO43" s="180"/>
      <c r="EFP43" s="180"/>
      <c r="EFQ43" s="180"/>
      <c r="EFR43" s="180"/>
      <c r="EFS43" s="180"/>
      <c r="EFT43" s="180"/>
      <c r="EFU43" s="180"/>
      <c r="EFV43" s="180"/>
      <c r="EFW43" s="180"/>
      <c r="EFX43" s="180"/>
      <c r="EFY43" s="180"/>
      <c r="EFZ43" s="180"/>
      <c r="EGA43" s="180"/>
      <c r="EGB43" s="180"/>
      <c r="EGC43" s="180"/>
      <c r="EGD43" s="180"/>
      <c r="EGE43" s="180"/>
      <c r="EGF43" s="180"/>
      <c r="EGG43" s="180"/>
      <c r="EGH43" s="180"/>
      <c r="EGI43" s="180"/>
      <c r="EGJ43" s="180"/>
      <c r="EGK43" s="180"/>
      <c r="EGL43" s="180"/>
      <c r="EGM43" s="180"/>
      <c r="EGN43" s="180"/>
      <c r="EGO43" s="180"/>
      <c r="EGP43" s="180"/>
      <c r="EGQ43" s="180"/>
      <c r="EGR43" s="180"/>
      <c r="EGS43" s="180"/>
      <c r="EGT43" s="180"/>
      <c r="EGU43" s="180"/>
      <c r="EGV43" s="180"/>
      <c r="EGW43" s="180"/>
      <c r="EGX43" s="180"/>
      <c r="EGY43" s="180"/>
      <c r="EGZ43" s="180"/>
      <c r="EHA43" s="180"/>
      <c r="EHB43" s="180"/>
      <c r="EHC43" s="180"/>
      <c r="EHD43" s="180"/>
      <c r="EHE43" s="180"/>
      <c r="EHF43" s="180"/>
      <c r="EHG43" s="180"/>
      <c r="EHH43" s="180"/>
      <c r="EHI43" s="180"/>
      <c r="EHJ43" s="180"/>
      <c r="EHK43" s="180"/>
      <c r="EHL43" s="180"/>
      <c r="EHM43" s="180"/>
      <c r="EHN43" s="180"/>
      <c r="EHO43" s="180"/>
      <c r="EHP43" s="180"/>
      <c r="EHQ43" s="180"/>
      <c r="EHR43" s="180"/>
      <c r="EHS43" s="180"/>
      <c r="EHT43" s="180"/>
      <c r="EHU43" s="180"/>
      <c r="EHV43" s="180"/>
      <c r="EHW43" s="180"/>
      <c r="EHX43" s="180"/>
      <c r="EHY43" s="180"/>
      <c r="EHZ43" s="180"/>
      <c r="EIA43" s="180"/>
      <c r="EIB43" s="180"/>
      <c r="EIC43" s="180"/>
      <c r="EID43" s="180"/>
      <c r="EIE43" s="180"/>
      <c r="EIF43" s="180"/>
      <c r="EIG43" s="180"/>
      <c r="EIH43" s="180"/>
      <c r="EII43" s="180"/>
      <c r="EIJ43" s="180"/>
      <c r="EIK43" s="180"/>
      <c r="EIL43" s="180"/>
      <c r="EIM43" s="180"/>
      <c r="EIN43" s="180"/>
      <c r="EIO43" s="180"/>
      <c r="EIP43" s="180"/>
      <c r="EIQ43" s="180"/>
      <c r="EIR43" s="180"/>
      <c r="EIS43" s="180"/>
      <c r="EIT43" s="180"/>
      <c r="EIU43" s="180"/>
      <c r="EIV43" s="180"/>
      <c r="EIW43" s="180"/>
      <c r="EIX43" s="180"/>
      <c r="EIY43" s="180"/>
      <c r="EIZ43" s="180"/>
      <c r="EJA43" s="180"/>
      <c r="EJB43" s="180"/>
      <c r="EJC43" s="180"/>
      <c r="EJD43" s="180"/>
      <c r="EJE43" s="180"/>
      <c r="EJF43" s="180"/>
      <c r="EJG43" s="180"/>
      <c r="EJH43" s="180"/>
      <c r="EJI43" s="180"/>
      <c r="EJJ43" s="180"/>
      <c r="EJK43" s="180"/>
      <c r="EJL43" s="180"/>
      <c r="EJM43" s="180"/>
      <c r="EJN43" s="180"/>
      <c r="EJO43" s="180"/>
      <c r="EJP43" s="180"/>
      <c r="EJQ43" s="180"/>
      <c r="EJR43" s="180"/>
      <c r="EJS43" s="180"/>
      <c r="EJT43" s="180"/>
      <c r="EJU43" s="180"/>
      <c r="EJV43" s="180"/>
      <c r="EJW43" s="180"/>
      <c r="EJX43" s="180"/>
      <c r="EJY43" s="180"/>
      <c r="EJZ43" s="180"/>
      <c r="EKA43" s="180"/>
      <c r="EKB43" s="180"/>
      <c r="EKC43" s="180"/>
      <c r="EKD43" s="180"/>
      <c r="EKE43" s="180"/>
      <c r="EKF43" s="180"/>
      <c r="EKG43" s="180"/>
      <c r="EKH43" s="180"/>
      <c r="EKI43" s="180"/>
      <c r="EKJ43" s="180"/>
      <c r="EKK43" s="180"/>
      <c r="EKL43" s="180"/>
      <c r="EKM43" s="180"/>
      <c r="EKN43" s="180"/>
      <c r="EKO43" s="180"/>
      <c r="EKP43" s="180"/>
      <c r="EKQ43" s="180"/>
      <c r="EKR43" s="180"/>
      <c r="EKS43" s="180"/>
      <c r="EKT43" s="180"/>
      <c r="EKU43" s="180"/>
      <c r="EKV43" s="180"/>
      <c r="EKW43" s="180"/>
      <c r="EKX43" s="180"/>
      <c r="EKY43" s="180"/>
      <c r="EKZ43" s="180"/>
      <c r="ELA43" s="180"/>
      <c r="ELB43" s="180"/>
      <c r="ELC43" s="180"/>
      <c r="ELD43" s="180"/>
      <c r="ELE43" s="180"/>
      <c r="ELF43" s="180"/>
      <c r="ELG43" s="180"/>
      <c r="ELH43" s="180"/>
      <c r="ELI43" s="180"/>
      <c r="ELJ43" s="180"/>
      <c r="ELK43" s="180"/>
      <c r="ELL43" s="180"/>
      <c r="ELM43" s="180"/>
      <c r="ELN43" s="180"/>
      <c r="ELO43" s="180"/>
      <c r="ELP43" s="180"/>
      <c r="ELQ43" s="180"/>
      <c r="ELR43" s="180"/>
      <c r="ELS43" s="180"/>
      <c r="ELT43" s="180"/>
      <c r="ELU43" s="180"/>
      <c r="ELV43" s="180"/>
      <c r="ELW43" s="180"/>
      <c r="ELX43" s="180"/>
      <c r="ELY43" s="180"/>
      <c r="ELZ43" s="180"/>
      <c r="EMA43" s="180"/>
      <c r="EMB43" s="180"/>
      <c r="EMC43" s="180"/>
      <c r="EMD43" s="180"/>
      <c r="EME43" s="180"/>
      <c r="EMF43" s="180"/>
      <c r="EMG43" s="180"/>
      <c r="EMH43" s="180"/>
      <c r="EMI43" s="180"/>
      <c r="EMJ43" s="180"/>
      <c r="EMK43" s="180"/>
      <c r="EML43" s="180"/>
      <c r="EMM43" s="180"/>
      <c r="EMN43" s="180"/>
      <c r="EMO43" s="180"/>
      <c r="EMP43" s="180"/>
      <c r="EMQ43" s="180"/>
      <c r="EMR43" s="180"/>
      <c r="EMS43" s="180"/>
      <c r="EMT43" s="180"/>
      <c r="EMU43" s="180"/>
      <c r="EMV43" s="180"/>
      <c r="EMW43" s="180"/>
      <c r="EMX43" s="180"/>
      <c r="EMY43" s="180"/>
      <c r="EMZ43" s="180"/>
      <c r="ENA43" s="180"/>
      <c r="ENB43" s="180"/>
      <c r="ENC43" s="180"/>
      <c r="END43" s="180"/>
      <c r="ENE43" s="180"/>
      <c r="ENF43" s="180"/>
      <c r="ENG43" s="180"/>
      <c r="ENH43" s="180"/>
      <c r="ENI43" s="180"/>
      <c r="ENJ43" s="180"/>
      <c r="ENK43" s="180"/>
      <c r="ENL43" s="180"/>
      <c r="ENM43" s="180"/>
      <c r="ENN43" s="180"/>
      <c r="ENO43" s="180"/>
      <c r="ENP43" s="180"/>
      <c r="ENQ43" s="180"/>
      <c r="ENR43" s="180"/>
      <c r="ENS43" s="180"/>
      <c r="ENT43" s="180"/>
      <c r="ENU43" s="180"/>
      <c r="ENV43" s="180"/>
      <c r="ENW43" s="180"/>
      <c r="ENX43" s="180"/>
      <c r="ENY43" s="180"/>
      <c r="ENZ43" s="180"/>
      <c r="EOA43" s="180"/>
      <c r="EOB43" s="180"/>
      <c r="EOC43" s="180"/>
      <c r="EOD43" s="180"/>
      <c r="EOE43" s="180"/>
      <c r="EOF43" s="180"/>
      <c r="EOG43" s="180"/>
      <c r="EOH43" s="180"/>
      <c r="EOI43" s="180"/>
      <c r="EOJ43" s="180"/>
      <c r="EOK43" s="180"/>
      <c r="EOL43" s="180"/>
      <c r="EOM43" s="180"/>
      <c r="EON43" s="180"/>
      <c r="EOO43" s="180"/>
      <c r="EOP43" s="180"/>
      <c r="EOQ43" s="180"/>
      <c r="EOR43" s="180"/>
      <c r="EOS43" s="180"/>
      <c r="EOT43" s="180"/>
      <c r="EOU43" s="180"/>
      <c r="EOV43" s="180"/>
      <c r="EOW43" s="180"/>
      <c r="EOX43" s="180"/>
      <c r="EOY43" s="180"/>
      <c r="EOZ43" s="180"/>
      <c r="EPA43" s="180"/>
      <c r="EPB43" s="180"/>
      <c r="EPC43" s="180"/>
      <c r="EPD43" s="180"/>
      <c r="EPE43" s="180"/>
      <c r="EPF43" s="180"/>
      <c r="EPG43" s="180"/>
      <c r="EPH43" s="180"/>
      <c r="EPI43" s="180"/>
      <c r="EPJ43" s="180"/>
      <c r="EPK43" s="180"/>
      <c r="EPL43" s="180"/>
      <c r="EPM43" s="180"/>
      <c r="EPN43" s="180"/>
      <c r="EPO43" s="180"/>
      <c r="EPP43" s="180"/>
      <c r="EPQ43" s="180"/>
      <c r="EPR43" s="180"/>
      <c r="EPS43" s="180"/>
      <c r="EPT43" s="180"/>
      <c r="EPU43" s="180"/>
      <c r="EPV43" s="180"/>
      <c r="EPW43" s="180"/>
      <c r="EPX43" s="180"/>
      <c r="EPY43" s="180"/>
      <c r="EPZ43" s="180"/>
      <c r="EQA43" s="180"/>
      <c r="EQB43" s="180"/>
      <c r="EQC43" s="180"/>
      <c r="EQD43" s="180"/>
      <c r="EQE43" s="180"/>
      <c r="EQF43" s="180"/>
      <c r="EQG43" s="180"/>
      <c r="EQH43" s="180"/>
      <c r="EQI43" s="180"/>
      <c r="EQJ43" s="180"/>
      <c r="EQK43" s="180"/>
      <c r="EQL43" s="180"/>
      <c r="EQM43" s="180"/>
      <c r="EQN43" s="180"/>
      <c r="EQO43" s="180"/>
      <c r="EQP43" s="180"/>
      <c r="EQQ43" s="180"/>
      <c r="EQR43" s="180"/>
      <c r="EQS43" s="180"/>
      <c r="EQT43" s="180"/>
      <c r="EQU43" s="180"/>
      <c r="EQV43" s="180"/>
      <c r="EQW43" s="180"/>
      <c r="EQX43" s="180"/>
      <c r="EQY43" s="180"/>
      <c r="EQZ43" s="180"/>
      <c r="ERA43" s="180"/>
      <c r="ERB43" s="180"/>
      <c r="ERC43" s="180"/>
      <c r="ERD43" s="180"/>
      <c r="ERE43" s="180"/>
      <c r="ERF43" s="180"/>
      <c r="ERG43" s="180"/>
      <c r="ERH43" s="180"/>
      <c r="ERI43" s="180"/>
      <c r="ERJ43" s="180"/>
      <c r="ERK43" s="180"/>
      <c r="ERL43" s="180"/>
      <c r="ERM43" s="180"/>
      <c r="ERN43" s="180"/>
      <c r="ERO43" s="180"/>
      <c r="ERP43" s="180"/>
      <c r="ERQ43" s="180"/>
      <c r="ERR43" s="180"/>
      <c r="ERS43" s="180"/>
      <c r="ERT43" s="180"/>
      <c r="ERU43" s="180"/>
      <c r="ERV43" s="180"/>
      <c r="ERW43" s="180"/>
      <c r="ERX43" s="180"/>
      <c r="ERY43" s="180"/>
      <c r="ERZ43" s="180"/>
      <c r="ESA43" s="180"/>
      <c r="ESB43" s="180"/>
      <c r="ESC43" s="180"/>
      <c r="ESD43" s="180"/>
      <c r="ESE43" s="180"/>
      <c r="ESF43" s="180"/>
      <c r="ESG43" s="180"/>
      <c r="ESH43" s="180"/>
      <c r="ESI43" s="180"/>
      <c r="ESJ43" s="180"/>
      <c r="ESK43" s="180"/>
      <c r="ESL43" s="180"/>
      <c r="ESM43" s="180"/>
      <c r="ESN43" s="180"/>
      <c r="ESO43" s="180"/>
      <c r="ESP43" s="180"/>
      <c r="ESQ43" s="180"/>
      <c r="ESR43" s="180"/>
      <c r="ESS43" s="180"/>
      <c r="EST43" s="180"/>
      <c r="ESU43" s="180"/>
      <c r="ESV43" s="180"/>
      <c r="ESW43" s="180"/>
      <c r="ESX43" s="180"/>
      <c r="ESY43" s="180"/>
      <c r="ESZ43" s="180"/>
      <c r="ETA43" s="180"/>
      <c r="ETB43" s="180"/>
      <c r="ETC43" s="180"/>
      <c r="ETD43" s="180"/>
      <c r="ETE43" s="180"/>
      <c r="ETF43" s="180"/>
      <c r="ETG43" s="180"/>
      <c r="ETH43" s="180"/>
      <c r="ETI43" s="180"/>
      <c r="ETJ43" s="180"/>
      <c r="ETK43" s="180"/>
      <c r="ETL43" s="180"/>
      <c r="ETM43" s="180"/>
      <c r="ETN43" s="180"/>
      <c r="ETO43" s="180"/>
      <c r="ETP43" s="180"/>
      <c r="ETQ43" s="180"/>
      <c r="ETR43" s="180"/>
      <c r="ETS43" s="180"/>
      <c r="ETT43" s="180"/>
      <c r="ETU43" s="180"/>
      <c r="ETV43" s="180"/>
      <c r="ETW43" s="180"/>
      <c r="ETX43" s="180"/>
      <c r="ETY43" s="180"/>
      <c r="ETZ43" s="180"/>
      <c r="EUA43" s="180"/>
      <c r="EUB43" s="180"/>
      <c r="EUC43" s="180"/>
      <c r="EUD43" s="180"/>
      <c r="EUE43" s="180"/>
      <c r="EUF43" s="180"/>
      <c r="EUG43" s="180"/>
      <c r="EUH43" s="180"/>
      <c r="EUI43" s="180"/>
      <c r="EUJ43" s="180"/>
      <c r="EUK43" s="180"/>
      <c r="EUL43" s="180"/>
      <c r="EUM43" s="180"/>
      <c r="EUN43" s="180"/>
      <c r="EUO43" s="180"/>
      <c r="EUP43" s="180"/>
      <c r="EUQ43" s="180"/>
      <c r="EUR43" s="180"/>
      <c r="EUS43" s="180"/>
      <c r="EUT43" s="180"/>
      <c r="EUU43" s="180"/>
      <c r="EUV43" s="180"/>
      <c r="EUW43" s="180"/>
      <c r="EUX43" s="180"/>
      <c r="EUY43" s="180"/>
      <c r="EUZ43" s="180"/>
      <c r="EVA43" s="180"/>
      <c r="EVB43" s="180"/>
      <c r="EVC43" s="180"/>
      <c r="EVD43" s="180"/>
      <c r="EVE43" s="180"/>
      <c r="EVF43" s="180"/>
      <c r="EVG43" s="180"/>
      <c r="EVH43" s="180"/>
      <c r="EVI43" s="180"/>
      <c r="EVJ43" s="180"/>
      <c r="EVK43" s="180"/>
      <c r="EVL43" s="180"/>
      <c r="EVM43" s="180"/>
      <c r="EVN43" s="180"/>
      <c r="EVO43" s="180"/>
      <c r="EVP43" s="180"/>
      <c r="EVQ43" s="180"/>
      <c r="EVR43" s="180"/>
      <c r="EVS43" s="180"/>
      <c r="EVT43" s="180"/>
      <c r="EVU43" s="180"/>
      <c r="EVV43" s="180"/>
      <c r="EVW43" s="180"/>
      <c r="EVX43" s="180"/>
      <c r="EVY43" s="180"/>
      <c r="EVZ43" s="180"/>
      <c r="EWA43" s="180"/>
      <c r="EWB43" s="180"/>
      <c r="EWC43" s="180"/>
      <c r="EWD43" s="180"/>
      <c r="EWE43" s="180"/>
      <c r="EWF43" s="180"/>
      <c r="EWG43" s="180"/>
      <c r="EWH43" s="180"/>
      <c r="EWI43" s="180"/>
      <c r="EWJ43" s="180"/>
      <c r="EWK43" s="180"/>
      <c r="EWL43" s="180"/>
      <c r="EWM43" s="180"/>
      <c r="EWN43" s="180"/>
      <c r="EWO43" s="180"/>
      <c r="EWP43" s="180"/>
      <c r="EWQ43" s="180"/>
      <c r="EWR43" s="180"/>
      <c r="EWS43" s="180"/>
      <c r="EWT43" s="180"/>
      <c r="EWU43" s="180"/>
      <c r="EWV43" s="180"/>
      <c r="EWW43" s="180"/>
      <c r="EWX43" s="180"/>
      <c r="EWY43" s="180"/>
      <c r="EWZ43" s="180"/>
      <c r="EXA43" s="180"/>
      <c r="EXB43" s="180"/>
      <c r="EXC43" s="180"/>
      <c r="EXD43" s="180"/>
      <c r="EXE43" s="180"/>
      <c r="EXF43" s="180"/>
      <c r="EXG43" s="180"/>
      <c r="EXH43" s="180"/>
      <c r="EXI43" s="180"/>
      <c r="EXJ43" s="180"/>
      <c r="EXK43" s="180"/>
      <c r="EXL43" s="180"/>
      <c r="EXM43" s="180"/>
      <c r="EXN43" s="180"/>
      <c r="EXO43" s="180"/>
      <c r="EXP43" s="180"/>
      <c r="EXQ43" s="180"/>
      <c r="EXR43" s="180"/>
      <c r="EXS43" s="180"/>
      <c r="EXT43" s="180"/>
      <c r="EXU43" s="180"/>
      <c r="EXV43" s="180"/>
      <c r="EXW43" s="180"/>
      <c r="EXX43" s="180"/>
      <c r="EXY43" s="180"/>
      <c r="EXZ43" s="180"/>
      <c r="EYA43" s="180"/>
      <c r="EYB43" s="180"/>
      <c r="EYC43" s="180"/>
      <c r="EYD43" s="180"/>
      <c r="EYE43" s="180"/>
      <c r="EYF43" s="180"/>
      <c r="EYG43" s="180"/>
      <c r="EYH43" s="180"/>
      <c r="EYI43" s="180"/>
      <c r="EYJ43" s="180"/>
      <c r="EYK43" s="180"/>
      <c r="EYL43" s="180"/>
      <c r="EYM43" s="180"/>
      <c r="EYN43" s="180"/>
      <c r="EYO43" s="180"/>
      <c r="EYP43" s="180"/>
      <c r="EYQ43" s="180"/>
      <c r="EYR43" s="180"/>
      <c r="EYS43" s="180"/>
      <c r="EYT43" s="180"/>
      <c r="EYU43" s="180"/>
      <c r="EYV43" s="180"/>
      <c r="EYW43" s="180"/>
      <c r="EYX43" s="180"/>
      <c r="EYY43" s="180"/>
      <c r="EYZ43" s="180"/>
      <c r="EZA43" s="180"/>
      <c r="EZB43" s="180"/>
      <c r="EZC43" s="180"/>
      <c r="EZD43" s="180"/>
      <c r="EZE43" s="180"/>
      <c r="EZF43" s="180"/>
      <c r="EZG43" s="180"/>
      <c r="EZH43" s="180"/>
      <c r="EZI43" s="180"/>
      <c r="EZJ43" s="180"/>
      <c r="EZK43" s="180"/>
      <c r="EZL43" s="180"/>
      <c r="EZM43" s="180"/>
      <c r="EZN43" s="180"/>
      <c r="EZO43" s="180"/>
      <c r="EZP43" s="180"/>
      <c r="EZQ43" s="180"/>
      <c r="EZR43" s="180"/>
      <c r="EZS43" s="180"/>
      <c r="EZT43" s="180"/>
      <c r="EZU43" s="180"/>
      <c r="EZV43" s="180"/>
      <c r="EZW43" s="180"/>
      <c r="EZX43" s="180"/>
      <c r="EZY43" s="180"/>
      <c r="EZZ43" s="180"/>
      <c r="FAA43" s="180"/>
      <c r="FAB43" s="180"/>
      <c r="FAC43" s="180"/>
      <c r="FAD43" s="180"/>
      <c r="FAE43" s="180"/>
      <c r="FAF43" s="180"/>
      <c r="FAG43" s="180"/>
      <c r="FAH43" s="180"/>
      <c r="FAI43" s="180"/>
      <c r="FAJ43" s="180"/>
      <c r="FAK43" s="180"/>
      <c r="FAL43" s="180"/>
      <c r="FAM43" s="180"/>
      <c r="FAN43" s="180"/>
      <c r="FAO43" s="180"/>
      <c r="FAP43" s="180"/>
      <c r="FAQ43" s="180"/>
      <c r="FAR43" s="180"/>
      <c r="FAS43" s="180"/>
      <c r="FAT43" s="180"/>
      <c r="FAU43" s="180"/>
      <c r="FAV43" s="180"/>
      <c r="FAW43" s="180"/>
      <c r="FAX43" s="180"/>
      <c r="FAY43" s="180"/>
      <c r="FAZ43" s="180"/>
      <c r="FBA43" s="180"/>
      <c r="FBB43" s="180"/>
      <c r="FBC43" s="180"/>
      <c r="FBD43" s="180"/>
      <c r="FBE43" s="180"/>
      <c r="FBF43" s="180"/>
      <c r="FBG43" s="180"/>
      <c r="FBH43" s="180"/>
      <c r="FBI43" s="180"/>
      <c r="FBJ43" s="180"/>
      <c r="FBK43" s="180"/>
      <c r="FBL43" s="180"/>
      <c r="FBM43" s="180"/>
      <c r="FBN43" s="180"/>
      <c r="FBO43" s="180"/>
      <c r="FBP43" s="180"/>
      <c r="FBQ43" s="180"/>
      <c r="FBR43" s="180"/>
      <c r="FBS43" s="180"/>
      <c r="FBT43" s="180"/>
      <c r="FBU43" s="180"/>
      <c r="FBV43" s="180"/>
      <c r="FBW43" s="180"/>
      <c r="FBX43" s="180"/>
      <c r="FBY43" s="180"/>
      <c r="FBZ43" s="180"/>
      <c r="FCA43" s="180"/>
      <c r="FCB43" s="180"/>
      <c r="FCC43" s="180"/>
      <c r="FCD43" s="180"/>
      <c r="FCE43" s="180"/>
      <c r="FCF43" s="180"/>
      <c r="FCG43" s="180"/>
      <c r="FCH43" s="180"/>
      <c r="FCI43" s="180"/>
      <c r="FCJ43" s="180"/>
      <c r="FCK43" s="180"/>
      <c r="FCL43" s="180"/>
      <c r="FCM43" s="180"/>
      <c r="FCN43" s="180"/>
      <c r="FCO43" s="180"/>
      <c r="FCP43" s="180"/>
      <c r="FCQ43" s="180"/>
      <c r="FCR43" s="180"/>
      <c r="FCS43" s="180"/>
      <c r="FCT43" s="180"/>
      <c r="FCU43" s="180"/>
      <c r="FCV43" s="180"/>
      <c r="FCW43" s="180"/>
      <c r="FCX43" s="180"/>
      <c r="FCY43" s="180"/>
      <c r="FCZ43" s="180"/>
      <c r="FDA43" s="180"/>
      <c r="FDB43" s="180"/>
      <c r="FDC43" s="180"/>
      <c r="FDD43" s="180"/>
      <c r="FDE43" s="180"/>
      <c r="FDF43" s="180"/>
      <c r="FDG43" s="180"/>
      <c r="FDH43" s="180"/>
      <c r="FDI43" s="180"/>
      <c r="FDJ43" s="180"/>
      <c r="FDK43" s="180"/>
      <c r="FDL43" s="180"/>
      <c r="FDM43" s="180"/>
      <c r="FDN43" s="180"/>
      <c r="FDO43" s="180"/>
      <c r="FDP43" s="180"/>
      <c r="FDQ43" s="180"/>
      <c r="FDR43" s="180"/>
      <c r="FDS43" s="180"/>
      <c r="FDT43" s="180"/>
      <c r="FDU43" s="180"/>
      <c r="FDV43" s="180"/>
      <c r="FDW43" s="180"/>
      <c r="FDX43" s="180"/>
      <c r="FDY43" s="180"/>
      <c r="FDZ43" s="180"/>
      <c r="FEA43" s="180"/>
      <c r="FEB43" s="180"/>
      <c r="FEC43" s="180"/>
      <c r="FED43" s="180"/>
      <c r="FEE43" s="180"/>
      <c r="FEF43" s="180"/>
      <c r="FEG43" s="180"/>
      <c r="FEH43" s="180"/>
      <c r="FEI43" s="180"/>
      <c r="FEJ43" s="180"/>
      <c r="FEK43" s="180"/>
      <c r="FEL43" s="180"/>
      <c r="FEM43" s="180"/>
      <c r="FEN43" s="180"/>
      <c r="FEO43" s="180"/>
      <c r="FEP43" s="180"/>
      <c r="FEQ43" s="180"/>
      <c r="FER43" s="180"/>
      <c r="FES43" s="180"/>
      <c r="FET43" s="180"/>
      <c r="FEU43" s="180"/>
      <c r="FEV43" s="180"/>
      <c r="FEW43" s="180"/>
      <c r="FEX43" s="180"/>
      <c r="FEY43" s="180"/>
      <c r="FEZ43" s="180"/>
      <c r="FFA43" s="180"/>
      <c r="FFB43" s="180"/>
      <c r="FFC43" s="180"/>
      <c r="FFD43" s="180"/>
      <c r="FFE43" s="180"/>
      <c r="FFF43" s="180"/>
      <c r="FFG43" s="180"/>
      <c r="FFH43" s="180"/>
      <c r="FFI43" s="180"/>
      <c r="FFJ43" s="180"/>
      <c r="FFK43" s="180"/>
      <c r="FFL43" s="180"/>
      <c r="FFM43" s="180"/>
      <c r="FFN43" s="180"/>
      <c r="FFO43" s="180"/>
      <c r="FFP43" s="180"/>
      <c r="FFQ43" s="180"/>
      <c r="FFR43" s="180"/>
      <c r="FFS43" s="180"/>
      <c r="FFT43" s="180"/>
      <c r="FFU43" s="180"/>
      <c r="FFV43" s="180"/>
      <c r="FFW43" s="180"/>
      <c r="FFX43" s="180"/>
      <c r="FFY43" s="180"/>
      <c r="FFZ43" s="180"/>
      <c r="FGA43" s="180"/>
      <c r="FGB43" s="180"/>
      <c r="FGC43" s="180"/>
      <c r="FGD43" s="180"/>
      <c r="FGE43" s="180"/>
      <c r="FGF43" s="180"/>
      <c r="FGG43" s="180"/>
      <c r="FGH43" s="180"/>
      <c r="FGI43" s="180"/>
      <c r="FGJ43" s="180"/>
      <c r="FGK43" s="180"/>
      <c r="FGL43" s="180"/>
      <c r="FGM43" s="180"/>
      <c r="FGN43" s="180"/>
      <c r="FGO43" s="180"/>
      <c r="FGP43" s="180"/>
      <c r="FGQ43" s="180"/>
      <c r="FGR43" s="180"/>
      <c r="FGS43" s="180"/>
      <c r="FGT43" s="180"/>
      <c r="FGU43" s="180"/>
      <c r="FGV43" s="180"/>
      <c r="FGW43" s="180"/>
      <c r="FGX43" s="180"/>
      <c r="FGY43" s="180"/>
      <c r="FGZ43" s="180"/>
      <c r="FHA43" s="180"/>
      <c r="FHB43" s="180"/>
      <c r="FHC43" s="180"/>
      <c r="FHD43" s="180"/>
      <c r="FHE43" s="180"/>
      <c r="FHF43" s="180"/>
      <c r="FHG43" s="180"/>
      <c r="FHH43" s="180"/>
      <c r="FHI43" s="180"/>
      <c r="FHJ43" s="180"/>
      <c r="FHK43" s="180"/>
      <c r="FHL43" s="180"/>
      <c r="FHM43" s="180"/>
      <c r="FHN43" s="180"/>
      <c r="FHO43" s="180"/>
      <c r="FHP43" s="180"/>
      <c r="FHQ43" s="180"/>
      <c r="FHR43" s="180"/>
      <c r="FHS43" s="180"/>
      <c r="FHT43" s="180"/>
      <c r="FHU43" s="180"/>
      <c r="FHV43" s="180"/>
      <c r="FHW43" s="180"/>
      <c r="FHX43" s="180"/>
      <c r="FHY43" s="180"/>
      <c r="FHZ43" s="180"/>
      <c r="FIA43" s="180"/>
      <c r="FIB43" s="180"/>
      <c r="FIC43" s="180"/>
      <c r="FID43" s="180"/>
      <c r="FIE43" s="180"/>
      <c r="FIF43" s="180"/>
      <c r="FIG43" s="180"/>
      <c r="FIH43" s="180"/>
      <c r="FII43" s="180"/>
      <c r="FIJ43" s="180"/>
      <c r="FIK43" s="180"/>
      <c r="FIL43" s="180"/>
      <c r="FIM43" s="180"/>
      <c r="FIN43" s="180"/>
      <c r="FIO43" s="180"/>
      <c r="FIP43" s="180"/>
      <c r="FIQ43" s="180"/>
      <c r="FIR43" s="180"/>
      <c r="FIS43" s="180"/>
      <c r="FIT43" s="180"/>
      <c r="FIU43" s="180"/>
      <c r="FIV43" s="180"/>
      <c r="FIW43" s="180"/>
      <c r="FIX43" s="180"/>
      <c r="FIY43" s="180"/>
      <c r="FIZ43" s="180"/>
      <c r="FJA43" s="180"/>
      <c r="FJB43" s="180"/>
      <c r="FJC43" s="180"/>
      <c r="FJD43" s="180"/>
      <c r="FJE43" s="180"/>
      <c r="FJF43" s="180"/>
      <c r="FJG43" s="180"/>
      <c r="FJH43" s="180"/>
      <c r="FJI43" s="180"/>
      <c r="FJJ43" s="180"/>
      <c r="FJK43" s="180"/>
      <c r="FJL43" s="180"/>
      <c r="FJM43" s="180"/>
      <c r="FJN43" s="180"/>
      <c r="FJO43" s="180"/>
      <c r="FJP43" s="180"/>
      <c r="FJQ43" s="180"/>
      <c r="FJR43" s="180"/>
      <c r="FJS43" s="180"/>
      <c r="FJT43" s="180"/>
      <c r="FJU43" s="180"/>
      <c r="FJV43" s="180"/>
      <c r="FJW43" s="180"/>
      <c r="FJX43" s="180"/>
      <c r="FJY43" s="180"/>
      <c r="FJZ43" s="180"/>
      <c r="FKA43" s="180"/>
      <c r="FKB43" s="180"/>
      <c r="FKC43" s="180"/>
      <c r="FKD43" s="180"/>
      <c r="FKE43" s="180"/>
      <c r="FKF43" s="180"/>
      <c r="FKG43" s="180"/>
      <c r="FKH43" s="180"/>
      <c r="FKI43" s="180"/>
      <c r="FKJ43" s="180"/>
      <c r="FKK43" s="180"/>
      <c r="FKL43" s="180"/>
      <c r="FKM43" s="180"/>
      <c r="FKN43" s="180"/>
      <c r="FKO43" s="180"/>
      <c r="FKP43" s="180"/>
      <c r="FKQ43" s="180"/>
      <c r="FKR43" s="180"/>
      <c r="FKS43" s="180"/>
      <c r="FKT43" s="180"/>
      <c r="FKU43" s="180"/>
      <c r="FKV43" s="180"/>
      <c r="FKW43" s="180"/>
      <c r="FKX43" s="180"/>
      <c r="FKY43" s="180"/>
      <c r="FKZ43" s="180"/>
      <c r="FLA43" s="180"/>
      <c r="FLB43" s="180"/>
      <c r="FLC43" s="180"/>
      <c r="FLD43" s="180"/>
      <c r="FLE43" s="180"/>
      <c r="FLF43" s="180"/>
      <c r="FLG43" s="180"/>
      <c r="FLH43" s="180"/>
      <c r="FLI43" s="180"/>
      <c r="FLJ43" s="180"/>
      <c r="FLK43" s="180"/>
      <c r="FLL43" s="180"/>
      <c r="FLM43" s="180"/>
      <c r="FLN43" s="180"/>
      <c r="FLO43" s="180"/>
      <c r="FLP43" s="180"/>
      <c r="FLQ43" s="180"/>
      <c r="FLR43" s="180"/>
      <c r="FLS43" s="180"/>
      <c r="FLT43" s="180"/>
      <c r="FLU43" s="180"/>
      <c r="FLV43" s="180"/>
      <c r="FLW43" s="180"/>
      <c r="FLX43" s="180"/>
      <c r="FLY43" s="180"/>
      <c r="FLZ43" s="180"/>
      <c r="FMA43" s="180"/>
      <c r="FMB43" s="180"/>
      <c r="FMC43" s="180"/>
      <c r="FMD43" s="180"/>
      <c r="FME43" s="180"/>
      <c r="FMF43" s="180"/>
      <c r="FMG43" s="180"/>
      <c r="FMH43" s="180"/>
      <c r="FMI43" s="180"/>
      <c r="FMJ43" s="180"/>
      <c r="FMK43" s="180"/>
      <c r="FML43" s="180"/>
      <c r="FMM43" s="180"/>
      <c r="FMN43" s="180"/>
      <c r="FMO43" s="180"/>
      <c r="FMP43" s="180"/>
      <c r="FMQ43" s="180"/>
      <c r="FMR43" s="180"/>
      <c r="FMS43" s="180"/>
      <c r="FMT43" s="180"/>
      <c r="FMU43" s="180"/>
      <c r="FMV43" s="180"/>
      <c r="FMW43" s="180"/>
      <c r="FMX43" s="180"/>
      <c r="FMY43" s="180"/>
      <c r="FMZ43" s="180"/>
      <c r="FNA43" s="180"/>
      <c r="FNB43" s="180"/>
      <c r="FNC43" s="180"/>
      <c r="FND43" s="180"/>
      <c r="FNE43" s="180"/>
      <c r="FNF43" s="180"/>
      <c r="FNG43" s="180"/>
      <c r="FNH43" s="180"/>
      <c r="FNI43" s="180"/>
      <c r="FNJ43" s="180"/>
      <c r="FNK43" s="180"/>
      <c r="FNL43" s="180"/>
      <c r="FNM43" s="180"/>
      <c r="FNN43" s="180"/>
      <c r="FNO43" s="180"/>
      <c r="FNP43" s="180"/>
      <c r="FNQ43" s="180"/>
      <c r="FNR43" s="180"/>
      <c r="FNS43" s="180"/>
      <c r="FNT43" s="180"/>
      <c r="FNU43" s="180"/>
      <c r="FNV43" s="180"/>
      <c r="FNW43" s="180"/>
      <c r="FNX43" s="180"/>
      <c r="FNY43" s="180"/>
      <c r="FNZ43" s="180"/>
      <c r="FOA43" s="180"/>
      <c r="FOB43" s="180"/>
      <c r="FOC43" s="180"/>
      <c r="FOD43" s="180"/>
      <c r="FOE43" s="180"/>
      <c r="FOF43" s="180"/>
      <c r="FOG43" s="180"/>
      <c r="FOH43" s="180"/>
      <c r="FOI43" s="180"/>
      <c r="FOJ43" s="180"/>
      <c r="FOK43" s="180"/>
      <c r="FOL43" s="180"/>
      <c r="FOM43" s="180"/>
      <c r="FON43" s="180"/>
      <c r="FOO43" s="180"/>
      <c r="FOP43" s="180"/>
      <c r="FOQ43" s="180"/>
      <c r="FOR43" s="180"/>
      <c r="FOS43" s="180"/>
      <c r="FOT43" s="180"/>
      <c r="FOU43" s="180"/>
      <c r="FOV43" s="180"/>
      <c r="FOW43" s="180"/>
      <c r="FOX43" s="180"/>
      <c r="FOY43" s="180"/>
      <c r="FOZ43" s="180"/>
      <c r="FPA43" s="180"/>
      <c r="FPB43" s="180"/>
      <c r="FPC43" s="180"/>
      <c r="FPD43" s="180"/>
      <c r="FPE43" s="180"/>
      <c r="FPF43" s="180"/>
      <c r="FPG43" s="180"/>
      <c r="FPH43" s="180"/>
      <c r="FPI43" s="180"/>
      <c r="FPJ43" s="180"/>
      <c r="FPK43" s="180"/>
      <c r="FPL43" s="180"/>
      <c r="FPM43" s="180"/>
      <c r="FPN43" s="180"/>
      <c r="FPO43" s="180"/>
      <c r="FPP43" s="180"/>
      <c r="FPQ43" s="180"/>
      <c r="FPR43" s="180"/>
      <c r="FPS43" s="180"/>
      <c r="FPT43" s="180"/>
      <c r="FPU43" s="180"/>
      <c r="FPV43" s="180"/>
      <c r="FPW43" s="180"/>
      <c r="FPX43" s="180"/>
      <c r="FPY43" s="180"/>
      <c r="FPZ43" s="180"/>
      <c r="FQA43" s="180"/>
      <c r="FQB43" s="180"/>
      <c r="FQC43" s="180"/>
      <c r="FQD43" s="180"/>
      <c r="FQE43" s="180"/>
      <c r="FQF43" s="180"/>
      <c r="FQG43" s="180"/>
      <c r="FQH43" s="180"/>
      <c r="FQI43" s="180"/>
      <c r="FQJ43" s="180"/>
      <c r="FQK43" s="180"/>
      <c r="FQL43" s="180"/>
      <c r="FQM43" s="180"/>
      <c r="FQN43" s="180"/>
      <c r="FQO43" s="180"/>
      <c r="FQP43" s="180"/>
      <c r="FQQ43" s="180"/>
      <c r="FQR43" s="180"/>
      <c r="FQS43" s="180"/>
      <c r="FQT43" s="180"/>
      <c r="FQU43" s="180"/>
      <c r="FQV43" s="180"/>
      <c r="FQW43" s="180"/>
      <c r="FQX43" s="180"/>
      <c r="FQY43" s="180"/>
      <c r="FQZ43" s="180"/>
      <c r="FRA43" s="180"/>
      <c r="FRB43" s="180"/>
      <c r="FRC43" s="180"/>
      <c r="FRD43" s="180"/>
      <c r="FRE43" s="180"/>
      <c r="FRF43" s="180"/>
      <c r="FRG43" s="180"/>
      <c r="FRH43" s="180"/>
      <c r="FRI43" s="180"/>
      <c r="FRJ43" s="180"/>
      <c r="FRK43" s="180"/>
      <c r="FRL43" s="180"/>
      <c r="FRM43" s="180"/>
      <c r="FRN43" s="180"/>
      <c r="FRO43" s="180"/>
      <c r="FRP43" s="180"/>
      <c r="FRQ43" s="180"/>
      <c r="FRR43" s="180"/>
      <c r="FRS43" s="180"/>
      <c r="FRT43" s="180"/>
      <c r="FRU43" s="180"/>
      <c r="FRV43" s="180"/>
      <c r="FRW43" s="180"/>
      <c r="FRX43" s="180"/>
      <c r="FRY43" s="180"/>
      <c r="FRZ43" s="180"/>
      <c r="FSA43" s="180"/>
      <c r="FSB43" s="180"/>
      <c r="FSC43" s="180"/>
      <c r="FSD43" s="180"/>
      <c r="FSE43" s="180"/>
      <c r="FSF43" s="180"/>
      <c r="FSG43" s="180"/>
      <c r="FSH43" s="180"/>
      <c r="FSI43" s="180"/>
      <c r="FSJ43" s="180"/>
      <c r="FSK43" s="180"/>
      <c r="FSL43" s="180"/>
      <c r="FSM43" s="180"/>
      <c r="FSN43" s="180"/>
      <c r="FSO43" s="180"/>
      <c r="FSP43" s="180"/>
      <c r="FSQ43" s="180"/>
      <c r="FSR43" s="180"/>
      <c r="FSS43" s="180"/>
      <c r="FST43" s="180"/>
      <c r="FSU43" s="180"/>
      <c r="FSV43" s="180"/>
      <c r="FSW43" s="180"/>
      <c r="FSX43" s="180"/>
      <c r="FSY43" s="180"/>
      <c r="FSZ43" s="180"/>
      <c r="FTA43" s="180"/>
      <c r="FTB43" s="180"/>
      <c r="FTC43" s="180"/>
      <c r="FTD43" s="180"/>
      <c r="FTE43" s="180"/>
      <c r="FTF43" s="180"/>
      <c r="FTG43" s="180"/>
      <c r="FTH43" s="180"/>
      <c r="FTI43" s="180"/>
      <c r="FTJ43" s="180"/>
      <c r="FTK43" s="180"/>
      <c r="FTL43" s="180"/>
      <c r="FTM43" s="180"/>
      <c r="FTN43" s="180"/>
      <c r="FTO43" s="180"/>
      <c r="FTP43" s="180"/>
      <c r="FTQ43" s="180"/>
      <c r="FTR43" s="180"/>
      <c r="FTS43" s="180"/>
      <c r="FTT43" s="180"/>
      <c r="FTU43" s="180"/>
      <c r="FTV43" s="180"/>
      <c r="FTW43" s="180"/>
      <c r="FTX43" s="180"/>
      <c r="FTY43" s="180"/>
      <c r="FTZ43" s="180"/>
      <c r="FUA43" s="180"/>
      <c r="FUB43" s="180"/>
      <c r="FUC43" s="180"/>
      <c r="FUD43" s="180"/>
      <c r="FUE43" s="180"/>
      <c r="FUF43" s="180"/>
      <c r="FUG43" s="180"/>
      <c r="FUH43" s="180"/>
      <c r="FUI43" s="180"/>
      <c r="FUJ43" s="180"/>
      <c r="FUK43" s="180"/>
      <c r="FUL43" s="180"/>
      <c r="FUM43" s="180"/>
      <c r="FUN43" s="180"/>
      <c r="FUO43" s="180"/>
      <c r="FUP43" s="180"/>
      <c r="FUQ43" s="180"/>
      <c r="FUR43" s="180"/>
      <c r="FUS43" s="180"/>
      <c r="FUT43" s="180"/>
      <c r="FUU43" s="180"/>
      <c r="FUV43" s="180"/>
      <c r="FUW43" s="180"/>
      <c r="FUX43" s="180"/>
      <c r="FUY43" s="180"/>
      <c r="FUZ43" s="180"/>
      <c r="FVA43" s="180"/>
      <c r="FVB43" s="180"/>
      <c r="FVC43" s="180"/>
      <c r="FVD43" s="180"/>
      <c r="FVE43" s="180"/>
      <c r="FVF43" s="180"/>
      <c r="FVG43" s="180"/>
      <c r="FVH43" s="180"/>
      <c r="FVI43" s="180"/>
      <c r="FVJ43" s="180"/>
      <c r="FVK43" s="180"/>
      <c r="FVL43" s="180"/>
      <c r="FVM43" s="180"/>
      <c r="FVN43" s="180"/>
      <c r="FVO43" s="180"/>
      <c r="FVP43" s="180"/>
      <c r="FVQ43" s="180"/>
      <c r="FVR43" s="180"/>
      <c r="FVS43" s="180"/>
      <c r="FVT43" s="180"/>
      <c r="FVU43" s="180"/>
      <c r="FVV43" s="180"/>
      <c r="FVW43" s="180"/>
      <c r="FVX43" s="180"/>
      <c r="FVY43" s="180"/>
      <c r="FVZ43" s="180"/>
      <c r="FWA43" s="180"/>
      <c r="FWB43" s="180"/>
      <c r="FWC43" s="180"/>
      <c r="FWD43" s="180"/>
      <c r="FWE43" s="180"/>
      <c r="FWF43" s="180"/>
      <c r="FWG43" s="180"/>
      <c r="FWH43" s="180"/>
      <c r="FWI43" s="180"/>
      <c r="FWJ43" s="180"/>
      <c r="FWK43" s="180"/>
      <c r="FWL43" s="180"/>
      <c r="FWM43" s="180"/>
      <c r="FWN43" s="180"/>
      <c r="FWO43" s="180"/>
      <c r="FWP43" s="180"/>
      <c r="FWQ43" s="180"/>
      <c r="FWR43" s="180"/>
      <c r="FWS43" s="180"/>
      <c r="FWT43" s="180"/>
      <c r="FWU43" s="180"/>
      <c r="FWV43" s="180"/>
      <c r="FWW43" s="180"/>
      <c r="FWX43" s="180"/>
      <c r="FWY43" s="180"/>
      <c r="FWZ43" s="180"/>
      <c r="FXA43" s="180"/>
      <c r="FXB43" s="180"/>
      <c r="FXC43" s="180"/>
      <c r="FXD43" s="180"/>
      <c r="FXE43" s="180"/>
      <c r="FXF43" s="180"/>
      <c r="FXG43" s="180"/>
      <c r="FXH43" s="180"/>
      <c r="FXI43" s="180"/>
      <c r="FXJ43" s="180"/>
      <c r="FXK43" s="180"/>
      <c r="FXL43" s="180"/>
      <c r="FXM43" s="180"/>
      <c r="FXN43" s="180"/>
      <c r="FXO43" s="180"/>
      <c r="FXP43" s="180"/>
      <c r="FXQ43" s="180"/>
      <c r="FXR43" s="180"/>
      <c r="FXS43" s="180"/>
      <c r="FXT43" s="180"/>
      <c r="FXU43" s="180"/>
      <c r="FXV43" s="180"/>
      <c r="FXW43" s="180"/>
      <c r="FXX43" s="180"/>
      <c r="FXY43" s="180"/>
      <c r="FXZ43" s="180"/>
      <c r="FYA43" s="180"/>
      <c r="FYB43" s="180"/>
      <c r="FYC43" s="180"/>
      <c r="FYD43" s="180"/>
      <c r="FYE43" s="180"/>
      <c r="FYF43" s="180"/>
      <c r="FYG43" s="180"/>
      <c r="FYH43" s="180"/>
      <c r="FYI43" s="180"/>
      <c r="FYJ43" s="180"/>
      <c r="FYK43" s="180"/>
      <c r="FYL43" s="180"/>
      <c r="FYM43" s="180"/>
      <c r="FYN43" s="180"/>
      <c r="FYO43" s="180"/>
      <c r="FYP43" s="180"/>
      <c r="FYQ43" s="180"/>
      <c r="FYR43" s="180"/>
      <c r="FYS43" s="180"/>
      <c r="FYT43" s="180"/>
      <c r="FYU43" s="180"/>
      <c r="FYV43" s="180"/>
      <c r="FYW43" s="180"/>
      <c r="FYX43" s="180"/>
      <c r="FYY43" s="180"/>
      <c r="FYZ43" s="180"/>
      <c r="FZA43" s="180"/>
      <c r="FZB43" s="180"/>
      <c r="FZC43" s="180"/>
      <c r="FZD43" s="180"/>
      <c r="FZE43" s="180"/>
      <c r="FZF43" s="180"/>
      <c r="FZG43" s="180"/>
      <c r="FZH43" s="180"/>
      <c r="FZI43" s="180"/>
      <c r="FZJ43" s="180"/>
      <c r="FZK43" s="180"/>
      <c r="FZL43" s="180"/>
      <c r="FZM43" s="180"/>
      <c r="FZN43" s="180"/>
      <c r="FZO43" s="180"/>
      <c r="FZP43" s="180"/>
      <c r="FZQ43" s="180"/>
      <c r="FZR43" s="180"/>
      <c r="FZS43" s="180"/>
      <c r="FZT43" s="180"/>
      <c r="FZU43" s="180"/>
      <c r="FZV43" s="180"/>
      <c r="FZW43" s="180"/>
      <c r="FZX43" s="180"/>
      <c r="FZY43" s="180"/>
      <c r="FZZ43" s="180"/>
      <c r="GAA43" s="180"/>
      <c r="GAB43" s="180"/>
      <c r="GAC43" s="180"/>
      <c r="GAD43" s="180"/>
      <c r="GAE43" s="180"/>
      <c r="GAF43" s="180"/>
      <c r="GAG43" s="180"/>
      <c r="GAH43" s="180"/>
      <c r="GAI43" s="180"/>
      <c r="GAJ43" s="180"/>
      <c r="GAK43" s="180"/>
      <c r="GAL43" s="180"/>
      <c r="GAM43" s="180"/>
      <c r="GAN43" s="180"/>
      <c r="GAO43" s="180"/>
      <c r="GAP43" s="180"/>
      <c r="GAQ43" s="180"/>
      <c r="GAR43" s="180"/>
      <c r="GAS43" s="180"/>
      <c r="GAT43" s="180"/>
      <c r="GAU43" s="180"/>
      <c r="GAV43" s="180"/>
      <c r="GAW43" s="180"/>
      <c r="GAX43" s="180"/>
      <c r="GAY43" s="180"/>
      <c r="GAZ43" s="180"/>
      <c r="GBA43" s="180"/>
      <c r="GBB43" s="180"/>
      <c r="GBC43" s="180"/>
      <c r="GBD43" s="180"/>
      <c r="GBE43" s="180"/>
      <c r="GBF43" s="180"/>
      <c r="GBG43" s="180"/>
      <c r="GBH43" s="180"/>
      <c r="GBI43" s="180"/>
      <c r="GBJ43" s="180"/>
      <c r="GBK43" s="180"/>
      <c r="GBL43" s="180"/>
      <c r="GBM43" s="180"/>
      <c r="GBN43" s="180"/>
      <c r="GBO43" s="180"/>
      <c r="GBP43" s="180"/>
      <c r="GBQ43" s="180"/>
      <c r="GBR43" s="180"/>
      <c r="GBS43" s="180"/>
      <c r="GBT43" s="180"/>
      <c r="GBU43" s="180"/>
      <c r="GBV43" s="180"/>
      <c r="GBW43" s="180"/>
      <c r="GBX43" s="180"/>
      <c r="GBY43" s="180"/>
      <c r="GBZ43" s="180"/>
      <c r="GCA43" s="180"/>
      <c r="GCB43" s="180"/>
      <c r="GCC43" s="180"/>
      <c r="GCD43" s="180"/>
      <c r="GCE43" s="180"/>
      <c r="GCF43" s="180"/>
      <c r="GCG43" s="180"/>
      <c r="GCH43" s="180"/>
      <c r="GCI43" s="180"/>
      <c r="GCJ43" s="180"/>
      <c r="GCK43" s="180"/>
      <c r="GCL43" s="180"/>
      <c r="GCM43" s="180"/>
      <c r="GCN43" s="180"/>
      <c r="GCO43" s="180"/>
      <c r="GCP43" s="180"/>
      <c r="GCQ43" s="180"/>
      <c r="GCR43" s="180"/>
      <c r="GCS43" s="180"/>
      <c r="GCT43" s="180"/>
      <c r="GCU43" s="180"/>
      <c r="GCV43" s="180"/>
      <c r="GCW43" s="180"/>
      <c r="GCX43" s="180"/>
      <c r="GCY43" s="180"/>
      <c r="GCZ43" s="180"/>
      <c r="GDA43" s="180"/>
      <c r="GDB43" s="180"/>
      <c r="GDC43" s="180"/>
      <c r="GDD43" s="180"/>
      <c r="GDE43" s="180"/>
      <c r="GDF43" s="180"/>
      <c r="GDG43" s="180"/>
      <c r="GDH43" s="180"/>
      <c r="GDI43" s="180"/>
      <c r="GDJ43" s="180"/>
      <c r="GDK43" s="180"/>
      <c r="GDL43" s="180"/>
      <c r="GDM43" s="180"/>
      <c r="GDN43" s="180"/>
      <c r="GDO43" s="180"/>
      <c r="GDP43" s="180"/>
      <c r="GDQ43" s="180"/>
      <c r="GDR43" s="180"/>
      <c r="GDS43" s="180"/>
      <c r="GDT43" s="180"/>
      <c r="GDU43" s="180"/>
      <c r="GDV43" s="180"/>
      <c r="GDW43" s="180"/>
      <c r="GDX43" s="180"/>
      <c r="GDY43" s="180"/>
      <c r="GDZ43" s="180"/>
      <c r="GEA43" s="180"/>
      <c r="GEB43" s="180"/>
      <c r="GEC43" s="180"/>
      <c r="GED43" s="180"/>
      <c r="GEE43" s="180"/>
      <c r="GEF43" s="180"/>
      <c r="GEG43" s="180"/>
      <c r="GEH43" s="180"/>
      <c r="GEI43" s="180"/>
      <c r="GEJ43" s="180"/>
      <c r="GEK43" s="180"/>
      <c r="GEL43" s="180"/>
      <c r="GEM43" s="180"/>
      <c r="GEN43" s="180"/>
      <c r="GEO43" s="180"/>
      <c r="GEP43" s="180"/>
      <c r="GEQ43" s="180"/>
      <c r="GER43" s="180"/>
      <c r="GES43" s="180"/>
      <c r="GET43" s="180"/>
      <c r="GEU43" s="180"/>
      <c r="GEV43" s="180"/>
      <c r="GEW43" s="180"/>
      <c r="GEX43" s="180"/>
      <c r="GEY43" s="180"/>
      <c r="GEZ43" s="180"/>
      <c r="GFA43" s="180"/>
      <c r="GFB43" s="180"/>
      <c r="GFC43" s="180"/>
      <c r="GFD43" s="180"/>
      <c r="GFE43" s="180"/>
      <c r="GFF43" s="180"/>
      <c r="GFG43" s="180"/>
      <c r="GFH43" s="180"/>
      <c r="GFI43" s="180"/>
      <c r="GFJ43" s="180"/>
      <c r="GFK43" s="180"/>
      <c r="GFL43" s="180"/>
      <c r="GFM43" s="180"/>
      <c r="GFN43" s="180"/>
      <c r="GFO43" s="180"/>
      <c r="GFP43" s="180"/>
      <c r="GFQ43" s="180"/>
      <c r="GFR43" s="180"/>
      <c r="GFS43" s="180"/>
      <c r="GFT43" s="180"/>
      <c r="GFU43" s="180"/>
      <c r="GFV43" s="180"/>
      <c r="GFW43" s="180"/>
      <c r="GFX43" s="180"/>
      <c r="GFY43" s="180"/>
      <c r="GFZ43" s="180"/>
      <c r="GGA43" s="180"/>
      <c r="GGB43" s="180"/>
      <c r="GGC43" s="180"/>
      <c r="GGD43" s="180"/>
      <c r="GGE43" s="180"/>
      <c r="GGF43" s="180"/>
      <c r="GGG43" s="180"/>
      <c r="GGH43" s="180"/>
      <c r="GGI43" s="180"/>
      <c r="GGJ43" s="180"/>
      <c r="GGK43" s="180"/>
      <c r="GGL43" s="180"/>
      <c r="GGM43" s="180"/>
      <c r="GGN43" s="180"/>
      <c r="GGO43" s="180"/>
      <c r="GGP43" s="180"/>
      <c r="GGQ43" s="180"/>
      <c r="GGR43" s="180"/>
      <c r="GGS43" s="180"/>
      <c r="GGT43" s="180"/>
      <c r="GGU43" s="180"/>
      <c r="GGV43" s="180"/>
      <c r="GGW43" s="180"/>
      <c r="GGX43" s="180"/>
      <c r="GGY43" s="180"/>
      <c r="GGZ43" s="180"/>
      <c r="GHA43" s="180"/>
      <c r="GHB43" s="180"/>
      <c r="GHC43" s="180"/>
      <c r="GHD43" s="180"/>
      <c r="GHE43" s="180"/>
      <c r="GHF43" s="180"/>
      <c r="GHG43" s="180"/>
      <c r="GHH43" s="180"/>
      <c r="GHI43" s="180"/>
      <c r="GHJ43" s="180"/>
      <c r="GHK43" s="180"/>
      <c r="GHL43" s="180"/>
      <c r="GHM43" s="180"/>
      <c r="GHN43" s="180"/>
      <c r="GHO43" s="180"/>
      <c r="GHP43" s="180"/>
      <c r="GHQ43" s="180"/>
      <c r="GHR43" s="180"/>
      <c r="GHS43" s="180"/>
      <c r="GHT43" s="180"/>
      <c r="GHU43" s="180"/>
      <c r="GHV43" s="180"/>
      <c r="GHW43" s="180"/>
      <c r="GHX43" s="180"/>
      <c r="GHY43" s="180"/>
      <c r="GHZ43" s="180"/>
      <c r="GIA43" s="180"/>
      <c r="GIB43" s="180"/>
      <c r="GIC43" s="180"/>
      <c r="GID43" s="180"/>
      <c r="GIE43" s="180"/>
      <c r="GIF43" s="180"/>
      <c r="GIG43" s="180"/>
      <c r="GIH43" s="180"/>
      <c r="GII43" s="180"/>
      <c r="GIJ43" s="180"/>
      <c r="GIK43" s="180"/>
      <c r="GIL43" s="180"/>
      <c r="GIM43" s="180"/>
      <c r="GIN43" s="180"/>
      <c r="GIO43" s="180"/>
      <c r="GIP43" s="180"/>
      <c r="GIQ43" s="180"/>
      <c r="GIR43" s="180"/>
      <c r="GIS43" s="180"/>
      <c r="GIT43" s="180"/>
      <c r="GIU43" s="180"/>
      <c r="GIV43" s="180"/>
      <c r="GIW43" s="180"/>
      <c r="GIX43" s="180"/>
      <c r="GIY43" s="180"/>
      <c r="GIZ43" s="180"/>
      <c r="GJA43" s="180"/>
      <c r="GJB43" s="180"/>
      <c r="GJC43" s="180"/>
      <c r="GJD43" s="180"/>
      <c r="GJE43" s="180"/>
      <c r="GJF43" s="180"/>
      <c r="GJG43" s="180"/>
      <c r="GJH43" s="180"/>
      <c r="GJI43" s="180"/>
      <c r="GJJ43" s="180"/>
      <c r="GJK43" s="180"/>
      <c r="GJL43" s="180"/>
      <c r="GJM43" s="180"/>
      <c r="GJN43" s="180"/>
      <c r="GJO43" s="180"/>
      <c r="GJP43" s="180"/>
      <c r="GJQ43" s="180"/>
      <c r="GJR43" s="180"/>
      <c r="GJS43" s="180"/>
      <c r="GJT43" s="180"/>
      <c r="GJU43" s="180"/>
      <c r="GJV43" s="180"/>
      <c r="GJW43" s="180"/>
      <c r="GJX43" s="180"/>
      <c r="GJY43" s="180"/>
      <c r="GJZ43" s="180"/>
      <c r="GKA43" s="180"/>
      <c r="GKB43" s="180"/>
      <c r="GKC43" s="180"/>
      <c r="GKD43" s="180"/>
      <c r="GKE43" s="180"/>
      <c r="GKF43" s="180"/>
      <c r="GKG43" s="180"/>
      <c r="GKH43" s="180"/>
      <c r="GKI43" s="180"/>
      <c r="GKJ43" s="180"/>
      <c r="GKK43" s="180"/>
      <c r="GKL43" s="180"/>
      <c r="GKM43" s="180"/>
      <c r="GKN43" s="180"/>
      <c r="GKO43" s="180"/>
      <c r="GKP43" s="180"/>
      <c r="GKQ43" s="180"/>
      <c r="GKR43" s="180"/>
      <c r="GKS43" s="180"/>
      <c r="GKT43" s="180"/>
      <c r="GKU43" s="180"/>
      <c r="GKV43" s="180"/>
      <c r="GKW43" s="180"/>
      <c r="GKX43" s="180"/>
      <c r="GKY43" s="180"/>
      <c r="GKZ43" s="180"/>
      <c r="GLA43" s="180"/>
      <c r="GLB43" s="180"/>
      <c r="GLC43" s="180"/>
      <c r="GLD43" s="180"/>
      <c r="GLE43" s="180"/>
      <c r="GLF43" s="180"/>
      <c r="GLG43" s="180"/>
      <c r="GLH43" s="180"/>
      <c r="GLI43" s="180"/>
      <c r="GLJ43" s="180"/>
      <c r="GLK43" s="180"/>
      <c r="GLL43" s="180"/>
      <c r="GLM43" s="180"/>
      <c r="GLN43" s="180"/>
      <c r="GLO43" s="180"/>
      <c r="GLP43" s="180"/>
      <c r="GLQ43" s="180"/>
      <c r="GLR43" s="180"/>
      <c r="GLS43" s="180"/>
      <c r="GLT43" s="180"/>
      <c r="GLU43" s="180"/>
      <c r="GLV43" s="180"/>
      <c r="GLW43" s="180"/>
      <c r="GLX43" s="180"/>
      <c r="GLY43" s="180"/>
      <c r="GLZ43" s="180"/>
      <c r="GMA43" s="180"/>
      <c r="GMB43" s="180"/>
      <c r="GMC43" s="180"/>
      <c r="GMD43" s="180"/>
      <c r="GME43" s="180"/>
      <c r="GMF43" s="180"/>
      <c r="GMG43" s="180"/>
      <c r="GMH43" s="180"/>
      <c r="GMI43" s="180"/>
      <c r="GMJ43" s="180"/>
      <c r="GMK43" s="180"/>
      <c r="GML43" s="180"/>
      <c r="GMM43" s="180"/>
      <c r="GMN43" s="180"/>
      <c r="GMO43" s="180"/>
      <c r="GMP43" s="180"/>
      <c r="GMQ43" s="180"/>
      <c r="GMR43" s="180"/>
      <c r="GMS43" s="180"/>
      <c r="GMT43" s="180"/>
      <c r="GMU43" s="180"/>
      <c r="GMV43" s="180"/>
      <c r="GMW43" s="180"/>
      <c r="GMX43" s="180"/>
      <c r="GMY43" s="180"/>
      <c r="GMZ43" s="180"/>
      <c r="GNA43" s="180"/>
      <c r="GNB43" s="180"/>
      <c r="GNC43" s="180"/>
      <c r="GND43" s="180"/>
      <c r="GNE43" s="180"/>
      <c r="GNF43" s="180"/>
      <c r="GNG43" s="180"/>
      <c r="GNH43" s="180"/>
      <c r="GNI43" s="180"/>
      <c r="GNJ43" s="180"/>
      <c r="GNK43" s="180"/>
      <c r="GNL43" s="180"/>
      <c r="GNM43" s="180"/>
      <c r="GNN43" s="180"/>
      <c r="GNO43" s="180"/>
      <c r="GNP43" s="180"/>
      <c r="GNQ43" s="180"/>
      <c r="GNR43" s="180"/>
      <c r="GNS43" s="180"/>
      <c r="GNT43" s="180"/>
      <c r="GNU43" s="180"/>
      <c r="GNV43" s="180"/>
      <c r="GNW43" s="180"/>
      <c r="GNX43" s="180"/>
      <c r="GNY43" s="180"/>
      <c r="GNZ43" s="180"/>
      <c r="GOA43" s="180"/>
      <c r="GOB43" s="180"/>
      <c r="GOC43" s="180"/>
      <c r="GOD43" s="180"/>
      <c r="GOE43" s="180"/>
      <c r="GOF43" s="180"/>
      <c r="GOG43" s="180"/>
      <c r="GOH43" s="180"/>
      <c r="GOI43" s="180"/>
      <c r="GOJ43" s="180"/>
      <c r="GOK43" s="180"/>
      <c r="GOL43" s="180"/>
      <c r="GOM43" s="180"/>
      <c r="GON43" s="180"/>
      <c r="GOO43" s="180"/>
      <c r="GOP43" s="180"/>
      <c r="GOQ43" s="180"/>
      <c r="GOR43" s="180"/>
      <c r="GOS43" s="180"/>
      <c r="GOT43" s="180"/>
      <c r="GOU43" s="180"/>
      <c r="GOV43" s="180"/>
      <c r="GOW43" s="180"/>
      <c r="GOX43" s="180"/>
      <c r="GOY43" s="180"/>
      <c r="GOZ43" s="180"/>
      <c r="GPA43" s="180"/>
      <c r="GPB43" s="180"/>
      <c r="GPC43" s="180"/>
      <c r="GPD43" s="180"/>
      <c r="GPE43" s="180"/>
      <c r="GPF43" s="180"/>
      <c r="GPG43" s="180"/>
      <c r="GPH43" s="180"/>
      <c r="GPI43" s="180"/>
      <c r="GPJ43" s="180"/>
      <c r="GPK43" s="180"/>
      <c r="GPL43" s="180"/>
      <c r="GPM43" s="180"/>
      <c r="GPN43" s="180"/>
      <c r="GPO43" s="180"/>
      <c r="GPP43" s="180"/>
      <c r="GPQ43" s="180"/>
      <c r="GPR43" s="180"/>
      <c r="GPS43" s="180"/>
      <c r="GPT43" s="180"/>
      <c r="GPU43" s="180"/>
      <c r="GPV43" s="180"/>
      <c r="GPW43" s="180"/>
      <c r="GPX43" s="180"/>
      <c r="GPY43" s="180"/>
      <c r="GPZ43" s="180"/>
      <c r="GQA43" s="180"/>
      <c r="GQB43" s="180"/>
      <c r="GQC43" s="180"/>
      <c r="GQD43" s="180"/>
      <c r="GQE43" s="180"/>
      <c r="GQF43" s="180"/>
      <c r="GQG43" s="180"/>
      <c r="GQH43" s="180"/>
      <c r="GQI43" s="180"/>
      <c r="GQJ43" s="180"/>
      <c r="GQK43" s="180"/>
      <c r="GQL43" s="180"/>
      <c r="GQM43" s="180"/>
      <c r="GQN43" s="180"/>
      <c r="GQO43" s="180"/>
      <c r="GQP43" s="180"/>
      <c r="GQQ43" s="180"/>
      <c r="GQR43" s="180"/>
      <c r="GQS43" s="180"/>
      <c r="GQT43" s="180"/>
      <c r="GQU43" s="180"/>
      <c r="GQV43" s="180"/>
      <c r="GQW43" s="180"/>
      <c r="GQX43" s="180"/>
      <c r="GQY43" s="180"/>
      <c r="GQZ43" s="180"/>
      <c r="GRA43" s="180"/>
      <c r="GRB43" s="180"/>
      <c r="GRC43" s="180"/>
      <c r="GRD43" s="180"/>
      <c r="GRE43" s="180"/>
      <c r="GRF43" s="180"/>
      <c r="GRG43" s="180"/>
      <c r="GRH43" s="180"/>
      <c r="GRI43" s="180"/>
      <c r="GRJ43" s="180"/>
      <c r="GRK43" s="180"/>
      <c r="GRL43" s="180"/>
      <c r="GRM43" s="180"/>
      <c r="GRN43" s="180"/>
      <c r="GRO43" s="180"/>
      <c r="GRP43" s="180"/>
      <c r="GRQ43" s="180"/>
      <c r="GRR43" s="180"/>
      <c r="GRS43" s="180"/>
      <c r="GRT43" s="180"/>
      <c r="GRU43" s="180"/>
      <c r="GRV43" s="180"/>
      <c r="GRW43" s="180"/>
      <c r="GRX43" s="180"/>
      <c r="GRY43" s="180"/>
      <c r="GRZ43" s="180"/>
      <c r="GSA43" s="180"/>
      <c r="GSB43" s="180"/>
      <c r="GSC43" s="180"/>
      <c r="GSD43" s="180"/>
      <c r="GSE43" s="180"/>
      <c r="GSF43" s="180"/>
      <c r="GSG43" s="180"/>
      <c r="GSH43" s="180"/>
      <c r="GSI43" s="180"/>
      <c r="GSJ43" s="180"/>
      <c r="GSK43" s="180"/>
      <c r="GSL43" s="180"/>
      <c r="GSM43" s="180"/>
      <c r="GSN43" s="180"/>
      <c r="GSO43" s="180"/>
      <c r="GSP43" s="180"/>
      <c r="GSQ43" s="180"/>
      <c r="GSR43" s="180"/>
      <c r="GSS43" s="180"/>
      <c r="GST43" s="180"/>
      <c r="GSU43" s="180"/>
      <c r="GSV43" s="180"/>
      <c r="GSW43" s="180"/>
      <c r="GSX43" s="180"/>
      <c r="GSY43" s="180"/>
      <c r="GSZ43" s="180"/>
      <c r="GTA43" s="180"/>
      <c r="GTB43" s="180"/>
      <c r="GTC43" s="180"/>
      <c r="GTD43" s="180"/>
      <c r="GTE43" s="180"/>
      <c r="GTF43" s="180"/>
      <c r="GTG43" s="180"/>
      <c r="GTH43" s="180"/>
      <c r="GTI43" s="180"/>
      <c r="GTJ43" s="180"/>
      <c r="GTK43" s="180"/>
      <c r="GTL43" s="180"/>
      <c r="GTM43" s="180"/>
      <c r="GTN43" s="180"/>
      <c r="GTO43" s="180"/>
      <c r="GTP43" s="180"/>
      <c r="GTQ43" s="180"/>
      <c r="GTR43" s="180"/>
      <c r="GTS43" s="180"/>
      <c r="GTT43" s="180"/>
      <c r="GTU43" s="180"/>
      <c r="GTV43" s="180"/>
      <c r="GTW43" s="180"/>
      <c r="GTX43" s="180"/>
      <c r="GTY43" s="180"/>
      <c r="GTZ43" s="180"/>
      <c r="GUA43" s="180"/>
      <c r="GUB43" s="180"/>
      <c r="GUC43" s="180"/>
      <c r="GUD43" s="180"/>
      <c r="GUE43" s="180"/>
      <c r="GUF43" s="180"/>
      <c r="GUG43" s="180"/>
      <c r="GUH43" s="180"/>
      <c r="GUI43" s="180"/>
      <c r="GUJ43" s="180"/>
      <c r="GUK43" s="180"/>
      <c r="GUL43" s="180"/>
      <c r="GUM43" s="180"/>
      <c r="GUN43" s="180"/>
      <c r="GUO43" s="180"/>
      <c r="GUP43" s="180"/>
      <c r="GUQ43" s="180"/>
      <c r="GUR43" s="180"/>
      <c r="GUS43" s="180"/>
      <c r="GUT43" s="180"/>
      <c r="GUU43" s="180"/>
      <c r="GUV43" s="180"/>
      <c r="GUW43" s="180"/>
      <c r="GUX43" s="180"/>
      <c r="GUY43" s="180"/>
      <c r="GUZ43" s="180"/>
      <c r="GVA43" s="180"/>
      <c r="GVB43" s="180"/>
      <c r="GVC43" s="180"/>
      <c r="GVD43" s="180"/>
      <c r="GVE43" s="180"/>
      <c r="GVF43" s="180"/>
      <c r="GVG43" s="180"/>
      <c r="GVH43" s="180"/>
      <c r="GVI43" s="180"/>
      <c r="GVJ43" s="180"/>
      <c r="GVK43" s="180"/>
      <c r="GVL43" s="180"/>
      <c r="GVM43" s="180"/>
      <c r="GVN43" s="180"/>
      <c r="GVO43" s="180"/>
      <c r="GVP43" s="180"/>
      <c r="GVQ43" s="180"/>
      <c r="GVR43" s="180"/>
      <c r="GVS43" s="180"/>
      <c r="GVT43" s="180"/>
      <c r="GVU43" s="180"/>
      <c r="GVV43" s="180"/>
      <c r="GVW43" s="180"/>
      <c r="GVX43" s="180"/>
      <c r="GVY43" s="180"/>
      <c r="GVZ43" s="180"/>
      <c r="GWA43" s="180"/>
      <c r="GWB43" s="180"/>
      <c r="GWC43" s="180"/>
      <c r="GWD43" s="180"/>
      <c r="GWE43" s="180"/>
      <c r="GWF43" s="180"/>
      <c r="GWG43" s="180"/>
      <c r="GWH43" s="180"/>
      <c r="GWI43" s="180"/>
      <c r="GWJ43" s="180"/>
      <c r="GWK43" s="180"/>
      <c r="GWL43" s="180"/>
      <c r="GWM43" s="180"/>
      <c r="GWN43" s="180"/>
      <c r="GWO43" s="180"/>
      <c r="GWP43" s="180"/>
      <c r="GWQ43" s="180"/>
      <c r="GWR43" s="180"/>
      <c r="GWS43" s="180"/>
      <c r="GWT43" s="180"/>
      <c r="GWU43" s="180"/>
      <c r="GWV43" s="180"/>
      <c r="GWW43" s="180"/>
      <c r="GWX43" s="180"/>
      <c r="GWY43" s="180"/>
      <c r="GWZ43" s="180"/>
      <c r="GXA43" s="180"/>
      <c r="GXB43" s="180"/>
      <c r="GXC43" s="180"/>
      <c r="GXD43" s="180"/>
      <c r="GXE43" s="180"/>
      <c r="GXF43" s="180"/>
      <c r="GXG43" s="180"/>
      <c r="GXH43" s="180"/>
      <c r="GXI43" s="180"/>
      <c r="GXJ43" s="180"/>
      <c r="GXK43" s="180"/>
      <c r="GXL43" s="180"/>
      <c r="GXM43" s="180"/>
      <c r="GXN43" s="180"/>
      <c r="GXO43" s="180"/>
      <c r="GXP43" s="180"/>
      <c r="GXQ43" s="180"/>
      <c r="GXR43" s="180"/>
      <c r="GXS43" s="180"/>
      <c r="GXT43" s="180"/>
      <c r="GXU43" s="180"/>
      <c r="GXV43" s="180"/>
      <c r="GXW43" s="180"/>
      <c r="GXX43" s="180"/>
      <c r="GXY43" s="180"/>
      <c r="GXZ43" s="180"/>
      <c r="GYA43" s="180"/>
      <c r="GYB43" s="180"/>
      <c r="GYC43" s="180"/>
      <c r="GYD43" s="180"/>
      <c r="GYE43" s="180"/>
      <c r="GYF43" s="180"/>
      <c r="GYG43" s="180"/>
      <c r="GYH43" s="180"/>
      <c r="GYI43" s="180"/>
      <c r="GYJ43" s="180"/>
      <c r="GYK43" s="180"/>
      <c r="GYL43" s="180"/>
      <c r="GYM43" s="180"/>
      <c r="GYN43" s="180"/>
      <c r="GYO43" s="180"/>
      <c r="GYP43" s="180"/>
      <c r="GYQ43" s="180"/>
      <c r="GYR43" s="180"/>
      <c r="GYS43" s="180"/>
      <c r="GYT43" s="180"/>
      <c r="GYU43" s="180"/>
      <c r="GYV43" s="180"/>
      <c r="GYW43" s="180"/>
      <c r="GYX43" s="180"/>
      <c r="GYY43" s="180"/>
      <c r="GYZ43" s="180"/>
      <c r="GZA43" s="180"/>
      <c r="GZB43" s="180"/>
      <c r="GZC43" s="180"/>
      <c r="GZD43" s="180"/>
      <c r="GZE43" s="180"/>
      <c r="GZF43" s="180"/>
      <c r="GZG43" s="180"/>
      <c r="GZH43" s="180"/>
      <c r="GZI43" s="180"/>
      <c r="GZJ43" s="180"/>
      <c r="GZK43" s="180"/>
      <c r="GZL43" s="180"/>
      <c r="GZM43" s="180"/>
      <c r="GZN43" s="180"/>
      <c r="GZO43" s="180"/>
      <c r="GZP43" s="180"/>
      <c r="GZQ43" s="180"/>
      <c r="GZR43" s="180"/>
      <c r="GZS43" s="180"/>
      <c r="GZT43" s="180"/>
      <c r="GZU43" s="180"/>
      <c r="GZV43" s="180"/>
      <c r="GZW43" s="180"/>
      <c r="GZX43" s="180"/>
      <c r="GZY43" s="180"/>
      <c r="GZZ43" s="180"/>
      <c r="HAA43" s="180"/>
      <c r="HAB43" s="180"/>
      <c r="HAC43" s="180"/>
      <c r="HAD43" s="180"/>
      <c r="HAE43" s="180"/>
      <c r="HAF43" s="180"/>
      <c r="HAG43" s="180"/>
      <c r="HAH43" s="180"/>
      <c r="HAI43" s="180"/>
      <c r="HAJ43" s="180"/>
      <c r="HAK43" s="180"/>
      <c r="HAL43" s="180"/>
      <c r="HAM43" s="180"/>
      <c r="HAN43" s="180"/>
      <c r="HAO43" s="180"/>
      <c r="HAP43" s="180"/>
      <c r="HAQ43" s="180"/>
      <c r="HAR43" s="180"/>
      <c r="HAS43" s="180"/>
      <c r="HAT43" s="180"/>
      <c r="HAU43" s="180"/>
      <c r="HAV43" s="180"/>
      <c r="HAW43" s="180"/>
      <c r="HAX43" s="180"/>
      <c r="HAY43" s="180"/>
      <c r="HAZ43" s="180"/>
      <c r="HBA43" s="180"/>
      <c r="HBB43" s="180"/>
      <c r="HBC43" s="180"/>
      <c r="HBD43" s="180"/>
      <c r="HBE43" s="180"/>
      <c r="HBF43" s="180"/>
      <c r="HBG43" s="180"/>
      <c r="HBH43" s="180"/>
      <c r="HBI43" s="180"/>
      <c r="HBJ43" s="180"/>
      <c r="HBK43" s="180"/>
      <c r="HBL43" s="180"/>
      <c r="HBM43" s="180"/>
      <c r="HBN43" s="180"/>
      <c r="HBO43" s="180"/>
      <c r="HBP43" s="180"/>
      <c r="HBQ43" s="180"/>
      <c r="HBR43" s="180"/>
      <c r="HBS43" s="180"/>
      <c r="HBT43" s="180"/>
      <c r="HBU43" s="180"/>
      <c r="HBV43" s="180"/>
      <c r="HBW43" s="180"/>
      <c r="HBX43" s="180"/>
      <c r="HBY43" s="180"/>
      <c r="HBZ43" s="180"/>
      <c r="HCA43" s="180"/>
      <c r="HCB43" s="180"/>
      <c r="HCC43" s="180"/>
      <c r="HCD43" s="180"/>
      <c r="HCE43" s="180"/>
      <c r="HCF43" s="180"/>
      <c r="HCG43" s="180"/>
      <c r="HCH43" s="180"/>
      <c r="HCI43" s="180"/>
      <c r="HCJ43" s="180"/>
      <c r="HCK43" s="180"/>
      <c r="HCL43" s="180"/>
      <c r="HCM43" s="180"/>
      <c r="HCN43" s="180"/>
      <c r="HCO43" s="180"/>
      <c r="HCP43" s="180"/>
      <c r="HCQ43" s="180"/>
      <c r="HCR43" s="180"/>
      <c r="HCS43" s="180"/>
      <c r="HCT43" s="180"/>
      <c r="HCU43" s="180"/>
      <c r="HCV43" s="180"/>
      <c r="HCW43" s="180"/>
      <c r="HCX43" s="180"/>
      <c r="HCY43" s="180"/>
      <c r="HCZ43" s="180"/>
      <c r="HDA43" s="180"/>
      <c r="HDB43" s="180"/>
      <c r="HDC43" s="180"/>
      <c r="HDD43" s="180"/>
      <c r="HDE43" s="180"/>
      <c r="HDF43" s="180"/>
      <c r="HDG43" s="180"/>
      <c r="HDH43" s="180"/>
      <c r="HDI43" s="180"/>
      <c r="HDJ43" s="180"/>
      <c r="HDK43" s="180"/>
      <c r="HDL43" s="180"/>
      <c r="HDM43" s="180"/>
      <c r="HDN43" s="180"/>
      <c r="HDO43" s="180"/>
      <c r="HDP43" s="180"/>
      <c r="HDQ43" s="180"/>
      <c r="HDR43" s="180"/>
      <c r="HDS43" s="180"/>
      <c r="HDT43" s="180"/>
      <c r="HDU43" s="180"/>
      <c r="HDV43" s="180"/>
      <c r="HDW43" s="180"/>
      <c r="HDX43" s="180"/>
      <c r="HDY43" s="180"/>
      <c r="HDZ43" s="180"/>
      <c r="HEA43" s="180"/>
      <c r="HEB43" s="180"/>
      <c r="HEC43" s="180"/>
      <c r="HED43" s="180"/>
      <c r="HEE43" s="180"/>
      <c r="HEF43" s="180"/>
      <c r="HEG43" s="180"/>
      <c r="HEH43" s="180"/>
      <c r="HEI43" s="180"/>
      <c r="HEJ43" s="180"/>
      <c r="HEK43" s="180"/>
      <c r="HEL43" s="180"/>
      <c r="HEM43" s="180"/>
      <c r="HEN43" s="180"/>
      <c r="HEO43" s="180"/>
      <c r="HEP43" s="180"/>
      <c r="HEQ43" s="180"/>
      <c r="HER43" s="180"/>
      <c r="HES43" s="180"/>
      <c r="HET43" s="180"/>
      <c r="HEU43" s="180"/>
      <c r="HEV43" s="180"/>
      <c r="HEW43" s="180"/>
      <c r="HEX43" s="180"/>
      <c r="HEY43" s="180"/>
      <c r="HEZ43" s="180"/>
      <c r="HFA43" s="180"/>
      <c r="HFB43" s="180"/>
      <c r="HFC43" s="180"/>
      <c r="HFD43" s="180"/>
      <c r="HFE43" s="180"/>
      <c r="HFF43" s="180"/>
      <c r="HFG43" s="180"/>
      <c r="HFH43" s="180"/>
      <c r="HFI43" s="180"/>
      <c r="HFJ43" s="180"/>
      <c r="HFK43" s="180"/>
      <c r="HFL43" s="180"/>
      <c r="HFM43" s="180"/>
      <c r="HFN43" s="180"/>
      <c r="HFO43" s="180"/>
      <c r="HFP43" s="180"/>
      <c r="HFQ43" s="180"/>
      <c r="HFR43" s="180"/>
      <c r="HFS43" s="180"/>
      <c r="HFT43" s="180"/>
      <c r="HFU43" s="180"/>
      <c r="HFV43" s="180"/>
      <c r="HFW43" s="180"/>
      <c r="HFX43" s="180"/>
      <c r="HFY43" s="180"/>
      <c r="HFZ43" s="180"/>
      <c r="HGA43" s="180"/>
      <c r="HGB43" s="180"/>
      <c r="HGC43" s="180"/>
      <c r="HGD43" s="180"/>
      <c r="HGE43" s="180"/>
      <c r="HGF43" s="180"/>
      <c r="HGG43" s="180"/>
      <c r="HGH43" s="180"/>
      <c r="HGI43" s="180"/>
      <c r="HGJ43" s="180"/>
      <c r="HGK43" s="180"/>
      <c r="HGL43" s="180"/>
      <c r="HGM43" s="180"/>
      <c r="HGN43" s="180"/>
      <c r="HGO43" s="180"/>
      <c r="HGP43" s="180"/>
      <c r="HGQ43" s="180"/>
      <c r="HGR43" s="180"/>
      <c r="HGS43" s="180"/>
      <c r="HGT43" s="180"/>
      <c r="HGU43" s="180"/>
      <c r="HGV43" s="180"/>
      <c r="HGW43" s="180"/>
      <c r="HGX43" s="180"/>
      <c r="HGY43" s="180"/>
      <c r="HGZ43" s="180"/>
      <c r="HHA43" s="180"/>
      <c r="HHB43" s="180"/>
      <c r="HHC43" s="180"/>
      <c r="HHD43" s="180"/>
      <c r="HHE43" s="180"/>
      <c r="HHF43" s="180"/>
      <c r="HHG43" s="180"/>
      <c r="HHH43" s="180"/>
      <c r="HHI43" s="180"/>
      <c r="HHJ43" s="180"/>
      <c r="HHK43" s="180"/>
      <c r="HHL43" s="180"/>
      <c r="HHM43" s="180"/>
      <c r="HHN43" s="180"/>
      <c r="HHO43" s="180"/>
      <c r="HHP43" s="180"/>
      <c r="HHQ43" s="180"/>
      <c r="HHR43" s="180"/>
      <c r="HHS43" s="180"/>
      <c r="HHT43" s="180"/>
      <c r="HHU43" s="180"/>
      <c r="HHV43" s="180"/>
      <c r="HHW43" s="180"/>
      <c r="HHX43" s="180"/>
      <c r="HHY43" s="180"/>
      <c r="HHZ43" s="180"/>
      <c r="HIA43" s="180"/>
      <c r="HIB43" s="180"/>
      <c r="HIC43" s="180"/>
      <c r="HID43" s="180"/>
      <c r="HIE43" s="180"/>
      <c r="HIF43" s="180"/>
      <c r="HIG43" s="180"/>
      <c r="HIH43" s="180"/>
      <c r="HII43" s="180"/>
      <c r="HIJ43" s="180"/>
      <c r="HIK43" s="180"/>
      <c r="HIL43" s="180"/>
      <c r="HIM43" s="180"/>
      <c r="HIN43" s="180"/>
      <c r="HIO43" s="180"/>
      <c r="HIP43" s="180"/>
      <c r="HIQ43" s="180"/>
      <c r="HIR43" s="180"/>
      <c r="HIS43" s="180"/>
      <c r="HIT43" s="180"/>
      <c r="HIU43" s="180"/>
      <c r="HIV43" s="180"/>
      <c r="HIW43" s="180"/>
      <c r="HIX43" s="180"/>
      <c r="HIY43" s="180"/>
      <c r="HIZ43" s="180"/>
      <c r="HJA43" s="180"/>
      <c r="HJB43" s="180"/>
      <c r="HJC43" s="180"/>
      <c r="HJD43" s="180"/>
      <c r="HJE43" s="180"/>
      <c r="HJF43" s="180"/>
      <c r="HJG43" s="180"/>
      <c r="HJH43" s="180"/>
      <c r="HJI43" s="180"/>
      <c r="HJJ43" s="180"/>
      <c r="HJK43" s="180"/>
      <c r="HJL43" s="180"/>
      <c r="HJM43" s="180"/>
      <c r="HJN43" s="180"/>
      <c r="HJO43" s="180"/>
      <c r="HJP43" s="180"/>
      <c r="HJQ43" s="180"/>
      <c r="HJR43" s="180"/>
      <c r="HJS43" s="180"/>
      <c r="HJT43" s="180"/>
      <c r="HJU43" s="180"/>
      <c r="HJV43" s="180"/>
      <c r="HJW43" s="180"/>
      <c r="HJX43" s="180"/>
      <c r="HJY43" s="180"/>
      <c r="HJZ43" s="180"/>
      <c r="HKA43" s="180"/>
      <c r="HKB43" s="180"/>
      <c r="HKC43" s="180"/>
      <c r="HKD43" s="180"/>
      <c r="HKE43" s="180"/>
      <c r="HKF43" s="180"/>
      <c r="HKG43" s="180"/>
      <c r="HKH43" s="180"/>
      <c r="HKI43" s="180"/>
      <c r="HKJ43" s="180"/>
      <c r="HKK43" s="180"/>
      <c r="HKL43" s="180"/>
      <c r="HKM43" s="180"/>
      <c r="HKN43" s="180"/>
      <c r="HKO43" s="180"/>
      <c r="HKP43" s="180"/>
      <c r="HKQ43" s="180"/>
      <c r="HKR43" s="180"/>
      <c r="HKS43" s="180"/>
      <c r="HKT43" s="180"/>
      <c r="HKU43" s="180"/>
      <c r="HKV43" s="180"/>
      <c r="HKW43" s="180"/>
      <c r="HKX43" s="180"/>
      <c r="HKY43" s="180"/>
      <c r="HKZ43" s="180"/>
      <c r="HLA43" s="180"/>
      <c r="HLB43" s="180"/>
      <c r="HLC43" s="180"/>
      <c r="HLD43" s="180"/>
      <c r="HLE43" s="180"/>
      <c r="HLF43" s="180"/>
      <c r="HLG43" s="180"/>
      <c r="HLH43" s="180"/>
      <c r="HLI43" s="180"/>
      <c r="HLJ43" s="180"/>
      <c r="HLK43" s="180"/>
      <c r="HLL43" s="180"/>
      <c r="HLM43" s="180"/>
      <c r="HLN43" s="180"/>
      <c r="HLO43" s="180"/>
      <c r="HLP43" s="180"/>
      <c r="HLQ43" s="180"/>
      <c r="HLR43" s="180"/>
      <c r="HLS43" s="180"/>
      <c r="HLT43" s="180"/>
      <c r="HLU43" s="180"/>
      <c r="HLV43" s="180"/>
      <c r="HLW43" s="180"/>
      <c r="HLX43" s="180"/>
      <c r="HLY43" s="180"/>
      <c r="HLZ43" s="180"/>
      <c r="HMA43" s="180"/>
      <c r="HMB43" s="180"/>
      <c r="HMC43" s="180"/>
      <c r="HMD43" s="180"/>
      <c r="HME43" s="180"/>
      <c r="HMF43" s="180"/>
      <c r="HMG43" s="180"/>
      <c r="HMH43" s="180"/>
      <c r="HMI43" s="180"/>
      <c r="HMJ43" s="180"/>
      <c r="HMK43" s="180"/>
      <c r="HML43" s="180"/>
      <c r="HMM43" s="180"/>
      <c r="HMN43" s="180"/>
      <c r="HMO43" s="180"/>
      <c r="HMP43" s="180"/>
      <c r="HMQ43" s="180"/>
      <c r="HMR43" s="180"/>
      <c r="HMS43" s="180"/>
      <c r="HMT43" s="180"/>
      <c r="HMU43" s="180"/>
      <c r="HMV43" s="180"/>
      <c r="HMW43" s="180"/>
      <c r="HMX43" s="180"/>
      <c r="HMY43" s="180"/>
      <c r="HMZ43" s="180"/>
      <c r="HNA43" s="180"/>
      <c r="HNB43" s="180"/>
      <c r="HNC43" s="180"/>
      <c r="HND43" s="180"/>
      <c r="HNE43" s="180"/>
      <c r="HNF43" s="180"/>
      <c r="HNG43" s="180"/>
      <c r="HNH43" s="180"/>
      <c r="HNI43" s="180"/>
      <c r="HNJ43" s="180"/>
      <c r="HNK43" s="180"/>
      <c r="HNL43" s="180"/>
      <c r="HNM43" s="180"/>
      <c r="HNN43" s="180"/>
      <c r="HNO43" s="180"/>
      <c r="HNP43" s="180"/>
      <c r="HNQ43" s="180"/>
      <c r="HNR43" s="180"/>
      <c r="HNS43" s="180"/>
      <c r="HNT43" s="180"/>
      <c r="HNU43" s="180"/>
      <c r="HNV43" s="180"/>
      <c r="HNW43" s="180"/>
      <c r="HNX43" s="180"/>
      <c r="HNY43" s="180"/>
      <c r="HNZ43" s="180"/>
      <c r="HOA43" s="180"/>
      <c r="HOB43" s="180"/>
      <c r="HOC43" s="180"/>
      <c r="HOD43" s="180"/>
      <c r="HOE43" s="180"/>
      <c r="HOF43" s="180"/>
      <c r="HOG43" s="180"/>
      <c r="HOH43" s="180"/>
      <c r="HOI43" s="180"/>
      <c r="HOJ43" s="180"/>
      <c r="HOK43" s="180"/>
      <c r="HOL43" s="180"/>
      <c r="HOM43" s="180"/>
      <c r="HON43" s="180"/>
      <c r="HOO43" s="180"/>
      <c r="HOP43" s="180"/>
      <c r="HOQ43" s="180"/>
      <c r="HOR43" s="180"/>
      <c r="HOS43" s="180"/>
      <c r="HOT43" s="180"/>
      <c r="HOU43" s="180"/>
      <c r="HOV43" s="180"/>
      <c r="HOW43" s="180"/>
      <c r="HOX43" s="180"/>
      <c r="HOY43" s="180"/>
      <c r="HOZ43" s="180"/>
      <c r="HPA43" s="180"/>
      <c r="HPB43" s="180"/>
      <c r="HPC43" s="180"/>
      <c r="HPD43" s="180"/>
      <c r="HPE43" s="180"/>
      <c r="HPF43" s="180"/>
      <c r="HPG43" s="180"/>
      <c r="HPH43" s="180"/>
      <c r="HPI43" s="180"/>
      <c r="HPJ43" s="180"/>
      <c r="HPK43" s="180"/>
      <c r="HPL43" s="180"/>
      <c r="HPM43" s="180"/>
      <c r="HPN43" s="180"/>
      <c r="HPO43" s="180"/>
      <c r="HPP43" s="180"/>
      <c r="HPQ43" s="180"/>
      <c r="HPR43" s="180"/>
      <c r="HPS43" s="180"/>
      <c r="HPT43" s="180"/>
      <c r="HPU43" s="180"/>
      <c r="HPV43" s="180"/>
      <c r="HPW43" s="180"/>
      <c r="HPX43" s="180"/>
      <c r="HPY43" s="180"/>
      <c r="HPZ43" s="180"/>
      <c r="HQA43" s="180"/>
      <c r="HQB43" s="180"/>
      <c r="HQC43" s="180"/>
      <c r="HQD43" s="180"/>
      <c r="HQE43" s="180"/>
      <c r="HQF43" s="180"/>
      <c r="HQG43" s="180"/>
      <c r="HQH43" s="180"/>
      <c r="HQI43" s="180"/>
      <c r="HQJ43" s="180"/>
      <c r="HQK43" s="180"/>
      <c r="HQL43" s="180"/>
      <c r="HQM43" s="180"/>
      <c r="HQN43" s="180"/>
      <c r="HQO43" s="180"/>
      <c r="HQP43" s="180"/>
      <c r="HQQ43" s="180"/>
      <c r="HQR43" s="180"/>
      <c r="HQS43" s="180"/>
      <c r="HQT43" s="180"/>
      <c r="HQU43" s="180"/>
      <c r="HQV43" s="180"/>
      <c r="HQW43" s="180"/>
      <c r="HQX43" s="180"/>
      <c r="HQY43" s="180"/>
      <c r="HQZ43" s="180"/>
      <c r="HRA43" s="180"/>
      <c r="HRB43" s="180"/>
      <c r="HRC43" s="180"/>
      <c r="HRD43" s="180"/>
      <c r="HRE43" s="180"/>
      <c r="HRF43" s="180"/>
      <c r="HRG43" s="180"/>
      <c r="HRH43" s="180"/>
      <c r="HRI43" s="180"/>
      <c r="HRJ43" s="180"/>
      <c r="HRK43" s="180"/>
      <c r="HRL43" s="180"/>
      <c r="HRM43" s="180"/>
      <c r="HRN43" s="180"/>
      <c r="HRO43" s="180"/>
      <c r="HRP43" s="180"/>
      <c r="HRQ43" s="180"/>
      <c r="HRR43" s="180"/>
      <c r="HRS43" s="180"/>
      <c r="HRT43" s="180"/>
      <c r="HRU43" s="180"/>
      <c r="HRV43" s="180"/>
      <c r="HRW43" s="180"/>
      <c r="HRX43" s="180"/>
      <c r="HRY43" s="180"/>
      <c r="HRZ43" s="180"/>
      <c r="HSA43" s="180"/>
      <c r="HSB43" s="180"/>
      <c r="HSC43" s="180"/>
      <c r="HSD43" s="180"/>
      <c r="HSE43" s="180"/>
      <c r="HSF43" s="180"/>
      <c r="HSG43" s="180"/>
      <c r="HSH43" s="180"/>
      <c r="HSI43" s="180"/>
      <c r="HSJ43" s="180"/>
      <c r="HSK43" s="180"/>
      <c r="HSL43" s="180"/>
      <c r="HSM43" s="180"/>
      <c r="HSN43" s="180"/>
      <c r="HSO43" s="180"/>
      <c r="HSP43" s="180"/>
      <c r="HSQ43" s="180"/>
      <c r="HSR43" s="180"/>
      <c r="HSS43" s="180"/>
      <c r="HST43" s="180"/>
      <c r="HSU43" s="180"/>
      <c r="HSV43" s="180"/>
      <c r="HSW43" s="180"/>
      <c r="HSX43" s="180"/>
      <c r="HSY43" s="180"/>
      <c r="HSZ43" s="180"/>
      <c r="HTA43" s="180"/>
      <c r="HTB43" s="180"/>
      <c r="HTC43" s="180"/>
      <c r="HTD43" s="180"/>
      <c r="HTE43" s="180"/>
      <c r="HTF43" s="180"/>
      <c r="HTG43" s="180"/>
      <c r="HTH43" s="180"/>
      <c r="HTI43" s="180"/>
      <c r="HTJ43" s="180"/>
      <c r="HTK43" s="180"/>
      <c r="HTL43" s="180"/>
      <c r="HTM43" s="180"/>
      <c r="HTN43" s="180"/>
      <c r="HTO43" s="180"/>
      <c r="HTP43" s="180"/>
      <c r="HTQ43" s="180"/>
      <c r="HTR43" s="180"/>
      <c r="HTS43" s="180"/>
      <c r="HTT43" s="180"/>
      <c r="HTU43" s="180"/>
      <c r="HTV43" s="180"/>
      <c r="HTW43" s="180"/>
      <c r="HTX43" s="180"/>
      <c r="HTY43" s="180"/>
      <c r="HTZ43" s="180"/>
      <c r="HUA43" s="180"/>
      <c r="HUB43" s="180"/>
      <c r="HUC43" s="180"/>
      <c r="HUD43" s="180"/>
      <c r="HUE43" s="180"/>
      <c r="HUF43" s="180"/>
      <c r="HUG43" s="180"/>
      <c r="HUH43" s="180"/>
      <c r="HUI43" s="180"/>
      <c r="HUJ43" s="180"/>
      <c r="HUK43" s="180"/>
      <c r="HUL43" s="180"/>
      <c r="HUM43" s="180"/>
      <c r="HUN43" s="180"/>
      <c r="HUO43" s="180"/>
      <c r="HUP43" s="180"/>
      <c r="HUQ43" s="180"/>
      <c r="HUR43" s="180"/>
      <c r="HUS43" s="180"/>
      <c r="HUT43" s="180"/>
      <c r="HUU43" s="180"/>
      <c r="HUV43" s="180"/>
      <c r="HUW43" s="180"/>
      <c r="HUX43" s="180"/>
      <c r="HUY43" s="180"/>
      <c r="HUZ43" s="180"/>
      <c r="HVA43" s="180"/>
      <c r="HVB43" s="180"/>
      <c r="HVC43" s="180"/>
      <c r="HVD43" s="180"/>
      <c r="HVE43" s="180"/>
      <c r="HVF43" s="180"/>
      <c r="HVG43" s="180"/>
      <c r="HVH43" s="180"/>
      <c r="HVI43" s="180"/>
      <c r="HVJ43" s="180"/>
      <c r="HVK43" s="180"/>
      <c r="HVL43" s="180"/>
      <c r="HVM43" s="180"/>
      <c r="HVN43" s="180"/>
      <c r="HVO43" s="180"/>
      <c r="HVP43" s="180"/>
      <c r="HVQ43" s="180"/>
      <c r="HVR43" s="180"/>
      <c r="HVS43" s="180"/>
      <c r="HVT43" s="180"/>
      <c r="HVU43" s="180"/>
      <c r="HVV43" s="180"/>
      <c r="HVW43" s="180"/>
      <c r="HVX43" s="180"/>
      <c r="HVY43" s="180"/>
      <c r="HVZ43" s="180"/>
      <c r="HWA43" s="180"/>
      <c r="HWB43" s="180"/>
      <c r="HWC43" s="180"/>
      <c r="HWD43" s="180"/>
      <c r="HWE43" s="180"/>
      <c r="HWF43" s="180"/>
      <c r="HWG43" s="180"/>
      <c r="HWH43" s="180"/>
      <c r="HWI43" s="180"/>
      <c r="HWJ43" s="180"/>
      <c r="HWK43" s="180"/>
      <c r="HWL43" s="180"/>
      <c r="HWM43" s="180"/>
      <c r="HWN43" s="180"/>
      <c r="HWO43" s="180"/>
      <c r="HWP43" s="180"/>
      <c r="HWQ43" s="180"/>
      <c r="HWR43" s="180"/>
      <c r="HWS43" s="180"/>
      <c r="HWT43" s="180"/>
      <c r="HWU43" s="180"/>
      <c r="HWV43" s="180"/>
      <c r="HWW43" s="180"/>
      <c r="HWX43" s="180"/>
      <c r="HWY43" s="180"/>
      <c r="HWZ43" s="180"/>
      <c r="HXA43" s="180"/>
      <c r="HXB43" s="180"/>
      <c r="HXC43" s="180"/>
      <c r="HXD43" s="180"/>
      <c r="HXE43" s="180"/>
      <c r="HXF43" s="180"/>
      <c r="HXG43" s="180"/>
      <c r="HXH43" s="180"/>
      <c r="HXI43" s="180"/>
      <c r="HXJ43" s="180"/>
      <c r="HXK43" s="180"/>
      <c r="HXL43" s="180"/>
      <c r="HXM43" s="180"/>
      <c r="HXN43" s="180"/>
      <c r="HXO43" s="180"/>
      <c r="HXP43" s="180"/>
      <c r="HXQ43" s="180"/>
      <c r="HXR43" s="180"/>
      <c r="HXS43" s="180"/>
      <c r="HXT43" s="180"/>
      <c r="HXU43" s="180"/>
      <c r="HXV43" s="180"/>
      <c r="HXW43" s="180"/>
      <c r="HXX43" s="180"/>
      <c r="HXY43" s="180"/>
      <c r="HXZ43" s="180"/>
      <c r="HYA43" s="180"/>
      <c r="HYB43" s="180"/>
      <c r="HYC43" s="180"/>
      <c r="HYD43" s="180"/>
      <c r="HYE43" s="180"/>
      <c r="HYF43" s="180"/>
      <c r="HYG43" s="180"/>
      <c r="HYH43" s="180"/>
      <c r="HYI43" s="180"/>
      <c r="HYJ43" s="180"/>
      <c r="HYK43" s="180"/>
      <c r="HYL43" s="180"/>
      <c r="HYM43" s="180"/>
      <c r="HYN43" s="180"/>
      <c r="HYO43" s="180"/>
      <c r="HYP43" s="180"/>
      <c r="HYQ43" s="180"/>
      <c r="HYR43" s="180"/>
      <c r="HYS43" s="180"/>
      <c r="HYT43" s="180"/>
      <c r="HYU43" s="180"/>
      <c r="HYV43" s="180"/>
      <c r="HYW43" s="180"/>
      <c r="HYX43" s="180"/>
      <c r="HYY43" s="180"/>
      <c r="HYZ43" s="180"/>
      <c r="HZA43" s="180"/>
      <c r="HZB43" s="180"/>
      <c r="HZC43" s="180"/>
      <c r="HZD43" s="180"/>
      <c r="HZE43" s="180"/>
      <c r="HZF43" s="180"/>
      <c r="HZG43" s="180"/>
      <c r="HZH43" s="180"/>
      <c r="HZI43" s="180"/>
      <c r="HZJ43" s="180"/>
      <c r="HZK43" s="180"/>
      <c r="HZL43" s="180"/>
      <c r="HZM43" s="180"/>
      <c r="HZN43" s="180"/>
      <c r="HZO43" s="180"/>
      <c r="HZP43" s="180"/>
      <c r="HZQ43" s="180"/>
      <c r="HZR43" s="180"/>
      <c r="HZS43" s="180"/>
      <c r="HZT43" s="180"/>
      <c r="HZU43" s="180"/>
      <c r="HZV43" s="180"/>
      <c r="HZW43" s="180"/>
      <c r="HZX43" s="180"/>
      <c r="HZY43" s="180"/>
      <c r="HZZ43" s="180"/>
      <c r="IAA43" s="180"/>
      <c r="IAB43" s="180"/>
      <c r="IAC43" s="180"/>
      <c r="IAD43" s="180"/>
      <c r="IAE43" s="180"/>
      <c r="IAF43" s="180"/>
      <c r="IAG43" s="180"/>
      <c r="IAH43" s="180"/>
      <c r="IAI43" s="180"/>
      <c r="IAJ43" s="180"/>
      <c r="IAK43" s="180"/>
      <c r="IAL43" s="180"/>
      <c r="IAM43" s="180"/>
      <c r="IAN43" s="180"/>
      <c r="IAO43" s="180"/>
      <c r="IAP43" s="180"/>
      <c r="IAQ43" s="180"/>
      <c r="IAR43" s="180"/>
      <c r="IAS43" s="180"/>
      <c r="IAT43" s="180"/>
      <c r="IAU43" s="180"/>
      <c r="IAV43" s="180"/>
      <c r="IAW43" s="180"/>
      <c r="IAX43" s="180"/>
      <c r="IAY43" s="180"/>
      <c r="IAZ43" s="180"/>
      <c r="IBA43" s="180"/>
      <c r="IBB43" s="180"/>
      <c r="IBC43" s="180"/>
      <c r="IBD43" s="180"/>
      <c r="IBE43" s="180"/>
      <c r="IBF43" s="180"/>
      <c r="IBG43" s="180"/>
      <c r="IBH43" s="180"/>
      <c r="IBI43" s="180"/>
      <c r="IBJ43" s="180"/>
      <c r="IBK43" s="180"/>
      <c r="IBL43" s="180"/>
      <c r="IBM43" s="180"/>
      <c r="IBN43" s="180"/>
      <c r="IBO43" s="180"/>
      <c r="IBP43" s="180"/>
      <c r="IBQ43" s="180"/>
      <c r="IBR43" s="180"/>
      <c r="IBS43" s="180"/>
      <c r="IBT43" s="180"/>
      <c r="IBU43" s="180"/>
      <c r="IBV43" s="180"/>
      <c r="IBW43" s="180"/>
      <c r="IBX43" s="180"/>
      <c r="IBY43" s="180"/>
      <c r="IBZ43" s="180"/>
      <c r="ICA43" s="180"/>
      <c r="ICB43" s="180"/>
      <c r="ICC43" s="180"/>
      <c r="ICD43" s="180"/>
      <c r="ICE43" s="180"/>
      <c r="ICF43" s="180"/>
      <c r="ICG43" s="180"/>
      <c r="ICH43" s="180"/>
      <c r="ICI43" s="180"/>
      <c r="ICJ43" s="180"/>
      <c r="ICK43" s="180"/>
      <c r="ICL43" s="180"/>
      <c r="ICM43" s="180"/>
      <c r="ICN43" s="180"/>
      <c r="ICO43" s="180"/>
      <c r="ICP43" s="180"/>
      <c r="ICQ43" s="180"/>
      <c r="ICR43" s="180"/>
      <c r="ICS43" s="180"/>
      <c r="ICT43" s="180"/>
      <c r="ICU43" s="180"/>
      <c r="ICV43" s="180"/>
      <c r="ICW43" s="180"/>
      <c r="ICX43" s="180"/>
      <c r="ICY43" s="180"/>
      <c r="ICZ43" s="180"/>
      <c r="IDA43" s="180"/>
      <c r="IDB43" s="180"/>
      <c r="IDC43" s="180"/>
      <c r="IDD43" s="180"/>
      <c r="IDE43" s="180"/>
      <c r="IDF43" s="180"/>
      <c r="IDG43" s="180"/>
      <c r="IDH43" s="180"/>
      <c r="IDI43" s="180"/>
      <c r="IDJ43" s="180"/>
      <c r="IDK43" s="180"/>
      <c r="IDL43" s="180"/>
      <c r="IDM43" s="180"/>
      <c r="IDN43" s="180"/>
      <c r="IDO43" s="180"/>
      <c r="IDP43" s="180"/>
      <c r="IDQ43" s="180"/>
      <c r="IDR43" s="180"/>
      <c r="IDS43" s="180"/>
      <c r="IDT43" s="180"/>
      <c r="IDU43" s="180"/>
      <c r="IDV43" s="180"/>
      <c r="IDW43" s="180"/>
      <c r="IDX43" s="180"/>
      <c r="IDY43" s="180"/>
      <c r="IDZ43" s="180"/>
      <c r="IEA43" s="180"/>
      <c r="IEB43" s="180"/>
      <c r="IEC43" s="180"/>
      <c r="IED43" s="180"/>
      <c r="IEE43" s="180"/>
      <c r="IEF43" s="180"/>
      <c r="IEG43" s="180"/>
      <c r="IEH43" s="180"/>
      <c r="IEI43" s="180"/>
      <c r="IEJ43" s="180"/>
      <c r="IEK43" s="180"/>
      <c r="IEL43" s="180"/>
      <c r="IEM43" s="180"/>
      <c r="IEN43" s="180"/>
      <c r="IEO43" s="180"/>
      <c r="IEP43" s="180"/>
      <c r="IEQ43" s="180"/>
      <c r="IER43" s="180"/>
      <c r="IES43" s="180"/>
      <c r="IET43" s="180"/>
      <c r="IEU43" s="180"/>
      <c r="IEV43" s="180"/>
      <c r="IEW43" s="180"/>
      <c r="IEX43" s="180"/>
      <c r="IEY43" s="180"/>
      <c r="IEZ43" s="180"/>
      <c r="IFA43" s="180"/>
      <c r="IFB43" s="180"/>
      <c r="IFC43" s="180"/>
      <c r="IFD43" s="180"/>
      <c r="IFE43" s="180"/>
      <c r="IFF43" s="180"/>
      <c r="IFG43" s="180"/>
      <c r="IFH43" s="180"/>
      <c r="IFI43" s="180"/>
      <c r="IFJ43" s="180"/>
      <c r="IFK43" s="180"/>
      <c r="IFL43" s="180"/>
      <c r="IFM43" s="180"/>
      <c r="IFN43" s="180"/>
      <c r="IFO43" s="180"/>
      <c r="IFP43" s="180"/>
      <c r="IFQ43" s="180"/>
      <c r="IFR43" s="180"/>
      <c r="IFS43" s="180"/>
      <c r="IFT43" s="180"/>
      <c r="IFU43" s="180"/>
      <c r="IFV43" s="180"/>
      <c r="IFW43" s="180"/>
      <c r="IFX43" s="180"/>
      <c r="IFY43" s="180"/>
      <c r="IFZ43" s="180"/>
      <c r="IGA43" s="180"/>
      <c r="IGB43" s="180"/>
      <c r="IGC43" s="180"/>
      <c r="IGD43" s="180"/>
      <c r="IGE43" s="180"/>
      <c r="IGF43" s="180"/>
      <c r="IGG43" s="180"/>
      <c r="IGH43" s="180"/>
      <c r="IGI43" s="180"/>
      <c r="IGJ43" s="180"/>
      <c r="IGK43" s="180"/>
      <c r="IGL43" s="180"/>
      <c r="IGM43" s="180"/>
      <c r="IGN43" s="180"/>
      <c r="IGO43" s="180"/>
      <c r="IGP43" s="180"/>
      <c r="IGQ43" s="180"/>
      <c r="IGR43" s="180"/>
      <c r="IGS43" s="180"/>
      <c r="IGT43" s="180"/>
      <c r="IGU43" s="180"/>
      <c r="IGV43" s="180"/>
      <c r="IGW43" s="180"/>
      <c r="IGX43" s="180"/>
      <c r="IGY43" s="180"/>
      <c r="IGZ43" s="180"/>
      <c r="IHA43" s="180"/>
      <c r="IHB43" s="180"/>
      <c r="IHC43" s="180"/>
      <c r="IHD43" s="180"/>
      <c r="IHE43" s="180"/>
      <c r="IHF43" s="180"/>
      <c r="IHG43" s="180"/>
      <c r="IHH43" s="180"/>
      <c r="IHI43" s="180"/>
      <c r="IHJ43" s="180"/>
      <c r="IHK43" s="180"/>
      <c r="IHL43" s="180"/>
      <c r="IHM43" s="180"/>
      <c r="IHN43" s="180"/>
      <c r="IHO43" s="180"/>
      <c r="IHP43" s="180"/>
      <c r="IHQ43" s="180"/>
      <c r="IHR43" s="180"/>
      <c r="IHS43" s="180"/>
      <c r="IHT43" s="180"/>
      <c r="IHU43" s="180"/>
      <c r="IHV43" s="180"/>
      <c r="IHW43" s="180"/>
      <c r="IHX43" s="180"/>
      <c r="IHY43" s="180"/>
      <c r="IHZ43" s="180"/>
      <c r="IIA43" s="180"/>
      <c r="IIB43" s="180"/>
      <c r="IIC43" s="180"/>
      <c r="IID43" s="180"/>
      <c r="IIE43" s="180"/>
      <c r="IIF43" s="180"/>
      <c r="IIG43" s="180"/>
      <c r="IIH43" s="180"/>
      <c r="III43" s="180"/>
      <c r="IIJ43" s="180"/>
      <c r="IIK43" s="180"/>
      <c r="IIL43" s="180"/>
      <c r="IIM43" s="180"/>
      <c r="IIN43" s="180"/>
      <c r="IIO43" s="180"/>
      <c r="IIP43" s="180"/>
      <c r="IIQ43" s="180"/>
      <c r="IIR43" s="180"/>
      <c r="IIS43" s="180"/>
      <c r="IIT43" s="180"/>
      <c r="IIU43" s="180"/>
      <c r="IIV43" s="180"/>
      <c r="IIW43" s="180"/>
      <c r="IIX43" s="180"/>
      <c r="IIY43" s="180"/>
      <c r="IIZ43" s="180"/>
      <c r="IJA43" s="180"/>
      <c r="IJB43" s="180"/>
      <c r="IJC43" s="180"/>
      <c r="IJD43" s="180"/>
      <c r="IJE43" s="180"/>
      <c r="IJF43" s="180"/>
      <c r="IJG43" s="180"/>
      <c r="IJH43" s="180"/>
      <c r="IJI43" s="180"/>
      <c r="IJJ43" s="180"/>
      <c r="IJK43" s="180"/>
      <c r="IJL43" s="180"/>
      <c r="IJM43" s="180"/>
      <c r="IJN43" s="180"/>
      <c r="IJO43" s="180"/>
      <c r="IJP43" s="180"/>
      <c r="IJQ43" s="180"/>
      <c r="IJR43" s="180"/>
      <c r="IJS43" s="180"/>
      <c r="IJT43" s="180"/>
      <c r="IJU43" s="180"/>
      <c r="IJV43" s="180"/>
      <c r="IJW43" s="180"/>
      <c r="IJX43" s="180"/>
      <c r="IJY43" s="180"/>
      <c r="IJZ43" s="180"/>
      <c r="IKA43" s="180"/>
      <c r="IKB43" s="180"/>
      <c r="IKC43" s="180"/>
      <c r="IKD43" s="180"/>
      <c r="IKE43" s="180"/>
      <c r="IKF43" s="180"/>
      <c r="IKG43" s="180"/>
      <c r="IKH43" s="180"/>
      <c r="IKI43" s="180"/>
      <c r="IKJ43" s="180"/>
      <c r="IKK43" s="180"/>
      <c r="IKL43" s="180"/>
      <c r="IKM43" s="180"/>
      <c r="IKN43" s="180"/>
      <c r="IKO43" s="180"/>
      <c r="IKP43" s="180"/>
      <c r="IKQ43" s="180"/>
      <c r="IKR43" s="180"/>
      <c r="IKS43" s="180"/>
      <c r="IKT43" s="180"/>
      <c r="IKU43" s="180"/>
      <c r="IKV43" s="180"/>
      <c r="IKW43" s="180"/>
      <c r="IKX43" s="180"/>
      <c r="IKY43" s="180"/>
      <c r="IKZ43" s="180"/>
      <c r="ILA43" s="180"/>
      <c r="ILB43" s="180"/>
      <c r="ILC43" s="180"/>
      <c r="ILD43" s="180"/>
      <c r="ILE43" s="180"/>
      <c r="ILF43" s="180"/>
      <c r="ILG43" s="180"/>
      <c r="ILH43" s="180"/>
      <c r="ILI43" s="180"/>
      <c r="ILJ43" s="180"/>
      <c r="ILK43" s="180"/>
      <c r="ILL43" s="180"/>
      <c r="ILM43" s="180"/>
      <c r="ILN43" s="180"/>
      <c r="ILO43" s="180"/>
      <c r="ILP43" s="180"/>
      <c r="ILQ43" s="180"/>
      <c r="ILR43" s="180"/>
      <c r="ILS43" s="180"/>
      <c r="ILT43" s="180"/>
      <c r="ILU43" s="180"/>
      <c r="ILV43" s="180"/>
      <c r="ILW43" s="180"/>
      <c r="ILX43" s="180"/>
      <c r="ILY43" s="180"/>
      <c r="ILZ43" s="180"/>
      <c r="IMA43" s="180"/>
      <c r="IMB43" s="180"/>
      <c r="IMC43" s="180"/>
      <c r="IMD43" s="180"/>
      <c r="IME43" s="180"/>
      <c r="IMF43" s="180"/>
      <c r="IMG43" s="180"/>
      <c r="IMH43" s="180"/>
      <c r="IMI43" s="180"/>
      <c r="IMJ43" s="180"/>
      <c r="IMK43" s="180"/>
      <c r="IML43" s="180"/>
      <c r="IMM43" s="180"/>
      <c r="IMN43" s="180"/>
      <c r="IMO43" s="180"/>
      <c r="IMP43" s="180"/>
      <c r="IMQ43" s="180"/>
      <c r="IMR43" s="180"/>
      <c r="IMS43" s="180"/>
      <c r="IMT43" s="180"/>
      <c r="IMU43" s="180"/>
      <c r="IMV43" s="180"/>
      <c r="IMW43" s="180"/>
      <c r="IMX43" s="180"/>
      <c r="IMY43" s="180"/>
      <c r="IMZ43" s="180"/>
      <c r="INA43" s="180"/>
      <c r="INB43" s="180"/>
      <c r="INC43" s="180"/>
      <c r="IND43" s="180"/>
      <c r="INE43" s="180"/>
      <c r="INF43" s="180"/>
      <c r="ING43" s="180"/>
      <c r="INH43" s="180"/>
      <c r="INI43" s="180"/>
      <c r="INJ43" s="180"/>
      <c r="INK43" s="180"/>
      <c r="INL43" s="180"/>
      <c r="INM43" s="180"/>
      <c r="INN43" s="180"/>
      <c r="INO43" s="180"/>
      <c r="INP43" s="180"/>
      <c r="INQ43" s="180"/>
      <c r="INR43" s="180"/>
      <c r="INS43" s="180"/>
      <c r="INT43" s="180"/>
      <c r="INU43" s="180"/>
      <c r="INV43" s="180"/>
      <c r="INW43" s="180"/>
      <c r="INX43" s="180"/>
      <c r="INY43" s="180"/>
      <c r="INZ43" s="180"/>
      <c r="IOA43" s="180"/>
      <c r="IOB43" s="180"/>
      <c r="IOC43" s="180"/>
      <c r="IOD43" s="180"/>
      <c r="IOE43" s="180"/>
      <c r="IOF43" s="180"/>
      <c r="IOG43" s="180"/>
      <c r="IOH43" s="180"/>
      <c r="IOI43" s="180"/>
      <c r="IOJ43" s="180"/>
      <c r="IOK43" s="180"/>
      <c r="IOL43" s="180"/>
      <c r="IOM43" s="180"/>
      <c r="ION43" s="180"/>
      <c r="IOO43" s="180"/>
      <c r="IOP43" s="180"/>
      <c r="IOQ43" s="180"/>
      <c r="IOR43" s="180"/>
      <c r="IOS43" s="180"/>
      <c r="IOT43" s="180"/>
      <c r="IOU43" s="180"/>
      <c r="IOV43" s="180"/>
      <c r="IOW43" s="180"/>
      <c r="IOX43" s="180"/>
      <c r="IOY43" s="180"/>
      <c r="IOZ43" s="180"/>
      <c r="IPA43" s="180"/>
      <c r="IPB43" s="180"/>
      <c r="IPC43" s="180"/>
      <c r="IPD43" s="180"/>
      <c r="IPE43" s="180"/>
      <c r="IPF43" s="180"/>
      <c r="IPG43" s="180"/>
      <c r="IPH43" s="180"/>
      <c r="IPI43" s="180"/>
      <c r="IPJ43" s="180"/>
      <c r="IPK43" s="180"/>
      <c r="IPL43" s="180"/>
      <c r="IPM43" s="180"/>
      <c r="IPN43" s="180"/>
      <c r="IPO43" s="180"/>
      <c r="IPP43" s="180"/>
      <c r="IPQ43" s="180"/>
      <c r="IPR43" s="180"/>
      <c r="IPS43" s="180"/>
      <c r="IPT43" s="180"/>
      <c r="IPU43" s="180"/>
      <c r="IPV43" s="180"/>
      <c r="IPW43" s="180"/>
      <c r="IPX43" s="180"/>
      <c r="IPY43" s="180"/>
      <c r="IPZ43" s="180"/>
      <c r="IQA43" s="180"/>
      <c r="IQB43" s="180"/>
      <c r="IQC43" s="180"/>
      <c r="IQD43" s="180"/>
      <c r="IQE43" s="180"/>
      <c r="IQF43" s="180"/>
      <c r="IQG43" s="180"/>
      <c r="IQH43" s="180"/>
      <c r="IQI43" s="180"/>
      <c r="IQJ43" s="180"/>
      <c r="IQK43" s="180"/>
      <c r="IQL43" s="180"/>
      <c r="IQM43" s="180"/>
      <c r="IQN43" s="180"/>
      <c r="IQO43" s="180"/>
      <c r="IQP43" s="180"/>
      <c r="IQQ43" s="180"/>
      <c r="IQR43" s="180"/>
      <c r="IQS43" s="180"/>
      <c r="IQT43" s="180"/>
      <c r="IQU43" s="180"/>
      <c r="IQV43" s="180"/>
      <c r="IQW43" s="180"/>
      <c r="IQX43" s="180"/>
      <c r="IQY43" s="180"/>
      <c r="IQZ43" s="180"/>
      <c r="IRA43" s="180"/>
      <c r="IRB43" s="180"/>
      <c r="IRC43" s="180"/>
      <c r="IRD43" s="180"/>
      <c r="IRE43" s="180"/>
      <c r="IRF43" s="180"/>
      <c r="IRG43" s="180"/>
      <c r="IRH43" s="180"/>
      <c r="IRI43" s="180"/>
      <c r="IRJ43" s="180"/>
      <c r="IRK43" s="180"/>
      <c r="IRL43" s="180"/>
      <c r="IRM43" s="180"/>
      <c r="IRN43" s="180"/>
      <c r="IRO43" s="180"/>
      <c r="IRP43" s="180"/>
      <c r="IRQ43" s="180"/>
      <c r="IRR43" s="180"/>
      <c r="IRS43" s="180"/>
      <c r="IRT43" s="180"/>
      <c r="IRU43" s="180"/>
      <c r="IRV43" s="180"/>
      <c r="IRW43" s="180"/>
      <c r="IRX43" s="180"/>
      <c r="IRY43" s="180"/>
      <c r="IRZ43" s="180"/>
      <c r="ISA43" s="180"/>
      <c r="ISB43" s="180"/>
      <c r="ISC43" s="180"/>
      <c r="ISD43" s="180"/>
      <c r="ISE43" s="180"/>
      <c r="ISF43" s="180"/>
      <c r="ISG43" s="180"/>
      <c r="ISH43" s="180"/>
      <c r="ISI43" s="180"/>
      <c r="ISJ43" s="180"/>
      <c r="ISK43" s="180"/>
      <c r="ISL43" s="180"/>
      <c r="ISM43" s="180"/>
      <c r="ISN43" s="180"/>
      <c r="ISO43" s="180"/>
      <c r="ISP43" s="180"/>
      <c r="ISQ43" s="180"/>
      <c r="ISR43" s="180"/>
      <c r="ISS43" s="180"/>
      <c r="IST43" s="180"/>
      <c r="ISU43" s="180"/>
      <c r="ISV43" s="180"/>
      <c r="ISW43" s="180"/>
      <c r="ISX43" s="180"/>
      <c r="ISY43" s="180"/>
      <c r="ISZ43" s="180"/>
      <c r="ITA43" s="180"/>
      <c r="ITB43" s="180"/>
      <c r="ITC43" s="180"/>
      <c r="ITD43" s="180"/>
      <c r="ITE43" s="180"/>
      <c r="ITF43" s="180"/>
      <c r="ITG43" s="180"/>
      <c r="ITH43" s="180"/>
      <c r="ITI43" s="180"/>
      <c r="ITJ43" s="180"/>
      <c r="ITK43" s="180"/>
      <c r="ITL43" s="180"/>
      <c r="ITM43" s="180"/>
      <c r="ITN43" s="180"/>
      <c r="ITO43" s="180"/>
      <c r="ITP43" s="180"/>
      <c r="ITQ43" s="180"/>
      <c r="ITR43" s="180"/>
      <c r="ITS43" s="180"/>
      <c r="ITT43" s="180"/>
      <c r="ITU43" s="180"/>
      <c r="ITV43" s="180"/>
      <c r="ITW43" s="180"/>
      <c r="ITX43" s="180"/>
      <c r="ITY43" s="180"/>
      <c r="ITZ43" s="180"/>
      <c r="IUA43" s="180"/>
      <c r="IUB43" s="180"/>
      <c r="IUC43" s="180"/>
      <c r="IUD43" s="180"/>
      <c r="IUE43" s="180"/>
      <c r="IUF43" s="180"/>
      <c r="IUG43" s="180"/>
      <c r="IUH43" s="180"/>
      <c r="IUI43" s="180"/>
      <c r="IUJ43" s="180"/>
      <c r="IUK43" s="180"/>
      <c r="IUL43" s="180"/>
      <c r="IUM43" s="180"/>
      <c r="IUN43" s="180"/>
      <c r="IUO43" s="180"/>
      <c r="IUP43" s="180"/>
      <c r="IUQ43" s="180"/>
      <c r="IUR43" s="180"/>
      <c r="IUS43" s="180"/>
      <c r="IUT43" s="180"/>
      <c r="IUU43" s="180"/>
      <c r="IUV43" s="180"/>
      <c r="IUW43" s="180"/>
      <c r="IUX43" s="180"/>
      <c r="IUY43" s="180"/>
      <c r="IUZ43" s="180"/>
      <c r="IVA43" s="180"/>
      <c r="IVB43" s="180"/>
      <c r="IVC43" s="180"/>
      <c r="IVD43" s="180"/>
      <c r="IVE43" s="180"/>
      <c r="IVF43" s="180"/>
      <c r="IVG43" s="180"/>
      <c r="IVH43" s="180"/>
      <c r="IVI43" s="180"/>
      <c r="IVJ43" s="180"/>
      <c r="IVK43" s="180"/>
      <c r="IVL43" s="180"/>
      <c r="IVM43" s="180"/>
      <c r="IVN43" s="180"/>
      <c r="IVO43" s="180"/>
      <c r="IVP43" s="180"/>
      <c r="IVQ43" s="180"/>
      <c r="IVR43" s="180"/>
      <c r="IVS43" s="180"/>
      <c r="IVT43" s="180"/>
      <c r="IVU43" s="180"/>
      <c r="IVV43" s="180"/>
      <c r="IVW43" s="180"/>
      <c r="IVX43" s="180"/>
      <c r="IVY43" s="180"/>
      <c r="IVZ43" s="180"/>
      <c r="IWA43" s="180"/>
      <c r="IWB43" s="180"/>
      <c r="IWC43" s="180"/>
      <c r="IWD43" s="180"/>
      <c r="IWE43" s="180"/>
      <c r="IWF43" s="180"/>
      <c r="IWG43" s="180"/>
      <c r="IWH43" s="180"/>
      <c r="IWI43" s="180"/>
      <c r="IWJ43" s="180"/>
      <c r="IWK43" s="180"/>
      <c r="IWL43" s="180"/>
      <c r="IWM43" s="180"/>
      <c r="IWN43" s="180"/>
      <c r="IWO43" s="180"/>
      <c r="IWP43" s="180"/>
      <c r="IWQ43" s="180"/>
      <c r="IWR43" s="180"/>
      <c r="IWS43" s="180"/>
      <c r="IWT43" s="180"/>
      <c r="IWU43" s="180"/>
      <c r="IWV43" s="180"/>
      <c r="IWW43" s="180"/>
      <c r="IWX43" s="180"/>
      <c r="IWY43" s="180"/>
      <c r="IWZ43" s="180"/>
      <c r="IXA43" s="180"/>
      <c r="IXB43" s="180"/>
      <c r="IXC43" s="180"/>
      <c r="IXD43" s="180"/>
      <c r="IXE43" s="180"/>
      <c r="IXF43" s="180"/>
      <c r="IXG43" s="180"/>
      <c r="IXH43" s="180"/>
      <c r="IXI43" s="180"/>
      <c r="IXJ43" s="180"/>
      <c r="IXK43" s="180"/>
      <c r="IXL43" s="180"/>
      <c r="IXM43" s="180"/>
      <c r="IXN43" s="180"/>
      <c r="IXO43" s="180"/>
      <c r="IXP43" s="180"/>
      <c r="IXQ43" s="180"/>
      <c r="IXR43" s="180"/>
      <c r="IXS43" s="180"/>
      <c r="IXT43" s="180"/>
      <c r="IXU43" s="180"/>
      <c r="IXV43" s="180"/>
      <c r="IXW43" s="180"/>
      <c r="IXX43" s="180"/>
      <c r="IXY43" s="180"/>
      <c r="IXZ43" s="180"/>
      <c r="IYA43" s="180"/>
      <c r="IYB43" s="180"/>
      <c r="IYC43" s="180"/>
      <c r="IYD43" s="180"/>
      <c r="IYE43" s="180"/>
      <c r="IYF43" s="180"/>
      <c r="IYG43" s="180"/>
      <c r="IYH43" s="180"/>
      <c r="IYI43" s="180"/>
      <c r="IYJ43" s="180"/>
      <c r="IYK43" s="180"/>
      <c r="IYL43" s="180"/>
      <c r="IYM43" s="180"/>
      <c r="IYN43" s="180"/>
      <c r="IYO43" s="180"/>
      <c r="IYP43" s="180"/>
      <c r="IYQ43" s="180"/>
      <c r="IYR43" s="180"/>
      <c r="IYS43" s="180"/>
      <c r="IYT43" s="180"/>
      <c r="IYU43" s="180"/>
      <c r="IYV43" s="180"/>
      <c r="IYW43" s="180"/>
      <c r="IYX43" s="180"/>
      <c r="IYY43" s="180"/>
      <c r="IYZ43" s="180"/>
      <c r="IZA43" s="180"/>
      <c r="IZB43" s="180"/>
      <c r="IZC43" s="180"/>
      <c r="IZD43" s="180"/>
      <c r="IZE43" s="180"/>
      <c r="IZF43" s="180"/>
      <c r="IZG43" s="180"/>
      <c r="IZH43" s="180"/>
      <c r="IZI43" s="180"/>
      <c r="IZJ43" s="180"/>
      <c r="IZK43" s="180"/>
      <c r="IZL43" s="180"/>
      <c r="IZM43" s="180"/>
      <c r="IZN43" s="180"/>
      <c r="IZO43" s="180"/>
      <c r="IZP43" s="180"/>
      <c r="IZQ43" s="180"/>
      <c r="IZR43" s="180"/>
      <c r="IZS43" s="180"/>
      <c r="IZT43" s="180"/>
      <c r="IZU43" s="180"/>
      <c r="IZV43" s="180"/>
      <c r="IZW43" s="180"/>
      <c r="IZX43" s="180"/>
      <c r="IZY43" s="180"/>
      <c r="IZZ43" s="180"/>
      <c r="JAA43" s="180"/>
      <c r="JAB43" s="180"/>
      <c r="JAC43" s="180"/>
      <c r="JAD43" s="180"/>
      <c r="JAE43" s="180"/>
      <c r="JAF43" s="180"/>
      <c r="JAG43" s="180"/>
      <c r="JAH43" s="180"/>
      <c r="JAI43" s="180"/>
      <c r="JAJ43" s="180"/>
      <c r="JAK43" s="180"/>
      <c r="JAL43" s="180"/>
      <c r="JAM43" s="180"/>
      <c r="JAN43" s="180"/>
      <c r="JAO43" s="180"/>
      <c r="JAP43" s="180"/>
      <c r="JAQ43" s="180"/>
      <c r="JAR43" s="180"/>
      <c r="JAS43" s="180"/>
      <c r="JAT43" s="180"/>
      <c r="JAU43" s="180"/>
      <c r="JAV43" s="180"/>
      <c r="JAW43" s="180"/>
      <c r="JAX43" s="180"/>
      <c r="JAY43" s="180"/>
      <c r="JAZ43" s="180"/>
      <c r="JBA43" s="180"/>
      <c r="JBB43" s="180"/>
      <c r="JBC43" s="180"/>
      <c r="JBD43" s="180"/>
      <c r="JBE43" s="180"/>
      <c r="JBF43" s="180"/>
      <c r="JBG43" s="180"/>
      <c r="JBH43" s="180"/>
      <c r="JBI43" s="180"/>
      <c r="JBJ43" s="180"/>
      <c r="JBK43" s="180"/>
      <c r="JBL43" s="180"/>
      <c r="JBM43" s="180"/>
      <c r="JBN43" s="180"/>
      <c r="JBO43" s="180"/>
      <c r="JBP43" s="180"/>
      <c r="JBQ43" s="180"/>
      <c r="JBR43" s="180"/>
      <c r="JBS43" s="180"/>
      <c r="JBT43" s="180"/>
      <c r="JBU43" s="180"/>
      <c r="JBV43" s="180"/>
      <c r="JBW43" s="180"/>
      <c r="JBX43" s="180"/>
      <c r="JBY43" s="180"/>
      <c r="JBZ43" s="180"/>
      <c r="JCA43" s="180"/>
      <c r="JCB43" s="180"/>
      <c r="JCC43" s="180"/>
      <c r="JCD43" s="180"/>
      <c r="JCE43" s="180"/>
      <c r="JCF43" s="180"/>
      <c r="JCG43" s="180"/>
      <c r="JCH43" s="180"/>
      <c r="JCI43" s="180"/>
      <c r="JCJ43" s="180"/>
      <c r="JCK43" s="180"/>
      <c r="JCL43" s="180"/>
      <c r="JCM43" s="180"/>
      <c r="JCN43" s="180"/>
      <c r="JCO43" s="180"/>
      <c r="JCP43" s="180"/>
      <c r="JCQ43" s="180"/>
      <c r="JCR43" s="180"/>
      <c r="JCS43" s="180"/>
      <c r="JCT43" s="180"/>
      <c r="JCU43" s="180"/>
      <c r="JCV43" s="180"/>
      <c r="JCW43" s="180"/>
      <c r="JCX43" s="180"/>
      <c r="JCY43" s="180"/>
      <c r="JCZ43" s="180"/>
      <c r="JDA43" s="180"/>
      <c r="JDB43" s="180"/>
      <c r="JDC43" s="180"/>
      <c r="JDD43" s="180"/>
      <c r="JDE43" s="180"/>
      <c r="JDF43" s="180"/>
      <c r="JDG43" s="180"/>
      <c r="JDH43" s="180"/>
      <c r="JDI43" s="180"/>
      <c r="JDJ43" s="180"/>
      <c r="JDK43" s="180"/>
      <c r="JDL43" s="180"/>
      <c r="JDM43" s="180"/>
      <c r="JDN43" s="180"/>
      <c r="JDO43" s="180"/>
      <c r="JDP43" s="180"/>
      <c r="JDQ43" s="180"/>
      <c r="JDR43" s="180"/>
      <c r="JDS43" s="180"/>
      <c r="JDT43" s="180"/>
      <c r="JDU43" s="180"/>
      <c r="JDV43" s="180"/>
      <c r="JDW43" s="180"/>
      <c r="JDX43" s="180"/>
      <c r="JDY43" s="180"/>
      <c r="JDZ43" s="180"/>
      <c r="JEA43" s="180"/>
      <c r="JEB43" s="180"/>
      <c r="JEC43" s="180"/>
      <c r="JED43" s="180"/>
      <c r="JEE43" s="180"/>
      <c r="JEF43" s="180"/>
      <c r="JEG43" s="180"/>
      <c r="JEH43" s="180"/>
      <c r="JEI43" s="180"/>
      <c r="JEJ43" s="180"/>
      <c r="JEK43" s="180"/>
      <c r="JEL43" s="180"/>
      <c r="JEM43" s="180"/>
      <c r="JEN43" s="180"/>
      <c r="JEO43" s="180"/>
      <c r="JEP43" s="180"/>
      <c r="JEQ43" s="180"/>
      <c r="JER43" s="180"/>
      <c r="JES43" s="180"/>
      <c r="JET43" s="180"/>
      <c r="JEU43" s="180"/>
      <c r="JEV43" s="180"/>
      <c r="JEW43" s="180"/>
      <c r="JEX43" s="180"/>
      <c r="JEY43" s="180"/>
      <c r="JEZ43" s="180"/>
      <c r="JFA43" s="180"/>
      <c r="JFB43" s="180"/>
      <c r="JFC43" s="180"/>
      <c r="JFD43" s="180"/>
      <c r="JFE43" s="180"/>
      <c r="JFF43" s="180"/>
      <c r="JFG43" s="180"/>
      <c r="JFH43" s="180"/>
      <c r="JFI43" s="180"/>
      <c r="JFJ43" s="180"/>
      <c r="JFK43" s="180"/>
      <c r="JFL43" s="180"/>
      <c r="JFM43" s="180"/>
      <c r="JFN43" s="180"/>
      <c r="JFO43" s="180"/>
      <c r="JFP43" s="180"/>
      <c r="JFQ43" s="180"/>
      <c r="JFR43" s="180"/>
      <c r="JFS43" s="180"/>
      <c r="JFT43" s="180"/>
      <c r="JFU43" s="180"/>
      <c r="JFV43" s="180"/>
      <c r="JFW43" s="180"/>
      <c r="JFX43" s="180"/>
      <c r="JFY43" s="180"/>
      <c r="JFZ43" s="180"/>
      <c r="JGA43" s="180"/>
      <c r="JGB43" s="180"/>
      <c r="JGC43" s="180"/>
      <c r="JGD43" s="180"/>
      <c r="JGE43" s="180"/>
      <c r="JGF43" s="180"/>
      <c r="JGG43" s="180"/>
      <c r="JGH43" s="180"/>
      <c r="JGI43" s="180"/>
      <c r="JGJ43" s="180"/>
      <c r="JGK43" s="180"/>
      <c r="JGL43" s="180"/>
      <c r="JGM43" s="180"/>
      <c r="JGN43" s="180"/>
      <c r="JGO43" s="180"/>
      <c r="JGP43" s="180"/>
      <c r="JGQ43" s="180"/>
      <c r="JGR43" s="180"/>
      <c r="JGS43" s="180"/>
      <c r="JGT43" s="180"/>
      <c r="JGU43" s="180"/>
      <c r="JGV43" s="180"/>
      <c r="JGW43" s="180"/>
      <c r="JGX43" s="180"/>
      <c r="JGY43" s="180"/>
      <c r="JGZ43" s="180"/>
      <c r="JHA43" s="180"/>
      <c r="JHB43" s="180"/>
      <c r="JHC43" s="180"/>
      <c r="JHD43" s="180"/>
      <c r="JHE43" s="180"/>
      <c r="JHF43" s="180"/>
      <c r="JHG43" s="180"/>
      <c r="JHH43" s="180"/>
      <c r="JHI43" s="180"/>
      <c r="JHJ43" s="180"/>
      <c r="JHK43" s="180"/>
      <c r="JHL43" s="180"/>
      <c r="JHM43" s="180"/>
      <c r="JHN43" s="180"/>
      <c r="JHO43" s="180"/>
      <c r="JHP43" s="180"/>
      <c r="JHQ43" s="180"/>
      <c r="JHR43" s="180"/>
      <c r="JHS43" s="180"/>
      <c r="JHT43" s="180"/>
      <c r="JHU43" s="180"/>
      <c r="JHV43" s="180"/>
      <c r="JHW43" s="180"/>
      <c r="JHX43" s="180"/>
      <c r="JHY43" s="180"/>
      <c r="JHZ43" s="180"/>
      <c r="JIA43" s="180"/>
      <c r="JIB43" s="180"/>
      <c r="JIC43" s="180"/>
      <c r="JID43" s="180"/>
      <c r="JIE43" s="180"/>
      <c r="JIF43" s="180"/>
      <c r="JIG43" s="180"/>
      <c r="JIH43" s="180"/>
      <c r="JII43" s="180"/>
      <c r="JIJ43" s="180"/>
      <c r="JIK43" s="180"/>
      <c r="JIL43" s="180"/>
      <c r="JIM43" s="180"/>
      <c r="JIN43" s="180"/>
      <c r="JIO43" s="180"/>
      <c r="JIP43" s="180"/>
      <c r="JIQ43" s="180"/>
      <c r="JIR43" s="180"/>
      <c r="JIS43" s="180"/>
      <c r="JIT43" s="180"/>
      <c r="JIU43" s="180"/>
      <c r="JIV43" s="180"/>
      <c r="JIW43" s="180"/>
      <c r="JIX43" s="180"/>
      <c r="JIY43" s="180"/>
      <c r="JIZ43" s="180"/>
      <c r="JJA43" s="180"/>
      <c r="JJB43" s="180"/>
      <c r="JJC43" s="180"/>
      <c r="JJD43" s="180"/>
      <c r="JJE43" s="180"/>
      <c r="JJF43" s="180"/>
      <c r="JJG43" s="180"/>
      <c r="JJH43" s="180"/>
      <c r="JJI43" s="180"/>
      <c r="JJJ43" s="180"/>
      <c r="JJK43" s="180"/>
      <c r="JJL43" s="180"/>
      <c r="JJM43" s="180"/>
      <c r="JJN43" s="180"/>
      <c r="JJO43" s="180"/>
      <c r="JJP43" s="180"/>
      <c r="JJQ43" s="180"/>
      <c r="JJR43" s="180"/>
      <c r="JJS43" s="180"/>
      <c r="JJT43" s="180"/>
      <c r="JJU43" s="180"/>
      <c r="JJV43" s="180"/>
      <c r="JJW43" s="180"/>
      <c r="JJX43" s="180"/>
      <c r="JJY43" s="180"/>
      <c r="JJZ43" s="180"/>
      <c r="JKA43" s="180"/>
      <c r="JKB43" s="180"/>
      <c r="JKC43" s="180"/>
      <c r="JKD43" s="180"/>
      <c r="JKE43" s="180"/>
      <c r="JKF43" s="180"/>
      <c r="JKG43" s="180"/>
      <c r="JKH43" s="180"/>
      <c r="JKI43" s="180"/>
      <c r="JKJ43" s="180"/>
      <c r="JKK43" s="180"/>
      <c r="JKL43" s="180"/>
      <c r="JKM43" s="180"/>
      <c r="JKN43" s="180"/>
      <c r="JKO43" s="180"/>
      <c r="JKP43" s="180"/>
      <c r="JKQ43" s="180"/>
      <c r="JKR43" s="180"/>
      <c r="JKS43" s="180"/>
      <c r="JKT43" s="180"/>
      <c r="JKU43" s="180"/>
      <c r="JKV43" s="180"/>
      <c r="JKW43" s="180"/>
      <c r="JKX43" s="180"/>
      <c r="JKY43" s="180"/>
      <c r="JKZ43" s="180"/>
      <c r="JLA43" s="180"/>
      <c r="JLB43" s="180"/>
      <c r="JLC43" s="180"/>
      <c r="JLD43" s="180"/>
      <c r="JLE43" s="180"/>
      <c r="JLF43" s="180"/>
      <c r="JLG43" s="180"/>
      <c r="JLH43" s="180"/>
      <c r="JLI43" s="180"/>
      <c r="JLJ43" s="180"/>
      <c r="JLK43" s="180"/>
      <c r="JLL43" s="180"/>
      <c r="JLM43" s="180"/>
      <c r="JLN43" s="180"/>
      <c r="JLO43" s="180"/>
      <c r="JLP43" s="180"/>
      <c r="JLQ43" s="180"/>
      <c r="JLR43" s="180"/>
      <c r="JLS43" s="180"/>
      <c r="JLT43" s="180"/>
      <c r="JLU43" s="180"/>
      <c r="JLV43" s="180"/>
      <c r="JLW43" s="180"/>
      <c r="JLX43" s="180"/>
      <c r="JLY43" s="180"/>
      <c r="JLZ43" s="180"/>
      <c r="JMA43" s="180"/>
      <c r="JMB43" s="180"/>
      <c r="JMC43" s="180"/>
      <c r="JMD43" s="180"/>
      <c r="JME43" s="180"/>
      <c r="JMF43" s="180"/>
      <c r="JMG43" s="180"/>
      <c r="JMH43" s="180"/>
      <c r="JMI43" s="180"/>
      <c r="JMJ43" s="180"/>
      <c r="JMK43" s="180"/>
      <c r="JML43" s="180"/>
      <c r="JMM43" s="180"/>
      <c r="JMN43" s="180"/>
      <c r="JMO43" s="180"/>
      <c r="JMP43" s="180"/>
      <c r="JMQ43" s="180"/>
      <c r="JMR43" s="180"/>
      <c r="JMS43" s="180"/>
      <c r="JMT43" s="180"/>
      <c r="JMU43" s="180"/>
      <c r="JMV43" s="180"/>
      <c r="JMW43" s="180"/>
      <c r="JMX43" s="180"/>
      <c r="JMY43" s="180"/>
      <c r="JMZ43" s="180"/>
      <c r="JNA43" s="180"/>
      <c r="JNB43" s="180"/>
      <c r="JNC43" s="180"/>
      <c r="JND43" s="180"/>
      <c r="JNE43" s="180"/>
      <c r="JNF43" s="180"/>
      <c r="JNG43" s="180"/>
      <c r="JNH43" s="180"/>
      <c r="JNI43" s="180"/>
      <c r="JNJ43" s="180"/>
      <c r="JNK43" s="180"/>
      <c r="JNL43" s="180"/>
      <c r="JNM43" s="180"/>
      <c r="JNN43" s="180"/>
      <c r="JNO43" s="180"/>
      <c r="JNP43" s="180"/>
      <c r="JNQ43" s="180"/>
      <c r="JNR43" s="180"/>
      <c r="JNS43" s="180"/>
      <c r="JNT43" s="180"/>
      <c r="JNU43" s="180"/>
      <c r="JNV43" s="180"/>
      <c r="JNW43" s="180"/>
      <c r="JNX43" s="180"/>
      <c r="JNY43" s="180"/>
      <c r="JNZ43" s="180"/>
      <c r="JOA43" s="180"/>
      <c r="JOB43" s="180"/>
      <c r="JOC43" s="180"/>
      <c r="JOD43" s="180"/>
      <c r="JOE43" s="180"/>
      <c r="JOF43" s="180"/>
      <c r="JOG43" s="180"/>
      <c r="JOH43" s="180"/>
      <c r="JOI43" s="180"/>
      <c r="JOJ43" s="180"/>
      <c r="JOK43" s="180"/>
      <c r="JOL43" s="180"/>
      <c r="JOM43" s="180"/>
      <c r="JON43" s="180"/>
      <c r="JOO43" s="180"/>
      <c r="JOP43" s="180"/>
      <c r="JOQ43" s="180"/>
      <c r="JOR43" s="180"/>
      <c r="JOS43" s="180"/>
      <c r="JOT43" s="180"/>
      <c r="JOU43" s="180"/>
      <c r="JOV43" s="180"/>
      <c r="JOW43" s="180"/>
      <c r="JOX43" s="180"/>
      <c r="JOY43" s="180"/>
      <c r="JOZ43" s="180"/>
      <c r="JPA43" s="180"/>
      <c r="JPB43" s="180"/>
      <c r="JPC43" s="180"/>
      <c r="JPD43" s="180"/>
      <c r="JPE43" s="180"/>
      <c r="JPF43" s="180"/>
      <c r="JPG43" s="180"/>
      <c r="JPH43" s="180"/>
      <c r="JPI43" s="180"/>
      <c r="JPJ43" s="180"/>
      <c r="JPK43" s="180"/>
      <c r="JPL43" s="180"/>
      <c r="JPM43" s="180"/>
      <c r="JPN43" s="180"/>
      <c r="JPO43" s="180"/>
      <c r="JPP43" s="180"/>
      <c r="JPQ43" s="180"/>
      <c r="JPR43" s="180"/>
      <c r="JPS43" s="180"/>
      <c r="JPT43" s="180"/>
      <c r="JPU43" s="180"/>
      <c r="JPV43" s="180"/>
      <c r="JPW43" s="180"/>
      <c r="JPX43" s="180"/>
      <c r="JPY43" s="180"/>
      <c r="JPZ43" s="180"/>
      <c r="JQA43" s="180"/>
      <c r="JQB43" s="180"/>
      <c r="JQC43" s="180"/>
      <c r="JQD43" s="180"/>
      <c r="JQE43" s="180"/>
      <c r="JQF43" s="180"/>
      <c r="JQG43" s="180"/>
      <c r="JQH43" s="180"/>
      <c r="JQI43" s="180"/>
      <c r="JQJ43" s="180"/>
      <c r="JQK43" s="180"/>
      <c r="JQL43" s="180"/>
      <c r="JQM43" s="180"/>
      <c r="JQN43" s="180"/>
      <c r="JQO43" s="180"/>
      <c r="JQP43" s="180"/>
      <c r="JQQ43" s="180"/>
      <c r="JQR43" s="180"/>
      <c r="JQS43" s="180"/>
      <c r="JQT43" s="180"/>
      <c r="JQU43" s="180"/>
      <c r="JQV43" s="180"/>
      <c r="JQW43" s="180"/>
      <c r="JQX43" s="180"/>
      <c r="JQY43" s="180"/>
      <c r="JQZ43" s="180"/>
      <c r="JRA43" s="180"/>
      <c r="JRB43" s="180"/>
      <c r="JRC43" s="180"/>
      <c r="JRD43" s="180"/>
      <c r="JRE43" s="180"/>
      <c r="JRF43" s="180"/>
      <c r="JRG43" s="180"/>
      <c r="JRH43" s="180"/>
      <c r="JRI43" s="180"/>
      <c r="JRJ43" s="180"/>
      <c r="JRK43" s="180"/>
      <c r="JRL43" s="180"/>
      <c r="JRM43" s="180"/>
      <c r="JRN43" s="180"/>
      <c r="JRO43" s="180"/>
      <c r="JRP43" s="180"/>
      <c r="JRQ43" s="180"/>
      <c r="JRR43" s="180"/>
      <c r="JRS43" s="180"/>
      <c r="JRT43" s="180"/>
      <c r="JRU43" s="180"/>
      <c r="JRV43" s="180"/>
      <c r="JRW43" s="180"/>
      <c r="JRX43" s="180"/>
      <c r="JRY43" s="180"/>
      <c r="JRZ43" s="180"/>
      <c r="JSA43" s="180"/>
      <c r="JSB43" s="180"/>
      <c r="JSC43" s="180"/>
      <c r="JSD43" s="180"/>
      <c r="JSE43" s="180"/>
      <c r="JSF43" s="180"/>
      <c r="JSG43" s="180"/>
      <c r="JSH43" s="180"/>
      <c r="JSI43" s="180"/>
      <c r="JSJ43" s="180"/>
      <c r="JSK43" s="180"/>
      <c r="JSL43" s="180"/>
      <c r="JSM43" s="180"/>
      <c r="JSN43" s="180"/>
      <c r="JSO43" s="180"/>
      <c r="JSP43" s="180"/>
      <c r="JSQ43" s="180"/>
      <c r="JSR43" s="180"/>
      <c r="JSS43" s="180"/>
      <c r="JST43" s="180"/>
      <c r="JSU43" s="180"/>
      <c r="JSV43" s="180"/>
      <c r="JSW43" s="180"/>
      <c r="JSX43" s="180"/>
      <c r="JSY43" s="180"/>
      <c r="JSZ43" s="180"/>
      <c r="JTA43" s="180"/>
      <c r="JTB43" s="180"/>
      <c r="JTC43" s="180"/>
      <c r="JTD43" s="180"/>
      <c r="JTE43" s="180"/>
      <c r="JTF43" s="180"/>
      <c r="JTG43" s="180"/>
      <c r="JTH43" s="180"/>
      <c r="JTI43" s="180"/>
      <c r="JTJ43" s="180"/>
      <c r="JTK43" s="180"/>
      <c r="JTL43" s="180"/>
      <c r="JTM43" s="180"/>
      <c r="JTN43" s="180"/>
      <c r="JTO43" s="180"/>
      <c r="JTP43" s="180"/>
      <c r="JTQ43" s="180"/>
      <c r="JTR43" s="180"/>
      <c r="JTS43" s="180"/>
      <c r="JTT43" s="180"/>
      <c r="JTU43" s="180"/>
      <c r="JTV43" s="180"/>
      <c r="JTW43" s="180"/>
      <c r="JTX43" s="180"/>
      <c r="JTY43" s="180"/>
      <c r="JTZ43" s="180"/>
      <c r="JUA43" s="180"/>
      <c r="JUB43" s="180"/>
      <c r="JUC43" s="180"/>
      <c r="JUD43" s="180"/>
      <c r="JUE43" s="180"/>
      <c r="JUF43" s="180"/>
      <c r="JUG43" s="180"/>
      <c r="JUH43" s="180"/>
      <c r="JUI43" s="180"/>
      <c r="JUJ43" s="180"/>
      <c r="JUK43" s="180"/>
      <c r="JUL43" s="180"/>
      <c r="JUM43" s="180"/>
      <c r="JUN43" s="180"/>
      <c r="JUO43" s="180"/>
      <c r="JUP43" s="180"/>
      <c r="JUQ43" s="180"/>
      <c r="JUR43" s="180"/>
      <c r="JUS43" s="180"/>
      <c r="JUT43" s="180"/>
      <c r="JUU43" s="180"/>
      <c r="JUV43" s="180"/>
      <c r="JUW43" s="180"/>
      <c r="JUX43" s="180"/>
      <c r="JUY43" s="180"/>
      <c r="JUZ43" s="180"/>
      <c r="JVA43" s="180"/>
      <c r="JVB43" s="180"/>
      <c r="JVC43" s="180"/>
      <c r="JVD43" s="180"/>
      <c r="JVE43" s="180"/>
      <c r="JVF43" s="180"/>
      <c r="JVG43" s="180"/>
      <c r="JVH43" s="180"/>
      <c r="JVI43" s="180"/>
      <c r="JVJ43" s="180"/>
      <c r="JVK43" s="180"/>
      <c r="JVL43" s="180"/>
      <c r="JVM43" s="180"/>
      <c r="JVN43" s="180"/>
      <c r="JVO43" s="180"/>
      <c r="JVP43" s="180"/>
      <c r="JVQ43" s="180"/>
      <c r="JVR43" s="180"/>
      <c r="JVS43" s="180"/>
      <c r="JVT43" s="180"/>
      <c r="JVU43" s="180"/>
      <c r="JVV43" s="180"/>
      <c r="JVW43" s="180"/>
      <c r="JVX43" s="180"/>
      <c r="JVY43" s="180"/>
      <c r="JVZ43" s="180"/>
      <c r="JWA43" s="180"/>
      <c r="JWB43" s="180"/>
      <c r="JWC43" s="180"/>
      <c r="JWD43" s="180"/>
      <c r="JWE43" s="180"/>
      <c r="JWF43" s="180"/>
      <c r="JWG43" s="180"/>
      <c r="JWH43" s="180"/>
      <c r="JWI43" s="180"/>
      <c r="JWJ43" s="180"/>
      <c r="JWK43" s="180"/>
      <c r="JWL43" s="180"/>
      <c r="JWM43" s="180"/>
      <c r="JWN43" s="180"/>
      <c r="JWO43" s="180"/>
      <c r="JWP43" s="180"/>
      <c r="JWQ43" s="180"/>
      <c r="JWR43" s="180"/>
      <c r="JWS43" s="180"/>
      <c r="JWT43" s="180"/>
      <c r="JWU43" s="180"/>
      <c r="JWV43" s="180"/>
      <c r="JWW43" s="180"/>
      <c r="JWX43" s="180"/>
      <c r="JWY43" s="180"/>
      <c r="JWZ43" s="180"/>
      <c r="JXA43" s="180"/>
      <c r="JXB43" s="180"/>
      <c r="JXC43" s="180"/>
      <c r="JXD43" s="180"/>
      <c r="JXE43" s="180"/>
      <c r="JXF43" s="180"/>
      <c r="JXG43" s="180"/>
      <c r="JXH43" s="180"/>
      <c r="JXI43" s="180"/>
      <c r="JXJ43" s="180"/>
      <c r="JXK43" s="180"/>
      <c r="JXL43" s="180"/>
      <c r="JXM43" s="180"/>
      <c r="JXN43" s="180"/>
      <c r="JXO43" s="180"/>
      <c r="JXP43" s="180"/>
      <c r="JXQ43" s="180"/>
      <c r="JXR43" s="180"/>
      <c r="JXS43" s="180"/>
      <c r="JXT43" s="180"/>
      <c r="JXU43" s="180"/>
      <c r="JXV43" s="180"/>
      <c r="JXW43" s="180"/>
      <c r="JXX43" s="180"/>
      <c r="JXY43" s="180"/>
      <c r="JXZ43" s="180"/>
      <c r="JYA43" s="180"/>
      <c r="JYB43" s="180"/>
      <c r="JYC43" s="180"/>
      <c r="JYD43" s="180"/>
      <c r="JYE43" s="180"/>
      <c r="JYF43" s="180"/>
      <c r="JYG43" s="180"/>
      <c r="JYH43" s="180"/>
      <c r="JYI43" s="180"/>
      <c r="JYJ43" s="180"/>
      <c r="JYK43" s="180"/>
      <c r="JYL43" s="180"/>
      <c r="JYM43" s="180"/>
      <c r="JYN43" s="180"/>
      <c r="JYO43" s="180"/>
      <c r="JYP43" s="180"/>
      <c r="JYQ43" s="180"/>
      <c r="JYR43" s="180"/>
      <c r="JYS43" s="180"/>
      <c r="JYT43" s="180"/>
      <c r="JYU43" s="180"/>
      <c r="JYV43" s="180"/>
      <c r="JYW43" s="180"/>
      <c r="JYX43" s="180"/>
      <c r="JYY43" s="180"/>
      <c r="JYZ43" s="180"/>
      <c r="JZA43" s="180"/>
      <c r="JZB43" s="180"/>
      <c r="JZC43" s="180"/>
      <c r="JZD43" s="180"/>
      <c r="JZE43" s="180"/>
      <c r="JZF43" s="180"/>
      <c r="JZG43" s="180"/>
      <c r="JZH43" s="180"/>
      <c r="JZI43" s="180"/>
      <c r="JZJ43" s="180"/>
      <c r="JZK43" s="180"/>
      <c r="JZL43" s="180"/>
      <c r="JZM43" s="180"/>
      <c r="JZN43" s="180"/>
      <c r="JZO43" s="180"/>
      <c r="JZP43" s="180"/>
      <c r="JZQ43" s="180"/>
      <c r="JZR43" s="180"/>
      <c r="JZS43" s="180"/>
      <c r="JZT43" s="180"/>
      <c r="JZU43" s="180"/>
      <c r="JZV43" s="180"/>
      <c r="JZW43" s="180"/>
      <c r="JZX43" s="180"/>
      <c r="JZY43" s="180"/>
      <c r="JZZ43" s="180"/>
      <c r="KAA43" s="180"/>
      <c r="KAB43" s="180"/>
      <c r="KAC43" s="180"/>
      <c r="KAD43" s="180"/>
      <c r="KAE43" s="180"/>
      <c r="KAF43" s="180"/>
      <c r="KAG43" s="180"/>
      <c r="KAH43" s="180"/>
      <c r="KAI43" s="180"/>
      <c r="KAJ43" s="180"/>
      <c r="KAK43" s="180"/>
      <c r="KAL43" s="180"/>
      <c r="KAM43" s="180"/>
      <c r="KAN43" s="180"/>
      <c r="KAO43" s="180"/>
      <c r="KAP43" s="180"/>
      <c r="KAQ43" s="180"/>
      <c r="KAR43" s="180"/>
      <c r="KAS43" s="180"/>
      <c r="KAT43" s="180"/>
      <c r="KAU43" s="180"/>
      <c r="KAV43" s="180"/>
      <c r="KAW43" s="180"/>
      <c r="KAX43" s="180"/>
      <c r="KAY43" s="180"/>
      <c r="KAZ43" s="180"/>
      <c r="KBA43" s="180"/>
      <c r="KBB43" s="180"/>
      <c r="KBC43" s="180"/>
      <c r="KBD43" s="180"/>
      <c r="KBE43" s="180"/>
      <c r="KBF43" s="180"/>
      <c r="KBG43" s="180"/>
      <c r="KBH43" s="180"/>
      <c r="KBI43" s="180"/>
      <c r="KBJ43" s="180"/>
      <c r="KBK43" s="180"/>
      <c r="KBL43" s="180"/>
      <c r="KBM43" s="180"/>
      <c r="KBN43" s="180"/>
      <c r="KBO43" s="180"/>
      <c r="KBP43" s="180"/>
      <c r="KBQ43" s="180"/>
      <c r="KBR43" s="180"/>
      <c r="KBS43" s="180"/>
      <c r="KBT43" s="180"/>
      <c r="KBU43" s="180"/>
      <c r="KBV43" s="180"/>
      <c r="KBW43" s="180"/>
      <c r="KBX43" s="180"/>
      <c r="KBY43" s="180"/>
      <c r="KBZ43" s="180"/>
      <c r="KCA43" s="180"/>
      <c r="KCB43" s="180"/>
      <c r="KCC43" s="180"/>
      <c r="KCD43" s="180"/>
      <c r="KCE43" s="180"/>
      <c r="KCF43" s="180"/>
      <c r="KCG43" s="180"/>
      <c r="KCH43" s="180"/>
      <c r="KCI43" s="180"/>
      <c r="KCJ43" s="180"/>
      <c r="KCK43" s="180"/>
      <c r="KCL43" s="180"/>
      <c r="KCM43" s="180"/>
      <c r="KCN43" s="180"/>
      <c r="KCO43" s="180"/>
      <c r="KCP43" s="180"/>
      <c r="KCQ43" s="180"/>
      <c r="KCR43" s="180"/>
      <c r="KCS43" s="180"/>
      <c r="KCT43" s="180"/>
      <c r="KCU43" s="180"/>
      <c r="KCV43" s="180"/>
      <c r="KCW43" s="180"/>
      <c r="KCX43" s="180"/>
      <c r="KCY43" s="180"/>
      <c r="KCZ43" s="180"/>
      <c r="KDA43" s="180"/>
      <c r="KDB43" s="180"/>
      <c r="KDC43" s="180"/>
      <c r="KDD43" s="180"/>
      <c r="KDE43" s="180"/>
      <c r="KDF43" s="180"/>
      <c r="KDG43" s="180"/>
      <c r="KDH43" s="180"/>
      <c r="KDI43" s="180"/>
      <c r="KDJ43" s="180"/>
      <c r="KDK43" s="180"/>
      <c r="KDL43" s="180"/>
      <c r="KDM43" s="180"/>
      <c r="KDN43" s="180"/>
      <c r="KDO43" s="180"/>
      <c r="KDP43" s="180"/>
      <c r="KDQ43" s="180"/>
      <c r="KDR43" s="180"/>
      <c r="KDS43" s="180"/>
      <c r="KDT43" s="180"/>
      <c r="KDU43" s="180"/>
      <c r="KDV43" s="180"/>
      <c r="KDW43" s="180"/>
      <c r="KDX43" s="180"/>
      <c r="KDY43" s="180"/>
      <c r="KDZ43" s="180"/>
      <c r="KEA43" s="180"/>
      <c r="KEB43" s="180"/>
      <c r="KEC43" s="180"/>
      <c r="KED43" s="180"/>
      <c r="KEE43" s="180"/>
      <c r="KEF43" s="180"/>
      <c r="KEG43" s="180"/>
      <c r="KEH43" s="180"/>
      <c r="KEI43" s="180"/>
      <c r="KEJ43" s="180"/>
      <c r="KEK43" s="180"/>
      <c r="KEL43" s="180"/>
      <c r="KEM43" s="180"/>
      <c r="KEN43" s="180"/>
      <c r="KEO43" s="180"/>
      <c r="KEP43" s="180"/>
      <c r="KEQ43" s="180"/>
      <c r="KER43" s="180"/>
      <c r="KES43" s="180"/>
      <c r="KET43" s="180"/>
      <c r="KEU43" s="180"/>
      <c r="KEV43" s="180"/>
      <c r="KEW43" s="180"/>
      <c r="KEX43" s="180"/>
      <c r="KEY43" s="180"/>
      <c r="KEZ43" s="180"/>
      <c r="KFA43" s="180"/>
      <c r="KFB43" s="180"/>
      <c r="KFC43" s="180"/>
      <c r="KFD43" s="180"/>
      <c r="KFE43" s="180"/>
      <c r="KFF43" s="180"/>
      <c r="KFG43" s="180"/>
      <c r="KFH43" s="180"/>
      <c r="KFI43" s="180"/>
      <c r="KFJ43" s="180"/>
      <c r="KFK43" s="180"/>
      <c r="KFL43" s="180"/>
      <c r="KFM43" s="180"/>
      <c r="KFN43" s="180"/>
      <c r="KFO43" s="180"/>
      <c r="KFP43" s="180"/>
      <c r="KFQ43" s="180"/>
      <c r="KFR43" s="180"/>
      <c r="KFS43" s="180"/>
      <c r="KFT43" s="180"/>
      <c r="KFU43" s="180"/>
      <c r="KFV43" s="180"/>
      <c r="KFW43" s="180"/>
      <c r="KFX43" s="180"/>
      <c r="KFY43" s="180"/>
      <c r="KFZ43" s="180"/>
      <c r="KGA43" s="180"/>
      <c r="KGB43" s="180"/>
      <c r="KGC43" s="180"/>
      <c r="KGD43" s="180"/>
      <c r="KGE43" s="180"/>
      <c r="KGF43" s="180"/>
      <c r="KGG43" s="180"/>
      <c r="KGH43" s="180"/>
      <c r="KGI43" s="180"/>
      <c r="KGJ43" s="180"/>
      <c r="KGK43" s="180"/>
      <c r="KGL43" s="180"/>
      <c r="KGM43" s="180"/>
      <c r="KGN43" s="180"/>
      <c r="KGO43" s="180"/>
      <c r="KGP43" s="180"/>
      <c r="KGQ43" s="180"/>
      <c r="KGR43" s="180"/>
      <c r="KGS43" s="180"/>
      <c r="KGT43" s="180"/>
      <c r="KGU43" s="180"/>
      <c r="KGV43" s="180"/>
      <c r="KGW43" s="180"/>
      <c r="KGX43" s="180"/>
      <c r="KGY43" s="180"/>
      <c r="KGZ43" s="180"/>
      <c r="KHA43" s="180"/>
      <c r="KHB43" s="180"/>
      <c r="KHC43" s="180"/>
      <c r="KHD43" s="180"/>
      <c r="KHE43" s="180"/>
      <c r="KHF43" s="180"/>
      <c r="KHG43" s="180"/>
      <c r="KHH43" s="180"/>
      <c r="KHI43" s="180"/>
      <c r="KHJ43" s="180"/>
      <c r="KHK43" s="180"/>
      <c r="KHL43" s="180"/>
      <c r="KHM43" s="180"/>
      <c r="KHN43" s="180"/>
      <c r="KHO43" s="180"/>
      <c r="KHP43" s="180"/>
      <c r="KHQ43" s="180"/>
      <c r="KHR43" s="180"/>
      <c r="KHS43" s="180"/>
      <c r="KHT43" s="180"/>
      <c r="KHU43" s="180"/>
      <c r="KHV43" s="180"/>
      <c r="KHW43" s="180"/>
      <c r="KHX43" s="180"/>
      <c r="KHY43" s="180"/>
      <c r="KHZ43" s="180"/>
      <c r="KIA43" s="180"/>
      <c r="KIB43" s="180"/>
      <c r="KIC43" s="180"/>
      <c r="KID43" s="180"/>
      <c r="KIE43" s="180"/>
      <c r="KIF43" s="180"/>
      <c r="KIG43" s="180"/>
      <c r="KIH43" s="180"/>
      <c r="KII43" s="180"/>
      <c r="KIJ43" s="180"/>
      <c r="KIK43" s="180"/>
      <c r="KIL43" s="180"/>
      <c r="KIM43" s="180"/>
      <c r="KIN43" s="180"/>
      <c r="KIO43" s="180"/>
      <c r="KIP43" s="180"/>
      <c r="KIQ43" s="180"/>
      <c r="KIR43" s="180"/>
      <c r="KIS43" s="180"/>
      <c r="KIT43" s="180"/>
      <c r="KIU43" s="180"/>
      <c r="KIV43" s="180"/>
      <c r="KIW43" s="180"/>
      <c r="KIX43" s="180"/>
      <c r="KIY43" s="180"/>
      <c r="KIZ43" s="180"/>
      <c r="KJA43" s="180"/>
      <c r="KJB43" s="180"/>
      <c r="KJC43" s="180"/>
      <c r="KJD43" s="180"/>
      <c r="KJE43" s="180"/>
      <c r="KJF43" s="180"/>
      <c r="KJG43" s="180"/>
      <c r="KJH43" s="180"/>
      <c r="KJI43" s="180"/>
      <c r="KJJ43" s="180"/>
      <c r="KJK43" s="180"/>
      <c r="KJL43" s="180"/>
      <c r="KJM43" s="180"/>
      <c r="KJN43" s="180"/>
      <c r="KJO43" s="180"/>
      <c r="KJP43" s="180"/>
      <c r="KJQ43" s="180"/>
      <c r="KJR43" s="180"/>
      <c r="KJS43" s="180"/>
      <c r="KJT43" s="180"/>
      <c r="KJU43" s="180"/>
      <c r="KJV43" s="180"/>
      <c r="KJW43" s="180"/>
      <c r="KJX43" s="180"/>
      <c r="KJY43" s="180"/>
      <c r="KJZ43" s="180"/>
      <c r="KKA43" s="180"/>
      <c r="KKB43" s="180"/>
      <c r="KKC43" s="180"/>
      <c r="KKD43" s="180"/>
      <c r="KKE43" s="180"/>
      <c r="KKF43" s="180"/>
      <c r="KKG43" s="180"/>
      <c r="KKH43" s="180"/>
      <c r="KKI43" s="180"/>
      <c r="KKJ43" s="180"/>
      <c r="KKK43" s="180"/>
      <c r="KKL43" s="180"/>
      <c r="KKM43" s="180"/>
      <c r="KKN43" s="180"/>
      <c r="KKO43" s="180"/>
      <c r="KKP43" s="180"/>
      <c r="KKQ43" s="180"/>
      <c r="KKR43" s="180"/>
      <c r="KKS43" s="180"/>
      <c r="KKT43" s="180"/>
      <c r="KKU43" s="180"/>
      <c r="KKV43" s="180"/>
      <c r="KKW43" s="180"/>
      <c r="KKX43" s="180"/>
      <c r="KKY43" s="180"/>
      <c r="KKZ43" s="180"/>
      <c r="KLA43" s="180"/>
      <c r="KLB43" s="180"/>
      <c r="KLC43" s="180"/>
      <c r="KLD43" s="180"/>
      <c r="KLE43" s="180"/>
      <c r="KLF43" s="180"/>
      <c r="KLG43" s="180"/>
      <c r="KLH43" s="180"/>
      <c r="KLI43" s="180"/>
      <c r="KLJ43" s="180"/>
      <c r="KLK43" s="180"/>
      <c r="KLL43" s="180"/>
      <c r="KLM43" s="180"/>
      <c r="KLN43" s="180"/>
      <c r="KLO43" s="180"/>
      <c r="KLP43" s="180"/>
      <c r="KLQ43" s="180"/>
      <c r="KLR43" s="180"/>
      <c r="KLS43" s="180"/>
      <c r="KLT43" s="180"/>
      <c r="KLU43" s="180"/>
      <c r="KLV43" s="180"/>
      <c r="KLW43" s="180"/>
      <c r="KLX43" s="180"/>
      <c r="KLY43" s="180"/>
      <c r="KLZ43" s="180"/>
      <c r="KMA43" s="180"/>
      <c r="KMB43" s="180"/>
      <c r="KMC43" s="180"/>
      <c r="KMD43" s="180"/>
      <c r="KME43" s="180"/>
      <c r="KMF43" s="180"/>
      <c r="KMG43" s="180"/>
      <c r="KMH43" s="180"/>
      <c r="KMI43" s="180"/>
      <c r="KMJ43" s="180"/>
      <c r="KMK43" s="180"/>
      <c r="KML43" s="180"/>
      <c r="KMM43" s="180"/>
      <c r="KMN43" s="180"/>
      <c r="KMO43" s="180"/>
      <c r="KMP43" s="180"/>
      <c r="KMQ43" s="180"/>
      <c r="KMR43" s="180"/>
      <c r="KMS43" s="180"/>
      <c r="KMT43" s="180"/>
      <c r="KMU43" s="180"/>
      <c r="KMV43" s="180"/>
      <c r="KMW43" s="180"/>
      <c r="KMX43" s="180"/>
      <c r="KMY43" s="180"/>
      <c r="KMZ43" s="180"/>
      <c r="KNA43" s="180"/>
      <c r="KNB43" s="180"/>
      <c r="KNC43" s="180"/>
      <c r="KND43" s="180"/>
      <c r="KNE43" s="180"/>
      <c r="KNF43" s="180"/>
      <c r="KNG43" s="180"/>
      <c r="KNH43" s="180"/>
      <c r="KNI43" s="180"/>
      <c r="KNJ43" s="180"/>
      <c r="KNK43" s="180"/>
      <c r="KNL43" s="180"/>
      <c r="KNM43" s="180"/>
      <c r="KNN43" s="180"/>
      <c r="KNO43" s="180"/>
      <c r="KNP43" s="180"/>
      <c r="KNQ43" s="180"/>
      <c r="KNR43" s="180"/>
      <c r="KNS43" s="180"/>
      <c r="KNT43" s="180"/>
      <c r="KNU43" s="180"/>
      <c r="KNV43" s="180"/>
      <c r="KNW43" s="180"/>
      <c r="KNX43" s="180"/>
      <c r="KNY43" s="180"/>
      <c r="KNZ43" s="180"/>
      <c r="KOA43" s="180"/>
      <c r="KOB43" s="180"/>
      <c r="KOC43" s="180"/>
      <c r="KOD43" s="180"/>
      <c r="KOE43" s="180"/>
      <c r="KOF43" s="180"/>
      <c r="KOG43" s="180"/>
      <c r="KOH43" s="180"/>
      <c r="KOI43" s="180"/>
      <c r="KOJ43" s="180"/>
      <c r="KOK43" s="180"/>
      <c r="KOL43" s="180"/>
      <c r="KOM43" s="180"/>
      <c r="KON43" s="180"/>
      <c r="KOO43" s="180"/>
      <c r="KOP43" s="180"/>
      <c r="KOQ43" s="180"/>
      <c r="KOR43" s="180"/>
      <c r="KOS43" s="180"/>
      <c r="KOT43" s="180"/>
      <c r="KOU43" s="180"/>
      <c r="KOV43" s="180"/>
      <c r="KOW43" s="180"/>
      <c r="KOX43" s="180"/>
      <c r="KOY43" s="180"/>
      <c r="KOZ43" s="180"/>
      <c r="KPA43" s="180"/>
      <c r="KPB43" s="180"/>
      <c r="KPC43" s="180"/>
      <c r="KPD43" s="180"/>
      <c r="KPE43" s="180"/>
      <c r="KPF43" s="180"/>
      <c r="KPG43" s="180"/>
      <c r="KPH43" s="180"/>
      <c r="KPI43" s="180"/>
      <c r="KPJ43" s="180"/>
      <c r="KPK43" s="180"/>
      <c r="KPL43" s="180"/>
      <c r="KPM43" s="180"/>
      <c r="KPN43" s="180"/>
      <c r="KPO43" s="180"/>
      <c r="KPP43" s="180"/>
      <c r="KPQ43" s="180"/>
      <c r="KPR43" s="180"/>
      <c r="KPS43" s="180"/>
      <c r="KPT43" s="180"/>
      <c r="KPU43" s="180"/>
      <c r="KPV43" s="180"/>
      <c r="KPW43" s="180"/>
      <c r="KPX43" s="180"/>
      <c r="KPY43" s="180"/>
      <c r="KPZ43" s="180"/>
      <c r="KQA43" s="180"/>
      <c r="KQB43" s="180"/>
      <c r="KQC43" s="180"/>
      <c r="KQD43" s="180"/>
      <c r="KQE43" s="180"/>
      <c r="KQF43" s="180"/>
      <c r="KQG43" s="180"/>
      <c r="KQH43" s="180"/>
      <c r="KQI43" s="180"/>
      <c r="KQJ43" s="180"/>
      <c r="KQK43" s="180"/>
      <c r="KQL43" s="180"/>
      <c r="KQM43" s="180"/>
      <c r="KQN43" s="180"/>
      <c r="KQO43" s="180"/>
      <c r="KQP43" s="180"/>
      <c r="KQQ43" s="180"/>
      <c r="KQR43" s="180"/>
      <c r="KQS43" s="180"/>
      <c r="KQT43" s="180"/>
      <c r="KQU43" s="180"/>
      <c r="KQV43" s="180"/>
      <c r="KQW43" s="180"/>
      <c r="KQX43" s="180"/>
      <c r="KQY43" s="180"/>
      <c r="KQZ43" s="180"/>
      <c r="KRA43" s="180"/>
      <c r="KRB43" s="180"/>
      <c r="KRC43" s="180"/>
      <c r="KRD43" s="180"/>
      <c r="KRE43" s="180"/>
      <c r="KRF43" s="180"/>
      <c r="KRG43" s="180"/>
      <c r="KRH43" s="180"/>
      <c r="KRI43" s="180"/>
      <c r="KRJ43" s="180"/>
      <c r="KRK43" s="180"/>
      <c r="KRL43" s="180"/>
      <c r="KRM43" s="180"/>
      <c r="KRN43" s="180"/>
      <c r="KRO43" s="180"/>
      <c r="KRP43" s="180"/>
      <c r="KRQ43" s="180"/>
      <c r="KRR43" s="180"/>
      <c r="KRS43" s="180"/>
      <c r="KRT43" s="180"/>
      <c r="KRU43" s="180"/>
      <c r="KRV43" s="180"/>
      <c r="KRW43" s="180"/>
      <c r="KRX43" s="180"/>
      <c r="KRY43" s="180"/>
      <c r="KRZ43" s="180"/>
      <c r="KSA43" s="180"/>
      <c r="KSB43" s="180"/>
      <c r="KSC43" s="180"/>
      <c r="KSD43" s="180"/>
      <c r="KSE43" s="180"/>
      <c r="KSF43" s="180"/>
      <c r="KSG43" s="180"/>
      <c r="KSH43" s="180"/>
      <c r="KSI43" s="180"/>
      <c r="KSJ43" s="180"/>
      <c r="KSK43" s="180"/>
      <c r="KSL43" s="180"/>
      <c r="KSM43" s="180"/>
      <c r="KSN43" s="180"/>
      <c r="KSO43" s="180"/>
      <c r="KSP43" s="180"/>
      <c r="KSQ43" s="180"/>
      <c r="KSR43" s="180"/>
      <c r="KSS43" s="180"/>
      <c r="KST43" s="180"/>
      <c r="KSU43" s="180"/>
      <c r="KSV43" s="180"/>
      <c r="KSW43" s="180"/>
      <c r="KSX43" s="180"/>
      <c r="KSY43" s="180"/>
      <c r="KSZ43" s="180"/>
      <c r="KTA43" s="180"/>
      <c r="KTB43" s="180"/>
      <c r="KTC43" s="180"/>
      <c r="KTD43" s="180"/>
      <c r="KTE43" s="180"/>
      <c r="KTF43" s="180"/>
      <c r="KTG43" s="180"/>
      <c r="KTH43" s="180"/>
      <c r="KTI43" s="180"/>
      <c r="KTJ43" s="180"/>
      <c r="KTK43" s="180"/>
      <c r="KTL43" s="180"/>
      <c r="KTM43" s="180"/>
      <c r="KTN43" s="180"/>
      <c r="KTO43" s="180"/>
      <c r="KTP43" s="180"/>
      <c r="KTQ43" s="180"/>
      <c r="KTR43" s="180"/>
      <c r="KTS43" s="180"/>
      <c r="KTT43" s="180"/>
      <c r="KTU43" s="180"/>
      <c r="KTV43" s="180"/>
      <c r="KTW43" s="180"/>
      <c r="KTX43" s="180"/>
      <c r="KTY43" s="180"/>
      <c r="KTZ43" s="180"/>
      <c r="KUA43" s="180"/>
      <c r="KUB43" s="180"/>
      <c r="KUC43" s="180"/>
      <c r="KUD43" s="180"/>
      <c r="KUE43" s="180"/>
      <c r="KUF43" s="180"/>
      <c r="KUG43" s="180"/>
      <c r="KUH43" s="180"/>
      <c r="KUI43" s="180"/>
      <c r="KUJ43" s="180"/>
      <c r="KUK43" s="180"/>
      <c r="KUL43" s="180"/>
      <c r="KUM43" s="180"/>
      <c r="KUN43" s="180"/>
      <c r="KUO43" s="180"/>
      <c r="KUP43" s="180"/>
      <c r="KUQ43" s="180"/>
      <c r="KUR43" s="180"/>
      <c r="KUS43" s="180"/>
      <c r="KUT43" s="180"/>
      <c r="KUU43" s="180"/>
      <c r="KUV43" s="180"/>
      <c r="KUW43" s="180"/>
      <c r="KUX43" s="180"/>
      <c r="KUY43" s="180"/>
      <c r="KUZ43" s="180"/>
      <c r="KVA43" s="180"/>
      <c r="KVB43" s="180"/>
      <c r="KVC43" s="180"/>
      <c r="KVD43" s="180"/>
      <c r="KVE43" s="180"/>
      <c r="KVF43" s="180"/>
      <c r="KVG43" s="180"/>
      <c r="KVH43" s="180"/>
      <c r="KVI43" s="180"/>
      <c r="KVJ43" s="180"/>
      <c r="KVK43" s="180"/>
      <c r="KVL43" s="180"/>
      <c r="KVM43" s="180"/>
      <c r="KVN43" s="180"/>
      <c r="KVO43" s="180"/>
      <c r="KVP43" s="180"/>
      <c r="KVQ43" s="180"/>
      <c r="KVR43" s="180"/>
      <c r="KVS43" s="180"/>
      <c r="KVT43" s="180"/>
      <c r="KVU43" s="180"/>
      <c r="KVV43" s="180"/>
      <c r="KVW43" s="180"/>
      <c r="KVX43" s="180"/>
      <c r="KVY43" s="180"/>
      <c r="KVZ43" s="180"/>
      <c r="KWA43" s="180"/>
      <c r="KWB43" s="180"/>
      <c r="KWC43" s="180"/>
      <c r="KWD43" s="180"/>
      <c r="KWE43" s="180"/>
      <c r="KWF43" s="180"/>
      <c r="KWG43" s="180"/>
      <c r="KWH43" s="180"/>
      <c r="KWI43" s="180"/>
      <c r="KWJ43" s="180"/>
      <c r="KWK43" s="180"/>
      <c r="KWL43" s="180"/>
      <c r="KWM43" s="180"/>
      <c r="KWN43" s="180"/>
      <c r="KWO43" s="180"/>
      <c r="KWP43" s="180"/>
      <c r="KWQ43" s="180"/>
      <c r="KWR43" s="180"/>
      <c r="KWS43" s="180"/>
      <c r="KWT43" s="180"/>
      <c r="KWU43" s="180"/>
      <c r="KWV43" s="180"/>
      <c r="KWW43" s="180"/>
      <c r="KWX43" s="180"/>
      <c r="KWY43" s="180"/>
      <c r="KWZ43" s="180"/>
      <c r="KXA43" s="180"/>
      <c r="KXB43" s="180"/>
      <c r="KXC43" s="180"/>
      <c r="KXD43" s="180"/>
      <c r="KXE43" s="180"/>
      <c r="KXF43" s="180"/>
      <c r="KXG43" s="180"/>
      <c r="KXH43" s="180"/>
      <c r="KXI43" s="180"/>
      <c r="KXJ43" s="180"/>
      <c r="KXK43" s="180"/>
      <c r="KXL43" s="180"/>
      <c r="KXM43" s="180"/>
      <c r="KXN43" s="180"/>
      <c r="KXO43" s="180"/>
      <c r="KXP43" s="180"/>
      <c r="KXQ43" s="180"/>
      <c r="KXR43" s="180"/>
      <c r="KXS43" s="180"/>
      <c r="KXT43" s="180"/>
      <c r="KXU43" s="180"/>
      <c r="KXV43" s="180"/>
      <c r="KXW43" s="180"/>
      <c r="KXX43" s="180"/>
      <c r="KXY43" s="180"/>
      <c r="KXZ43" s="180"/>
      <c r="KYA43" s="180"/>
      <c r="KYB43" s="180"/>
      <c r="KYC43" s="180"/>
      <c r="KYD43" s="180"/>
      <c r="KYE43" s="180"/>
      <c r="KYF43" s="180"/>
      <c r="KYG43" s="180"/>
      <c r="KYH43" s="180"/>
      <c r="KYI43" s="180"/>
      <c r="KYJ43" s="180"/>
      <c r="KYK43" s="180"/>
      <c r="KYL43" s="180"/>
      <c r="KYM43" s="180"/>
      <c r="KYN43" s="180"/>
      <c r="KYO43" s="180"/>
      <c r="KYP43" s="180"/>
      <c r="KYQ43" s="180"/>
      <c r="KYR43" s="180"/>
      <c r="KYS43" s="180"/>
      <c r="KYT43" s="180"/>
      <c r="KYU43" s="180"/>
      <c r="KYV43" s="180"/>
      <c r="KYW43" s="180"/>
      <c r="KYX43" s="180"/>
      <c r="KYY43" s="180"/>
      <c r="KYZ43" s="180"/>
      <c r="KZA43" s="180"/>
      <c r="KZB43" s="180"/>
      <c r="KZC43" s="180"/>
      <c r="KZD43" s="180"/>
      <c r="KZE43" s="180"/>
      <c r="KZF43" s="180"/>
      <c r="KZG43" s="180"/>
      <c r="KZH43" s="180"/>
      <c r="KZI43" s="180"/>
      <c r="KZJ43" s="180"/>
      <c r="KZK43" s="180"/>
      <c r="KZL43" s="180"/>
      <c r="KZM43" s="180"/>
      <c r="KZN43" s="180"/>
      <c r="KZO43" s="180"/>
      <c r="KZP43" s="180"/>
      <c r="KZQ43" s="180"/>
      <c r="KZR43" s="180"/>
      <c r="KZS43" s="180"/>
      <c r="KZT43" s="180"/>
      <c r="KZU43" s="180"/>
      <c r="KZV43" s="180"/>
      <c r="KZW43" s="180"/>
      <c r="KZX43" s="180"/>
      <c r="KZY43" s="180"/>
      <c r="KZZ43" s="180"/>
      <c r="LAA43" s="180"/>
      <c r="LAB43" s="180"/>
      <c r="LAC43" s="180"/>
      <c r="LAD43" s="180"/>
      <c r="LAE43" s="180"/>
      <c r="LAF43" s="180"/>
      <c r="LAG43" s="180"/>
      <c r="LAH43" s="180"/>
      <c r="LAI43" s="180"/>
      <c r="LAJ43" s="180"/>
      <c r="LAK43" s="180"/>
      <c r="LAL43" s="180"/>
      <c r="LAM43" s="180"/>
      <c r="LAN43" s="180"/>
      <c r="LAO43" s="180"/>
      <c r="LAP43" s="180"/>
      <c r="LAQ43" s="180"/>
      <c r="LAR43" s="180"/>
      <c r="LAS43" s="180"/>
      <c r="LAT43" s="180"/>
      <c r="LAU43" s="180"/>
      <c r="LAV43" s="180"/>
      <c r="LAW43" s="180"/>
      <c r="LAX43" s="180"/>
      <c r="LAY43" s="180"/>
      <c r="LAZ43" s="180"/>
      <c r="LBA43" s="180"/>
      <c r="LBB43" s="180"/>
      <c r="LBC43" s="180"/>
      <c r="LBD43" s="180"/>
      <c r="LBE43" s="180"/>
      <c r="LBF43" s="180"/>
      <c r="LBG43" s="180"/>
      <c r="LBH43" s="180"/>
      <c r="LBI43" s="180"/>
      <c r="LBJ43" s="180"/>
      <c r="LBK43" s="180"/>
      <c r="LBL43" s="180"/>
      <c r="LBM43" s="180"/>
      <c r="LBN43" s="180"/>
      <c r="LBO43" s="180"/>
      <c r="LBP43" s="180"/>
      <c r="LBQ43" s="180"/>
      <c r="LBR43" s="180"/>
      <c r="LBS43" s="180"/>
      <c r="LBT43" s="180"/>
      <c r="LBU43" s="180"/>
      <c r="LBV43" s="180"/>
      <c r="LBW43" s="180"/>
      <c r="LBX43" s="180"/>
      <c r="LBY43" s="180"/>
      <c r="LBZ43" s="180"/>
      <c r="LCA43" s="180"/>
      <c r="LCB43" s="180"/>
      <c r="LCC43" s="180"/>
      <c r="LCD43" s="180"/>
      <c r="LCE43" s="180"/>
      <c r="LCF43" s="180"/>
      <c r="LCG43" s="180"/>
      <c r="LCH43" s="180"/>
      <c r="LCI43" s="180"/>
      <c r="LCJ43" s="180"/>
      <c r="LCK43" s="180"/>
      <c r="LCL43" s="180"/>
      <c r="LCM43" s="180"/>
      <c r="LCN43" s="180"/>
      <c r="LCO43" s="180"/>
      <c r="LCP43" s="180"/>
      <c r="LCQ43" s="180"/>
      <c r="LCR43" s="180"/>
      <c r="LCS43" s="180"/>
      <c r="LCT43" s="180"/>
      <c r="LCU43" s="180"/>
      <c r="LCV43" s="180"/>
      <c r="LCW43" s="180"/>
      <c r="LCX43" s="180"/>
      <c r="LCY43" s="180"/>
      <c r="LCZ43" s="180"/>
      <c r="LDA43" s="180"/>
      <c r="LDB43" s="180"/>
      <c r="LDC43" s="180"/>
      <c r="LDD43" s="180"/>
      <c r="LDE43" s="180"/>
      <c r="LDF43" s="180"/>
      <c r="LDG43" s="180"/>
      <c r="LDH43" s="180"/>
      <c r="LDI43" s="180"/>
      <c r="LDJ43" s="180"/>
      <c r="LDK43" s="180"/>
      <c r="LDL43" s="180"/>
      <c r="LDM43" s="180"/>
      <c r="LDN43" s="180"/>
      <c r="LDO43" s="180"/>
      <c r="LDP43" s="180"/>
      <c r="LDQ43" s="180"/>
      <c r="LDR43" s="180"/>
      <c r="LDS43" s="180"/>
      <c r="LDT43" s="180"/>
      <c r="LDU43" s="180"/>
      <c r="LDV43" s="180"/>
      <c r="LDW43" s="180"/>
      <c r="LDX43" s="180"/>
      <c r="LDY43" s="180"/>
      <c r="LDZ43" s="180"/>
      <c r="LEA43" s="180"/>
      <c r="LEB43" s="180"/>
      <c r="LEC43" s="180"/>
      <c r="LED43" s="180"/>
      <c r="LEE43" s="180"/>
      <c r="LEF43" s="180"/>
      <c r="LEG43" s="180"/>
      <c r="LEH43" s="180"/>
      <c r="LEI43" s="180"/>
      <c r="LEJ43" s="180"/>
      <c r="LEK43" s="180"/>
      <c r="LEL43" s="180"/>
      <c r="LEM43" s="180"/>
      <c r="LEN43" s="180"/>
      <c r="LEO43" s="180"/>
      <c r="LEP43" s="180"/>
      <c r="LEQ43" s="180"/>
      <c r="LER43" s="180"/>
      <c r="LES43" s="180"/>
      <c r="LET43" s="180"/>
      <c r="LEU43" s="180"/>
      <c r="LEV43" s="180"/>
      <c r="LEW43" s="180"/>
      <c r="LEX43" s="180"/>
      <c r="LEY43" s="180"/>
      <c r="LEZ43" s="180"/>
      <c r="LFA43" s="180"/>
      <c r="LFB43" s="180"/>
      <c r="LFC43" s="180"/>
      <c r="LFD43" s="180"/>
      <c r="LFE43" s="180"/>
      <c r="LFF43" s="180"/>
      <c r="LFG43" s="180"/>
      <c r="LFH43" s="180"/>
      <c r="LFI43" s="180"/>
      <c r="LFJ43" s="180"/>
      <c r="LFK43" s="180"/>
      <c r="LFL43" s="180"/>
      <c r="LFM43" s="180"/>
      <c r="LFN43" s="180"/>
      <c r="LFO43" s="180"/>
      <c r="LFP43" s="180"/>
      <c r="LFQ43" s="180"/>
      <c r="LFR43" s="180"/>
      <c r="LFS43" s="180"/>
      <c r="LFT43" s="180"/>
      <c r="LFU43" s="180"/>
      <c r="LFV43" s="180"/>
      <c r="LFW43" s="180"/>
      <c r="LFX43" s="180"/>
      <c r="LFY43" s="180"/>
      <c r="LFZ43" s="180"/>
      <c r="LGA43" s="180"/>
      <c r="LGB43" s="180"/>
      <c r="LGC43" s="180"/>
      <c r="LGD43" s="180"/>
      <c r="LGE43" s="180"/>
      <c r="LGF43" s="180"/>
      <c r="LGG43" s="180"/>
      <c r="LGH43" s="180"/>
      <c r="LGI43" s="180"/>
      <c r="LGJ43" s="180"/>
      <c r="LGK43" s="180"/>
      <c r="LGL43" s="180"/>
      <c r="LGM43" s="180"/>
      <c r="LGN43" s="180"/>
      <c r="LGO43" s="180"/>
      <c r="LGP43" s="180"/>
      <c r="LGQ43" s="180"/>
      <c r="LGR43" s="180"/>
      <c r="LGS43" s="180"/>
      <c r="LGT43" s="180"/>
      <c r="LGU43" s="180"/>
      <c r="LGV43" s="180"/>
      <c r="LGW43" s="180"/>
      <c r="LGX43" s="180"/>
      <c r="LGY43" s="180"/>
      <c r="LGZ43" s="180"/>
      <c r="LHA43" s="180"/>
      <c r="LHB43" s="180"/>
      <c r="LHC43" s="180"/>
      <c r="LHD43" s="180"/>
      <c r="LHE43" s="180"/>
      <c r="LHF43" s="180"/>
      <c r="LHG43" s="180"/>
      <c r="LHH43" s="180"/>
      <c r="LHI43" s="180"/>
      <c r="LHJ43" s="180"/>
      <c r="LHK43" s="180"/>
      <c r="LHL43" s="180"/>
      <c r="LHM43" s="180"/>
      <c r="LHN43" s="180"/>
      <c r="LHO43" s="180"/>
      <c r="LHP43" s="180"/>
      <c r="LHQ43" s="180"/>
      <c r="LHR43" s="180"/>
      <c r="LHS43" s="180"/>
      <c r="LHT43" s="180"/>
      <c r="LHU43" s="180"/>
      <c r="LHV43" s="180"/>
      <c r="LHW43" s="180"/>
      <c r="LHX43" s="180"/>
      <c r="LHY43" s="180"/>
      <c r="LHZ43" s="180"/>
      <c r="LIA43" s="180"/>
      <c r="LIB43" s="180"/>
      <c r="LIC43" s="180"/>
      <c r="LID43" s="180"/>
      <c r="LIE43" s="180"/>
      <c r="LIF43" s="180"/>
      <c r="LIG43" s="180"/>
      <c r="LIH43" s="180"/>
      <c r="LII43" s="180"/>
      <c r="LIJ43" s="180"/>
      <c r="LIK43" s="180"/>
      <c r="LIL43" s="180"/>
      <c r="LIM43" s="180"/>
      <c r="LIN43" s="180"/>
      <c r="LIO43" s="180"/>
      <c r="LIP43" s="180"/>
      <c r="LIQ43" s="180"/>
      <c r="LIR43" s="180"/>
      <c r="LIS43" s="180"/>
      <c r="LIT43" s="180"/>
      <c r="LIU43" s="180"/>
      <c r="LIV43" s="180"/>
      <c r="LIW43" s="180"/>
      <c r="LIX43" s="180"/>
      <c r="LIY43" s="180"/>
      <c r="LIZ43" s="180"/>
      <c r="LJA43" s="180"/>
      <c r="LJB43" s="180"/>
      <c r="LJC43" s="180"/>
      <c r="LJD43" s="180"/>
      <c r="LJE43" s="180"/>
      <c r="LJF43" s="180"/>
      <c r="LJG43" s="180"/>
      <c r="LJH43" s="180"/>
      <c r="LJI43" s="180"/>
      <c r="LJJ43" s="180"/>
      <c r="LJK43" s="180"/>
      <c r="LJL43" s="180"/>
      <c r="LJM43" s="180"/>
      <c r="LJN43" s="180"/>
      <c r="LJO43" s="180"/>
      <c r="LJP43" s="180"/>
      <c r="LJQ43" s="180"/>
      <c r="LJR43" s="180"/>
      <c r="LJS43" s="180"/>
      <c r="LJT43" s="180"/>
      <c r="LJU43" s="180"/>
      <c r="LJV43" s="180"/>
      <c r="LJW43" s="180"/>
      <c r="LJX43" s="180"/>
      <c r="LJY43" s="180"/>
      <c r="LJZ43" s="180"/>
      <c r="LKA43" s="180"/>
      <c r="LKB43" s="180"/>
      <c r="LKC43" s="180"/>
      <c r="LKD43" s="180"/>
      <c r="LKE43" s="180"/>
      <c r="LKF43" s="180"/>
      <c r="LKG43" s="180"/>
      <c r="LKH43" s="180"/>
      <c r="LKI43" s="180"/>
      <c r="LKJ43" s="180"/>
      <c r="LKK43" s="180"/>
      <c r="LKL43" s="180"/>
      <c r="LKM43" s="180"/>
      <c r="LKN43" s="180"/>
      <c r="LKO43" s="180"/>
      <c r="LKP43" s="180"/>
      <c r="LKQ43" s="180"/>
      <c r="LKR43" s="180"/>
      <c r="LKS43" s="180"/>
      <c r="LKT43" s="180"/>
      <c r="LKU43" s="180"/>
      <c r="LKV43" s="180"/>
      <c r="LKW43" s="180"/>
      <c r="LKX43" s="180"/>
      <c r="LKY43" s="180"/>
      <c r="LKZ43" s="180"/>
      <c r="LLA43" s="180"/>
      <c r="LLB43" s="180"/>
      <c r="LLC43" s="180"/>
      <c r="LLD43" s="180"/>
      <c r="LLE43" s="180"/>
      <c r="LLF43" s="180"/>
      <c r="LLG43" s="180"/>
      <c r="LLH43" s="180"/>
      <c r="LLI43" s="180"/>
      <c r="LLJ43" s="180"/>
      <c r="LLK43" s="180"/>
      <c r="LLL43" s="180"/>
      <c r="LLM43" s="180"/>
      <c r="LLN43" s="180"/>
      <c r="LLO43" s="180"/>
      <c r="LLP43" s="180"/>
      <c r="LLQ43" s="180"/>
      <c r="LLR43" s="180"/>
      <c r="LLS43" s="180"/>
      <c r="LLT43" s="180"/>
      <c r="LLU43" s="180"/>
      <c r="LLV43" s="180"/>
      <c r="LLW43" s="180"/>
      <c r="LLX43" s="180"/>
      <c r="LLY43" s="180"/>
      <c r="LLZ43" s="180"/>
      <c r="LMA43" s="180"/>
      <c r="LMB43" s="180"/>
      <c r="LMC43" s="180"/>
      <c r="LMD43" s="180"/>
      <c r="LME43" s="180"/>
      <c r="LMF43" s="180"/>
      <c r="LMG43" s="180"/>
      <c r="LMH43" s="180"/>
      <c r="LMI43" s="180"/>
      <c r="LMJ43" s="180"/>
      <c r="LMK43" s="180"/>
      <c r="LML43" s="180"/>
      <c r="LMM43" s="180"/>
      <c r="LMN43" s="180"/>
      <c r="LMO43" s="180"/>
      <c r="LMP43" s="180"/>
      <c r="LMQ43" s="180"/>
      <c r="LMR43" s="180"/>
      <c r="LMS43" s="180"/>
      <c r="LMT43" s="180"/>
      <c r="LMU43" s="180"/>
      <c r="LMV43" s="180"/>
      <c r="LMW43" s="180"/>
      <c r="LMX43" s="180"/>
      <c r="LMY43" s="180"/>
      <c r="LMZ43" s="180"/>
      <c r="LNA43" s="180"/>
      <c r="LNB43" s="180"/>
      <c r="LNC43" s="180"/>
      <c r="LND43" s="180"/>
      <c r="LNE43" s="180"/>
      <c r="LNF43" s="180"/>
      <c r="LNG43" s="180"/>
      <c r="LNH43" s="180"/>
      <c r="LNI43" s="180"/>
      <c r="LNJ43" s="180"/>
      <c r="LNK43" s="180"/>
      <c r="LNL43" s="180"/>
      <c r="LNM43" s="180"/>
      <c r="LNN43" s="180"/>
      <c r="LNO43" s="180"/>
      <c r="LNP43" s="180"/>
      <c r="LNQ43" s="180"/>
      <c r="LNR43" s="180"/>
      <c r="LNS43" s="180"/>
      <c r="LNT43" s="180"/>
      <c r="LNU43" s="180"/>
      <c r="LNV43" s="180"/>
      <c r="LNW43" s="180"/>
      <c r="LNX43" s="180"/>
      <c r="LNY43" s="180"/>
      <c r="LNZ43" s="180"/>
      <c r="LOA43" s="180"/>
      <c r="LOB43" s="180"/>
      <c r="LOC43" s="180"/>
      <c r="LOD43" s="180"/>
      <c r="LOE43" s="180"/>
      <c r="LOF43" s="180"/>
      <c r="LOG43" s="180"/>
      <c r="LOH43" s="180"/>
      <c r="LOI43" s="180"/>
      <c r="LOJ43" s="180"/>
      <c r="LOK43" s="180"/>
      <c r="LOL43" s="180"/>
      <c r="LOM43" s="180"/>
      <c r="LON43" s="180"/>
      <c r="LOO43" s="180"/>
      <c r="LOP43" s="180"/>
      <c r="LOQ43" s="180"/>
      <c r="LOR43" s="180"/>
      <c r="LOS43" s="180"/>
      <c r="LOT43" s="180"/>
      <c r="LOU43" s="180"/>
      <c r="LOV43" s="180"/>
      <c r="LOW43" s="180"/>
      <c r="LOX43" s="180"/>
      <c r="LOY43" s="180"/>
      <c r="LOZ43" s="180"/>
      <c r="LPA43" s="180"/>
      <c r="LPB43" s="180"/>
      <c r="LPC43" s="180"/>
      <c r="LPD43" s="180"/>
      <c r="LPE43" s="180"/>
      <c r="LPF43" s="180"/>
      <c r="LPG43" s="180"/>
      <c r="LPH43" s="180"/>
      <c r="LPI43" s="180"/>
      <c r="LPJ43" s="180"/>
      <c r="LPK43" s="180"/>
      <c r="LPL43" s="180"/>
      <c r="LPM43" s="180"/>
      <c r="LPN43" s="180"/>
      <c r="LPO43" s="180"/>
      <c r="LPP43" s="180"/>
      <c r="LPQ43" s="180"/>
      <c r="LPR43" s="180"/>
      <c r="LPS43" s="180"/>
      <c r="LPT43" s="180"/>
      <c r="LPU43" s="180"/>
      <c r="LPV43" s="180"/>
      <c r="LPW43" s="180"/>
      <c r="LPX43" s="180"/>
      <c r="LPY43" s="180"/>
      <c r="LPZ43" s="180"/>
      <c r="LQA43" s="180"/>
      <c r="LQB43" s="180"/>
      <c r="LQC43" s="180"/>
      <c r="LQD43" s="180"/>
      <c r="LQE43" s="180"/>
      <c r="LQF43" s="180"/>
      <c r="LQG43" s="180"/>
      <c r="LQH43" s="180"/>
      <c r="LQI43" s="180"/>
      <c r="LQJ43" s="180"/>
      <c r="LQK43" s="180"/>
      <c r="LQL43" s="180"/>
      <c r="LQM43" s="180"/>
      <c r="LQN43" s="180"/>
      <c r="LQO43" s="180"/>
      <c r="LQP43" s="180"/>
      <c r="LQQ43" s="180"/>
      <c r="LQR43" s="180"/>
      <c r="LQS43" s="180"/>
      <c r="LQT43" s="180"/>
      <c r="LQU43" s="180"/>
      <c r="LQV43" s="180"/>
      <c r="LQW43" s="180"/>
      <c r="LQX43" s="180"/>
      <c r="LQY43" s="180"/>
      <c r="LQZ43" s="180"/>
      <c r="LRA43" s="180"/>
      <c r="LRB43" s="180"/>
      <c r="LRC43" s="180"/>
      <c r="LRD43" s="180"/>
      <c r="LRE43" s="180"/>
      <c r="LRF43" s="180"/>
      <c r="LRG43" s="180"/>
      <c r="LRH43" s="180"/>
      <c r="LRI43" s="180"/>
      <c r="LRJ43" s="180"/>
      <c r="LRK43" s="180"/>
      <c r="LRL43" s="180"/>
      <c r="LRM43" s="180"/>
      <c r="LRN43" s="180"/>
      <c r="LRO43" s="180"/>
      <c r="LRP43" s="180"/>
      <c r="LRQ43" s="180"/>
      <c r="LRR43" s="180"/>
      <c r="LRS43" s="180"/>
      <c r="LRT43" s="180"/>
      <c r="LRU43" s="180"/>
      <c r="LRV43" s="180"/>
      <c r="LRW43" s="180"/>
      <c r="LRX43" s="180"/>
      <c r="LRY43" s="180"/>
      <c r="LRZ43" s="180"/>
      <c r="LSA43" s="180"/>
      <c r="LSB43" s="180"/>
      <c r="LSC43" s="180"/>
      <c r="LSD43" s="180"/>
      <c r="LSE43" s="180"/>
      <c r="LSF43" s="180"/>
      <c r="LSG43" s="180"/>
      <c r="LSH43" s="180"/>
      <c r="LSI43" s="180"/>
      <c r="LSJ43" s="180"/>
      <c r="LSK43" s="180"/>
      <c r="LSL43" s="180"/>
      <c r="LSM43" s="180"/>
      <c r="LSN43" s="180"/>
      <c r="LSO43" s="180"/>
      <c r="LSP43" s="180"/>
      <c r="LSQ43" s="180"/>
      <c r="LSR43" s="180"/>
      <c r="LSS43" s="180"/>
      <c r="LST43" s="180"/>
      <c r="LSU43" s="180"/>
      <c r="LSV43" s="180"/>
      <c r="LSW43" s="180"/>
      <c r="LSX43" s="180"/>
      <c r="LSY43" s="180"/>
      <c r="LSZ43" s="180"/>
      <c r="LTA43" s="180"/>
      <c r="LTB43" s="180"/>
      <c r="LTC43" s="180"/>
      <c r="LTD43" s="180"/>
      <c r="LTE43" s="180"/>
      <c r="LTF43" s="180"/>
      <c r="LTG43" s="180"/>
      <c r="LTH43" s="180"/>
      <c r="LTI43" s="180"/>
      <c r="LTJ43" s="180"/>
      <c r="LTK43" s="180"/>
      <c r="LTL43" s="180"/>
      <c r="LTM43" s="180"/>
      <c r="LTN43" s="180"/>
      <c r="LTO43" s="180"/>
      <c r="LTP43" s="180"/>
      <c r="LTQ43" s="180"/>
      <c r="LTR43" s="180"/>
      <c r="LTS43" s="180"/>
      <c r="LTT43" s="180"/>
      <c r="LTU43" s="180"/>
      <c r="LTV43" s="180"/>
      <c r="LTW43" s="180"/>
      <c r="LTX43" s="180"/>
      <c r="LTY43" s="180"/>
      <c r="LTZ43" s="180"/>
      <c r="LUA43" s="180"/>
      <c r="LUB43" s="180"/>
      <c r="LUC43" s="180"/>
      <c r="LUD43" s="180"/>
      <c r="LUE43" s="180"/>
      <c r="LUF43" s="180"/>
      <c r="LUG43" s="180"/>
      <c r="LUH43" s="180"/>
      <c r="LUI43" s="180"/>
      <c r="LUJ43" s="180"/>
      <c r="LUK43" s="180"/>
      <c r="LUL43" s="180"/>
      <c r="LUM43" s="180"/>
      <c r="LUN43" s="180"/>
      <c r="LUO43" s="180"/>
      <c r="LUP43" s="180"/>
      <c r="LUQ43" s="180"/>
      <c r="LUR43" s="180"/>
      <c r="LUS43" s="180"/>
      <c r="LUT43" s="180"/>
      <c r="LUU43" s="180"/>
      <c r="LUV43" s="180"/>
      <c r="LUW43" s="180"/>
      <c r="LUX43" s="180"/>
      <c r="LUY43" s="180"/>
      <c r="LUZ43" s="180"/>
      <c r="LVA43" s="180"/>
      <c r="LVB43" s="180"/>
      <c r="LVC43" s="180"/>
      <c r="LVD43" s="180"/>
      <c r="LVE43" s="180"/>
      <c r="LVF43" s="180"/>
      <c r="LVG43" s="180"/>
      <c r="LVH43" s="180"/>
      <c r="LVI43" s="180"/>
      <c r="LVJ43" s="180"/>
      <c r="LVK43" s="180"/>
      <c r="LVL43" s="180"/>
      <c r="LVM43" s="180"/>
      <c r="LVN43" s="180"/>
      <c r="LVO43" s="180"/>
      <c r="LVP43" s="180"/>
      <c r="LVQ43" s="180"/>
      <c r="LVR43" s="180"/>
      <c r="LVS43" s="180"/>
      <c r="LVT43" s="180"/>
      <c r="LVU43" s="180"/>
      <c r="LVV43" s="180"/>
      <c r="LVW43" s="180"/>
      <c r="LVX43" s="180"/>
      <c r="LVY43" s="180"/>
      <c r="LVZ43" s="180"/>
      <c r="LWA43" s="180"/>
      <c r="LWB43" s="180"/>
      <c r="LWC43" s="180"/>
      <c r="LWD43" s="180"/>
      <c r="LWE43" s="180"/>
      <c r="LWF43" s="180"/>
      <c r="LWG43" s="180"/>
      <c r="LWH43" s="180"/>
      <c r="LWI43" s="180"/>
      <c r="LWJ43" s="180"/>
      <c r="LWK43" s="180"/>
      <c r="LWL43" s="180"/>
      <c r="LWM43" s="180"/>
      <c r="LWN43" s="180"/>
      <c r="LWO43" s="180"/>
      <c r="LWP43" s="180"/>
      <c r="LWQ43" s="180"/>
      <c r="LWR43" s="180"/>
      <c r="LWS43" s="180"/>
      <c r="LWT43" s="180"/>
      <c r="LWU43" s="180"/>
      <c r="LWV43" s="180"/>
      <c r="LWW43" s="180"/>
      <c r="LWX43" s="180"/>
      <c r="LWY43" s="180"/>
      <c r="LWZ43" s="180"/>
      <c r="LXA43" s="180"/>
      <c r="LXB43" s="180"/>
      <c r="LXC43" s="180"/>
      <c r="LXD43" s="180"/>
      <c r="LXE43" s="180"/>
      <c r="LXF43" s="180"/>
      <c r="LXG43" s="180"/>
      <c r="LXH43" s="180"/>
      <c r="LXI43" s="180"/>
      <c r="LXJ43" s="180"/>
      <c r="LXK43" s="180"/>
      <c r="LXL43" s="180"/>
      <c r="LXM43" s="180"/>
      <c r="LXN43" s="180"/>
      <c r="LXO43" s="180"/>
      <c r="LXP43" s="180"/>
      <c r="LXQ43" s="180"/>
      <c r="LXR43" s="180"/>
      <c r="LXS43" s="180"/>
      <c r="LXT43" s="180"/>
      <c r="LXU43" s="180"/>
      <c r="LXV43" s="180"/>
      <c r="LXW43" s="180"/>
      <c r="LXX43" s="180"/>
      <c r="LXY43" s="180"/>
      <c r="LXZ43" s="180"/>
      <c r="LYA43" s="180"/>
      <c r="LYB43" s="180"/>
      <c r="LYC43" s="180"/>
      <c r="LYD43" s="180"/>
      <c r="LYE43" s="180"/>
      <c r="LYF43" s="180"/>
      <c r="LYG43" s="180"/>
      <c r="LYH43" s="180"/>
      <c r="LYI43" s="180"/>
      <c r="LYJ43" s="180"/>
      <c r="LYK43" s="180"/>
      <c r="LYL43" s="180"/>
      <c r="LYM43" s="180"/>
      <c r="LYN43" s="180"/>
      <c r="LYO43" s="180"/>
      <c r="LYP43" s="180"/>
      <c r="LYQ43" s="180"/>
      <c r="LYR43" s="180"/>
      <c r="LYS43" s="180"/>
      <c r="LYT43" s="180"/>
      <c r="LYU43" s="180"/>
      <c r="LYV43" s="180"/>
      <c r="LYW43" s="180"/>
      <c r="LYX43" s="180"/>
      <c r="LYY43" s="180"/>
      <c r="LYZ43" s="180"/>
      <c r="LZA43" s="180"/>
      <c r="LZB43" s="180"/>
      <c r="LZC43" s="180"/>
      <c r="LZD43" s="180"/>
      <c r="LZE43" s="180"/>
      <c r="LZF43" s="180"/>
      <c r="LZG43" s="180"/>
      <c r="LZH43" s="180"/>
      <c r="LZI43" s="180"/>
      <c r="LZJ43" s="180"/>
      <c r="LZK43" s="180"/>
      <c r="LZL43" s="180"/>
      <c r="LZM43" s="180"/>
      <c r="LZN43" s="180"/>
      <c r="LZO43" s="180"/>
      <c r="LZP43" s="180"/>
      <c r="LZQ43" s="180"/>
      <c r="LZR43" s="180"/>
      <c r="LZS43" s="180"/>
      <c r="LZT43" s="180"/>
      <c r="LZU43" s="180"/>
      <c r="LZV43" s="180"/>
      <c r="LZW43" s="180"/>
      <c r="LZX43" s="180"/>
      <c r="LZY43" s="180"/>
      <c r="LZZ43" s="180"/>
      <c r="MAA43" s="180"/>
      <c r="MAB43" s="180"/>
      <c r="MAC43" s="180"/>
      <c r="MAD43" s="180"/>
      <c r="MAE43" s="180"/>
      <c r="MAF43" s="180"/>
      <c r="MAG43" s="180"/>
      <c r="MAH43" s="180"/>
      <c r="MAI43" s="180"/>
      <c r="MAJ43" s="180"/>
      <c r="MAK43" s="180"/>
      <c r="MAL43" s="180"/>
      <c r="MAM43" s="180"/>
      <c r="MAN43" s="180"/>
      <c r="MAO43" s="180"/>
      <c r="MAP43" s="180"/>
      <c r="MAQ43" s="180"/>
      <c r="MAR43" s="180"/>
      <c r="MAS43" s="180"/>
      <c r="MAT43" s="180"/>
      <c r="MAU43" s="180"/>
      <c r="MAV43" s="180"/>
      <c r="MAW43" s="180"/>
      <c r="MAX43" s="180"/>
      <c r="MAY43" s="180"/>
      <c r="MAZ43" s="180"/>
      <c r="MBA43" s="180"/>
      <c r="MBB43" s="180"/>
      <c r="MBC43" s="180"/>
      <c r="MBD43" s="180"/>
      <c r="MBE43" s="180"/>
      <c r="MBF43" s="180"/>
      <c r="MBG43" s="180"/>
      <c r="MBH43" s="180"/>
      <c r="MBI43" s="180"/>
      <c r="MBJ43" s="180"/>
      <c r="MBK43" s="180"/>
      <c r="MBL43" s="180"/>
      <c r="MBM43" s="180"/>
      <c r="MBN43" s="180"/>
      <c r="MBO43" s="180"/>
      <c r="MBP43" s="180"/>
      <c r="MBQ43" s="180"/>
      <c r="MBR43" s="180"/>
      <c r="MBS43" s="180"/>
      <c r="MBT43" s="180"/>
      <c r="MBU43" s="180"/>
      <c r="MBV43" s="180"/>
      <c r="MBW43" s="180"/>
      <c r="MBX43" s="180"/>
      <c r="MBY43" s="180"/>
      <c r="MBZ43" s="180"/>
      <c r="MCA43" s="180"/>
      <c r="MCB43" s="180"/>
      <c r="MCC43" s="180"/>
      <c r="MCD43" s="180"/>
      <c r="MCE43" s="180"/>
      <c r="MCF43" s="180"/>
      <c r="MCG43" s="180"/>
      <c r="MCH43" s="180"/>
      <c r="MCI43" s="180"/>
      <c r="MCJ43" s="180"/>
      <c r="MCK43" s="180"/>
      <c r="MCL43" s="180"/>
      <c r="MCM43" s="180"/>
      <c r="MCN43" s="180"/>
      <c r="MCO43" s="180"/>
      <c r="MCP43" s="180"/>
      <c r="MCQ43" s="180"/>
      <c r="MCR43" s="180"/>
      <c r="MCS43" s="180"/>
      <c r="MCT43" s="180"/>
      <c r="MCU43" s="180"/>
      <c r="MCV43" s="180"/>
      <c r="MCW43" s="180"/>
      <c r="MCX43" s="180"/>
      <c r="MCY43" s="180"/>
      <c r="MCZ43" s="180"/>
      <c r="MDA43" s="180"/>
      <c r="MDB43" s="180"/>
      <c r="MDC43" s="180"/>
      <c r="MDD43" s="180"/>
      <c r="MDE43" s="180"/>
      <c r="MDF43" s="180"/>
      <c r="MDG43" s="180"/>
      <c r="MDH43" s="180"/>
      <c r="MDI43" s="180"/>
      <c r="MDJ43" s="180"/>
      <c r="MDK43" s="180"/>
      <c r="MDL43" s="180"/>
      <c r="MDM43" s="180"/>
      <c r="MDN43" s="180"/>
      <c r="MDO43" s="180"/>
      <c r="MDP43" s="180"/>
      <c r="MDQ43" s="180"/>
      <c r="MDR43" s="180"/>
      <c r="MDS43" s="180"/>
      <c r="MDT43" s="180"/>
      <c r="MDU43" s="180"/>
      <c r="MDV43" s="180"/>
      <c r="MDW43" s="180"/>
      <c r="MDX43" s="180"/>
      <c r="MDY43" s="180"/>
      <c r="MDZ43" s="180"/>
      <c r="MEA43" s="180"/>
      <c r="MEB43" s="180"/>
      <c r="MEC43" s="180"/>
      <c r="MED43" s="180"/>
      <c r="MEE43" s="180"/>
      <c r="MEF43" s="180"/>
      <c r="MEG43" s="180"/>
      <c r="MEH43" s="180"/>
      <c r="MEI43" s="180"/>
      <c r="MEJ43" s="180"/>
      <c r="MEK43" s="180"/>
      <c r="MEL43" s="180"/>
      <c r="MEM43" s="180"/>
      <c r="MEN43" s="180"/>
      <c r="MEO43" s="180"/>
      <c r="MEP43" s="180"/>
      <c r="MEQ43" s="180"/>
      <c r="MER43" s="180"/>
      <c r="MES43" s="180"/>
      <c r="MET43" s="180"/>
      <c r="MEU43" s="180"/>
      <c r="MEV43" s="180"/>
      <c r="MEW43" s="180"/>
      <c r="MEX43" s="180"/>
      <c r="MEY43" s="180"/>
      <c r="MEZ43" s="180"/>
      <c r="MFA43" s="180"/>
      <c r="MFB43" s="180"/>
      <c r="MFC43" s="180"/>
      <c r="MFD43" s="180"/>
      <c r="MFE43" s="180"/>
      <c r="MFF43" s="180"/>
      <c r="MFG43" s="180"/>
      <c r="MFH43" s="180"/>
      <c r="MFI43" s="180"/>
      <c r="MFJ43" s="180"/>
      <c r="MFK43" s="180"/>
      <c r="MFL43" s="180"/>
      <c r="MFM43" s="180"/>
      <c r="MFN43" s="180"/>
      <c r="MFO43" s="180"/>
      <c r="MFP43" s="180"/>
      <c r="MFQ43" s="180"/>
      <c r="MFR43" s="180"/>
      <c r="MFS43" s="180"/>
      <c r="MFT43" s="180"/>
      <c r="MFU43" s="180"/>
      <c r="MFV43" s="180"/>
      <c r="MFW43" s="180"/>
      <c r="MFX43" s="180"/>
      <c r="MFY43" s="180"/>
      <c r="MFZ43" s="180"/>
      <c r="MGA43" s="180"/>
      <c r="MGB43" s="180"/>
      <c r="MGC43" s="180"/>
      <c r="MGD43" s="180"/>
      <c r="MGE43" s="180"/>
      <c r="MGF43" s="180"/>
      <c r="MGG43" s="180"/>
      <c r="MGH43" s="180"/>
      <c r="MGI43" s="180"/>
      <c r="MGJ43" s="180"/>
      <c r="MGK43" s="180"/>
      <c r="MGL43" s="180"/>
      <c r="MGM43" s="180"/>
      <c r="MGN43" s="180"/>
      <c r="MGO43" s="180"/>
      <c r="MGP43" s="180"/>
      <c r="MGQ43" s="180"/>
      <c r="MGR43" s="180"/>
      <c r="MGS43" s="180"/>
      <c r="MGT43" s="180"/>
      <c r="MGU43" s="180"/>
      <c r="MGV43" s="180"/>
      <c r="MGW43" s="180"/>
      <c r="MGX43" s="180"/>
      <c r="MGY43" s="180"/>
      <c r="MGZ43" s="180"/>
      <c r="MHA43" s="180"/>
      <c r="MHB43" s="180"/>
      <c r="MHC43" s="180"/>
      <c r="MHD43" s="180"/>
      <c r="MHE43" s="180"/>
      <c r="MHF43" s="180"/>
      <c r="MHG43" s="180"/>
      <c r="MHH43" s="180"/>
      <c r="MHI43" s="180"/>
      <c r="MHJ43" s="180"/>
      <c r="MHK43" s="180"/>
      <c r="MHL43" s="180"/>
      <c r="MHM43" s="180"/>
      <c r="MHN43" s="180"/>
      <c r="MHO43" s="180"/>
      <c r="MHP43" s="180"/>
      <c r="MHQ43" s="180"/>
      <c r="MHR43" s="180"/>
      <c r="MHS43" s="180"/>
      <c r="MHT43" s="180"/>
      <c r="MHU43" s="180"/>
      <c r="MHV43" s="180"/>
      <c r="MHW43" s="180"/>
      <c r="MHX43" s="180"/>
      <c r="MHY43" s="180"/>
      <c r="MHZ43" s="180"/>
      <c r="MIA43" s="180"/>
      <c r="MIB43" s="180"/>
      <c r="MIC43" s="180"/>
      <c r="MID43" s="180"/>
      <c r="MIE43" s="180"/>
      <c r="MIF43" s="180"/>
      <c r="MIG43" s="180"/>
      <c r="MIH43" s="180"/>
      <c r="MII43" s="180"/>
      <c r="MIJ43" s="180"/>
      <c r="MIK43" s="180"/>
      <c r="MIL43" s="180"/>
      <c r="MIM43" s="180"/>
      <c r="MIN43" s="180"/>
      <c r="MIO43" s="180"/>
      <c r="MIP43" s="180"/>
      <c r="MIQ43" s="180"/>
      <c r="MIR43" s="180"/>
      <c r="MIS43" s="180"/>
      <c r="MIT43" s="180"/>
      <c r="MIU43" s="180"/>
      <c r="MIV43" s="180"/>
      <c r="MIW43" s="180"/>
      <c r="MIX43" s="180"/>
      <c r="MIY43" s="180"/>
      <c r="MIZ43" s="180"/>
      <c r="MJA43" s="180"/>
      <c r="MJB43" s="180"/>
      <c r="MJC43" s="180"/>
      <c r="MJD43" s="180"/>
      <c r="MJE43" s="180"/>
      <c r="MJF43" s="180"/>
      <c r="MJG43" s="180"/>
      <c r="MJH43" s="180"/>
      <c r="MJI43" s="180"/>
      <c r="MJJ43" s="180"/>
      <c r="MJK43" s="180"/>
      <c r="MJL43" s="180"/>
      <c r="MJM43" s="180"/>
      <c r="MJN43" s="180"/>
      <c r="MJO43" s="180"/>
      <c r="MJP43" s="180"/>
      <c r="MJQ43" s="180"/>
      <c r="MJR43" s="180"/>
      <c r="MJS43" s="180"/>
      <c r="MJT43" s="180"/>
      <c r="MJU43" s="180"/>
      <c r="MJV43" s="180"/>
      <c r="MJW43" s="180"/>
      <c r="MJX43" s="180"/>
      <c r="MJY43" s="180"/>
      <c r="MJZ43" s="180"/>
      <c r="MKA43" s="180"/>
      <c r="MKB43" s="180"/>
      <c r="MKC43" s="180"/>
      <c r="MKD43" s="180"/>
      <c r="MKE43" s="180"/>
      <c r="MKF43" s="180"/>
      <c r="MKG43" s="180"/>
      <c r="MKH43" s="180"/>
      <c r="MKI43" s="180"/>
      <c r="MKJ43" s="180"/>
      <c r="MKK43" s="180"/>
      <c r="MKL43" s="180"/>
      <c r="MKM43" s="180"/>
      <c r="MKN43" s="180"/>
      <c r="MKO43" s="180"/>
      <c r="MKP43" s="180"/>
      <c r="MKQ43" s="180"/>
      <c r="MKR43" s="180"/>
      <c r="MKS43" s="180"/>
      <c r="MKT43" s="180"/>
      <c r="MKU43" s="180"/>
      <c r="MKV43" s="180"/>
      <c r="MKW43" s="180"/>
      <c r="MKX43" s="180"/>
      <c r="MKY43" s="180"/>
      <c r="MKZ43" s="180"/>
      <c r="MLA43" s="180"/>
      <c r="MLB43" s="180"/>
      <c r="MLC43" s="180"/>
      <c r="MLD43" s="180"/>
      <c r="MLE43" s="180"/>
      <c r="MLF43" s="180"/>
      <c r="MLG43" s="180"/>
      <c r="MLH43" s="180"/>
      <c r="MLI43" s="180"/>
      <c r="MLJ43" s="180"/>
      <c r="MLK43" s="180"/>
      <c r="MLL43" s="180"/>
      <c r="MLM43" s="180"/>
      <c r="MLN43" s="180"/>
      <c r="MLO43" s="180"/>
      <c r="MLP43" s="180"/>
      <c r="MLQ43" s="180"/>
      <c r="MLR43" s="180"/>
      <c r="MLS43" s="180"/>
      <c r="MLT43" s="180"/>
      <c r="MLU43" s="180"/>
      <c r="MLV43" s="180"/>
      <c r="MLW43" s="180"/>
      <c r="MLX43" s="180"/>
      <c r="MLY43" s="180"/>
      <c r="MLZ43" s="180"/>
      <c r="MMA43" s="180"/>
      <c r="MMB43" s="180"/>
      <c r="MMC43" s="180"/>
      <c r="MMD43" s="180"/>
      <c r="MME43" s="180"/>
      <c r="MMF43" s="180"/>
      <c r="MMG43" s="180"/>
      <c r="MMH43" s="180"/>
      <c r="MMI43" s="180"/>
      <c r="MMJ43" s="180"/>
      <c r="MMK43" s="180"/>
      <c r="MML43" s="180"/>
      <c r="MMM43" s="180"/>
      <c r="MMN43" s="180"/>
      <c r="MMO43" s="180"/>
      <c r="MMP43" s="180"/>
      <c r="MMQ43" s="180"/>
      <c r="MMR43" s="180"/>
      <c r="MMS43" s="180"/>
      <c r="MMT43" s="180"/>
      <c r="MMU43" s="180"/>
      <c r="MMV43" s="180"/>
      <c r="MMW43" s="180"/>
      <c r="MMX43" s="180"/>
      <c r="MMY43" s="180"/>
      <c r="MMZ43" s="180"/>
      <c r="MNA43" s="180"/>
      <c r="MNB43" s="180"/>
      <c r="MNC43" s="180"/>
      <c r="MND43" s="180"/>
      <c r="MNE43" s="180"/>
      <c r="MNF43" s="180"/>
      <c r="MNG43" s="180"/>
      <c r="MNH43" s="180"/>
      <c r="MNI43" s="180"/>
      <c r="MNJ43" s="180"/>
      <c r="MNK43" s="180"/>
      <c r="MNL43" s="180"/>
      <c r="MNM43" s="180"/>
      <c r="MNN43" s="180"/>
      <c r="MNO43" s="180"/>
      <c r="MNP43" s="180"/>
      <c r="MNQ43" s="180"/>
      <c r="MNR43" s="180"/>
      <c r="MNS43" s="180"/>
      <c r="MNT43" s="180"/>
      <c r="MNU43" s="180"/>
      <c r="MNV43" s="180"/>
      <c r="MNW43" s="180"/>
      <c r="MNX43" s="180"/>
      <c r="MNY43" s="180"/>
      <c r="MNZ43" s="180"/>
      <c r="MOA43" s="180"/>
      <c r="MOB43" s="180"/>
      <c r="MOC43" s="180"/>
      <c r="MOD43" s="180"/>
      <c r="MOE43" s="180"/>
      <c r="MOF43" s="180"/>
      <c r="MOG43" s="180"/>
      <c r="MOH43" s="180"/>
      <c r="MOI43" s="180"/>
      <c r="MOJ43" s="180"/>
      <c r="MOK43" s="180"/>
      <c r="MOL43" s="180"/>
      <c r="MOM43" s="180"/>
      <c r="MON43" s="180"/>
      <c r="MOO43" s="180"/>
      <c r="MOP43" s="180"/>
      <c r="MOQ43" s="180"/>
      <c r="MOR43" s="180"/>
      <c r="MOS43" s="180"/>
      <c r="MOT43" s="180"/>
      <c r="MOU43" s="180"/>
      <c r="MOV43" s="180"/>
      <c r="MOW43" s="180"/>
      <c r="MOX43" s="180"/>
      <c r="MOY43" s="180"/>
      <c r="MOZ43" s="180"/>
      <c r="MPA43" s="180"/>
      <c r="MPB43" s="180"/>
      <c r="MPC43" s="180"/>
      <c r="MPD43" s="180"/>
      <c r="MPE43" s="180"/>
      <c r="MPF43" s="180"/>
      <c r="MPG43" s="180"/>
      <c r="MPH43" s="180"/>
      <c r="MPI43" s="180"/>
      <c r="MPJ43" s="180"/>
      <c r="MPK43" s="180"/>
      <c r="MPL43" s="180"/>
      <c r="MPM43" s="180"/>
      <c r="MPN43" s="180"/>
      <c r="MPO43" s="180"/>
      <c r="MPP43" s="180"/>
      <c r="MPQ43" s="180"/>
      <c r="MPR43" s="180"/>
      <c r="MPS43" s="180"/>
      <c r="MPT43" s="180"/>
      <c r="MPU43" s="180"/>
      <c r="MPV43" s="180"/>
      <c r="MPW43" s="180"/>
      <c r="MPX43" s="180"/>
      <c r="MPY43" s="180"/>
      <c r="MPZ43" s="180"/>
      <c r="MQA43" s="180"/>
      <c r="MQB43" s="180"/>
      <c r="MQC43" s="180"/>
      <c r="MQD43" s="180"/>
      <c r="MQE43" s="180"/>
      <c r="MQF43" s="180"/>
      <c r="MQG43" s="180"/>
      <c r="MQH43" s="180"/>
      <c r="MQI43" s="180"/>
      <c r="MQJ43" s="180"/>
      <c r="MQK43" s="180"/>
      <c r="MQL43" s="180"/>
      <c r="MQM43" s="180"/>
      <c r="MQN43" s="180"/>
      <c r="MQO43" s="180"/>
      <c r="MQP43" s="180"/>
      <c r="MQQ43" s="180"/>
      <c r="MQR43" s="180"/>
      <c r="MQS43" s="180"/>
      <c r="MQT43" s="180"/>
      <c r="MQU43" s="180"/>
      <c r="MQV43" s="180"/>
      <c r="MQW43" s="180"/>
      <c r="MQX43" s="180"/>
      <c r="MQY43" s="180"/>
      <c r="MQZ43" s="180"/>
      <c r="MRA43" s="180"/>
      <c r="MRB43" s="180"/>
      <c r="MRC43" s="180"/>
      <c r="MRD43" s="180"/>
      <c r="MRE43" s="180"/>
      <c r="MRF43" s="180"/>
      <c r="MRG43" s="180"/>
      <c r="MRH43" s="180"/>
      <c r="MRI43" s="180"/>
      <c r="MRJ43" s="180"/>
      <c r="MRK43" s="180"/>
      <c r="MRL43" s="180"/>
      <c r="MRM43" s="180"/>
      <c r="MRN43" s="180"/>
      <c r="MRO43" s="180"/>
      <c r="MRP43" s="180"/>
      <c r="MRQ43" s="180"/>
      <c r="MRR43" s="180"/>
      <c r="MRS43" s="180"/>
      <c r="MRT43" s="180"/>
      <c r="MRU43" s="180"/>
      <c r="MRV43" s="180"/>
      <c r="MRW43" s="180"/>
      <c r="MRX43" s="180"/>
      <c r="MRY43" s="180"/>
      <c r="MRZ43" s="180"/>
      <c r="MSA43" s="180"/>
      <c r="MSB43" s="180"/>
      <c r="MSC43" s="180"/>
      <c r="MSD43" s="180"/>
      <c r="MSE43" s="180"/>
      <c r="MSF43" s="180"/>
      <c r="MSG43" s="180"/>
      <c r="MSH43" s="180"/>
      <c r="MSI43" s="180"/>
      <c r="MSJ43" s="180"/>
      <c r="MSK43" s="180"/>
      <c r="MSL43" s="180"/>
      <c r="MSM43" s="180"/>
      <c r="MSN43" s="180"/>
      <c r="MSO43" s="180"/>
      <c r="MSP43" s="180"/>
      <c r="MSQ43" s="180"/>
      <c r="MSR43" s="180"/>
      <c r="MSS43" s="180"/>
      <c r="MST43" s="180"/>
      <c r="MSU43" s="180"/>
      <c r="MSV43" s="180"/>
      <c r="MSW43" s="180"/>
      <c r="MSX43" s="180"/>
      <c r="MSY43" s="180"/>
      <c r="MSZ43" s="180"/>
      <c r="MTA43" s="180"/>
      <c r="MTB43" s="180"/>
      <c r="MTC43" s="180"/>
      <c r="MTD43" s="180"/>
      <c r="MTE43" s="180"/>
      <c r="MTF43" s="180"/>
      <c r="MTG43" s="180"/>
      <c r="MTH43" s="180"/>
      <c r="MTI43" s="180"/>
      <c r="MTJ43" s="180"/>
      <c r="MTK43" s="180"/>
      <c r="MTL43" s="180"/>
      <c r="MTM43" s="180"/>
      <c r="MTN43" s="180"/>
      <c r="MTO43" s="180"/>
      <c r="MTP43" s="180"/>
      <c r="MTQ43" s="180"/>
      <c r="MTR43" s="180"/>
      <c r="MTS43" s="180"/>
      <c r="MTT43" s="180"/>
      <c r="MTU43" s="180"/>
      <c r="MTV43" s="180"/>
      <c r="MTW43" s="180"/>
      <c r="MTX43" s="180"/>
      <c r="MTY43" s="180"/>
      <c r="MTZ43" s="180"/>
      <c r="MUA43" s="180"/>
      <c r="MUB43" s="180"/>
      <c r="MUC43" s="180"/>
      <c r="MUD43" s="180"/>
      <c r="MUE43" s="180"/>
      <c r="MUF43" s="180"/>
      <c r="MUG43" s="180"/>
      <c r="MUH43" s="180"/>
      <c r="MUI43" s="180"/>
      <c r="MUJ43" s="180"/>
      <c r="MUK43" s="180"/>
      <c r="MUL43" s="180"/>
      <c r="MUM43" s="180"/>
      <c r="MUN43" s="180"/>
      <c r="MUO43" s="180"/>
      <c r="MUP43" s="180"/>
      <c r="MUQ43" s="180"/>
      <c r="MUR43" s="180"/>
      <c r="MUS43" s="180"/>
      <c r="MUT43" s="180"/>
      <c r="MUU43" s="180"/>
      <c r="MUV43" s="180"/>
      <c r="MUW43" s="180"/>
      <c r="MUX43" s="180"/>
      <c r="MUY43" s="180"/>
      <c r="MUZ43" s="180"/>
      <c r="MVA43" s="180"/>
      <c r="MVB43" s="180"/>
      <c r="MVC43" s="180"/>
      <c r="MVD43" s="180"/>
      <c r="MVE43" s="180"/>
      <c r="MVF43" s="180"/>
      <c r="MVG43" s="180"/>
      <c r="MVH43" s="180"/>
      <c r="MVI43" s="180"/>
      <c r="MVJ43" s="180"/>
      <c r="MVK43" s="180"/>
      <c r="MVL43" s="180"/>
      <c r="MVM43" s="180"/>
      <c r="MVN43" s="180"/>
      <c r="MVO43" s="180"/>
      <c r="MVP43" s="180"/>
      <c r="MVQ43" s="180"/>
      <c r="MVR43" s="180"/>
      <c r="MVS43" s="180"/>
      <c r="MVT43" s="180"/>
      <c r="MVU43" s="180"/>
      <c r="MVV43" s="180"/>
      <c r="MVW43" s="180"/>
      <c r="MVX43" s="180"/>
      <c r="MVY43" s="180"/>
      <c r="MVZ43" s="180"/>
      <c r="MWA43" s="180"/>
      <c r="MWB43" s="180"/>
      <c r="MWC43" s="180"/>
      <c r="MWD43" s="180"/>
      <c r="MWE43" s="180"/>
      <c r="MWF43" s="180"/>
      <c r="MWG43" s="180"/>
      <c r="MWH43" s="180"/>
      <c r="MWI43" s="180"/>
      <c r="MWJ43" s="180"/>
      <c r="MWK43" s="180"/>
      <c r="MWL43" s="180"/>
      <c r="MWM43" s="180"/>
      <c r="MWN43" s="180"/>
      <c r="MWO43" s="180"/>
      <c r="MWP43" s="180"/>
      <c r="MWQ43" s="180"/>
      <c r="MWR43" s="180"/>
      <c r="MWS43" s="180"/>
      <c r="MWT43" s="180"/>
      <c r="MWU43" s="180"/>
      <c r="MWV43" s="180"/>
      <c r="MWW43" s="180"/>
      <c r="MWX43" s="180"/>
      <c r="MWY43" s="180"/>
      <c r="MWZ43" s="180"/>
      <c r="MXA43" s="180"/>
      <c r="MXB43" s="180"/>
      <c r="MXC43" s="180"/>
      <c r="MXD43" s="180"/>
      <c r="MXE43" s="180"/>
      <c r="MXF43" s="180"/>
      <c r="MXG43" s="180"/>
      <c r="MXH43" s="180"/>
      <c r="MXI43" s="180"/>
      <c r="MXJ43" s="180"/>
      <c r="MXK43" s="180"/>
      <c r="MXL43" s="180"/>
      <c r="MXM43" s="180"/>
      <c r="MXN43" s="180"/>
      <c r="MXO43" s="180"/>
      <c r="MXP43" s="180"/>
      <c r="MXQ43" s="180"/>
      <c r="MXR43" s="180"/>
      <c r="MXS43" s="180"/>
      <c r="MXT43" s="180"/>
      <c r="MXU43" s="180"/>
      <c r="MXV43" s="180"/>
      <c r="MXW43" s="180"/>
      <c r="MXX43" s="180"/>
      <c r="MXY43" s="180"/>
      <c r="MXZ43" s="180"/>
      <c r="MYA43" s="180"/>
      <c r="MYB43" s="180"/>
      <c r="MYC43" s="180"/>
      <c r="MYD43" s="180"/>
      <c r="MYE43" s="180"/>
      <c r="MYF43" s="180"/>
      <c r="MYG43" s="180"/>
      <c r="MYH43" s="180"/>
      <c r="MYI43" s="180"/>
      <c r="MYJ43" s="180"/>
      <c r="MYK43" s="180"/>
      <c r="MYL43" s="180"/>
      <c r="MYM43" s="180"/>
      <c r="MYN43" s="180"/>
      <c r="MYO43" s="180"/>
      <c r="MYP43" s="180"/>
      <c r="MYQ43" s="180"/>
      <c r="MYR43" s="180"/>
      <c r="MYS43" s="180"/>
      <c r="MYT43" s="180"/>
      <c r="MYU43" s="180"/>
      <c r="MYV43" s="180"/>
      <c r="MYW43" s="180"/>
      <c r="MYX43" s="180"/>
      <c r="MYY43" s="180"/>
      <c r="MYZ43" s="180"/>
      <c r="MZA43" s="180"/>
      <c r="MZB43" s="180"/>
      <c r="MZC43" s="180"/>
      <c r="MZD43" s="180"/>
      <c r="MZE43" s="180"/>
      <c r="MZF43" s="180"/>
      <c r="MZG43" s="180"/>
      <c r="MZH43" s="180"/>
      <c r="MZI43" s="180"/>
      <c r="MZJ43" s="180"/>
      <c r="MZK43" s="180"/>
      <c r="MZL43" s="180"/>
      <c r="MZM43" s="180"/>
      <c r="MZN43" s="180"/>
      <c r="MZO43" s="180"/>
      <c r="MZP43" s="180"/>
      <c r="MZQ43" s="180"/>
      <c r="MZR43" s="180"/>
      <c r="MZS43" s="180"/>
      <c r="MZT43" s="180"/>
      <c r="MZU43" s="180"/>
      <c r="MZV43" s="180"/>
      <c r="MZW43" s="180"/>
      <c r="MZX43" s="180"/>
      <c r="MZY43" s="180"/>
      <c r="MZZ43" s="180"/>
      <c r="NAA43" s="180"/>
      <c r="NAB43" s="180"/>
      <c r="NAC43" s="180"/>
      <c r="NAD43" s="180"/>
      <c r="NAE43" s="180"/>
      <c r="NAF43" s="180"/>
      <c r="NAG43" s="180"/>
      <c r="NAH43" s="180"/>
      <c r="NAI43" s="180"/>
      <c r="NAJ43" s="180"/>
      <c r="NAK43" s="180"/>
      <c r="NAL43" s="180"/>
      <c r="NAM43" s="180"/>
      <c r="NAN43" s="180"/>
      <c r="NAO43" s="180"/>
      <c r="NAP43" s="180"/>
      <c r="NAQ43" s="180"/>
      <c r="NAR43" s="180"/>
      <c r="NAS43" s="180"/>
      <c r="NAT43" s="180"/>
      <c r="NAU43" s="180"/>
      <c r="NAV43" s="180"/>
      <c r="NAW43" s="180"/>
      <c r="NAX43" s="180"/>
      <c r="NAY43" s="180"/>
      <c r="NAZ43" s="180"/>
      <c r="NBA43" s="180"/>
      <c r="NBB43" s="180"/>
      <c r="NBC43" s="180"/>
      <c r="NBD43" s="180"/>
      <c r="NBE43" s="180"/>
      <c r="NBF43" s="180"/>
      <c r="NBG43" s="180"/>
      <c r="NBH43" s="180"/>
      <c r="NBI43" s="180"/>
      <c r="NBJ43" s="180"/>
      <c r="NBK43" s="180"/>
      <c r="NBL43" s="180"/>
      <c r="NBM43" s="180"/>
      <c r="NBN43" s="180"/>
      <c r="NBO43" s="180"/>
      <c r="NBP43" s="180"/>
      <c r="NBQ43" s="180"/>
      <c r="NBR43" s="180"/>
      <c r="NBS43" s="180"/>
      <c r="NBT43" s="180"/>
      <c r="NBU43" s="180"/>
      <c r="NBV43" s="180"/>
      <c r="NBW43" s="180"/>
      <c r="NBX43" s="180"/>
      <c r="NBY43" s="180"/>
      <c r="NBZ43" s="180"/>
      <c r="NCA43" s="180"/>
      <c r="NCB43" s="180"/>
      <c r="NCC43" s="180"/>
      <c r="NCD43" s="180"/>
      <c r="NCE43" s="180"/>
      <c r="NCF43" s="180"/>
      <c r="NCG43" s="180"/>
      <c r="NCH43" s="180"/>
      <c r="NCI43" s="180"/>
      <c r="NCJ43" s="180"/>
      <c r="NCK43" s="180"/>
      <c r="NCL43" s="180"/>
      <c r="NCM43" s="180"/>
      <c r="NCN43" s="180"/>
      <c r="NCO43" s="180"/>
      <c r="NCP43" s="180"/>
      <c r="NCQ43" s="180"/>
      <c r="NCR43" s="180"/>
      <c r="NCS43" s="180"/>
      <c r="NCT43" s="180"/>
      <c r="NCU43" s="180"/>
      <c r="NCV43" s="180"/>
      <c r="NCW43" s="180"/>
      <c r="NCX43" s="180"/>
      <c r="NCY43" s="180"/>
      <c r="NCZ43" s="180"/>
      <c r="NDA43" s="180"/>
      <c r="NDB43" s="180"/>
      <c r="NDC43" s="180"/>
      <c r="NDD43" s="180"/>
      <c r="NDE43" s="180"/>
      <c r="NDF43" s="180"/>
      <c r="NDG43" s="180"/>
      <c r="NDH43" s="180"/>
      <c r="NDI43" s="180"/>
      <c r="NDJ43" s="180"/>
      <c r="NDK43" s="180"/>
      <c r="NDL43" s="180"/>
      <c r="NDM43" s="180"/>
      <c r="NDN43" s="180"/>
      <c r="NDO43" s="180"/>
      <c r="NDP43" s="180"/>
      <c r="NDQ43" s="180"/>
      <c r="NDR43" s="180"/>
      <c r="NDS43" s="180"/>
      <c r="NDT43" s="180"/>
      <c r="NDU43" s="180"/>
      <c r="NDV43" s="180"/>
      <c r="NDW43" s="180"/>
      <c r="NDX43" s="180"/>
      <c r="NDY43" s="180"/>
      <c r="NDZ43" s="180"/>
      <c r="NEA43" s="180"/>
      <c r="NEB43" s="180"/>
      <c r="NEC43" s="180"/>
      <c r="NED43" s="180"/>
      <c r="NEE43" s="180"/>
      <c r="NEF43" s="180"/>
      <c r="NEG43" s="180"/>
      <c r="NEH43" s="180"/>
      <c r="NEI43" s="180"/>
      <c r="NEJ43" s="180"/>
      <c r="NEK43" s="180"/>
      <c r="NEL43" s="180"/>
      <c r="NEM43" s="180"/>
      <c r="NEN43" s="180"/>
      <c r="NEO43" s="180"/>
      <c r="NEP43" s="180"/>
      <c r="NEQ43" s="180"/>
      <c r="NER43" s="180"/>
      <c r="NES43" s="180"/>
      <c r="NET43" s="180"/>
      <c r="NEU43" s="180"/>
      <c r="NEV43" s="180"/>
      <c r="NEW43" s="180"/>
      <c r="NEX43" s="180"/>
      <c r="NEY43" s="180"/>
      <c r="NEZ43" s="180"/>
      <c r="NFA43" s="180"/>
      <c r="NFB43" s="180"/>
      <c r="NFC43" s="180"/>
      <c r="NFD43" s="180"/>
      <c r="NFE43" s="180"/>
      <c r="NFF43" s="180"/>
      <c r="NFG43" s="180"/>
      <c r="NFH43" s="180"/>
      <c r="NFI43" s="180"/>
      <c r="NFJ43" s="180"/>
      <c r="NFK43" s="180"/>
      <c r="NFL43" s="180"/>
      <c r="NFM43" s="180"/>
      <c r="NFN43" s="180"/>
      <c r="NFO43" s="180"/>
      <c r="NFP43" s="180"/>
      <c r="NFQ43" s="180"/>
      <c r="NFR43" s="180"/>
      <c r="NFS43" s="180"/>
      <c r="NFT43" s="180"/>
      <c r="NFU43" s="180"/>
      <c r="NFV43" s="180"/>
      <c r="NFW43" s="180"/>
      <c r="NFX43" s="180"/>
      <c r="NFY43" s="180"/>
      <c r="NFZ43" s="180"/>
      <c r="NGA43" s="180"/>
      <c r="NGB43" s="180"/>
      <c r="NGC43" s="180"/>
      <c r="NGD43" s="180"/>
      <c r="NGE43" s="180"/>
      <c r="NGF43" s="180"/>
      <c r="NGG43" s="180"/>
      <c r="NGH43" s="180"/>
      <c r="NGI43" s="180"/>
      <c r="NGJ43" s="180"/>
      <c r="NGK43" s="180"/>
      <c r="NGL43" s="180"/>
      <c r="NGM43" s="180"/>
      <c r="NGN43" s="180"/>
      <c r="NGO43" s="180"/>
      <c r="NGP43" s="180"/>
      <c r="NGQ43" s="180"/>
      <c r="NGR43" s="180"/>
      <c r="NGS43" s="180"/>
      <c r="NGT43" s="180"/>
      <c r="NGU43" s="180"/>
      <c r="NGV43" s="180"/>
      <c r="NGW43" s="180"/>
      <c r="NGX43" s="180"/>
      <c r="NGY43" s="180"/>
      <c r="NGZ43" s="180"/>
      <c r="NHA43" s="180"/>
      <c r="NHB43" s="180"/>
      <c r="NHC43" s="180"/>
      <c r="NHD43" s="180"/>
      <c r="NHE43" s="180"/>
      <c r="NHF43" s="180"/>
      <c r="NHG43" s="180"/>
      <c r="NHH43" s="180"/>
      <c r="NHI43" s="180"/>
      <c r="NHJ43" s="180"/>
      <c r="NHK43" s="180"/>
      <c r="NHL43" s="180"/>
      <c r="NHM43" s="180"/>
      <c r="NHN43" s="180"/>
      <c r="NHO43" s="180"/>
      <c r="NHP43" s="180"/>
      <c r="NHQ43" s="180"/>
      <c r="NHR43" s="180"/>
      <c r="NHS43" s="180"/>
      <c r="NHT43" s="180"/>
      <c r="NHU43" s="180"/>
      <c r="NHV43" s="180"/>
      <c r="NHW43" s="180"/>
      <c r="NHX43" s="180"/>
      <c r="NHY43" s="180"/>
      <c r="NHZ43" s="180"/>
      <c r="NIA43" s="180"/>
      <c r="NIB43" s="180"/>
      <c r="NIC43" s="180"/>
      <c r="NID43" s="180"/>
      <c r="NIE43" s="180"/>
      <c r="NIF43" s="180"/>
      <c r="NIG43" s="180"/>
      <c r="NIH43" s="180"/>
      <c r="NII43" s="180"/>
      <c r="NIJ43" s="180"/>
      <c r="NIK43" s="180"/>
      <c r="NIL43" s="180"/>
      <c r="NIM43" s="180"/>
      <c r="NIN43" s="180"/>
      <c r="NIO43" s="180"/>
      <c r="NIP43" s="180"/>
      <c r="NIQ43" s="180"/>
      <c r="NIR43" s="180"/>
      <c r="NIS43" s="180"/>
      <c r="NIT43" s="180"/>
      <c r="NIU43" s="180"/>
      <c r="NIV43" s="180"/>
      <c r="NIW43" s="180"/>
      <c r="NIX43" s="180"/>
      <c r="NIY43" s="180"/>
      <c r="NIZ43" s="180"/>
      <c r="NJA43" s="180"/>
      <c r="NJB43" s="180"/>
      <c r="NJC43" s="180"/>
      <c r="NJD43" s="180"/>
      <c r="NJE43" s="180"/>
      <c r="NJF43" s="180"/>
      <c r="NJG43" s="180"/>
      <c r="NJH43" s="180"/>
      <c r="NJI43" s="180"/>
      <c r="NJJ43" s="180"/>
      <c r="NJK43" s="180"/>
      <c r="NJL43" s="180"/>
      <c r="NJM43" s="180"/>
      <c r="NJN43" s="180"/>
      <c r="NJO43" s="180"/>
      <c r="NJP43" s="180"/>
      <c r="NJQ43" s="180"/>
      <c r="NJR43" s="180"/>
      <c r="NJS43" s="180"/>
      <c r="NJT43" s="180"/>
      <c r="NJU43" s="180"/>
      <c r="NJV43" s="180"/>
      <c r="NJW43" s="180"/>
      <c r="NJX43" s="180"/>
      <c r="NJY43" s="180"/>
      <c r="NJZ43" s="180"/>
      <c r="NKA43" s="180"/>
      <c r="NKB43" s="180"/>
      <c r="NKC43" s="180"/>
      <c r="NKD43" s="180"/>
      <c r="NKE43" s="180"/>
      <c r="NKF43" s="180"/>
      <c r="NKG43" s="180"/>
      <c r="NKH43" s="180"/>
      <c r="NKI43" s="180"/>
      <c r="NKJ43" s="180"/>
      <c r="NKK43" s="180"/>
      <c r="NKL43" s="180"/>
      <c r="NKM43" s="180"/>
      <c r="NKN43" s="180"/>
      <c r="NKO43" s="180"/>
      <c r="NKP43" s="180"/>
      <c r="NKQ43" s="180"/>
      <c r="NKR43" s="180"/>
      <c r="NKS43" s="180"/>
      <c r="NKT43" s="180"/>
      <c r="NKU43" s="180"/>
      <c r="NKV43" s="180"/>
      <c r="NKW43" s="180"/>
      <c r="NKX43" s="180"/>
      <c r="NKY43" s="180"/>
      <c r="NKZ43" s="180"/>
      <c r="NLA43" s="180"/>
      <c r="NLB43" s="180"/>
      <c r="NLC43" s="180"/>
      <c r="NLD43" s="180"/>
      <c r="NLE43" s="180"/>
      <c r="NLF43" s="180"/>
      <c r="NLG43" s="180"/>
      <c r="NLH43" s="180"/>
      <c r="NLI43" s="180"/>
      <c r="NLJ43" s="180"/>
      <c r="NLK43" s="180"/>
      <c r="NLL43" s="180"/>
      <c r="NLM43" s="180"/>
      <c r="NLN43" s="180"/>
      <c r="NLO43" s="180"/>
      <c r="NLP43" s="180"/>
      <c r="NLQ43" s="180"/>
      <c r="NLR43" s="180"/>
      <c r="NLS43" s="180"/>
      <c r="NLT43" s="180"/>
      <c r="NLU43" s="180"/>
      <c r="NLV43" s="180"/>
      <c r="NLW43" s="180"/>
      <c r="NLX43" s="180"/>
      <c r="NLY43" s="180"/>
      <c r="NLZ43" s="180"/>
      <c r="NMA43" s="180"/>
      <c r="NMB43" s="180"/>
      <c r="NMC43" s="180"/>
      <c r="NMD43" s="180"/>
      <c r="NME43" s="180"/>
      <c r="NMF43" s="180"/>
      <c r="NMG43" s="180"/>
      <c r="NMH43" s="180"/>
      <c r="NMI43" s="180"/>
      <c r="NMJ43" s="180"/>
      <c r="NMK43" s="180"/>
      <c r="NML43" s="180"/>
      <c r="NMM43" s="180"/>
      <c r="NMN43" s="180"/>
      <c r="NMO43" s="180"/>
      <c r="NMP43" s="180"/>
      <c r="NMQ43" s="180"/>
      <c r="NMR43" s="180"/>
      <c r="NMS43" s="180"/>
      <c r="NMT43" s="180"/>
      <c r="NMU43" s="180"/>
      <c r="NMV43" s="180"/>
      <c r="NMW43" s="180"/>
      <c r="NMX43" s="180"/>
      <c r="NMY43" s="180"/>
      <c r="NMZ43" s="180"/>
      <c r="NNA43" s="180"/>
      <c r="NNB43" s="180"/>
      <c r="NNC43" s="180"/>
      <c r="NND43" s="180"/>
      <c r="NNE43" s="180"/>
      <c r="NNF43" s="180"/>
      <c r="NNG43" s="180"/>
      <c r="NNH43" s="180"/>
      <c r="NNI43" s="180"/>
      <c r="NNJ43" s="180"/>
      <c r="NNK43" s="180"/>
      <c r="NNL43" s="180"/>
      <c r="NNM43" s="180"/>
      <c r="NNN43" s="180"/>
      <c r="NNO43" s="180"/>
      <c r="NNP43" s="180"/>
      <c r="NNQ43" s="180"/>
      <c r="NNR43" s="180"/>
      <c r="NNS43" s="180"/>
      <c r="NNT43" s="180"/>
      <c r="NNU43" s="180"/>
      <c r="NNV43" s="180"/>
      <c r="NNW43" s="180"/>
      <c r="NNX43" s="180"/>
      <c r="NNY43" s="180"/>
      <c r="NNZ43" s="180"/>
      <c r="NOA43" s="180"/>
      <c r="NOB43" s="180"/>
      <c r="NOC43" s="180"/>
      <c r="NOD43" s="180"/>
      <c r="NOE43" s="180"/>
      <c r="NOF43" s="180"/>
      <c r="NOG43" s="180"/>
      <c r="NOH43" s="180"/>
      <c r="NOI43" s="180"/>
      <c r="NOJ43" s="180"/>
      <c r="NOK43" s="180"/>
      <c r="NOL43" s="180"/>
      <c r="NOM43" s="180"/>
      <c r="NON43" s="180"/>
      <c r="NOO43" s="180"/>
      <c r="NOP43" s="180"/>
      <c r="NOQ43" s="180"/>
      <c r="NOR43" s="180"/>
      <c r="NOS43" s="180"/>
      <c r="NOT43" s="180"/>
      <c r="NOU43" s="180"/>
      <c r="NOV43" s="180"/>
      <c r="NOW43" s="180"/>
      <c r="NOX43" s="180"/>
      <c r="NOY43" s="180"/>
      <c r="NOZ43" s="180"/>
      <c r="NPA43" s="180"/>
      <c r="NPB43" s="180"/>
      <c r="NPC43" s="180"/>
      <c r="NPD43" s="180"/>
      <c r="NPE43" s="180"/>
      <c r="NPF43" s="180"/>
      <c r="NPG43" s="180"/>
      <c r="NPH43" s="180"/>
      <c r="NPI43" s="180"/>
      <c r="NPJ43" s="180"/>
      <c r="NPK43" s="180"/>
      <c r="NPL43" s="180"/>
      <c r="NPM43" s="180"/>
      <c r="NPN43" s="180"/>
      <c r="NPO43" s="180"/>
      <c r="NPP43" s="180"/>
      <c r="NPQ43" s="180"/>
      <c r="NPR43" s="180"/>
      <c r="NPS43" s="180"/>
      <c r="NPT43" s="180"/>
      <c r="NPU43" s="180"/>
      <c r="NPV43" s="180"/>
      <c r="NPW43" s="180"/>
      <c r="NPX43" s="180"/>
      <c r="NPY43" s="180"/>
      <c r="NPZ43" s="180"/>
      <c r="NQA43" s="180"/>
      <c r="NQB43" s="180"/>
      <c r="NQC43" s="180"/>
      <c r="NQD43" s="180"/>
      <c r="NQE43" s="180"/>
      <c r="NQF43" s="180"/>
      <c r="NQG43" s="180"/>
      <c r="NQH43" s="180"/>
      <c r="NQI43" s="180"/>
      <c r="NQJ43" s="180"/>
      <c r="NQK43" s="180"/>
      <c r="NQL43" s="180"/>
      <c r="NQM43" s="180"/>
      <c r="NQN43" s="180"/>
      <c r="NQO43" s="180"/>
      <c r="NQP43" s="180"/>
      <c r="NQQ43" s="180"/>
      <c r="NQR43" s="180"/>
      <c r="NQS43" s="180"/>
      <c r="NQT43" s="180"/>
      <c r="NQU43" s="180"/>
      <c r="NQV43" s="180"/>
      <c r="NQW43" s="180"/>
      <c r="NQX43" s="180"/>
      <c r="NQY43" s="180"/>
      <c r="NQZ43" s="180"/>
      <c r="NRA43" s="180"/>
      <c r="NRB43" s="180"/>
      <c r="NRC43" s="180"/>
      <c r="NRD43" s="180"/>
      <c r="NRE43" s="180"/>
      <c r="NRF43" s="180"/>
      <c r="NRG43" s="180"/>
      <c r="NRH43" s="180"/>
      <c r="NRI43" s="180"/>
      <c r="NRJ43" s="180"/>
      <c r="NRK43" s="180"/>
      <c r="NRL43" s="180"/>
      <c r="NRM43" s="180"/>
      <c r="NRN43" s="180"/>
      <c r="NRO43" s="180"/>
      <c r="NRP43" s="180"/>
      <c r="NRQ43" s="180"/>
      <c r="NRR43" s="180"/>
      <c r="NRS43" s="180"/>
      <c r="NRT43" s="180"/>
      <c r="NRU43" s="180"/>
      <c r="NRV43" s="180"/>
      <c r="NRW43" s="180"/>
      <c r="NRX43" s="180"/>
      <c r="NRY43" s="180"/>
      <c r="NRZ43" s="180"/>
      <c r="NSA43" s="180"/>
      <c r="NSB43" s="180"/>
      <c r="NSC43" s="180"/>
      <c r="NSD43" s="180"/>
      <c r="NSE43" s="180"/>
      <c r="NSF43" s="180"/>
      <c r="NSG43" s="180"/>
      <c r="NSH43" s="180"/>
      <c r="NSI43" s="180"/>
      <c r="NSJ43" s="180"/>
      <c r="NSK43" s="180"/>
      <c r="NSL43" s="180"/>
      <c r="NSM43" s="180"/>
      <c r="NSN43" s="180"/>
      <c r="NSO43" s="180"/>
      <c r="NSP43" s="180"/>
      <c r="NSQ43" s="180"/>
      <c r="NSR43" s="180"/>
      <c r="NSS43" s="180"/>
      <c r="NST43" s="180"/>
      <c r="NSU43" s="180"/>
      <c r="NSV43" s="180"/>
      <c r="NSW43" s="180"/>
      <c r="NSX43" s="180"/>
      <c r="NSY43" s="180"/>
      <c r="NSZ43" s="180"/>
      <c r="NTA43" s="180"/>
      <c r="NTB43" s="180"/>
      <c r="NTC43" s="180"/>
      <c r="NTD43" s="180"/>
      <c r="NTE43" s="180"/>
      <c r="NTF43" s="180"/>
      <c r="NTG43" s="180"/>
      <c r="NTH43" s="180"/>
      <c r="NTI43" s="180"/>
      <c r="NTJ43" s="180"/>
      <c r="NTK43" s="180"/>
      <c r="NTL43" s="180"/>
      <c r="NTM43" s="180"/>
      <c r="NTN43" s="180"/>
      <c r="NTO43" s="180"/>
      <c r="NTP43" s="180"/>
      <c r="NTQ43" s="180"/>
      <c r="NTR43" s="180"/>
      <c r="NTS43" s="180"/>
      <c r="NTT43" s="180"/>
      <c r="NTU43" s="180"/>
      <c r="NTV43" s="180"/>
      <c r="NTW43" s="180"/>
      <c r="NTX43" s="180"/>
      <c r="NTY43" s="180"/>
      <c r="NTZ43" s="180"/>
      <c r="NUA43" s="180"/>
      <c r="NUB43" s="180"/>
      <c r="NUC43" s="180"/>
      <c r="NUD43" s="180"/>
      <c r="NUE43" s="180"/>
      <c r="NUF43" s="180"/>
      <c r="NUG43" s="180"/>
      <c r="NUH43" s="180"/>
      <c r="NUI43" s="180"/>
      <c r="NUJ43" s="180"/>
      <c r="NUK43" s="180"/>
      <c r="NUL43" s="180"/>
      <c r="NUM43" s="180"/>
      <c r="NUN43" s="180"/>
      <c r="NUO43" s="180"/>
      <c r="NUP43" s="180"/>
      <c r="NUQ43" s="180"/>
      <c r="NUR43" s="180"/>
      <c r="NUS43" s="180"/>
      <c r="NUT43" s="180"/>
      <c r="NUU43" s="180"/>
      <c r="NUV43" s="180"/>
      <c r="NUW43" s="180"/>
      <c r="NUX43" s="180"/>
      <c r="NUY43" s="180"/>
      <c r="NUZ43" s="180"/>
      <c r="NVA43" s="180"/>
      <c r="NVB43" s="180"/>
      <c r="NVC43" s="180"/>
      <c r="NVD43" s="180"/>
      <c r="NVE43" s="180"/>
      <c r="NVF43" s="180"/>
      <c r="NVG43" s="180"/>
      <c r="NVH43" s="180"/>
      <c r="NVI43" s="180"/>
      <c r="NVJ43" s="180"/>
      <c r="NVK43" s="180"/>
      <c r="NVL43" s="180"/>
      <c r="NVM43" s="180"/>
      <c r="NVN43" s="180"/>
      <c r="NVO43" s="180"/>
      <c r="NVP43" s="180"/>
      <c r="NVQ43" s="180"/>
      <c r="NVR43" s="180"/>
      <c r="NVS43" s="180"/>
      <c r="NVT43" s="180"/>
      <c r="NVU43" s="180"/>
      <c r="NVV43" s="180"/>
      <c r="NVW43" s="180"/>
      <c r="NVX43" s="180"/>
      <c r="NVY43" s="180"/>
      <c r="NVZ43" s="180"/>
      <c r="NWA43" s="180"/>
      <c r="NWB43" s="180"/>
      <c r="NWC43" s="180"/>
      <c r="NWD43" s="180"/>
      <c r="NWE43" s="180"/>
      <c r="NWF43" s="180"/>
      <c r="NWG43" s="180"/>
      <c r="NWH43" s="180"/>
      <c r="NWI43" s="180"/>
      <c r="NWJ43" s="180"/>
      <c r="NWK43" s="180"/>
      <c r="NWL43" s="180"/>
      <c r="NWM43" s="180"/>
      <c r="NWN43" s="180"/>
      <c r="NWO43" s="180"/>
      <c r="NWP43" s="180"/>
      <c r="NWQ43" s="180"/>
      <c r="NWR43" s="180"/>
      <c r="NWS43" s="180"/>
      <c r="NWT43" s="180"/>
      <c r="NWU43" s="180"/>
      <c r="NWV43" s="180"/>
      <c r="NWW43" s="180"/>
      <c r="NWX43" s="180"/>
      <c r="NWY43" s="180"/>
      <c r="NWZ43" s="180"/>
      <c r="NXA43" s="180"/>
      <c r="NXB43" s="180"/>
      <c r="NXC43" s="180"/>
      <c r="NXD43" s="180"/>
      <c r="NXE43" s="180"/>
      <c r="NXF43" s="180"/>
      <c r="NXG43" s="180"/>
      <c r="NXH43" s="180"/>
      <c r="NXI43" s="180"/>
      <c r="NXJ43" s="180"/>
      <c r="NXK43" s="180"/>
      <c r="NXL43" s="180"/>
      <c r="NXM43" s="180"/>
      <c r="NXN43" s="180"/>
      <c r="NXO43" s="180"/>
      <c r="NXP43" s="180"/>
      <c r="NXQ43" s="180"/>
      <c r="NXR43" s="180"/>
      <c r="NXS43" s="180"/>
      <c r="NXT43" s="180"/>
      <c r="NXU43" s="180"/>
      <c r="NXV43" s="180"/>
      <c r="NXW43" s="180"/>
      <c r="NXX43" s="180"/>
      <c r="NXY43" s="180"/>
      <c r="NXZ43" s="180"/>
      <c r="NYA43" s="180"/>
      <c r="NYB43" s="180"/>
      <c r="NYC43" s="180"/>
      <c r="NYD43" s="180"/>
      <c r="NYE43" s="180"/>
      <c r="NYF43" s="180"/>
      <c r="NYG43" s="180"/>
      <c r="NYH43" s="180"/>
      <c r="NYI43" s="180"/>
      <c r="NYJ43" s="180"/>
      <c r="NYK43" s="180"/>
      <c r="NYL43" s="180"/>
      <c r="NYM43" s="180"/>
      <c r="NYN43" s="180"/>
      <c r="NYO43" s="180"/>
      <c r="NYP43" s="180"/>
      <c r="NYQ43" s="180"/>
      <c r="NYR43" s="180"/>
      <c r="NYS43" s="180"/>
      <c r="NYT43" s="180"/>
      <c r="NYU43" s="180"/>
      <c r="NYV43" s="180"/>
      <c r="NYW43" s="180"/>
      <c r="NYX43" s="180"/>
      <c r="NYY43" s="180"/>
      <c r="NYZ43" s="180"/>
      <c r="NZA43" s="180"/>
      <c r="NZB43" s="180"/>
      <c r="NZC43" s="180"/>
      <c r="NZD43" s="180"/>
      <c r="NZE43" s="180"/>
      <c r="NZF43" s="180"/>
      <c r="NZG43" s="180"/>
      <c r="NZH43" s="180"/>
      <c r="NZI43" s="180"/>
      <c r="NZJ43" s="180"/>
      <c r="NZK43" s="180"/>
      <c r="NZL43" s="180"/>
      <c r="NZM43" s="180"/>
      <c r="NZN43" s="180"/>
      <c r="NZO43" s="180"/>
      <c r="NZP43" s="180"/>
      <c r="NZQ43" s="180"/>
      <c r="NZR43" s="180"/>
      <c r="NZS43" s="180"/>
      <c r="NZT43" s="180"/>
      <c r="NZU43" s="180"/>
      <c r="NZV43" s="180"/>
      <c r="NZW43" s="180"/>
      <c r="NZX43" s="180"/>
      <c r="NZY43" s="180"/>
      <c r="NZZ43" s="180"/>
      <c r="OAA43" s="180"/>
      <c r="OAB43" s="180"/>
      <c r="OAC43" s="180"/>
      <c r="OAD43" s="180"/>
      <c r="OAE43" s="180"/>
      <c r="OAF43" s="180"/>
      <c r="OAG43" s="180"/>
      <c r="OAH43" s="180"/>
      <c r="OAI43" s="180"/>
      <c r="OAJ43" s="180"/>
      <c r="OAK43" s="180"/>
      <c r="OAL43" s="180"/>
      <c r="OAM43" s="180"/>
      <c r="OAN43" s="180"/>
      <c r="OAO43" s="180"/>
      <c r="OAP43" s="180"/>
      <c r="OAQ43" s="180"/>
      <c r="OAR43" s="180"/>
      <c r="OAS43" s="180"/>
      <c r="OAT43" s="180"/>
      <c r="OAU43" s="180"/>
      <c r="OAV43" s="180"/>
      <c r="OAW43" s="180"/>
      <c r="OAX43" s="180"/>
      <c r="OAY43" s="180"/>
      <c r="OAZ43" s="180"/>
      <c r="OBA43" s="180"/>
      <c r="OBB43" s="180"/>
      <c r="OBC43" s="180"/>
      <c r="OBD43" s="180"/>
      <c r="OBE43" s="180"/>
      <c r="OBF43" s="180"/>
      <c r="OBG43" s="180"/>
      <c r="OBH43" s="180"/>
      <c r="OBI43" s="180"/>
      <c r="OBJ43" s="180"/>
      <c r="OBK43" s="180"/>
      <c r="OBL43" s="180"/>
      <c r="OBM43" s="180"/>
      <c r="OBN43" s="180"/>
      <c r="OBO43" s="180"/>
      <c r="OBP43" s="180"/>
      <c r="OBQ43" s="180"/>
      <c r="OBR43" s="180"/>
      <c r="OBS43" s="180"/>
      <c r="OBT43" s="180"/>
      <c r="OBU43" s="180"/>
      <c r="OBV43" s="180"/>
      <c r="OBW43" s="180"/>
      <c r="OBX43" s="180"/>
      <c r="OBY43" s="180"/>
      <c r="OBZ43" s="180"/>
      <c r="OCA43" s="180"/>
      <c r="OCB43" s="180"/>
      <c r="OCC43" s="180"/>
      <c r="OCD43" s="180"/>
      <c r="OCE43" s="180"/>
      <c r="OCF43" s="180"/>
      <c r="OCG43" s="180"/>
      <c r="OCH43" s="180"/>
      <c r="OCI43" s="180"/>
      <c r="OCJ43" s="180"/>
      <c r="OCK43" s="180"/>
      <c r="OCL43" s="180"/>
      <c r="OCM43" s="180"/>
      <c r="OCN43" s="180"/>
      <c r="OCO43" s="180"/>
      <c r="OCP43" s="180"/>
      <c r="OCQ43" s="180"/>
      <c r="OCR43" s="180"/>
      <c r="OCS43" s="180"/>
      <c r="OCT43" s="180"/>
      <c r="OCU43" s="180"/>
      <c r="OCV43" s="180"/>
      <c r="OCW43" s="180"/>
      <c r="OCX43" s="180"/>
      <c r="OCY43" s="180"/>
      <c r="OCZ43" s="180"/>
      <c r="ODA43" s="180"/>
      <c r="ODB43" s="180"/>
      <c r="ODC43" s="180"/>
      <c r="ODD43" s="180"/>
      <c r="ODE43" s="180"/>
      <c r="ODF43" s="180"/>
      <c r="ODG43" s="180"/>
      <c r="ODH43" s="180"/>
      <c r="ODI43" s="180"/>
      <c r="ODJ43" s="180"/>
      <c r="ODK43" s="180"/>
      <c r="ODL43" s="180"/>
      <c r="ODM43" s="180"/>
      <c r="ODN43" s="180"/>
      <c r="ODO43" s="180"/>
      <c r="ODP43" s="180"/>
      <c r="ODQ43" s="180"/>
      <c r="ODR43" s="180"/>
      <c r="ODS43" s="180"/>
      <c r="ODT43" s="180"/>
      <c r="ODU43" s="180"/>
      <c r="ODV43" s="180"/>
      <c r="ODW43" s="180"/>
      <c r="ODX43" s="180"/>
      <c r="ODY43" s="180"/>
      <c r="ODZ43" s="180"/>
      <c r="OEA43" s="180"/>
      <c r="OEB43" s="180"/>
      <c r="OEC43" s="180"/>
      <c r="OED43" s="180"/>
      <c r="OEE43" s="180"/>
      <c r="OEF43" s="180"/>
      <c r="OEG43" s="180"/>
      <c r="OEH43" s="180"/>
      <c r="OEI43" s="180"/>
      <c r="OEJ43" s="180"/>
      <c r="OEK43" s="180"/>
      <c r="OEL43" s="180"/>
      <c r="OEM43" s="180"/>
      <c r="OEN43" s="180"/>
      <c r="OEO43" s="180"/>
      <c r="OEP43" s="180"/>
      <c r="OEQ43" s="180"/>
      <c r="OER43" s="180"/>
      <c r="OES43" s="180"/>
      <c r="OET43" s="180"/>
      <c r="OEU43" s="180"/>
      <c r="OEV43" s="180"/>
      <c r="OEW43" s="180"/>
      <c r="OEX43" s="180"/>
      <c r="OEY43" s="180"/>
      <c r="OEZ43" s="180"/>
      <c r="OFA43" s="180"/>
      <c r="OFB43" s="180"/>
      <c r="OFC43" s="180"/>
      <c r="OFD43" s="180"/>
      <c r="OFE43" s="180"/>
      <c r="OFF43" s="180"/>
      <c r="OFG43" s="180"/>
      <c r="OFH43" s="180"/>
      <c r="OFI43" s="180"/>
      <c r="OFJ43" s="180"/>
      <c r="OFK43" s="180"/>
      <c r="OFL43" s="180"/>
      <c r="OFM43" s="180"/>
      <c r="OFN43" s="180"/>
      <c r="OFO43" s="180"/>
      <c r="OFP43" s="180"/>
      <c r="OFQ43" s="180"/>
      <c r="OFR43" s="180"/>
      <c r="OFS43" s="180"/>
      <c r="OFT43" s="180"/>
      <c r="OFU43" s="180"/>
      <c r="OFV43" s="180"/>
      <c r="OFW43" s="180"/>
      <c r="OFX43" s="180"/>
      <c r="OFY43" s="180"/>
      <c r="OFZ43" s="180"/>
      <c r="OGA43" s="180"/>
      <c r="OGB43" s="180"/>
      <c r="OGC43" s="180"/>
      <c r="OGD43" s="180"/>
      <c r="OGE43" s="180"/>
      <c r="OGF43" s="180"/>
      <c r="OGG43" s="180"/>
      <c r="OGH43" s="180"/>
      <c r="OGI43" s="180"/>
      <c r="OGJ43" s="180"/>
      <c r="OGK43" s="180"/>
      <c r="OGL43" s="180"/>
      <c r="OGM43" s="180"/>
      <c r="OGN43" s="180"/>
      <c r="OGO43" s="180"/>
      <c r="OGP43" s="180"/>
      <c r="OGQ43" s="180"/>
      <c r="OGR43" s="180"/>
      <c r="OGS43" s="180"/>
      <c r="OGT43" s="180"/>
      <c r="OGU43" s="180"/>
      <c r="OGV43" s="180"/>
      <c r="OGW43" s="180"/>
      <c r="OGX43" s="180"/>
      <c r="OGY43" s="180"/>
      <c r="OGZ43" s="180"/>
      <c r="OHA43" s="180"/>
      <c r="OHB43" s="180"/>
      <c r="OHC43" s="180"/>
      <c r="OHD43" s="180"/>
      <c r="OHE43" s="180"/>
      <c r="OHF43" s="180"/>
      <c r="OHG43" s="180"/>
      <c r="OHH43" s="180"/>
      <c r="OHI43" s="180"/>
      <c r="OHJ43" s="180"/>
      <c r="OHK43" s="180"/>
      <c r="OHL43" s="180"/>
      <c r="OHM43" s="180"/>
      <c r="OHN43" s="180"/>
      <c r="OHO43" s="180"/>
      <c r="OHP43" s="180"/>
      <c r="OHQ43" s="180"/>
      <c r="OHR43" s="180"/>
      <c r="OHS43" s="180"/>
      <c r="OHT43" s="180"/>
      <c r="OHU43" s="180"/>
      <c r="OHV43" s="180"/>
      <c r="OHW43" s="180"/>
      <c r="OHX43" s="180"/>
      <c r="OHY43" s="180"/>
      <c r="OHZ43" s="180"/>
      <c r="OIA43" s="180"/>
      <c r="OIB43" s="180"/>
      <c r="OIC43" s="180"/>
      <c r="OID43" s="180"/>
      <c r="OIE43" s="180"/>
      <c r="OIF43" s="180"/>
      <c r="OIG43" s="180"/>
      <c r="OIH43" s="180"/>
      <c r="OII43" s="180"/>
      <c r="OIJ43" s="180"/>
      <c r="OIK43" s="180"/>
      <c r="OIL43" s="180"/>
      <c r="OIM43" s="180"/>
      <c r="OIN43" s="180"/>
      <c r="OIO43" s="180"/>
      <c r="OIP43" s="180"/>
      <c r="OIQ43" s="180"/>
      <c r="OIR43" s="180"/>
      <c r="OIS43" s="180"/>
      <c r="OIT43" s="180"/>
      <c r="OIU43" s="180"/>
      <c r="OIV43" s="180"/>
      <c r="OIW43" s="180"/>
      <c r="OIX43" s="180"/>
      <c r="OIY43" s="180"/>
      <c r="OIZ43" s="180"/>
      <c r="OJA43" s="180"/>
      <c r="OJB43" s="180"/>
      <c r="OJC43" s="180"/>
      <c r="OJD43" s="180"/>
      <c r="OJE43" s="180"/>
      <c r="OJF43" s="180"/>
      <c r="OJG43" s="180"/>
      <c r="OJH43" s="180"/>
      <c r="OJI43" s="180"/>
      <c r="OJJ43" s="180"/>
      <c r="OJK43" s="180"/>
      <c r="OJL43" s="180"/>
      <c r="OJM43" s="180"/>
      <c r="OJN43" s="180"/>
      <c r="OJO43" s="180"/>
      <c r="OJP43" s="180"/>
      <c r="OJQ43" s="180"/>
      <c r="OJR43" s="180"/>
      <c r="OJS43" s="180"/>
      <c r="OJT43" s="180"/>
      <c r="OJU43" s="180"/>
      <c r="OJV43" s="180"/>
      <c r="OJW43" s="180"/>
      <c r="OJX43" s="180"/>
      <c r="OJY43" s="180"/>
      <c r="OJZ43" s="180"/>
      <c r="OKA43" s="180"/>
      <c r="OKB43" s="180"/>
      <c r="OKC43" s="180"/>
      <c r="OKD43" s="180"/>
      <c r="OKE43" s="180"/>
      <c r="OKF43" s="180"/>
      <c r="OKG43" s="180"/>
      <c r="OKH43" s="180"/>
      <c r="OKI43" s="180"/>
      <c r="OKJ43" s="180"/>
      <c r="OKK43" s="180"/>
      <c r="OKL43" s="180"/>
      <c r="OKM43" s="180"/>
      <c r="OKN43" s="180"/>
      <c r="OKO43" s="180"/>
      <c r="OKP43" s="180"/>
      <c r="OKQ43" s="180"/>
      <c r="OKR43" s="180"/>
      <c r="OKS43" s="180"/>
      <c r="OKT43" s="180"/>
      <c r="OKU43" s="180"/>
      <c r="OKV43" s="180"/>
      <c r="OKW43" s="180"/>
      <c r="OKX43" s="180"/>
      <c r="OKY43" s="180"/>
      <c r="OKZ43" s="180"/>
      <c r="OLA43" s="180"/>
      <c r="OLB43" s="180"/>
      <c r="OLC43" s="180"/>
      <c r="OLD43" s="180"/>
      <c r="OLE43" s="180"/>
      <c r="OLF43" s="180"/>
      <c r="OLG43" s="180"/>
      <c r="OLH43" s="180"/>
      <c r="OLI43" s="180"/>
      <c r="OLJ43" s="180"/>
      <c r="OLK43" s="180"/>
      <c r="OLL43" s="180"/>
      <c r="OLM43" s="180"/>
      <c r="OLN43" s="180"/>
      <c r="OLO43" s="180"/>
      <c r="OLP43" s="180"/>
      <c r="OLQ43" s="180"/>
      <c r="OLR43" s="180"/>
      <c r="OLS43" s="180"/>
      <c r="OLT43" s="180"/>
      <c r="OLU43" s="180"/>
      <c r="OLV43" s="180"/>
      <c r="OLW43" s="180"/>
      <c r="OLX43" s="180"/>
      <c r="OLY43" s="180"/>
      <c r="OLZ43" s="180"/>
      <c r="OMA43" s="180"/>
      <c r="OMB43" s="180"/>
      <c r="OMC43" s="180"/>
      <c r="OMD43" s="180"/>
      <c r="OME43" s="180"/>
      <c r="OMF43" s="180"/>
      <c r="OMG43" s="180"/>
      <c r="OMH43" s="180"/>
      <c r="OMI43" s="180"/>
      <c r="OMJ43" s="180"/>
      <c r="OMK43" s="180"/>
      <c r="OML43" s="180"/>
      <c r="OMM43" s="180"/>
      <c r="OMN43" s="180"/>
      <c r="OMO43" s="180"/>
      <c r="OMP43" s="180"/>
      <c r="OMQ43" s="180"/>
      <c r="OMR43" s="180"/>
      <c r="OMS43" s="180"/>
      <c r="OMT43" s="180"/>
      <c r="OMU43" s="180"/>
      <c r="OMV43" s="180"/>
      <c r="OMW43" s="180"/>
      <c r="OMX43" s="180"/>
      <c r="OMY43" s="180"/>
      <c r="OMZ43" s="180"/>
      <c r="ONA43" s="180"/>
      <c r="ONB43" s="180"/>
      <c r="ONC43" s="180"/>
      <c r="OND43" s="180"/>
      <c r="ONE43" s="180"/>
      <c r="ONF43" s="180"/>
      <c r="ONG43" s="180"/>
      <c r="ONH43" s="180"/>
      <c r="ONI43" s="180"/>
      <c r="ONJ43" s="180"/>
      <c r="ONK43" s="180"/>
      <c r="ONL43" s="180"/>
      <c r="ONM43" s="180"/>
      <c r="ONN43" s="180"/>
      <c r="ONO43" s="180"/>
      <c r="ONP43" s="180"/>
      <c r="ONQ43" s="180"/>
      <c r="ONR43" s="180"/>
      <c r="ONS43" s="180"/>
      <c r="ONT43" s="180"/>
      <c r="ONU43" s="180"/>
      <c r="ONV43" s="180"/>
      <c r="ONW43" s="180"/>
      <c r="ONX43" s="180"/>
      <c r="ONY43" s="180"/>
      <c r="ONZ43" s="180"/>
      <c r="OOA43" s="180"/>
      <c r="OOB43" s="180"/>
      <c r="OOC43" s="180"/>
      <c r="OOD43" s="180"/>
      <c r="OOE43" s="180"/>
      <c r="OOF43" s="180"/>
      <c r="OOG43" s="180"/>
      <c r="OOH43" s="180"/>
      <c r="OOI43" s="180"/>
      <c r="OOJ43" s="180"/>
      <c r="OOK43" s="180"/>
      <c r="OOL43" s="180"/>
      <c r="OOM43" s="180"/>
      <c r="OON43" s="180"/>
      <c r="OOO43" s="180"/>
      <c r="OOP43" s="180"/>
      <c r="OOQ43" s="180"/>
      <c r="OOR43" s="180"/>
      <c r="OOS43" s="180"/>
      <c r="OOT43" s="180"/>
      <c r="OOU43" s="180"/>
      <c r="OOV43" s="180"/>
      <c r="OOW43" s="180"/>
      <c r="OOX43" s="180"/>
      <c r="OOY43" s="180"/>
      <c r="OOZ43" s="180"/>
      <c r="OPA43" s="180"/>
      <c r="OPB43" s="180"/>
      <c r="OPC43" s="180"/>
      <c r="OPD43" s="180"/>
      <c r="OPE43" s="180"/>
      <c r="OPF43" s="180"/>
      <c r="OPG43" s="180"/>
      <c r="OPH43" s="180"/>
      <c r="OPI43" s="180"/>
      <c r="OPJ43" s="180"/>
      <c r="OPK43" s="180"/>
      <c r="OPL43" s="180"/>
      <c r="OPM43" s="180"/>
      <c r="OPN43" s="180"/>
      <c r="OPO43" s="180"/>
      <c r="OPP43" s="180"/>
      <c r="OPQ43" s="180"/>
      <c r="OPR43" s="180"/>
      <c r="OPS43" s="180"/>
      <c r="OPT43" s="180"/>
      <c r="OPU43" s="180"/>
      <c r="OPV43" s="180"/>
      <c r="OPW43" s="180"/>
      <c r="OPX43" s="180"/>
      <c r="OPY43" s="180"/>
      <c r="OPZ43" s="180"/>
      <c r="OQA43" s="180"/>
      <c r="OQB43" s="180"/>
      <c r="OQC43" s="180"/>
      <c r="OQD43" s="180"/>
      <c r="OQE43" s="180"/>
      <c r="OQF43" s="180"/>
      <c r="OQG43" s="180"/>
      <c r="OQH43" s="180"/>
      <c r="OQI43" s="180"/>
      <c r="OQJ43" s="180"/>
      <c r="OQK43" s="180"/>
      <c r="OQL43" s="180"/>
      <c r="OQM43" s="180"/>
      <c r="OQN43" s="180"/>
      <c r="OQO43" s="180"/>
      <c r="OQP43" s="180"/>
      <c r="OQQ43" s="180"/>
      <c r="OQR43" s="180"/>
      <c r="OQS43" s="180"/>
      <c r="OQT43" s="180"/>
      <c r="OQU43" s="180"/>
      <c r="OQV43" s="180"/>
      <c r="OQW43" s="180"/>
      <c r="OQX43" s="180"/>
      <c r="OQY43" s="180"/>
      <c r="OQZ43" s="180"/>
      <c r="ORA43" s="180"/>
      <c r="ORB43" s="180"/>
      <c r="ORC43" s="180"/>
      <c r="ORD43" s="180"/>
      <c r="ORE43" s="180"/>
      <c r="ORF43" s="180"/>
      <c r="ORG43" s="180"/>
      <c r="ORH43" s="180"/>
      <c r="ORI43" s="180"/>
      <c r="ORJ43" s="180"/>
      <c r="ORK43" s="180"/>
      <c r="ORL43" s="180"/>
      <c r="ORM43" s="180"/>
      <c r="ORN43" s="180"/>
      <c r="ORO43" s="180"/>
      <c r="ORP43" s="180"/>
      <c r="ORQ43" s="180"/>
      <c r="ORR43" s="180"/>
      <c r="ORS43" s="180"/>
      <c r="ORT43" s="180"/>
      <c r="ORU43" s="180"/>
      <c r="ORV43" s="180"/>
      <c r="ORW43" s="180"/>
      <c r="ORX43" s="180"/>
      <c r="ORY43" s="180"/>
      <c r="ORZ43" s="180"/>
      <c r="OSA43" s="180"/>
      <c r="OSB43" s="180"/>
      <c r="OSC43" s="180"/>
      <c r="OSD43" s="180"/>
      <c r="OSE43" s="180"/>
      <c r="OSF43" s="180"/>
      <c r="OSG43" s="180"/>
      <c r="OSH43" s="180"/>
      <c r="OSI43" s="180"/>
      <c r="OSJ43" s="180"/>
      <c r="OSK43" s="180"/>
      <c r="OSL43" s="180"/>
      <c r="OSM43" s="180"/>
      <c r="OSN43" s="180"/>
      <c r="OSO43" s="180"/>
      <c r="OSP43" s="180"/>
      <c r="OSQ43" s="180"/>
      <c r="OSR43" s="180"/>
      <c r="OSS43" s="180"/>
      <c r="OST43" s="180"/>
      <c r="OSU43" s="180"/>
      <c r="OSV43" s="180"/>
      <c r="OSW43" s="180"/>
      <c r="OSX43" s="180"/>
      <c r="OSY43" s="180"/>
      <c r="OSZ43" s="180"/>
      <c r="OTA43" s="180"/>
      <c r="OTB43" s="180"/>
      <c r="OTC43" s="180"/>
      <c r="OTD43" s="180"/>
      <c r="OTE43" s="180"/>
      <c r="OTF43" s="180"/>
      <c r="OTG43" s="180"/>
      <c r="OTH43" s="180"/>
      <c r="OTI43" s="180"/>
      <c r="OTJ43" s="180"/>
      <c r="OTK43" s="180"/>
      <c r="OTL43" s="180"/>
      <c r="OTM43" s="180"/>
      <c r="OTN43" s="180"/>
      <c r="OTO43" s="180"/>
      <c r="OTP43" s="180"/>
      <c r="OTQ43" s="180"/>
      <c r="OTR43" s="180"/>
      <c r="OTS43" s="180"/>
      <c r="OTT43" s="180"/>
      <c r="OTU43" s="180"/>
      <c r="OTV43" s="180"/>
      <c r="OTW43" s="180"/>
      <c r="OTX43" s="180"/>
      <c r="OTY43" s="180"/>
      <c r="OTZ43" s="180"/>
      <c r="OUA43" s="180"/>
      <c r="OUB43" s="180"/>
      <c r="OUC43" s="180"/>
      <c r="OUD43" s="180"/>
      <c r="OUE43" s="180"/>
      <c r="OUF43" s="180"/>
      <c r="OUG43" s="180"/>
      <c r="OUH43" s="180"/>
      <c r="OUI43" s="180"/>
      <c r="OUJ43" s="180"/>
      <c r="OUK43" s="180"/>
      <c r="OUL43" s="180"/>
      <c r="OUM43" s="180"/>
      <c r="OUN43" s="180"/>
      <c r="OUO43" s="180"/>
      <c r="OUP43" s="180"/>
      <c r="OUQ43" s="180"/>
      <c r="OUR43" s="180"/>
      <c r="OUS43" s="180"/>
      <c r="OUT43" s="180"/>
      <c r="OUU43" s="180"/>
      <c r="OUV43" s="180"/>
      <c r="OUW43" s="180"/>
      <c r="OUX43" s="180"/>
      <c r="OUY43" s="180"/>
      <c r="OUZ43" s="180"/>
      <c r="OVA43" s="180"/>
      <c r="OVB43" s="180"/>
      <c r="OVC43" s="180"/>
      <c r="OVD43" s="180"/>
      <c r="OVE43" s="180"/>
      <c r="OVF43" s="180"/>
      <c r="OVG43" s="180"/>
      <c r="OVH43" s="180"/>
      <c r="OVI43" s="180"/>
      <c r="OVJ43" s="180"/>
      <c r="OVK43" s="180"/>
      <c r="OVL43" s="180"/>
      <c r="OVM43" s="180"/>
      <c r="OVN43" s="180"/>
      <c r="OVO43" s="180"/>
      <c r="OVP43" s="180"/>
      <c r="OVQ43" s="180"/>
      <c r="OVR43" s="180"/>
      <c r="OVS43" s="180"/>
      <c r="OVT43" s="180"/>
      <c r="OVU43" s="180"/>
      <c r="OVV43" s="180"/>
      <c r="OVW43" s="180"/>
      <c r="OVX43" s="180"/>
      <c r="OVY43" s="180"/>
      <c r="OVZ43" s="180"/>
      <c r="OWA43" s="180"/>
      <c r="OWB43" s="180"/>
      <c r="OWC43" s="180"/>
      <c r="OWD43" s="180"/>
      <c r="OWE43" s="180"/>
      <c r="OWF43" s="180"/>
      <c r="OWG43" s="180"/>
      <c r="OWH43" s="180"/>
      <c r="OWI43" s="180"/>
      <c r="OWJ43" s="180"/>
      <c r="OWK43" s="180"/>
      <c r="OWL43" s="180"/>
      <c r="OWM43" s="180"/>
      <c r="OWN43" s="180"/>
      <c r="OWO43" s="180"/>
      <c r="OWP43" s="180"/>
      <c r="OWQ43" s="180"/>
      <c r="OWR43" s="180"/>
      <c r="OWS43" s="180"/>
      <c r="OWT43" s="180"/>
      <c r="OWU43" s="180"/>
      <c r="OWV43" s="180"/>
      <c r="OWW43" s="180"/>
      <c r="OWX43" s="180"/>
      <c r="OWY43" s="180"/>
      <c r="OWZ43" s="180"/>
      <c r="OXA43" s="180"/>
      <c r="OXB43" s="180"/>
      <c r="OXC43" s="180"/>
      <c r="OXD43" s="180"/>
      <c r="OXE43" s="180"/>
      <c r="OXF43" s="180"/>
      <c r="OXG43" s="180"/>
      <c r="OXH43" s="180"/>
      <c r="OXI43" s="180"/>
      <c r="OXJ43" s="180"/>
      <c r="OXK43" s="180"/>
      <c r="OXL43" s="180"/>
      <c r="OXM43" s="180"/>
      <c r="OXN43" s="180"/>
      <c r="OXO43" s="180"/>
      <c r="OXP43" s="180"/>
      <c r="OXQ43" s="180"/>
      <c r="OXR43" s="180"/>
      <c r="OXS43" s="180"/>
      <c r="OXT43" s="180"/>
      <c r="OXU43" s="180"/>
      <c r="OXV43" s="180"/>
      <c r="OXW43" s="180"/>
      <c r="OXX43" s="180"/>
      <c r="OXY43" s="180"/>
      <c r="OXZ43" s="180"/>
      <c r="OYA43" s="180"/>
      <c r="OYB43" s="180"/>
      <c r="OYC43" s="180"/>
      <c r="OYD43" s="180"/>
      <c r="OYE43" s="180"/>
      <c r="OYF43" s="180"/>
      <c r="OYG43" s="180"/>
      <c r="OYH43" s="180"/>
      <c r="OYI43" s="180"/>
      <c r="OYJ43" s="180"/>
      <c r="OYK43" s="180"/>
      <c r="OYL43" s="180"/>
      <c r="OYM43" s="180"/>
      <c r="OYN43" s="180"/>
      <c r="OYO43" s="180"/>
      <c r="OYP43" s="180"/>
      <c r="OYQ43" s="180"/>
      <c r="OYR43" s="180"/>
      <c r="OYS43" s="180"/>
      <c r="OYT43" s="180"/>
      <c r="OYU43" s="180"/>
      <c r="OYV43" s="180"/>
      <c r="OYW43" s="180"/>
      <c r="OYX43" s="180"/>
      <c r="OYY43" s="180"/>
      <c r="OYZ43" s="180"/>
      <c r="OZA43" s="180"/>
      <c r="OZB43" s="180"/>
      <c r="OZC43" s="180"/>
      <c r="OZD43" s="180"/>
      <c r="OZE43" s="180"/>
      <c r="OZF43" s="180"/>
      <c r="OZG43" s="180"/>
      <c r="OZH43" s="180"/>
      <c r="OZI43" s="180"/>
      <c r="OZJ43" s="180"/>
      <c r="OZK43" s="180"/>
      <c r="OZL43" s="180"/>
      <c r="OZM43" s="180"/>
      <c r="OZN43" s="180"/>
      <c r="OZO43" s="180"/>
      <c r="OZP43" s="180"/>
      <c r="OZQ43" s="180"/>
      <c r="OZR43" s="180"/>
      <c r="OZS43" s="180"/>
      <c r="OZT43" s="180"/>
      <c r="OZU43" s="180"/>
      <c r="OZV43" s="180"/>
      <c r="OZW43" s="180"/>
      <c r="OZX43" s="180"/>
      <c r="OZY43" s="180"/>
      <c r="OZZ43" s="180"/>
      <c r="PAA43" s="180"/>
      <c r="PAB43" s="180"/>
      <c r="PAC43" s="180"/>
      <c r="PAD43" s="180"/>
      <c r="PAE43" s="180"/>
      <c r="PAF43" s="180"/>
      <c r="PAG43" s="180"/>
      <c r="PAH43" s="180"/>
      <c r="PAI43" s="180"/>
      <c r="PAJ43" s="180"/>
      <c r="PAK43" s="180"/>
      <c r="PAL43" s="180"/>
      <c r="PAM43" s="180"/>
      <c r="PAN43" s="180"/>
      <c r="PAO43" s="180"/>
      <c r="PAP43" s="180"/>
      <c r="PAQ43" s="180"/>
      <c r="PAR43" s="180"/>
      <c r="PAS43" s="180"/>
      <c r="PAT43" s="180"/>
      <c r="PAU43" s="180"/>
      <c r="PAV43" s="180"/>
      <c r="PAW43" s="180"/>
      <c r="PAX43" s="180"/>
      <c r="PAY43" s="180"/>
      <c r="PAZ43" s="180"/>
      <c r="PBA43" s="180"/>
      <c r="PBB43" s="180"/>
      <c r="PBC43" s="180"/>
      <c r="PBD43" s="180"/>
      <c r="PBE43" s="180"/>
      <c r="PBF43" s="180"/>
      <c r="PBG43" s="180"/>
      <c r="PBH43" s="180"/>
      <c r="PBI43" s="180"/>
      <c r="PBJ43" s="180"/>
      <c r="PBK43" s="180"/>
      <c r="PBL43" s="180"/>
      <c r="PBM43" s="180"/>
      <c r="PBN43" s="180"/>
      <c r="PBO43" s="180"/>
      <c r="PBP43" s="180"/>
      <c r="PBQ43" s="180"/>
      <c r="PBR43" s="180"/>
      <c r="PBS43" s="180"/>
      <c r="PBT43" s="180"/>
      <c r="PBU43" s="180"/>
      <c r="PBV43" s="180"/>
      <c r="PBW43" s="180"/>
      <c r="PBX43" s="180"/>
      <c r="PBY43" s="180"/>
      <c r="PBZ43" s="180"/>
      <c r="PCA43" s="180"/>
      <c r="PCB43" s="180"/>
      <c r="PCC43" s="180"/>
      <c r="PCD43" s="180"/>
      <c r="PCE43" s="180"/>
      <c r="PCF43" s="180"/>
      <c r="PCG43" s="180"/>
      <c r="PCH43" s="180"/>
      <c r="PCI43" s="180"/>
      <c r="PCJ43" s="180"/>
      <c r="PCK43" s="180"/>
      <c r="PCL43" s="180"/>
      <c r="PCM43" s="180"/>
      <c r="PCN43" s="180"/>
      <c r="PCO43" s="180"/>
      <c r="PCP43" s="180"/>
      <c r="PCQ43" s="180"/>
      <c r="PCR43" s="180"/>
      <c r="PCS43" s="180"/>
      <c r="PCT43" s="180"/>
      <c r="PCU43" s="180"/>
      <c r="PCV43" s="180"/>
      <c r="PCW43" s="180"/>
      <c r="PCX43" s="180"/>
      <c r="PCY43" s="180"/>
      <c r="PCZ43" s="180"/>
      <c r="PDA43" s="180"/>
      <c r="PDB43" s="180"/>
      <c r="PDC43" s="180"/>
      <c r="PDD43" s="180"/>
      <c r="PDE43" s="180"/>
      <c r="PDF43" s="180"/>
      <c r="PDG43" s="180"/>
      <c r="PDH43" s="180"/>
      <c r="PDI43" s="180"/>
      <c r="PDJ43" s="180"/>
      <c r="PDK43" s="180"/>
      <c r="PDL43" s="180"/>
      <c r="PDM43" s="180"/>
      <c r="PDN43" s="180"/>
      <c r="PDO43" s="180"/>
      <c r="PDP43" s="180"/>
      <c r="PDQ43" s="180"/>
      <c r="PDR43" s="180"/>
      <c r="PDS43" s="180"/>
      <c r="PDT43" s="180"/>
      <c r="PDU43" s="180"/>
      <c r="PDV43" s="180"/>
      <c r="PDW43" s="180"/>
      <c r="PDX43" s="180"/>
      <c r="PDY43" s="180"/>
      <c r="PDZ43" s="180"/>
      <c r="PEA43" s="180"/>
      <c r="PEB43" s="180"/>
      <c r="PEC43" s="180"/>
      <c r="PED43" s="180"/>
      <c r="PEE43" s="180"/>
      <c r="PEF43" s="180"/>
      <c r="PEG43" s="180"/>
      <c r="PEH43" s="180"/>
      <c r="PEI43" s="180"/>
      <c r="PEJ43" s="180"/>
      <c r="PEK43" s="180"/>
      <c r="PEL43" s="180"/>
      <c r="PEM43" s="180"/>
      <c r="PEN43" s="180"/>
      <c r="PEO43" s="180"/>
      <c r="PEP43" s="180"/>
      <c r="PEQ43" s="180"/>
      <c r="PER43" s="180"/>
      <c r="PES43" s="180"/>
      <c r="PET43" s="180"/>
      <c r="PEU43" s="180"/>
      <c r="PEV43" s="180"/>
      <c r="PEW43" s="180"/>
      <c r="PEX43" s="180"/>
      <c r="PEY43" s="180"/>
      <c r="PEZ43" s="180"/>
      <c r="PFA43" s="180"/>
      <c r="PFB43" s="180"/>
      <c r="PFC43" s="180"/>
      <c r="PFD43" s="180"/>
      <c r="PFE43" s="180"/>
      <c r="PFF43" s="180"/>
      <c r="PFG43" s="180"/>
      <c r="PFH43" s="180"/>
      <c r="PFI43" s="180"/>
      <c r="PFJ43" s="180"/>
      <c r="PFK43" s="180"/>
      <c r="PFL43" s="180"/>
      <c r="PFM43" s="180"/>
      <c r="PFN43" s="180"/>
      <c r="PFO43" s="180"/>
      <c r="PFP43" s="180"/>
      <c r="PFQ43" s="180"/>
      <c r="PFR43" s="180"/>
      <c r="PFS43" s="180"/>
      <c r="PFT43" s="180"/>
      <c r="PFU43" s="180"/>
      <c r="PFV43" s="180"/>
      <c r="PFW43" s="180"/>
      <c r="PFX43" s="180"/>
      <c r="PFY43" s="180"/>
      <c r="PFZ43" s="180"/>
      <c r="PGA43" s="180"/>
      <c r="PGB43" s="180"/>
      <c r="PGC43" s="180"/>
      <c r="PGD43" s="180"/>
      <c r="PGE43" s="180"/>
      <c r="PGF43" s="180"/>
      <c r="PGG43" s="180"/>
      <c r="PGH43" s="180"/>
      <c r="PGI43" s="180"/>
      <c r="PGJ43" s="180"/>
      <c r="PGK43" s="180"/>
      <c r="PGL43" s="180"/>
      <c r="PGM43" s="180"/>
      <c r="PGN43" s="180"/>
      <c r="PGO43" s="180"/>
      <c r="PGP43" s="180"/>
      <c r="PGQ43" s="180"/>
      <c r="PGR43" s="180"/>
      <c r="PGS43" s="180"/>
      <c r="PGT43" s="180"/>
      <c r="PGU43" s="180"/>
      <c r="PGV43" s="180"/>
      <c r="PGW43" s="180"/>
      <c r="PGX43" s="180"/>
      <c r="PGY43" s="180"/>
      <c r="PGZ43" s="180"/>
      <c r="PHA43" s="180"/>
      <c r="PHB43" s="180"/>
      <c r="PHC43" s="180"/>
      <c r="PHD43" s="180"/>
      <c r="PHE43" s="180"/>
      <c r="PHF43" s="180"/>
      <c r="PHG43" s="180"/>
      <c r="PHH43" s="180"/>
      <c r="PHI43" s="180"/>
      <c r="PHJ43" s="180"/>
      <c r="PHK43" s="180"/>
      <c r="PHL43" s="180"/>
      <c r="PHM43" s="180"/>
      <c r="PHN43" s="180"/>
      <c r="PHO43" s="180"/>
      <c r="PHP43" s="180"/>
      <c r="PHQ43" s="180"/>
      <c r="PHR43" s="180"/>
      <c r="PHS43" s="180"/>
      <c r="PHT43" s="180"/>
      <c r="PHU43" s="180"/>
      <c r="PHV43" s="180"/>
      <c r="PHW43" s="180"/>
      <c r="PHX43" s="180"/>
      <c r="PHY43" s="180"/>
      <c r="PHZ43" s="180"/>
      <c r="PIA43" s="180"/>
      <c r="PIB43" s="180"/>
      <c r="PIC43" s="180"/>
      <c r="PID43" s="180"/>
      <c r="PIE43" s="180"/>
      <c r="PIF43" s="180"/>
      <c r="PIG43" s="180"/>
      <c r="PIH43" s="180"/>
      <c r="PII43" s="180"/>
      <c r="PIJ43" s="180"/>
      <c r="PIK43" s="180"/>
      <c r="PIL43" s="180"/>
      <c r="PIM43" s="180"/>
      <c r="PIN43" s="180"/>
      <c r="PIO43" s="180"/>
      <c r="PIP43" s="180"/>
      <c r="PIQ43" s="180"/>
      <c r="PIR43" s="180"/>
      <c r="PIS43" s="180"/>
      <c r="PIT43" s="180"/>
      <c r="PIU43" s="180"/>
      <c r="PIV43" s="180"/>
      <c r="PIW43" s="180"/>
      <c r="PIX43" s="180"/>
      <c r="PIY43" s="180"/>
      <c r="PIZ43" s="180"/>
      <c r="PJA43" s="180"/>
      <c r="PJB43" s="180"/>
      <c r="PJC43" s="180"/>
      <c r="PJD43" s="180"/>
      <c r="PJE43" s="180"/>
      <c r="PJF43" s="180"/>
      <c r="PJG43" s="180"/>
      <c r="PJH43" s="180"/>
      <c r="PJI43" s="180"/>
      <c r="PJJ43" s="180"/>
      <c r="PJK43" s="180"/>
      <c r="PJL43" s="180"/>
      <c r="PJM43" s="180"/>
      <c r="PJN43" s="180"/>
      <c r="PJO43" s="180"/>
      <c r="PJP43" s="180"/>
      <c r="PJQ43" s="180"/>
      <c r="PJR43" s="180"/>
      <c r="PJS43" s="180"/>
      <c r="PJT43" s="180"/>
      <c r="PJU43" s="180"/>
      <c r="PJV43" s="180"/>
      <c r="PJW43" s="180"/>
      <c r="PJX43" s="180"/>
      <c r="PJY43" s="180"/>
      <c r="PJZ43" s="180"/>
      <c r="PKA43" s="180"/>
      <c r="PKB43" s="180"/>
      <c r="PKC43" s="180"/>
      <c r="PKD43" s="180"/>
      <c r="PKE43" s="180"/>
      <c r="PKF43" s="180"/>
      <c r="PKG43" s="180"/>
      <c r="PKH43" s="180"/>
      <c r="PKI43" s="180"/>
      <c r="PKJ43" s="180"/>
      <c r="PKK43" s="180"/>
      <c r="PKL43" s="180"/>
      <c r="PKM43" s="180"/>
      <c r="PKN43" s="180"/>
      <c r="PKO43" s="180"/>
      <c r="PKP43" s="180"/>
      <c r="PKQ43" s="180"/>
      <c r="PKR43" s="180"/>
      <c r="PKS43" s="180"/>
      <c r="PKT43" s="180"/>
      <c r="PKU43" s="180"/>
      <c r="PKV43" s="180"/>
      <c r="PKW43" s="180"/>
      <c r="PKX43" s="180"/>
      <c r="PKY43" s="180"/>
      <c r="PKZ43" s="180"/>
      <c r="PLA43" s="180"/>
      <c r="PLB43" s="180"/>
      <c r="PLC43" s="180"/>
      <c r="PLD43" s="180"/>
      <c r="PLE43" s="180"/>
      <c r="PLF43" s="180"/>
      <c r="PLG43" s="180"/>
      <c r="PLH43" s="180"/>
      <c r="PLI43" s="180"/>
      <c r="PLJ43" s="180"/>
      <c r="PLK43" s="180"/>
      <c r="PLL43" s="180"/>
      <c r="PLM43" s="180"/>
      <c r="PLN43" s="180"/>
      <c r="PLO43" s="180"/>
      <c r="PLP43" s="180"/>
      <c r="PLQ43" s="180"/>
      <c r="PLR43" s="180"/>
      <c r="PLS43" s="180"/>
      <c r="PLT43" s="180"/>
      <c r="PLU43" s="180"/>
      <c r="PLV43" s="180"/>
      <c r="PLW43" s="180"/>
      <c r="PLX43" s="180"/>
      <c r="PLY43" s="180"/>
      <c r="PLZ43" s="180"/>
      <c r="PMA43" s="180"/>
      <c r="PMB43" s="180"/>
      <c r="PMC43" s="180"/>
      <c r="PMD43" s="180"/>
      <c r="PME43" s="180"/>
      <c r="PMF43" s="180"/>
      <c r="PMG43" s="180"/>
      <c r="PMH43" s="180"/>
      <c r="PMI43" s="180"/>
      <c r="PMJ43" s="180"/>
      <c r="PMK43" s="180"/>
      <c r="PML43" s="180"/>
      <c r="PMM43" s="180"/>
      <c r="PMN43" s="180"/>
      <c r="PMO43" s="180"/>
      <c r="PMP43" s="180"/>
      <c r="PMQ43" s="180"/>
      <c r="PMR43" s="180"/>
      <c r="PMS43" s="180"/>
      <c r="PMT43" s="180"/>
      <c r="PMU43" s="180"/>
      <c r="PMV43" s="180"/>
      <c r="PMW43" s="180"/>
      <c r="PMX43" s="180"/>
      <c r="PMY43" s="180"/>
      <c r="PMZ43" s="180"/>
      <c r="PNA43" s="180"/>
      <c r="PNB43" s="180"/>
      <c r="PNC43" s="180"/>
      <c r="PND43" s="180"/>
      <c r="PNE43" s="180"/>
      <c r="PNF43" s="180"/>
      <c r="PNG43" s="180"/>
      <c r="PNH43" s="180"/>
      <c r="PNI43" s="180"/>
      <c r="PNJ43" s="180"/>
      <c r="PNK43" s="180"/>
      <c r="PNL43" s="180"/>
      <c r="PNM43" s="180"/>
      <c r="PNN43" s="180"/>
      <c r="PNO43" s="180"/>
      <c r="PNP43" s="180"/>
      <c r="PNQ43" s="180"/>
      <c r="PNR43" s="180"/>
      <c r="PNS43" s="180"/>
      <c r="PNT43" s="180"/>
      <c r="PNU43" s="180"/>
      <c r="PNV43" s="180"/>
      <c r="PNW43" s="180"/>
      <c r="PNX43" s="180"/>
      <c r="PNY43" s="180"/>
      <c r="PNZ43" s="180"/>
      <c r="POA43" s="180"/>
      <c r="POB43" s="180"/>
      <c r="POC43" s="180"/>
      <c r="POD43" s="180"/>
      <c r="POE43" s="180"/>
      <c r="POF43" s="180"/>
      <c r="POG43" s="180"/>
      <c r="POH43" s="180"/>
      <c r="POI43" s="180"/>
      <c r="POJ43" s="180"/>
      <c r="POK43" s="180"/>
      <c r="POL43" s="180"/>
      <c r="POM43" s="180"/>
      <c r="PON43" s="180"/>
      <c r="POO43" s="180"/>
      <c r="POP43" s="180"/>
      <c r="POQ43" s="180"/>
      <c r="POR43" s="180"/>
      <c r="POS43" s="180"/>
      <c r="POT43" s="180"/>
      <c r="POU43" s="180"/>
      <c r="POV43" s="180"/>
      <c r="POW43" s="180"/>
      <c r="POX43" s="180"/>
      <c r="POY43" s="180"/>
      <c r="POZ43" s="180"/>
      <c r="PPA43" s="180"/>
      <c r="PPB43" s="180"/>
      <c r="PPC43" s="180"/>
      <c r="PPD43" s="180"/>
      <c r="PPE43" s="180"/>
      <c r="PPF43" s="180"/>
      <c r="PPG43" s="180"/>
      <c r="PPH43" s="180"/>
      <c r="PPI43" s="180"/>
      <c r="PPJ43" s="180"/>
      <c r="PPK43" s="180"/>
      <c r="PPL43" s="180"/>
      <c r="PPM43" s="180"/>
      <c r="PPN43" s="180"/>
      <c r="PPO43" s="180"/>
      <c r="PPP43" s="180"/>
      <c r="PPQ43" s="180"/>
      <c r="PPR43" s="180"/>
      <c r="PPS43" s="180"/>
      <c r="PPT43" s="180"/>
      <c r="PPU43" s="180"/>
      <c r="PPV43" s="180"/>
      <c r="PPW43" s="180"/>
      <c r="PPX43" s="180"/>
      <c r="PPY43" s="180"/>
      <c r="PPZ43" s="180"/>
      <c r="PQA43" s="180"/>
      <c r="PQB43" s="180"/>
      <c r="PQC43" s="180"/>
      <c r="PQD43" s="180"/>
      <c r="PQE43" s="180"/>
      <c r="PQF43" s="180"/>
      <c r="PQG43" s="180"/>
      <c r="PQH43" s="180"/>
      <c r="PQI43" s="180"/>
      <c r="PQJ43" s="180"/>
      <c r="PQK43" s="180"/>
      <c r="PQL43" s="180"/>
      <c r="PQM43" s="180"/>
      <c r="PQN43" s="180"/>
      <c r="PQO43" s="180"/>
      <c r="PQP43" s="180"/>
      <c r="PQQ43" s="180"/>
      <c r="PQR43" s="180"/>
      <c r="PQS43" s="180"/>
      <c r="PQT43" s="180"/>
      <c r="PQU43" s="180"/>
      <c r="PQV43" s="180"/>
      <c r="PQW43" s="180"/>
      <c r="PQX43" s="180"/>
      <c r="PQY43" s="180"/>
      <c r="PQZ43" s="180"/>
      <c r="PRA43" s="180"/>
      <c r="PRB43" s="180"/>
      <c r="PRC43" s="180"/>
      <c r="PRD43" s="180"/>
      <c r="PRE43" s="180"/>
      <c r="PRF43" s="180"/>
      <c r="PRG43" s="180"/>
      <c r="PRH43" s="180"/>
      <c r="PRI43" s="180"/>
      <c r="PRJ43" s="180"/>
      <c r="PRK43" s="180"/>
      <c r="PRL43" s="180"/>
      <c r="PRM43" s="180"/>
      <c r="PRN43" s="180"/>
      <c r="PRO43" s="180"/>
      <c r="PRP43" s="180"/>
      <c r="PRQ43" s="180"/>
      <c r="PRR43" s="180"/>
      <c r="PRS43" s="180"/>
      <c r="PRT43" s="180"/>
      <c r="PRU43" s="180"/>
      <c r="PRV43" s="180"/>
      <c r="PRW43" s="180"/>
      <c r="PRX43" s="180"/>
      <c r="PRY43" s="180"/>
      <c r="PRZ43" s="180"/>
      <c r="PSA43" s="180"/>
      <c r="PSB43" s="180"/>
      <c r="PSC43" s="180"/>
      <c r="PSD43" s="180"/>
      <c r="PSE43" s="180"/>
      <c r="PSF43" s="180"/>
      <c r="PSG43" s="180"/>
      <c r="PSH43" s="180"/>
      <c r="PSI43" s="180"/>
      <c r="PSJ43" s="180"/>
      <c r="PSK43" s="180"/>
      <c r="PSL43" s="180"/>
      <c r="PSM43" s="180"/>
      <c r="PSN43" s="180"/>
      <c r="PSO43" s="180"/>
      <c r="PSP43" s="180"/>
      <c r="PSQ43" s="180"/>
      <c r="PSR43" s="180"/>
      <c r="PSS43" s="180"/>
      <c r="PST43" s="180"/>
      <c r="PSU43" s="180"/>
      <c r="PSV43" s="180"/>
      <c r="PSW43" s="180"/>
      <c r="PSX43" s="180"/>
      <c r="PSY43" s="180"/>
      <c r="PSZ43" s="180"/>
      <c r="PTA43" s="180"/>
      <c r="PTB43" s="180"/>
      <c r="PTC43" s="180"/>
      <c r="PTD43" s="180"/>
      <c r="PTE43" s="180"/>
      <c r="PTF43" s="180"/>
      <c r="PTG43" s="180"/>
      <c r="PTH43" s="180"/>
      <c r="PTI43" s="180"/>
      <c r="PTJ43" s="180"/>
      <c r="PTK43" s="180"/>
      <c r="PTL43" s="180"/>
      <c r="PTM43" s="180"/>
      <c r="PTN43" s="180"/>
      <c r="PTO43" s="180"/>
      <c r="PTP43" s="180"/>
      <c r="PTQ43" s="180"/>
      <c r="PTR43" s="180"/>
      <c r="PTS43" s="180"/>
      <c r="PTT43" s="180"/>
      <c r="PTU43" s="180"/>
      <c r="PTV43" s="180"/>
      <c r="PTW43" s="180"/>
      <c r="PTX43" s="180"/>
      <c r="PTY43" s="180"/>
      <c r="PTZ43" s="180"/>
      <c r="PUA43" s="180"/>
      <c r="PUB43" s="180"/>
      <c r="PUC43" s="180"/>
      <c r="PUD43" s="180"/>
      <c r="PUE43" s="180"/>
      <c r="PUF43" s="180"/>
      <c r="PUG43" s="180"/>
      <c r="PUH43" s="180"/>
      <c r="PUI43" s="180"/>
      <c r="PUJ43" s="180"/>
      <c r="PUK43" s="180"/>
      <c r="PUL43" s="180"/>
      <c r="PUM43" s="180"/>
      <c r="PUN43" s="180"/>
      <c r="PUO43" s="180"/>
      <c r="PUP43" s="180"/>
      <c r="PUQ43" s="180"/>
      <c r="PUR43" s="180"/>
      <c r="PUS43" s="180"/>
      <c r="PUT43" s="180"/>
      <c r="PUU43" s="180"/>
      <c r="PUV43" s="180"/>
      <c r="PUW43" s="180"/>
      <c r="PUX43" s="180"/>
      <c r="PUY43" s="180"/>
      <c r="PUZ43" s="180"/>
      <c r="PVA43" s="180"/>
      <c r="PVB43" s="180"/>
      <c r="PVC43" s="180"/>
      <c r="PVD43" s="180"/>
      <c r="PVE43" s="180"/>
      <c r="PVF43" s="180"/>
      <c r="PVG43" s="180"/>
      <c r="PVH43" s="180"/>
      <c r="PVI43" s="180"/>
      <c r="PVJ43" s="180"/>
      <c r="PVK43" s="180"/>
      <c r="PVL43" s="180"/>
      <c r="PVM43" s="180"/>
      <c r="PVN43" s="180"/>
      <c r="PVO43" s="180"/>
      <c r="PVP43" s="180"/>
      <c r="PVQ43" s="180"/>
      <c r="PVR43" s="180"/>
      <c r="PVS43" s="180"/>
      <c r="PVT43" s="180"/>
      <c r="PVU43" s="180"/>
      <c r="PVV43" s="180"/>
      <c r="PVW43" s="180"/>
      <c r="PVX43" s="180"/>
      <c r="PVY43" s="180"/>
      <c r="PVZ43" s="180"/>
      <c r="PWA43" s="180"/>
      <c r="PWB43" s="180"/>
      <c r="PWC43" s="180"/>
      <c r="PWD43" s="180"/>
      <c r="PWE43" s="180"/>
      <c r="PWF43" s="180"/>
      <c r="PWG43" s="180"/>
      <c r="PWH43" s="180"/>
      <c r="PWI43" s="180"/>
      <c r="PWJ43" s="180"/>
      <c r="PWK43" s="180"/>
      <c r="PWL43" s="180"/>
      <c r="PWM43" s="180"/>
      <c r="PWN43" s="180"/>
      <c r="PWO43" s="180"/>
      <c r="PWP43" s="180"/>
      <c r="PWQ43" s="180"/>
      <c r="PWR43" s="180"/>
      <c r="PWS43" s="180"/>
      <c r="PWT43" s="180"/>
      <c r="PWU43" s="180"/>
      <c r="PWV43" s="180"/>
      <c r="PWW43" s="180"/>
      <c r="PWX43" s="180"/>
      <c r="PWY43" s="180"/>
      <c r="PWZ43" s="180"/>
      <c r="PXA43" s="180"/>
      <c r="PXB43" s="180"/>
      <c r="PXC43" s="180"/>
      <c r="PXD43" s="180"/>
      <c r="PXE43" s="180"/>
      <c r="PXF43" s="180"/>
      <c r="PXG43" s="180"/>
      <c r="PXH43" s="180"/>
      <c r="PXI43" s="180"/>
      <c r="PXJ43" s="180"/>
      <c r="PXK43" s="180"/>
      <c r="PXL43" s="180"/>
      <c r="PXM43" s="180"/>
      <c r="PXN43" s="180"/>
      <c r="PXO43" s="180"/>
      <c r="PXP43" s="180"/>
      <c r="PXQ43" s="180"/>
      <c r="PXR43" s="180"/>
      <c r="PXS43" s="180"/>
      <c r="PXT43" s="180"/>
      <c r="PXU43" s="180"/>
      <c r="PXV43" s="180"/>
      <c r="PXW43" s="180"/>
      <c r="PXX43" s="180"/>
      <c r="PXY43" s="180"/>
      <c r="PXZ43" s="180"/>
      <c r="PYA43" s="180"/>
      <c r="PYB43" s="180"/>
      <c r="PYC43" s="180"/>
      <c r="PYD43" s="180"/>
      <c r="PYE43" s="180"/>
      <c r="PYF43" s="180"/>
      <c r="PYG43" s="180"/>
      <c r="PYH43" s="180"/>
      <c r="PYI43" s="180"/>
      <c r="PYJ43" s="180"/>
      <c r="PYK43" s="180"/>
      <c r="PYL43" s="180"/>
      <c r="PYM43" s="180"/>
      <c r="PYN43" s="180"/>
      <c r="PYO43" s="180"/>
      <c r="PYP43" s="180"/>
      <c r="PYQ43" s="180"/>
      <c r="PYR43" s="180"/>
      <c r="PYS43" s="180"/>
      <c r="PYT43" s="180"/>
      <c r="PYU43" s="180"/>
      <c r="PYV43" s="180"/>
      <c r="PYW43" s="180"/>
      <c r="PYX43" s="180"/>
      <c r="PYY43" s="180"/>
      <c r="PYZ43" s="180"/>
      <c r="PZA43" s="180"/>
      <c r="PZB43" s="180"/>
      <c r="PZC43" s="180"/>
      <c r="PZD43" s="180"/>
      <c r="PZE43" s="180"/>
      <c r="PZF43" s="180"/>
      <c r="PZG43" s="180"/>
      <c r="PZH43" s="180"/>
      <c r="PZI43" s="180"/>
      <c r="PZJ43" s="180"/>
      <c r="PZK43" s="180"/>
      <c r="PZL43" s="180"/>
      <c r="PZM43" s="180"/>
      <c r="PZN43" s="180"/>
      <c r="PZO43" s="180"/>
      <c r="PZP43" s="180"/>
      <c r="PZQ43" s="180"/>
      <c r="PZR43" s="180"/>
      <c r="PZS43" s="180"/>
      <c r="PZT43" s="180"/>
      <c r="PZU43" s="180"/>
      <c r="PZV43" s="180"/>
      <c r="PZW43" s="180"/>
      <c r="PZX43" s="180"/>
      <c r="PZY43" s="180"/>
      <c r="PZZ43" s="180"/>
      <c r="QAA43" s="180"/>
      <c r="QAB43" s="180"/>
      <c r="QAC43" s="180"/>
      <c r="QAD43" s="180"/>
      <c r="QAE43" s="180"/>
      <c r="QAF43" s="180"/>
      <c r="QAG43" s="180"/>
      <c r="QAH43" s="180"/>
      <c r="QAI43" s="180"/>
      <c r="QAJ43" s="180"/>
      <c r="QAK43" s="180"/>
      <c r="QAL43" s="180"/>
      <c r="QAM43" s="180"/>
      <c r="QAN43" s="180"/>
      <c r="QAO43" s="180"/>
      <c r="QAP43" s="180"/>
      <c r="QAQ43" s="180"/>
      <c r="QAR43" s="180"/>
      <c r="QAS43" s="180"/>
      <c r="QAT43" s="180"/>
      <c r="QAU43" s="180"/>
      <c r="QAV43" s="180"/>
      <c r="QAW43" s="180"/>
      <c r="QAX43" s="180"/>
      <c r="QAY43" s="180"/>
      <c r="QAZ43" s="180"/>
      <c r="QBA43" s="180"/>
      <c r="QBB43" s="180"/>
      <c r="QBC43" s="180"/>
      <c r="QBD43" s="180"/>
      <c r="QBE43" s="180"/>
      <c r="QBF43" s="180"/>
      <c r="QBG43" s="180"/>
      <c r="QBH43" s="180"/>
      <c r="QBI43" s="180"/>
      <c r="QBJ43" s="180"/>
      <c r="QBK43" s="180"/>
      <c r="QBL43" s="180"/>
      <c r="QBM43" s="180"/>
      <c r="QBN43" s="180"/>
      <c r="QBO43" s="180"/>
      <c r="QBP43" s="180"/>
      <c r="QBQ43" s="180"/>
      <c r="QBR43" s="180"/>
      <c r="QBS43" s="180"/>
      <c r="QBT43" s="180"/>
      <c r="QBU43" s="180"/>
      <c r="QBV43" s="180"/>
      <c r="QBW43" s="180"/>
      <c r="QBX43" s="180"/>
      <c r="QBY43" s="180"/>
      <c r="QBZ43" s="180"/>
      <c r="QCA43" s="180"/>
      <c r="QCB43" s="180"/>
      <c r="QCC43" s="180"/>
      <c r="QCD43" s="180"/>
      <c r="QCE43" s="180"/>
      <c r="QCF43" s="180"/>
      <c r="QCG43" s="180"/>
      <c r="QCH43" s="180"/>
      <c r="QCI43" s="180"/>
      <c r="QCJ43" s="180"/>
      <c r="QCK43" s="180"/>
      <c r="QCL43" s="180"/>
      <c r="QCM43" s="180"/>
      <c r="QCN43" s="180"/>
      <c r="QCO43" s="180"/>
      <c r="QCP43" s="180"/>
      <c r="QCQ43" s="180"/>
      <c r="QCR43" s="180"/>
      <c r="QCS43" s="180"/>
      <c r="QCT43" s="180"/>
      <c r="QCU43" s="180"/>
      <c r="QCV43" s="180"/>
      <c r="QCW43" s="180"/>
      <c r="QCX43" s="180"/>
      <c r="QCY43" s="180"/>
      <c r="QCZ43" s="180"/>
      <c r="QDA43" s="180"/>
      <c r="QDB43" s="180"/>
      <c r="QDC43" s="180"/>
      <c r="QDD43" s="180"/>
      <c r="QDE43" s="180"/>
      <c r="QDF43" s="180"/>
      <c r="QDG43" s="180"/>
      <c r="QDH43" s="180"/>
      <c r="QDI43" s="180"/>
      <c r="QDJ43" s="180"/>
      <c r="QDK43" s="180"/>
      <c r="QDL43" s="180"/>
      <c r="QDM43" s="180"/>
      <c r="QDN43" s="180"/>
      <c r="QDO43" s="180"/>
      <c r="QDP43" s="180"/>
      <c r="QDQ43" s="180"/>
      <c r="QDR43" s="180"/>
      <c r="QDS43" s="180"/>
      <c r="QDT43" s="180"/>
      <c r="QDU43" s="180"/>
      <c r="QDV43" s="180"/>
      <c r="QDW43" s="180"/>
      <c r="QDX43" s="180"/>
      <c r="QDY43" s="180"/>
      <c r="QDZ43" s="180"/>
      <c r="QEA43" s="180"/>
      <c r="QEB43" s="180"/>
      <c r="QEC43" s="180"/>
      <c r="QED43" s="180"/>
      <c r="QEE43" s="180"/>
      <c r="QEF43" s="180"/>
      <c r="QEG43" s="180"/>
      <c r="QEH43" s="180"/>
      <c r="QEI43" s="180"/>
      <c r="QEJ43" s="180"/>
      <c r="QEK43" s="180"/>
      <c r="QEL43" s="180"/>
      <c r="QEM43" s="180"/>
      <c r="QEN43" s="180"/>
      <c r="QEO43" s="180"/>
      <c r="QEP43" s="180"/>
      <c r="QEQ43" s="180"/>
      <c r="QER43" s="180"/>
      <c r="QES43" s="180"/>
      <c r="QET43" s="180"/>
      <c r="QEU43" s="180"/>
      <c r="QEV43" s="180"/>
      <c r="QEW43" s="180"/>
      <c r="QEX43" s="180"/>
      <c r="QEY43" s="180"/>
      <c r="QEZ43" s="180"/>
      <c r="QFA43" s="180"/>
      <c r="QFB43" s="180"/>
      <c r="QFC43" s="180"/>
      <c r="QFD43" s="180"/>
      <c r="QFE43" s="180"/>
      <c r="QFF43" s="180"/>
      <c r="QFG43" s="180"/>
      <c r="QFH43" s="180"/>
      <c r="QFI43" s="180"/>
      <c r="QFJ43" s="180"/>
      <c r="QFK43" s="180"/>
      <c r="QFL43" s="180"/>
      <c r="QFM43" s="180"/>
      <c r="QFN43" s="180"/>
      <c r="QFO43" s="180"/>
      <c r="QFP43" s="180"/>
      <c r="QFQ43" s="180"/>
      <c r="QFR43" s="180"/>
      <c r="QFS43" s="180"/>
      <c r="QFT43" s="180"/>
      <c r="QFU43" s="180"/>
      <c r="QFV43" s="180"/>
      <c r="QFW43" s="180"/>
      <c r="QFX43" s="180"/>
      <c r="QFY43" s="180"/>
      <c r="QFZ43" s="180"/>
      <c r="QGA43" s="180"/>
      <c r="QGB43" s="180"/>
      <c r="QGC43" s="180"/>
      <c r="QGD43" s="180"/>
      <c r="QGE43" s="180"/>
      <c r="QGF43" s="180"/>
      <c r="QGG43" s="180"/>
      <c r="QGH43" s="180"/>
      <c r="QGI43" s="180"/>
      <c r="QGJ43" s="180"/>
      <c r="QGK43" s="180"/>
      <c r="QGL43" s="180"/>
      <c r="QGM43" s="180"/>
      <c r="QGN43" s="180"/>
      <c r="QGO43" s="180"/>
      <c r="QGP43" s="180"/>
      <c r="QGQ43" s="180"/>
      <c r="QGR43" s="180"/>
      <c r="QGS43" s="180"/>
      <c r="QGT43" s="180"/>
      <c r="QGU43" s="180"/>
      <c r="QGV43" s="180"/>
      <c r="QGW43" s="180"/>
      <c r="QGX43" s="180"/>
      <c r="QGY43" s="180"/>
      <c r="QGZ43" s="180"/>
      <c r="QHA43" s="180"/>
      <c r="QHB43" s="180"/>
      <c r="QHC43" s="180"/>
      <c r="QHD43" s="180"/>
      <c r="QHE43" s="180"/>
      <c r="QHF43" s="180"/>
      <c r="QHG43" s="180"/>
      <c r="QHH43" s="180"/>
      <c r="QHI43" s="180"/>
      <c r="QHJ43" s="180"/>
      <c r="QHK43" s="180"/>
      <c r="QHL43" s="180"/>
      <c r="QHM43" s="180"/>
      <c r="QHN43" s="180"/>
      <c r="QHO43" s="180"/>
      <c r="QHP43" s="180"/>
      <c r="QHQ43" s="180"/>
      <c r="QHR43" s="180"/>
      <c r="QHS43" s="180"/>
      <c r="QHT43" s="180"/>
      <c r="QHU43" s="180"/>
      <c r="QHV43" s="180"/>
      <c r="QHW43" s="180"/>
      <c r="QHX43" s="180"/>
      <c r="QHY43" s="180"/>
      <c r="QHZ43" s="180"/>
      <c r="QIA43" s="180"/>
      <c r="QIB43" s="180"/>
      <c r="QIC43" s="180"/>
      <c r="QID43" s="180"/>
      <c r="QIE43" s="180"/>
      <c r="QIF43" s="180"/>
      <c r="QIG43" s="180"/>
      <c r="QIH43" s="180"/>
      <c r="QII43" s="180"/>
      <c r="QIJ43" s="180"/>
      <c r="QIK43" s="180"/>
      <c r="QIL43" s="180"/>
      <c r="QIM43" s="180"/>
      <c r="QIN43" s="180"/>
      <c r="QIO43" s="180"/>
      <c r="QIP43" s="180"/>
      <c r="QIQ43" s="180"/>
      <c r="QIR43" s="180"/>
      <c r="QIS43" s="180"/>
      <c r="QIT43" s="180"/>
      <c r="QIU43" s="180"/>
      <c r="QIV43" s="180"/>
      <c r="QIW43" s="180"/>
      <c r="QIX43" s="180"/>
      <c r="QIY43" s="180"/>
      <c r="QIZ43" s="180"/>
      <c r="QJA43" s="180"/>
      <c r="QJB43" s="180"/>
      <c r="QJC43" s="180"/>
      <c r="QJD43" s="180"/>
      <c r="QJE43" s="180"/>
      <c r="QJF43" s="180"/>
      <c r="QJG43" s="180"/>
      <c r="QJH43" s="180"/>
      <c r="QJI43" s="180"/>
      <c r="QJJ43" s="180"/>
      <c r="QJK43" s="180"/>
      <c r="QJL43" s="180"/>
      <c r="QJM43" s="180"/>
      <c r="QJN43" s="180"/>
      <c r="QJO43" s="180"/>
      <c r="QJP43" s="180"/>
      <c r="QJQ43" s="180"/>
      <c r="QJR43" s="180"/>
      <c r="QJS43" s="180"/>
      <c r="QJT43" s="180"/>
      <c r="QJU43" s="180"/>
      <c r="QJV43" s="180"/>
      <c r="QJW43" s="180"/>
      <c r="QJX43" s="180"/>
      <c r="QJY43" s="180"/>
      <c r="QJZ43" s="180"/>
      <c r="QKA43" s="180"/>
      <c r="QKB43" s="180"/>
      <c r="QKC43" s="180"/>
      <c r="QKD43" s="180"/>
      <c r="QKE43" s="180"/>
      <c r="QKF43" s="180"/>
      <c r="QKG43" s="180"/>
      <c r="QKH43" s="180"/>
      <c r="QKI43" s="180"/>
      <c r="QKJ43" s="180"/>
      <c r="QKK43" s="180"/>
      <c r="QKL43" s="180"/>
      <c r="QKM43" s="180"/>
      <c r="QKN43" s="180"/>
      <c r="QKO43" s="180"/>
      <c r="QKP43" s="180"/>
      <c r="QKQ43" s="180"/>
      <c r="QKR43" s="180"/>
      <c r="QKS43" s="180"/>
      <c r="QKT43" s="180"/>
      <c r="QKU43" s="180"/>
      <c r="QKV43" s="180"/>
      <c r="QKW43" s="180"/>
      <c r="QKX43" s="180"/>
      <c r="QKY43" s="180"/>
      <c r="QKZ43" s="180"/>
      <c r="QLA43" s="180"/>
      <c r="QLB43" s="180"/>
      <c r="QLC43" s="180"/>
      <c r="QLD43" s="180"/>
      <c r="QLE43" s="180"/>
      <c r="QLF43" s="180"/>
      <c r="QLG43" s="180"/>
      <c r="QLH43" s="180"/>
      <c r="QLI43" s="180"/>
      <c r="QLJ43" s="180"/>
      <c r="QLK43" s="180"/>
      <c r="QLL43" s="180"/>
      <c r="QLM43" s="180"/>
      <c r="QLN43" s="180"/>
      <c r="QLO43" s="180"/>
      <c r="QLP43" s="180"/>
      <c r="QLQ43" s="180"/>
      <c r="QLR43" s="180"/>
      <c r="QLS43" s="180"/>
      <c r="QLT43" s="180"/>
      <c r="QLU43" s="180"/>
      <c r="QLV43" s="180"/>
      <c r="QLW43" s="180"/>
      <c r="QLX43" s="180"/>
      <c r="QLY43" s="180"/>
      <c r="QLZ43" s="180"/>
      <c r="QMA43" s="180"/>
      <c r="QMB43" s="180"/>
      <c r="QMC43" s="180"/>
      <c r="QMD43" s="180"/>
      <c r="QME43" s="180"/>
      <c r="QMF43" s="180"/>
      <c r="QMG43" s="180"/>
      <c r="QMH43" s="180"/>
      <c r="QMI43" s="180"/>
      <c r="QMJ43" s="180"/>
      <c r="QMK43" s="180"/>
      <c r="QML43" s="180"/>
      <c r="QMM43" s="180"/>
      <c r="QMN43" s="180"/>
      <c r="QMO43" s="180"/>
      <c r="QMP43" s="180"/>
      <c r="QMQ43" s="180"/>
      <c r="QMR43" s="180"/>
      <c r="QMS43" s="180"/>
      <c r="QMT43" s="180"/>
      <c r="QMU43" s="180"/>
      <c r="QMV43" s="180"/>
      <c r="QMW43" s="180"/>
      <c r="QMX43" s="180"/>
      <c r="QMY43" s="180"/>
      <c r="QMZ43" s="180"/>
      <c r="QNA43" s="180"/>
      <c r="QNB43" s="180"/>
      <c r="QNC43" s="180"/>
      <c r="QND43" s="180"/>
      <c r="QNE43" s="180"/>
      <c r="QNF43" s="180"/>
      <c r="QNG43" s="180"/>
      <c r="QNH43" s="180"/>
      <c r="QNI43" s="180"/>
      <c r="QNJ43" s="180"/>
      <c r="QNK43" s="180"/>
      <c r="QNL43" s="180"/>
      <c r="QNM43" s="180"/>
      <c r="QNN43" s="180"/>
      <c r="QNO43" s="180"/>
      <c r="QNP43" s="180"/>
      <c r="QNQ43" s="180"/>
      <c r="QNR43" s="180"/>
      <c r="QNS43" s="180"/>
      <c r="QNT43" s="180"/>
      <c r="QNU43" s="180"/>
      <c r="QNV43" s="180"/>
      <c r="QNW43" s="180"/>
      <c r="QNX43" s="180"/>
      <c r="QNY43" s="180"/>
      <c r="QNZ43" s="180"/>
      <c r="QOA43" s="180"/>
      <c r="QOB43" s="180"/>
      <c r="QOC43" s="180"/>
      <c r="QOD43" s="180"/>
      <c r="QOE43" s="180"/>
      <c r="QOF43" s="180"/>
      <c r="QOG43" s="180"/>
      <c r="QOH43" s="180"/>
      <c r="QOI43" s="180"/>
      <c r="QOJ43" s="180"/>
      <c r="QOK43" s="180"/>
      <c r="QOL43" s="180"/>
      <c r="QOM43" s="180"/>
      <c r="QON43" s="180"/>
      <c r="QOO43" s="180"/>
      <c r="QOP43" s="180"/>
      <c r="QOQ43" s="180"/>
      <c r="QOR43" s="180"/>
      <c r="QOS43" s="180"/>
      <c r="QOT43" s="180"/>
      <c r="QOU43" s="180"/>
      <c r="QOV43" s="180"/>
      <c r="QOW43" s="180"/>
      <c r="QOX43" s="180"/>
      <c r="QOY43" s="180"/>
      <c r="QOZ43" s="180"/>
      <c r="QPA43" s="180"/>
      <c r="QPB43" s="180"/>
      <c r="QPC43" s="180"/>
      <c r="QPD43" s="180"/>
      <c r="QPE43" s="180"/>
      <c r="QPF43" s="180"/>
      <c r="QPG43" s="180"/>
      <c r="QPH43" s="180"/>
      <c r="QPI43" s="180"/>
      <c r="QPJ43" s="180"/>
      <c r="QPK43" s="180"/>
      <c r="QPL43" s="180"/>
      <c r="QPM43" s="180"/>
      <c r="QPN43" s="180"/>
      <c r="QPO43" s="180"/>
      <c r="QPP43" s="180"/>
      <c r="QPQ43" s="180"/>
      <c r="QPR43" s="180"/>
      <c r="QPS43" s="180"/>
      <c r="QPT43" s="180"/>
      <c r="QPU43" s="180"/>
      <c r="QPV43" s="180"/>
      <c r="QPW43" s="180"/>
      <c r="QPX43" s="180"/>
      <c r="QPY43" s="180"/>
      <c r="QPZ43" s="180"/>
      <c r="QQA43" s="180"/>
      <c r="QQB43" s="180"/>
      <c r="QQC43" s="180"/>
      <c r="QQD43" s="180"/>
      <c r="QQE43" s="180"/>
      <c r="QQF43" s="180"/>
      <c r="QQG43" s="180"/>
      <c r="QQH43" s="180"/>
      <c r="QQI43" s="180"/>
      <c r="QQJ43" s="180"/>
      <c r="QQK43" s="180"/>
      <c r="QQL43" s="180"/>
      <c r="QQM43" s="180"/>
      <c r="QQN43" s="180"/>
      <c r="QQO43" s="180"/>
      <c r="QQP43" s="180"/>
      <c r="QQQ43" s="180"/>
      <c r="QQR43" s="180"/>
      <c r="QQS43" s="180"/>
      <c r="QQT43" s="180"/>
      <c r="QQU43" s="180"/>
      <c r="QQV43" s="180"/>
      <c r="QQW43" s="180"/>
      <c r="QQX43" s="180"/>
      <c r="QQY43" s="180"/>
      <c r="QQZ43" s="180"/>
      <c r="QRA43" s="180"/>
      <c r="QRB43" s="180"/>
      <c r="QRC43" s="180"/>
      <c r="QRD43" s="180"/>
      <c r="QRE43" s="180"/>
      <c r="QRF43" s="180"/>
      <c r="QRG43" s="180"/>
      <c r="QRH43" s="180"/>
      <c r="QRI43" s="180"/>
      <c r="QRJ43" s="180"/>
      <c r="QRK43" s="180"/>
      <c r="QRL43" s="180"/>
      <c r="QRM43" s="180"/>
      <c r="QRN43" s="180"/>
      <c r="QRO43" s="180"/>
      <c r="QRP43" s="180"/>
      <c r="QRQ43" s="180"/>
      <c r="QRR43" s="180"/>
      <c r="QRS43" s="180"/>
      <c r="QRT43" s="180"/>
      <c r="QRU43" s="180"/>
      <c r="QRV43" s="180"/>
      <c r="QRW43" s="180"/>
      <c r="QRX43" s="180"/>
      <c r="QRY43" s="180"/>
      <c r="QRZ43" s="180"/>
      <c r="QSA43" s="180"/>
      <c r="QSB43" s="180"/>
      <c r="QSC43" s="180"/>
      <c r="QSD43" s="180"/>
      <c r="QSE43" s="180"/>
      <c r="QSF43" s="180"/>
      <c r="QSG43" s="180"/>
      <c r="QSH43" s="180"/>
      <c r="QSI43" s="180"/>
      <c r="QSJ43" s="180"/>
      <c r="QSK43" s="180"/>
      <c r="QSL43" s="180"/>
      <c r="QSM43" s="180"/>
      <c r="QSN43" s="180"/>
      <c r="QSO43" s="180"/>
      <c r="QSP43" s="180"/>
      <c r="QSQ43" s="180"/>
      <c r="QSR43" s="180"/>
      <c r="QSS43" s="180"/>
      <c r="QST43" s="180"/>
      <c r="QSU43" s="180"/>
      <c r="QSV43" s="180"/>
      <c r="QSW43" s="180"/>
      <c r="QSX43" s="180"/>
      <c r="QSY43" s="180"/>
      <c r="QSZ43" s="180"/>
      <c r="QTA43" s="180"/>
      <c r="QTB43" s="180"/>
      <c r="QTC43" s="180"/>
      <c r="QTD43" s="180"/>
      <c r="QTE43" s="180"/>
      <c r="QTF43" s="180"/>
      <c r="QTG43" s="180"/>
      <c r="QTH43" s="180"/>
      <c r="QTI43" s="180"/>
      <c r="QTJ43" s="180"/>
      <c r="QTK43" s="180"/>
      <c r="QTL43" s="180"/>
      <c r="QTM43" s="180"/>
      <c r="QTN43" s="180"/>
      <c r="QTO43" s="180"/>
      <c r="QTP43" s="180"/>
      <c r="QTQ43" s="180"/>
      <c r="QTR43" s="180"/>
      <c r="QTS43" s="180"/>
      <c r="QTT43" s="180"/>
      <c r="QTU43" s="180"/>
      <c r="QTV43" s="180"/>
      <c r="QTW43" s="180"/>
      <c r="QTX43" s="180"/>
      <c r="QTY43" s="180"/>
      <c r="QTZ43" s="180"/>
      <c r="QUA43" s="180"/>
      <c r="QUB43" s="180"/>
      <c r="QUC43" s="180"/>
      <c r="QUD43" s="180"/>
      <c r="QUE43" s="180"/>
      <c r="QUF43" s="180"/>
      <c r="QUG43" s="180"/>
      <c r="QUH43" s="180"/>
      <c r="QUI43" s="180"/>
      <c r="QUJ43" s="180"/>
      <c r="QUK43" s="180"/>
      <c r="QUL43" s="180"/>
      <c r="QUM43" s="180"/>
      <c r="QUN43" s="180"/>
      <c r="QUO43" s="180"/>
      <c r="QUP43" s="180"/>
      <c r="QUQ43" s="180"/>
      <c r="QUR43" s="180"/>
      <c r="QUS43" s="180"/>
      <c r="QUT43" s="180"/>
      <c r="QUU43" s="180"/>
      <c r="QUV43" s="180"/>
      <c r="QUW43" s="180"/>
      <c r="QUX43" s="180"/>
      <c r="QUY43" s="180"/>
      <c r="QUZ43" s="180"/>
      <c r="QVA43" s="180"/>
      <c r="QVB43" s="180"/>
      <c r="QVC43" s="180"/>
      <c r="QVD43" s="180"/>
      <c r="QVE43" s="180"/>
      <c r="QVF43" s="180"/>
      <c r="QVG43" s="180"/>
      <c r="QVH43" s="180"/>
      <c r="QVI43" s="180"/>
      <c r="QVJ43" s="180"/>
      <c r="QVK43" s="180"/>
      <c r="QVL43" s="180"/>
      <c r="QVM43" s="180"/>
      <c r="QVN43" s="180"/>
      <c r="QVO43" s="180"/>
      <c r="QVP43" s="180"/>
      <c r="QVQ43" s="180"/>
      <c r="QVR43" s="180"/>
      <c r="QVS43" s="180"/>
      <c r="QVT43" s="180"/>
      <c r="QVU43" s="180"/>
      <c r="QVV43" s="180"/>
      <c r="QVW43" s="180"/>
      <c r="QVX43" s="180"/>
      <c r="QVY43" s="180"/>
      <c r="QVZ43" s="180"/>
      <c r="QWA43" s="180"/>
      <c r="QWB43" s="180"/>
      <c r="QWC43" s="180"/>
      <c r="QWD43" s="180"/>
      <c r="QWE43" s="180"/>
      <c r="QWF43" s="180"/>
      <c r="QWG43" s="180"/>
      <c r="QWH43" s="180"/>
      <c r="QWI43" s="180"/>
      <c r="QWJ43" s="180"/>
      <c r="QWK43" s="180"/>
      <c r="QWL43" s="180"/>
      <c r="QWM43" s="180"/>
      <c r="QWN43" s="180"/>
      <c r="QWO43" s="180"/>
      <c r="QWP43" s="180"/>
      <c r="QWQ43" s="180"/>
      <c r="QWR43" s="180"/>
      <c r="QWS43" s="180"/>
      <c r="QWT43" s="180"/>
      <c r="QWU43" s="180"/>
      <c r="QWV43" s="180"/>
      <c r="QWW43" s="180"/>
      <c r="QWX43" s="180"/>
      <c r="QWY43" s="180"/>
      <c r="QWZ43" s="180"/>
      <c r="QXA43" s="180"/>
      <c r="QXB43" s="180"/>
      <c r="QXC43" s="180"/>
      <c r="QXD43" s="180"/>
      <c r="QXE43" s="180"/>
      <c r="QXF43" s="180"/>
      <c r="QXG43" s="180"/>
      <c r="QXH43" s="180"/>
      <c r="QXI43" s="180"/>
      <c r="QXJ43" s="180"/>
      <c r="QXK43" s="180"/>
      <c r="QXL43" s="180"/>
      <c r="QXM43" s="180"/>
      <c r="QXN43" s="180"/>
      <c r="QXO43" s="180"/>
      <c r="QXP43" s="180"/>
      <c r="QXQ43" s="180"/>
      <c r="QXR43" s="180"/>
      <c r="QXS43" s="180"/>
      <c r="QXT43" s="180"/>
      <c r="QXU43" s="180"/>
      <c r="QXV43" s="180"/>
      <c r="QXW43" s="180"/>
      <c r="QXX43" s="180"/>
      <c r="QXY43" s="180"/>
      <c r="QXZ43" s="180"/>
      <c r="QYA43" s="180"/>
      <c r="QYB43" s="180"/>
      <c r="QYC43" s="180"/>
      <c r="QYD43" s="180"/>
      <c r="QYE43" s="180"/>
      <c r="QYF43" s="180"/>
      <c r="QYG43" s="180"/>
      <c r="QYH43" s="180"/>
      <c r="QYI43" s="180"/>
      <c r="QYJ43" s="180"/>
      <c r="QYK43" s="180"/>
      <c r="QYL43" s="180"/>
      <c r="QYM43" s="180"/>
      <c r="QYN43" s="180"/>
      <c r="QYO43" s="180"/>
      <c r="QYP43" s="180"/>
      <c r="QYQ43" s="180"/>
      <c r="QYR43" s="180"/>
      <c r="QYS43" s="180"/>
      <c r="QYT43" s="180"/>
      <c r="QYU43" s="180"/>
      <c r="QYV43" s="180"/>
      <c r="QYW43" s="180"/>
      <c r="QYX43" s="180"/>
      <c r="QYY43" s="180"/>
      <c r="QYZ43" s="180"/>
      <c r="QZA43" s="180"/>
      <c r="QZB43" s="180"/>
      <c r="QZC43" s="180"/>
      <c r="QZD43" s="180"/>
      <c r="QZE43" s="180"/>
      <c r="QZF43" s="180"/>
      <c r="QZG43" s="180"/>
      <c r="QZH43" s="180"/>
      <c r="QZI43" s="180"/>
      <c r="QZJ43" s="180"/>
      <c r="QZK43" s="180"/>
      <c r="QZL43" s="180"/>
      <c r="QZM43" s="180"/>
      <c r="QZN43" s="180"/>
      <c r="QZO43" s="180"/>
      <c r="QZP43" s="180"/>
      <c r="QZQ43" s="180"/>
      <c r="QZR43" s="180"/>
      <c r="QZS43" s="180"/>
      <c r="QZT43" s="180"/>
      <c r="QZU43" s="180"/>
      <c r="QZV43" s="180"/>
      <c r="QZW43" s="180"/>
      <c r="QZX43" s="180"/>
      <c r="QZY43" s="180"/>
      <c r="QZZ43" s="180"/>
      <c r="RAA43" s="180"/>
      <c r="RAB43" s="180"/>
      <c r="RAC43" s="180"/>
      <c r="RAD43" s="180"/>
      <c r="RAE43" s="180"/>
      <c r="RAF43" s="180"/>
      <c r="RAG43" s="180"/>
      <c r="RAH43" s="180"/>
      <c r="RAI43" s="180"/>
      <c r="RAJ43" s="180"/>
      <c r="RAK43" s="180"/>
      <c r="RAL43" s="180"/>
      <c r="RAM43" s="180"/>
      <c r="RAN43" s="180"/>
      <c r="RAO43" s="180"/>
      <c r="RAP43" s="180"/>
      <c r="RAQ43" s="180"/>
      <c r="RAR43" s="180"/>
      <c r="RAS43" s="180"/>
      <c r="RAT43" s="180"/>
      <c r="RAU43" s="180"/>
      <c r="RAV43" s="180"/>
      <c r="RAW43" s="180"/>
      <c r="RAX43" s="180"/>
      <c r="RAY43" s="180"/>
      <c r="RAZ43" s="180"/>
      <c r="RBA43" s="180"/>
      <c r="RBB43" s="180"/>
      <c r="RBC43" s="180"/>
      <c r="RBD43" s="180"/>
      <c r="RBE43" s="180"/>
      <c r="RBF43" s="180"/>
      <c r="RBG43" s="180"/>
      <c r="RBH43" s="180"/>
      <c r="RBI43" s="180"/>
      <c r="RBJ43" s="180"/>
      <c r="RBK43" s="180"/>
      <c r="RBL43" s="180"/>
      <c r="RBM43" s="180"/>
      <c r="RBN43" s="180"/>
      <c r="RBO43" s="180"/>
      <c r="RBP43" s="180"/>
      <c r="RBQ43" s="180"/>
      <c r="RBR43" s="180"/>
      <c r="RBS43" s="180"/>
      <c r="RBT43" s="180"/>
      <c r="RBU43" s="180"/>
      <c r="RBV43" s="180"/>
      <c r="RBW43" s="180"/>
      <c r="RBX43" s="180"/>
      <c r="RBY43" s="180"/>
      <c r="RBZ43" s="180"/>
      <c r="RCA43" s="180"/>
      <c r="RCB43" s="180"/>
      <c r="RCC43" s="180"/>
      <c r="RCD43" s="180"/>
      <c r="RCE43" s="180"/>
      <c r="RCF43" s="180"/>
      <c r="RCG43" s="180"/>
      <c r="RCH43" s="180"/>
      <c r="RCI43" s="180"/>
      <c r="RCJ43" s="180"/>
      <c r="RCK43" s="180"/>
      <c r="RCL43" s="180"/>
      <c r="RCM43" s="180"/>
      <c r="RCN43" s="180"/>
      <c r="RCO43" s="180"/>
      <c r="RCP43" s="180"/>
      <c r="RCQ43" s="180"/>
      <c r="RCR43" s="180"/>
      <c r="RCS43" s="180"/>
      <c r="RCT43" s="180"/>
      <c r="RCU43" s="180"/>
      <c r="RCV43" s="180"/>
      <c r="RCW43" s="180"/>
      <c r="RCX43" s="180"/>
      <c r="RCY43" s="180"/>
      <c r="RCZ43" s="180"/>
      <c r="RDA43" s="180"/>
      <c r="RDB43" s="180"/>
      <c r="RDC43" s="180"/>
      <c r="RDD43" s="180"/>
      <c r="RDE43" s="180"/>
      <c r="RDF43" s="180"/>
      <c r="RDG43" s="180"/>
      <c r="RDH43" s="180"/>
      <c r="RDI43" s="180"/>
      <c r="RDJ43" s="180"/>
      <c r="RDK43" s="180"/>
      <c r="RDL43" s="180"/>
      <c r="RDM43" s="180"/>
      <c r="RDN43" s="180"/>
      <c r="RDO43" s="180"/>
      <c r="RDP43" s="180"/>
      <c r="RDQ43" s="180"/>
      <c r="RDR43" s="180"/>
      <c r="RDS43" s="180"/>
      <c r="RDT43" s="180"/>
      <c r="RDU43" s="180"/>
      <c r="RDV43" s="180"/>
      <c r="RDW43" s="180"/>
      <c r="RDX43" s="180"/>
      <c r="RDY43" s="180"/>
      <c r="RDZ43" s="180"/>
      <c r="REA43" s="180"/>
      <c r="REB43" s="180"/>
      <c r="REC43" s="180"/>
      <c r="RED43" s="180"/>
      <c r="REE43" s="180"/>
      <c r="REF43" s="180"/>
      <c r="REG43" s="180"/>
      <c r="REH43" s="180"/>
      <c r="REI43" s="180"/>
      <c r="REJ43" s="180"/>
      <c r="REK43" s="180"/>
      <c r="REL43" s="180"/>
      <c r="REM43" s="180"/>
      <c r="REN43" s="180"/>
      <c r="REO43" s="180"/>
      <c r="REP43" s="180"/>
      <c r="REQ43" s="180"/>
      <c r="RER43" s="180"/>
      <c r="RES43" s="180"/>
      <c r="RET43" s="180"/>
      <c r="REU43" s="180"/>
      <c r="REV43" s="180"/>
      <c r="REW43" s="180"/>
      <c r="REX43" s="180"/>
      <c r="REY43" s="180"/>
      <c r="REZ43" s="180"/>
      <c r="RFA43" s="180"/>
      <c r="RFB43" s="180"/>
      <c r="RFC43" s="180"/>
      <c r="RFD43" s="180"/>
      <c r="RFE43" s="180"/>
      <c r="RFF43" s="180"/>
      <c r="RFG43" s="180"/>
      <c r="RFH43" s="180"/>
      <c r="RFI43" s="180"/>
      <c r="RFJ43" s="180"/>
      <c r="RFK43" s="180"/>
      <c r="RFL43" s="180"/>
      <c r="RFM43" s="180"/>
      <c r="RFN43" s="180"/>
      <c r="RFO43" s="180"/>
      <c r="RFP43" s="180"/>
      <c r="RFQ43" s="180"/>
      <c r="RFR43" s="180"/>
      <c r="RFS43" s="180"/>
      <c r="RFT43" s="180"/>
      <c r="RFU43" s="180"/>
      <c r="RFV43" s="180"/>
      <c r="RFW43" s="180"/>
      <c r="RFX43" s="180"/>
      <c r="RFY43" s="180"/>
      <c r="RFZ43" s="180"/>
      <c r="RGA43" s="180"/>
      <c r="RGB43" s="180"/>
      <c r="RGC43" s="180"/>
      <c r="RGD43" s="180"/>
      <c r="RGE43" s="180"/>
      <c r="RGF43" s="180"/>
      <c r="RGG43" s="180"/>
      <c r="RGH43" s="180"/>
      <c r="RGI43" s="180"/>
      <c r="RGJ43" s="180"/>
      <c r="RGK43" s="180"/>
      <c r="RGL43" s="180"/>
      <c r="RGM43" s="180"/>
      <c r="RGN43" s="180"/>
      <c r="RGO43" s="180"/>
      <c r="RGP43" s="180"/>
      <c r="RGQ43" s="180"/>
      <c r="RGR43" s="180"/>
      <c r="RGS43" s="180"/>
      <c r="RGT43" s="180"/>
      <c r="RGU43" s="180"/>
      <c r="RGV43" s="180"/>
      <c r="RGW43" s="180"/>
      <c r="RGX43" s="180"/>
      <c r="RGY43" s="180"/>
      <c r="RGZ43" s="180"/>
      <c r="RHA43" s="180"/>
      <c r="RHB43" s="180"/>
      <c r="RHC43" s="180"/>
      <c r="RHD43" s="180"/>
      <c r="RHE43" s="180"/>
      <c r="RHF43" s="180"/>
      <c r="RHG43" s="180"/>
      <c r="RHH43" s="180"/>
      <c r="RHI43" s="180"/>
      <c r="RHJ43" s="180"/>
      <c r="RHK43" s="180"/>
      <c r="RHL43" s="180"/>
      <c r="RHM43" s="180"/>
      <c r="RHN43" s="180"/>
      <c r="RHO43" s="180"/>
      <c r="RHP43" s="180"/>
      <c r="RHQ43" s="180"/>
      <c r="RHR43" s="180"/>
      <c r="RHS43" s="180"/>
      <c r="RHT43" s="180"/>
      <c r="RHU43" s="180"/>
      <c r="RHV43" s="180"/>
      <c r="RHW43" s="180"/>
      <c r="RHX43" s="180"/>
      <c r="RHY43" s="180"/>
      <c r="RHZ43" s="180"/>
      <c r="RIA43" s="180"/>
      <c r="RIB43" s="180"/>
      <c r="RIC43" s="180"/>
      <c r="RID43" s="180"/>
      <c r="RIE43" s="180"/>
      <c r="RIF43" s="180"/>
      <c r="RIG43" s="180"/>
      <c r="RIH43" s="180"/>
      <c r="RII43" s="180"/>
      <c r="RIJ43" s="180"/>
      <c r="RIK43" s="180"/>
      <c r="RIL43" s="180"/>
      <c r="RIM43" s="180"/>
      <c r="RIN43" s="180"/>
      <c r="RIO43" s="180"/>
      <c r="RIP43" s="180"/>
      <c r="RIQ43" s="180"/>
      <c r="RIR43" s="180"/>
      <c r="RIS43" s="180"/>
      <c r="RIT43" s="180"/>
      <c r="RIU43" s="180"/>
      <c r="RIV43" s="180"/>
      <c r="RIW43" s="180"/>
      <c r="RIX43" s="180"/>
      <c r="RIY43" s="180"/>
      <c r="RIZ43" s="180"/>
      <c r="RJA43" s="180"/>
      <c r="RJB43" s="180"/>
      <c r="RJC43" s="180"/>
      <c r="RJD43" s="180"/>
      <c r="RJE43" s="180"/>
      <c r="RJF43" s="180"/>
      <c r="RJG43" s="180"/>
      <c r="RJH43" s="180"/>
      <c r="RJI43" s="180"/>
      <c r="RJJ43" s="180"/>
      <c r="RJK43" s="180"/>
      <c r="RJL43" s="180"/>
      <c r="RJM43" s="180"/>
      <c r="RJN43" s="180"/>
      <c r="RJO43" s="180"/>
      <c r="RJP43" s="180"/>
      <c r="RJQ43" s="180"/>
      <c r="RJR43" s="180"/>
      <c r="RJS43" s="180"/>
      <c r="RJT43" s="180"/>
      <c r="RJU43" s="180"/>
      <c r="RJV43" s="180"/>
      <c r="RJW43" s="180"/>
      <c r="RJX43" s="180"/>
      <c r="RJY43" s="180"/>
      <c r="RJZ43" s="180"/>
      <c r="RKA43" s="180"/>
      <c r="RKB43" s="180"/>
      <c r="RKC43" s="180"/>
      <c r="RKD43" s="180"/>
      <c r="RKE43" s="180"/>
      <c r="RKF43" s="180"/>
      <c r="RKG43" s="180"/>
      <c r="RKH43" s="180"/>
      <c r="RKI43" s="180"/>
      <c r="RKJ43" s="180"/>
      <c r="RKK43" s="180"/>
      <c r="RKL43" s="180"/>
      <c r="RKM43" s="180"/>
      <c r="RKN43" s="180"/>
      <c r="RKO43" s="180"/>
      <c r="RKP43" s="180"/>
      <c r="RKQ43" s="180"/>
      <c r="RKR43" s="180"/>
      <c r="RKS43" s="180"/>
      <c r="RKT43" s="180"/>
      <c r="RKU43" s="180"/>
      <c r="RKV43" s="180"/>
      <c r="RKW43" s="180"/>
      <c r="RKX43" s="180"/>
      <c r="RKY43" s="180"/>
      <c r="RKZ43" s="180"/>
      <c r="RLA43" s="180"/>
      <c r="RLB43" s="180"/>
      <c r="RLC43" s="180"/>
      <c r="RLD43" s="180"/>
      <c r="RLE43" s="180"/>
      <c r="RLF43" s="180"/>
      <c r="RLG43" s="180"/>
      <c r="RLH43" s="180"/>
      <c r="RLI43" s="180"/>
      <c r="RLJ43" s="180"/>
      <c r="RLK43" s="180"/>
      <c r="RLL43" s="180"/>
      <c r="RLM43" s="180"/>
      <c r="RLN43" s="180"/>
      <c r="RLO43" s="180"/>
      <c r="RLP43" s="180"/>
      <c r="RLQ43" s="180"/>
      <c r="RLR43" s="180"/>
      <c r="RLS43" s="180"/>
      <c r="RLT43" s="180"/>
      <c r="RLU43" s="180"/>
      <c r="RLV43" s="180"/>
      <c r="RLW43" s="180"/>
      <c r="RLX43" s="180"/>
      <c r="RLY43" s="180"/>
      <c r="RLZ43" s="180"/>
      <c r="RMA43" s="180"/>
      <c r="RMB43" s="180"/>
      <c r="RMC43" s="180"/>
      <c r="RMD43" s="180"/>
      <c r="RME43" s="180"/>
      <c r="RMF43" s="180"/>
      <c r="RMG43" s="180"/>
      <c r="RMH43" s="180"/>
      <c r="RMI43" s="180"/>
      <c r="RMJ43" s="180"/>
      <c r="RMK43" s="180"/>
      <c r="RML43" s="180"/>
      <c r="RMM43" s="180"/>
      <c r="RMN43" s="180"/>
      <c r="RMO43" s="180"/>
      <c r="RMP43" s="180"/>
      <c r="RMQ43" s="180"/>
      <c r="RMR43" s="180"/>
      <c r="RMS43" s="180"/>
      <c r="RMT43" s="180"/>
      <c r="RMU43" s="180"/>
      <c r="RMV43" s="180"/>
      <c r="RMW43" s="180"/>
      <c r="RMX43" s="180"/>
      <c r="RMY43" s="180"/>
      <c r="RMZ43" s="180"/>
      <c r="RNA43" s="180"/>
      <c r="RNB43" s="180"/>
      <c r="RNC43" s="180"/>
      <c r="RND43" s="180"/>
      <c r="RNE43" s="180"/>
      <c r="RNF43" s="180"/>
      <c r="RNG43" s="180"/>
      <c r="RNH43" s="180"/>
      <c r="RNI43" s="180"/>
      <c r="RNJ43" s="180"/>
      <c r="RNK43" s="180"/>
      <c r="RNL43" s="180"/>
      <c r="RNM43" s="180"/>
      <c r="RNN43" s="180"/>
      <c r="RNO43" s="180"/>
      <c r="RNP43" s="180"/>
      <c r="RNQ43" s="180"/>
      <c r="RNR43" s="180"/>
      <c r="RNS43" s="180"/>
      <c r="RNT43" s="180"/>
      <c r="RNU43" s="180"/>
      <c r="RNV43" s="180"/>
      <c r="RNW43" s="180"/>
      <c r="RNX43" s="180"/>
      <c r="RNY43" s="180"/>
      <c r="RNZ43" s="180"/>
      <c r="ROA43" s="180"/>
      <c r="ROB43" s="180"/>
      <c r="ROC43" s="180"/>
      <c r="ROD43" s="180"/>
      <c r="ROE43" s="180"/>
      <c r="ROF43" s="180"/>
      <c r="ROG43" s="180"/>
      <c r="ROH43" s="180"/>
      <c r="ROI43" s="180"/>
      <c r="ROJ43" s="180"/>
      <c r="ROK43" s="180"/>
      <c r="ROL43" s="180"/>
      <c r="ROM43" s="180"/>
      <c r="RON43" s="180"/>
      <c r="ROO43" s="180"/>
      <c r="ROP43" s="180"/>
      <c r="ROQ43" s="180"/>
      <c r="ROR43" s="180"/>
      <c r="ROS43" s="180"/>
      <c r="ROT43" s="180"/>
      <c r="ROU43" s="180"/>
      <c r="ROV43" s="180"/>
      <c r="ROW43" s="180"/>
      <c r="ROX43" s="180"/>
      <c r="ROY43" s="180"/>
      <c r="ROZ43" s="180"/>
      <c r="RPA43" s="180"/>
      <c r="RPB43" s="180"/>
      <c r="RPC43" s="180"/>
      <c r="RPD43" s="180"/>
      <c r="RPE43" s="180"/>
      <c r="RPF43" s="180"/>
      <c r="RPG43" s="180"/>
      <c r="RPH43" s="180"/>
      <c r="RPI43" s="180"/>
      <c r="RPJ43" s="180"/>
      <c r="RPK43" s="180"/>
      <c r="RPL43" s="180"/>
      <c r="RPM43" s="180"/>
      <c r="RPN43" s="180"/>
      <c r="RPO43" s="180"/>
      <c r="RPP43" s="180"/>
      <c r="RPQ43" s="180"/>
      <c r="RPR43" s="180"/>
      <c r="RPS43" s="180"/>
      <c r="RPT43" s="180"/>
      <c r="RPU43" s="180"/>
      <c r="RPV43" s="180"/>
      <c r="RPW43" s="180"/>
      <c r="RPX43" s="180"/>
      <c r="RPY43" s="180"/>
      <c r="RPZ43" s="180"/>
      <c r="RQA43" s="180"/>
      <c r="RQB43" s="180"/>
      <c r="RQC43" s="180"/>
      <c r="RQD43" s="180"/>
      <c r="RQE43" s="180"/>
      <c r="RQF43" s="180"/>
      <c r="RQG43" s="180"/>
      <c r="RQH43" s="180"/>
      <c r="RQI43" s="180"/>
      <c r="RQJ43" s="180"/>
      <c r="RQK43" s="180"/>
      <c r="RQL43" s="180"/>
      <c r="RQM43" s="180"/>
      <c r="RQN43" s="180"/>
      <c r="RQO43" s="180"/>
      <c r="RQP43" s="180"/>
      <c r="RQQ43" s="180"/>
      <c r="RQR43" s="180"/>
      <c r="RQS43" s="180"/>
      <c r="RQT43" s="180"/>
      <c r="RQU43" s="180"/>
      <c r="RQV43" s="180"/>
      <c r="RQW43" s="180"/>
      <c r="RQX43" s="180"/>
      <c r="RQY43" s="180"/>
      <c r="RQZ43" s="180"/>
      <c r="RRA43" s="180"/>
      <c r="RRB43" s="180"/>
      <c r="RRC43" s="180"/>
      <c r="RRD43" s="180"/>
      <c r="RRE43" s="180"/>
      <c r="RRF43" s="180"/>
      <c r="RRG43" s="180"/>
      <c r="RRH43" s="180"/>
      <c r="RRI43" s="180"/>
      <c r="RRJ43" s="180"/>
      <c r="RRK43" s="180"/>
      <c r="RRL43" s="180"/>
      <c r="RRM43" s="180"/>
      <c r="RRN43" s="180"/>
      <c r="RRO43" s="180"/>
      <c r="RRP43" s="180"/>
      <c r="RRQ43" s="180"/>
      <c r="RRR43" s="180"/>
      <c r="RRS43" s="180"/>
      <c r="RRT43" s="180"/>
      <c r="RRU43" s="180"/>
      <c r="RRV43" s="180"/>
      <c r="RRW43" s="180"/>
      <c r="RRX43" s="180"/>
      <c r="RRY43" s="180"/>
      <c r="RRZ43" s="180"/>
      <c r="RSA43" s="180"/>
      <c r="RSB43" s="180"/>
      <c r="RSC43" s="180"/>
      <c r="RSD43" s="180"/>
      <c r="RSE43" s="180"/>
      <c r="RSF43" s="180"/>
      <c r="RSG43" s="180"/>
      <c r="RSH43" s="180"/>
      <c r="RSI43" s="180"/>
      <c r="RSJ43" s="180"/>
      <c r="RSK43" s="180"/>
      <c r="RSL43" s="180"/>
      <c r="RSM43" s="180"/>
      <c r="RSN43" s="180"/>
      <c r="RSO43" s="180"/>
      <c r="RSP43" s="180"/>
      <c r="RSQ43" s="180"/>
      <c r="RSR43" s="180"/>
      <c r="RSS43" s="180"/>
      <c r="RST43" s="180"/>
      <c r="RSU43" s="180"/>
      <c r="RSV43" s="180"/>
      <c r="RSW43" s="180"/>
      <c r="RSX43" s="180"/>
      <c r="RSY43" s="180"/>
      <c r="RSZ43" s="180"/>
      <c r="RTA43" s="180"/>
      <c r="RTB43" s="180"/>
      <c r="RTC43" s="180"/>
      <c r="RTD43" s="180"/>
      <c r="RTE43" s="180"/>
      <c r="RTF43" s="180"/>
      <c r="RTG43" s="180"/>
      <c r="RTH43" s="180"/>
      <c r="RTI43" s="180"/>
      <c r="RTJ43" s="180"/>
      <c r="RTK43" s="180"/>
      <c r="RTL43" s="180"/>
      <c r="RTM43" s="180"/>
      <c r="RTN43" s="180"/>
      <c r="RTO43" s="180"/>
      <c r="RTP43" s="180"/>
      <c r="RTQ43" s="180"/>
      <c r="RTR43" s="180"/>
      <c r="RTS43" s="180"/>
      <c r="RTT43" s="180"/>
      <c r="RTU43" s="180"/>
      <c r="RTV43" s="180"/>
      <c r="RTW43" s="180"/>
      <c r="RTX43" s="180"/>
      <c r="RTY43" s="180"/>
      <c r="RTZ43" s="180"/>
      <c r="RUA43" s="180"/>
      <c r="RUB43" s="180"/>
      <c r="RUC43" s="180"/>
      <c r="RUD43" s="180"/>
      <c r="RUE43" s="180"/>
      <c r="RUF43" s="180"/>
      <c r="RUG43" s="180"/>
      <c r="RUH43" s="180"/>
      <c r="RUI43" s="180"/>
      <c r="RUJ43" s="180"/>
      <c r="RUK43" s="180"/>
      <c r="RUL43" s="180"/>
      <c r="RUM43" s="180"/>
      <c r="RUN43" s="180"/>
      <c r="RUO43" s="180"/>
      <c r="RUP43" s="180"/>
      <c r="RUQ43" s="180"/>
      <c r="RUR43" s="180"/>
      <c r="RUS43" s="180"/>
      <c r="RUT43" s="180"/>
      <c r="RUU43" s="180"/>
      <c r="RUV43" s="180"/>
      <c r="RUW43" s="180"/>
      <c r="RUX43" s="180"/>
      <c r="RUY43" s="180"/>
      <c r="RUZ43" s="180"/>
      <c r="RVA43" s="180"/>
      <c r="RVB43" s="180"/>
      <c r="RVC43" s="180"/>
      <c r="RVD43" s="180"/>
      <c r="RVE43" s="180"/>
      <c r="RVF43" s="180"/>
      <c r="RVG43" s="180"/>
      <c r="RVH43" s="180"/>
      <c r="RVI43" s="180"/>
      <c r="RVJ43" s="180"/>
      <c r="RVK43" s="180"/>
      <c r="RVL43" s="180"/>
      <c r="RVM43" s="180"/>
      <c r="RVN43" s="180"/>
      <c r="RVO43" s="180"/>
      <c r="RVP43" s="180"/>
      <c r="RVQ43" s="180"/>
      <c r="RVR43" s="180"/>
      <c r="RVS43" s="180"/>
      <c r="RVT43" s="180"/>
      <c r="RVU43" s="180"/>
      <c r="RVV43" s="180"/>
      <c r="RVW43" s="180"/>
      <c r="RVX43" s="180"/>
      <c r="RVY43" s="180"/>
      <c r="RVZ43" s="180"/>
      <c r="RWA43" s="180"/>
      <c r="RWB43" s="180"/>
      <c r="RWC43" s="180"/>
      <c r="RWD43" s="180"/>
      <c r="RWE43" s="180"/>
      <c r="RWF43" s="180"/>
      <c r="RWG43" s="180"/>
      <c r="RWH43" s="180"/>
      <c r="RWI43" s="180"/>
      <c r="RWJ43" s="180"/>
      <c r="RWK43" s="180"/>
      <c r="RWL43" s="180"/>
      <c r="RWM43" s="180"/>
      <c r="RWN43" s="180"/>
      <c r="RWO43" s="180"/>
      <c r="RWP43" s="180"/>
      <c r="RWQ43" s="180"/>
      <c r="RWR43" s="180"/>
      <c r="RWS43" s="180"/>
      <c r="RWT43" s="180"/>
      <c r="RWU43" s="180"/>
      <c r="RWV43" s="180"/>
      <c r="RWW43" s="180"/>
      <c r="RWX43" s="180"/>
      <c r="RWY43" s="180"/>
      <c r="RWZ43" s="180"/>
      <c r="RXA43" s="180"/>
      <c r="RXB43" s="180"/>
      <c r="RXC43" s="180"/>
      <c r="RXD43" s="180"/>
      <c r="RXE43" s="180"/>
      <c r="RXF43" s="180"/>
      <c r="RXG43" s="180"/>
      <c r="RXH43" s="180"/>
      <c r="RXI43" s="180"/>
      <c r="RXJ43" s="180"/>
      <c r="RXK43" s="180"/>
      <c r="RXL43" s="180"/>
      <c r="RXM43" s="180"/>
      <c r="RXN43" s="180"/>
      <c r="RXO43" s="180"/>
      <c r="RXP43" s="180"/>
      <c r="RXQ43" s="180"/>
      <c r="RXR43" s="180"/>
      <c r="RXS43" s="180"/>
      <c r="RXT43" s="180"/>
      <c r="RXU43" s="180"/>
      <c r="RXV43" s="180"/>
      <c r="RXW43" s="180"/>
      <c r="RXX43" s="180"/>
      <c r="RXY43" s="180"/>
      <c r="RXZ43" s="180"/>
      <c r="RYA43" s="180"/>
      <c r="RYB43" s="180"/>
      <c r="RYC43" s="180"/>
      <c r="RYD43" s="180"/>
      <c r="RYE43" s="180"/>
      <c r="RYF43" s="180"/>
      <c r="RYG43" s="180"/>
      <c r="RYH43" s="180"/>
      <c r="RYI43" s="180"/>
      <c r="RYJ43" s="180"/>
      <c r="RYK43" s="180"/>
      <c r="RYL43" s="180"/>
      <c r="RYM43" s="180"/>
      <c r="RYN43" s="180"/>
      <c r="RYO43" s="180"/>
      <c r="RYP43" s="180"/>
      <c r="RYQ43" s="180"/>
      <c r="RYR43" s="180"/>
      <c r="RYS43" s="180"/>
      <c r="RYT43" s="180"/>
      <c r="RYU43" s="180"/>
      <c r="RYV43" s="180"/>
      <c r="RYW43" s="180"/>
      <c r="RYX43" s="180"/>
      <c r="RYY43" s="180"/>
      <c r="RYZ43" s="180"/>
      <c r="RZA43" s="180"/>
      <c r="RZB43" s="180"/>
      <c r="RZC43" s="180"/>
      <c r="RZD43" s="180"/>
      <c r="RZE43" s="180"/>
      <c r="RZF43" s="180"/>
      <c r="RZG43" s="180"/>
      <c r="RZH43" s="180"/>
      <c r="RZI43" s="180"/>
      <c r="RZJ43" s="180"/>
      <c r="RZK43" s="180"/>
      <c r="RZL43" s="180"/>
      <c r="RZM43" s="180"/>
      <c r="RZN43" s="180"/>
      <c r="RZO43" s="180"/>
      <c r="RZP43" s="180"/>
      <c r="RZQ43" s="180"/>
      <c r="RZR43" s="180"/>
      <c r="RZS43" s="180"/>
      <c r="RZT43" s="180"/>
      <c r="RZU43" s="180"/>
      <c r="RZV43" s="180"/>
      <c r="RZW43" s="180"/>
      <c r="RZX43" s="180"/>
      <c r="RZY43" s="180"/>
      <c r="RZZ43" s="180"/>
      <c r="SAA43" s="180"/>
      <c r="SAB43" s="180"/>
      <c r="SAC43" s="180"/>
      <c r="SAD43" s="180"/>
      <c r="SAE43" s="180"/>
      <c r="SAF43" s="180"/>
      <c r="SAG43" s="180"/>
      <c r="SAH43" s="180"/>
      <c r="SAI43" s="180"/>
      <c r="SAJ43" s="180"/>
      <c r="SAK43" s="180"/>
      <c r="SAL43" s="180"/>
      <c r="SAM43" s="180"/>
      <c r="SAN43" s="180"/>
      <c r="SAO43" s="180"/>
      <c r="SAP43" s="180"/>
      <c r="SAQ43" s="180"/>
      <c r="SAR43" s="180"/>
      <c r="SAS43" s="180"/>
      <c r="SAT43" s="180"/>
      <c r="SAU43" s="180"/>
      <c r="SAV43" s="180"/>
      <c r="SAW43" s="180"/>
      <c r="SAX43" s="180"/>
      <c r="SAY43" s="180"/>
      <c r="SAZ43" s="180"/>
      <c r="SBA43" s="180"/>
      <c r="SBB43" s="180"/>
      <c r="SBC43" s="180"/>
      <c r="SBD43" s="180"/>
      <c r="SBE43" s="180"/>
      <c r="SBF43" s="180"/>
      <c r="SBG43" s="180"/>
      <c r="SBH43" s="180"/>
      <c r="SBI43" s="180"/>
      <c r="SBJ43" s="180"/>
      <c r="SBK43" s="180"/>
      <c r="SBL43" s="180"/>
      <c r="SBM43" s="180"/>
      <c r="SBN43" s="180"/>
      <c r="SBO43" s="180"/>
      <c r="SBP43" s="180"/>
      <c r="SBQ43" s="180"/>
      <c r="SBR43" s="180"/>
      <c r="SBS43" s="180"/>
      <c r="SBT43" s="180"/>
      <c r="SBU43" s="180"/>
      <c r="SBV43" s="180"/>
      <c r="SBW43" s="180"/>
      <c r="SBX43" s="180"/>
      <c r="SBY43" s="180"/>
      <c r="SBZ43" s="180"/>
      <c r="SCA43" s="180"/>
      <c r="SCB43" s="180"/>
      <c r="SCC43" s="180"/>
      <c r="SCD43" s="180"/>
      <c r="SCE43" s="180"/>
      <c r="SCF43" s="180"/>
      <c r="SCG43" s="180"/>
      <c r="SCH43" s="180"/>
      <c r="SCI43" s="180"/>
      <c r="SCJ43" s="180"/>
      <c r="SCK43" s="180"/>
      <c r="SCL43" s="180"/>
      <c r="SCM43" s="180"/>
      <c r="SCN43" s="180"/>
      <c r="SCO43" s="180"/>
      <c r="SCP43" s="180"/>
      <c r="SCQ43" s="180"/>
      <c r="SCR43" s="180"/>
      <c r="SCS43" s="180"/>
      <c r="SCT43" s="180"/>
      <c r="SCU43" s="180"/>
      <c r="SCV43" s="180"/>
      <c r="SCW43" s="180"/>
      <c r="SCX43" s="180"/>
      <c r="SCY43" s="180"/>
      <c r="SCZ43" s="180"/>
      <c r="SDA43" s="180"/>
      <c r="SDB43" s="180"/>
      <c r="SDC43" s="180"/>
      <c r="SDD43" s="180"/>
      <c r="SDE43" s="180"/>
      <c r="SDF43" s="180"/>
      <c r="SDG43" s="180"/>
      <c r="SDH43" s="180"/>
      <c r="SDI43" s="180"/>
      <c r="SDJ43" s="180"/>
      <c r="SDK43" s="180"/>
      <c r="SDL43" s="180"/>
      <c r="SDM43" s="180"/>
      <c r="SDN43" s="180"/>
      <c r="SDO43" s="180"/>
      <c r="SDP43" s="180"/>
      <c r="SDQ43" s="180"/>
      <c r="SDR43" s="180"/>
      <c r="SDS43" s="180"/>
      <c r="SDT43" s="180"/>
      <c r="SDU43" s="180"/>
      <c r="SDV43" s="180"/>
      <c r="SDW43" s="180"/>
      <c r="SDX43" s="180"/>
      <c r="SDY43" s="180"/>
      <c r="SDZ43" s="180"/>
      <c r="SEA43" s="180"/>
      <c r="SEB43" s="180"/>
      <c r="SEC43" s="180"/>
      <c r="SED43" s="180"/>
      <c r="SEE43" s="180"/>
      <c r="SEF43" s="180"/>
      <c r="SEG43" s="180"/>
      <c r="SEH43" s="180"/>
      <c r="SEI43" s="180"/>
      <c r="SEJ43" s="180"/>
      <c r="SEK43" s="180"/>
      <c r="SEL43" s="180"/>
      <c r="SEM43" s="180"/>
      <c r="SEN43" s="180"/>
      <c r="SEO43" s="180"/>
      <c r="SEP43" s="180"/>
      <c r="SEQ43" s="180"/>
      <c r="SER43" s="180"/>
      <c r="SES43" s="180"/>
      <c r="SET43" s="180"/>
      <c r="SEU43" s="180"/>
      <c r="SEV43" s="180"/>
      <c r="SEW43" s="180"/>
      <c r="SEX43" s="180"/>
      <c r="SEY43" s="180"/>
      <c r="SEZ43" s="180"/>
      <c r="SFA43" s="180"/>
      <c r="SFB43" s="180"/>
      <c r="SFC43" s="180"/>
      <c r="SFD43" s="180"/>
      <c r="SFE43" s="180"/>
      <c r="SFF43" s="180"/>
      <c r="SFG43" s="180"/>
      <c r="SFH43" s="180"/>
      <c r="SFI43" s="180"/>
      <c r="SFJ43" s="180"/>
      <c r="SFK43" s="180"/>
      <c r="SFL43" s="180"/>
      <c r="SFM43" s="180"/>
      <c r="SFN43" s="180"/>
      <c r="SFO43" s="180"/>
      <c r="SFP43" s="180"/>
      <c r="SFQ43" s="180"/>
      <c r="SFR43" s="180"/>
      <c r="SFS43" s="180"/>
      <c r="SFT43" s="180"/>
      <c r="SFU43" s="180"/>
      <c r="SFV43" s="180"/>
      <c r="SFW43" s="180"/>
      <c r="SFX43" s="180"/>
      <c r="SFY43" s="180"/>
      <c r="SFZ43" s="180"/>
      <c r="SGA43" s="180"/>
      <c r="SGB43" s="180"/>
      <c r="SGC43" s="180"/>
      <c r="SGD43" s="180"/>
      <c r="SGE43" s="180"/>
      <c r="SGF43" s="180"/>
      <c r="SGG43" s="180"/>
      <c r="SGH43" s="180"/>
      <c r="SGI43" s="180"/>
      <c r="SGJ43" s="180"/>
      <c r="SGK43" s="180"/>
      <c r="SGL43" s="180"/>
      <c r="SGM43" s="180"/>
      <c r="SGN43" s="180"/>
      <c r="SGO43" s="180"/>
      <c r="SGP43" s="180"/>
      <c r="SGQ43" s="180"/>
      <c r="SGR43" s="180"/>
      <c r="SGS43" s="180"/>
      <c r="SGT43" s="180"/>
      <c r="SGU43" s="180"/>
      <c r="SGV43" s="180"/>
      <c r="SGW43" s="180"/>
      <c r="SGX43" s="180"/>
      <c r="SGY43" s="180"/>
      <c r="SGZ43" s="180"/>
      <c r="SHA43" s="180"/>
      <c r="SHB43" s="180"/>
      <c r="SHC43" s="180"/>
      <c r="SHD43" s="180"/>
      <c r="SHE43" s="180"/>
      <c r="SHF43" s="180"/>
      <c r="SHG43" s="180"/>
      <c r="SHH43" s="180"/>
      <c r="SHI43" s="180"/>
      <c r="SHJ43" s="180"/>
      <c r="SHK43" s="180"/>
      <c r="SHL43" s="180"/>
      <c r="SHM43" s="180"/>
      <c r="SHN43" s="180"/>
      <c r="SHO43" s="180"/>
      <c r="SHP43" s="180"/>
      <c r="SHQ43" s="180"/>
      <c r="SHR43" s="180"/>
      <c r="SHS43" s="180"/>
      <c r="SHT43" s="180"/>
      <c r="SHU43" s="180"/>
      <c r="SHV43" s="180"/>
      <c r="SHW43" s="180"/>
      <c r="SHX43" s="180"/>
      <c r="SHY43" s="180"/>
      <c r="SHZ43" s="180"/>
      <c r="SIA43" s="180"/>
      <c r="SIB43" s="180"/>
      <c r="SIC43" s="180"/>
      <c r="SID43" s="180"/>
      <c r="SIE43" s="180"/>
      <c r="SIF43" s="180"/>
      <c r="SIG43" s="180"/>
      <c r="SIH43" s="180"/>
      <c r="SII43" s="180"/>
      <c r="SIJ43" s="180"/>
      <c r="SIK43" s="180"/>
      <c r="SIL43" s="180"/>
      <c r="SIM43" s="180"/>
      <c r="SIN43" s="180"/>
      <c r="SIO43" s="180"/>
      <c r="SIP43" s="180"/>
      <c r="SIQ43" s="180"/>
      <c r="SIR43" s="180"/>
      <c r="SIS43" s="180"/>
      <c r="SIT43" s="180"/>
      <c r="SIU43" s="180"/>
      <c r="SIV43" s="180"/>
      <c r="SIW43" s="180"/>
      <c r="SIX43" s="180"/>
      <c r="SIY43" s="180"/>
      <c r="SIZ43" s="180"/>
      <c r="SJA43" s="180"/>
      <c r="SJB43" s="180"/>
      <c r="SJC43" s="180"/>
      <c r="SJD43" s="180"/>
      <c r="SJE43" s="180"/>
      <c r="SJF43" s="180"/>
      <c r="SJG43" s="180"/>
      <c r="SJH43" s="180"/>
      <c r="SJI43" s="180"/>
      <c r="SJJ43" s="180"/>
      <c r="SJK43" s="180"/>
      <c r="SJL43" s="180"/>
      <c r="SJM43" s="180"/>
      <c r="SJN43" s="180"/>
      <c r="SJO43" s="180"/>
      <c r="SJP43" s="180"/>
      <c r="SJQ43" s="180"/>
      <c r="SJR43" s="180"/>
      <c r="SJS43" s="180"/>
      <c r="SJT43" s="180"/>
      <c r="SJU43" s="180"/>
      <c r="SJV43" s="180"/>
      <c r="SJW43" s="180"/>
      <c r="SJX43" s="180"/>
      <c r="SJY43" s="180"/>
      <c r="SJZ43" s="180"/>
      <c r="SKA43" s="180"/>
      <c r="SKB43" s="180"/>
      <c r="SKC43" s="180"/>
      <c r="SKD43" s="180"/>
      <c r="SKE43" s="180"/>
      <c r="SKF43" s="180"/>
      <c r="SKG43" s="180"/>
      <c r="SKH43" s="180"/>
      <c r="SKI43" s="180"/>
      <c r="SKJ43" s="180"/>
      <c r="SKK43" s="180"/>
      <c r="SKL43" s="180"/>
      <c r="SKM43" s="180"/>
      <c r="SKN43" s="180"/>
      <c r="SKO43" s="180"/>
      <c r="SKP43" s="180"/>
      <c r="SKQ43" s="180"/>
      <c r="SKR43" s="180"/>
      <c r="SKS43" s="180"/>
      <c r="SKT43" s="180"/>
      <c r="SKU43" s="180"/>
      <c r="SKV43" s="180"/>
      <c r="SKW43" s="180"/>
      <c r="SKX43" s="180"/>
      <c r="SKY43" s="180"/>
      <c r="SKZ43" s="180"/>
      <c r="SLA43" s="180"/>
      <c r="SLB43" s="180"/>
      <c r="SLC43" s="180"/>
      <c r="SLD43" s="180"/>
      <c r="SLE43" s="180"/>
      <c r="SLF43" s="180"/>
      <c r="SLG43" s="180"/>
      <c r="SLH43" s="180"/>
      <c r="SLI43" s="180"/>
      <c r="SLJ43" s="180"/>
      <c r="SLK43" s="180"/>
      <c r="SLL43" s="180"/>
      <c r="SLM43" s="180"/>
      <c r="SLN43" s="180"/>
      <c r="SLO43" s="180"/>
      <c r="SLP43" s="180"/>
      <c r="SLQ43" s="180"/>
      <c r="SLR43" s="180"/>
      <c r="SLS43" s="180"/>
      <c r="SLT43" s="180"/>
      <c r="SLU43" s="180"/>
      <c r="SLV43" s="180"/>
      <c r="SLW43" s="180"/>
      <c r="SLX43" s="180"/>
      <c r="SLY43" s="180"/>
      <c r="SLZ43" s="180"/>
      <c r="SMA43" s="180"/>
      <c r="SMB43" s="180"/>
      <c r="SMC43" s="180"/>
      <c r="SMD43" s="180"/>
      <c r="SME43" s="180"/>
      <c r="SMF43" s="180"/>
      <c r="SMG43" s="180"/>
      <c r="SMH43" s="180"/>
      <c r="SMI43" s="180"/>
      <c r="SMJ43" s="180"/>
      <c r="SMK43" s="180"/>
      <c r="SML43" s="180"/>
      <c r="SMM43" s="180"/>
      <c r="SMN43" s="180"/>
      <c r="SMO43" s="180"/>
      <c r="SMP43" s="180"/>
      <c r="SMQ43" s="180"/>
      <c r="SMR43" s="180"/>
      <c r="SMS43" s="180"/>
      <c r="SMT43" s="180"/>
      <c r="SMU43" s="180"/>
      <c r="SMV43" s="180"/>
      <c r="SMW43" s="180"/>
      <c r="SMX43" s="180"/>
      <c r="SMY43" s="180"/>
      <c r="SMZ43" s="180"/>
      <c r="SNA43" s="180"/>
      <c r="SNB43" s="180"/>
      <c r="SNC43" s="180"/>
      <c r="SND43" s="180"/>
      <c r="SNE43" s="180"/>
      <c r="SNF43" s="180"/>
      <c r="SNG43" s="180"/>
      <c r="SNH43" s="180"/>
      <c r="SNI43" s="180"/>
      <c r="SNJ43" s="180"/>
      <c r="SNK43" s="180"/>
      <c r="SNL43" s="180"/>
      <c r="SNM43" s="180"/>
      <c r="SNN43" s="180"/>
      <c r="SNO43" s="180"/>
      <c r="SNP43" s="180"/>
      <c r="SNQ43" s="180"/>
      <c r="SNR43" s="180"/>
      <c r="SNS43" s="180"/>
      <c r="SNT43" s="180"/>
      <c r="SNU43" s="180"/>
      <c r="SNV43" s="180"/>
      <c r="SNW43" s="180"/>
      <c r="SNX43" s="180"/>
      <c r="SNY43" s="180"/>
      <c r="SNZ43" s="180"/>
      <c r="SOA43" s="180"/>
      <c r="SOB43" s="180"/>
      <c r="SOC43" s="180"/>
      <c r="SOD43" s="180"/>
      <c r="SOE43" s="180"/>
      <c r="SOF43" s="180"/>
      <c r="SOG43" s="180"/>
      <c r="SOH43" s="180"/>
      <c r="SOI43" s="180"/>
      <c r="SOJ43" s="180"/>
      <c r="SOK43" s="180"/>
      <c r="SOL43" s="180"/>
      <c r="SOM43" s="180"/>
      <c r="SON43" s="180"/>
      <c r="SOO43" s="180"/>
      <c r="SOP43" s="180"/>
      <c r="SOQ43" s="180"/>
      <c r="SOR43" s="180"/>
      <c r="SOS43" s="180"/>
      <c r="SOT43" s="180"/>
      <c r="SOU43" s="180"/>
      <c r="SOV43" s="180"/>
      <c r="SOW43" s="180"/>
      <c r="SOX43" s="180"/>
      <c r="SOY43" s="180"/>
      <c r="SOZ43" s="180"/>
      <c r="SPA43" s="180"/>
      <c r="SPB43" s="180"/>
      <c r="SPC43" s="180"/>
      <c r="SPD43" s="180"/>
      <c r="SPE43" s="180"/>
      <c r="SPF43" s="180"/>
      <c r="SPG43" s="180"/>
      <c r="SPH43" s="180"/>
      <c r="SPI43" s="180"/>
      <c r="SPJ43" s="180"/>
      <c r="SPK43" s="180"/>
      <c r="SPL43" s="180"/>
      <c r="SPM43" s="180"/>
      <c r="SPN43" s="180"/>
      <c r="SPO43" s="180"/>
      <c r="SPP43" s="180"/>
      <c r="SPQ43" s="180"/>
      <c r="SPR43" s="180"/>
      <c r="SPS43" s="180"/>
      <c r="SPT43" s="180"/>
      <c r="SPU43" s="180"/>
      <c r="SPV43" s="180"/>
      <c r="SPW43" s="180"/>
      <c r="SPX43" s="180"/>
      <c r="SPY43" s="180"/>
      <c r="SPZ43" s="180"/>
      <c r="SQA43" s="180"/>
      <c r="SQB43" s="180"/>
      <c r="SQC43" s="180"/>
      <c r="SQD43" s="180"/>
      <c r="SQE43" s="180"/>
      <c r="SQF43" s="180"/>
      <c r="SQG43" s="180"/>
      <c r="SQH43" s="180"/>
      <c r="SQI43" s="180"/>
      <c r="SQJ43" s="180"/>
      <c r="SQK43" s="180"/>
      <c r="SQL43" s="180"/>
      <c r="SQM43" s="180"/>
      <c r="SQN43" s="180"/>
      <c r="SQO43" s="180"/>
      <c r="SQP43" s="180"/>
      <c r="SQQ43" s="180"/>
      <c r="SQR43" s="180"/>
      <c r="SQS43" s="180"/>
      <c r="SQT43" s="180"/>
      <c r="SQU43" s="180"/>
      <c r="SQV43" s="180"/>
      <c r="SQW43" s="180"/>
      <c r="SQX43" s="180"/>
      <c r="SQY43" s="180"/>
      <c r="SQZ43" s="180"/>
      <c r="SRA43" s="180"/>
      <c r="SRB43" s="180"/>
      <c r="SRC43" s="180"/>
      <c r="SRD43" s="180"/>
      <c r="SRE43" s="180"/>
      <c r="SRF43" s="180"/>
      <c r="SRG43" s="180"/>
      <c r="SRH43" s="180"/>
      <c r="SRI43" s="180"/>
      <c r="SRJ43" s="180"/>
      <c r="SRK43" s="180"/>
      <c r="SRL43" s="180"/>
      <c r="SRM43" s="180"/>
      <c r="SRN43" s="180"/>
      <c r="SRO43" s="180"/>
      <c r="SRP43" s="180"/>
      <c r="SRQ43" s="180"/>
      <c r="SRR43" s="180"/>
      <c r="SRS43" s="180"/>
      <c r="SRT43" s="180"/>
      <c r="SRU43" s="180"/>
      <c r="SRV43" s="180"/>
      <c r="SRW43" s="180"/>
      <c r="SRX43" s="180"/>
      <c r="SRY43" s="180"/>
      <c r="SRZ43" s="180"/>
      <c r="SSA43" s="180"/>
      <c r="SSB43" s="180"/>
      <c r="SSC43" s="180"/>
      <c r="SSD43" s="180"/>
      <c r="SSE43" s="180"/>
      <c r="SSF43" s="180"/>
      <c r="SSG43" s="180"/>
      <c r="SSH43" s="180"/>
      <c r="SSI43" s="180"/>
      <c r="SSJ43" s="180"/>
      <c r="SSK43" s="180"/>
      <c r="SSL43" s="180"/>
      <c r="SSM43" s="180"/>
      <c r="SSN43" s="180"/>
      <c r="SSO43" s="180"/>
      <c r="SSP43" s="180"/>
      <c r="SSQ43" s="180"/>
      <c r="SSR43" s="180"/>
      <c r="SSS43" s="180"/>
      <c r="SST43" s="180"/>
      <c r="SSU43" s="180"/>
      <c r="SSV43" s="180"/>
      <c r="SSW43" s="180"/>
      <c r="SSX43" s="180"/>
      <c r="SSY43" s="180"/>
      <c r="SSZ43" s="180"/>
      <c r="STA43" s="180"/>
      <c r="STB43" s="180"/>
      <c r="STC43" s="180"/>
      <c r="STD43" s="180"/>
      <c r="STE43" s="180"/>
      <c r="STF43" s="180"/>
      <c r="STG43" s="180"/>
      <c r="STH43" s="180"/>
      <c r="STI43" s="180"/>
      <c r="STJ43" s="180"/>
      <c r="STK43" s="180"/>
      <c r="STL43" s="180"/>
      <c r="STM43" s="180"/>
      <c r="STN43" s="180"/>
      <c r="STO43" s="180"/>
      <c r="STP43" s="180"/>
      <c r="STQ43" s="180"/>
      <c r="STR43" s="180"/>
      <c r="STS43" s="180"/>
      <c r="STT43" s="180"/>
      <c r="STU43" s="180"/>
      <c r="STV43" s="180"/>
      <c r="STW43" s="180"/>
      <c r="STX43" s="180"/>
      <c r="STY43" s="180"/>
      <c r="STZ43" s="180"/>
      <c r="SUA43" s="180"/>
      <c r="SUB43" s="180"/>
      <c r="SUC43" s="180"/>
      <c r="SUD43" s="180"/>
      <c r="SUE43" s="180"/>
      <c r="SUF43" s="180"/>
      <c r="SUG43" s="180"/>
      <c r="SUH43" s="180"/>
      <c r="SUI43" s="180"/>
      <c r="SUJ43" s="180"/>
      <c r="SUK43" s="180"/>
      <c r="SUL43" s="180"/>
      <c r="SUM43" s="180"/>
      <c r="SUN43" s="180"/>
      <c r="SUO43" s="180"/>
      <c r="SUP43" s="180"/>
      <c r="SUQ43" s="180"/>
      <c r="SUR43" s="180"/>
      <c r="SUS43" s="180"/>
      <c r="SUT43" s="180"/>
      <c r="SUU43" s="180"/>
      <c r="SUV43" s="180"/>
      <c r="SUW43" s="180"/>
      <c r="SUX43" s="180"/>
      <c r="SUY43" s="180"/>
      <c r="SUZ43" s="180"/>
      <c r="SVA43" s="180"/>
      <c r="SVB43" s="180"/>
      <c r="SVC43" s="180"/>
      <c r="SVD43" s="180"/>
      <c r="SVE43" s="180"/>
      <c r="SVF43" s="180"/>
      <c r="SVG43" s="180"/>
      <c r="SVH43" s="180"/>
      <c r="SVI43" s="180"/>
      <c r="SVJ43" s="180"/>
      <c r="SVK43" s="180"/>
      <c r="SVL43" s="180"/>
      <c r="SVM43" s="180"/>
      <c r="SVN43" s="180"/>
      <c r="SVO43" s="180"/>
      <c r="SVP43" s="180"/>
      <c r="SVQ43" s="180"/>
      <c r="SVR43" s="180"/>
      <c r="SVS43" s="180"/>
      <c r="SVT43" s="180"/>
      <c r="SVU43" s="180"/>
      <c r="SVV43" s="180"/>
      <c r="SVW43" s="180"/>
      <c r="SVX43" s="180"/>
      <c r="SVY43" s="180"/>
      <c r="SVZ43" s="180"/>
      <c r="SWA43" s="180"/>
      <c r="SWB43" s="180"/>
      <c r="SWC43" s="180"/>
      <c r="SWD43" s="180"/>
      <c r="SWE43" s="180"/>
      <c r="SWF43" s="180"/>
      <c r="SWG43" s="180"/>
      <c r="SWH43" s="180"/>
      <c r="SWI43" s="180"/>
      <c r="SWJ43" s="180"/>
      <c r="SWK43" s="180"/>
      <c r="SWL43" s="180"/>
      <c r="SWM43" s="180"/>
      <c r="SWN43" s="180"/>
      <c r="SWO43" s="180"/>
      <c r="SWP43" s="180"/>
      <c r="SWQ43" s="180"/>
      <c r="SWR43" s="180"/>
      <c r="SWS43" s="180"/>
      <c r="SWT43" s="180"/>
      <c r="SWU43" s="180"/>
      <c r="SWV43" s="180"/>
      <c r="SWW43" s="180"/>
      <c r="SWX43" s="180"/>
      <c r="SWY43" s="180"/>
      <c r="SWZ43" s="180"/>
      <c r="SXA43" s="180"/>
      <c r="SXB43" s="180"/>
      <c r="SXC43" s="180"/>
      <c r="SXD43" s="180"/>
      <c r="SXE43" s="180"/>
      <c r="SXF43" s="180"/>
      <c r="SXG43" s="180"/>
      <c r="SXH43" s="180"/>
      <c r="SXI43" s="180"/>
      <c r="SXJ43" s="180"/>
      <c r="SXK43" s="180"/>
      <c r="SXL43" s="180"/>
      <c r="SXM43" s="180"/>
      <c r="SXN43" s="180"/>
      <c r="SXO43" s="180"/>
      <c r="SXP43" s="180"/>
      <c r="SXQ43" s="180"/>
      <c r="SXR43" s="180"/>
      <c r="SXS43" s="180"/>
      <c r="SXT43" s="180"/>
      <c r="SXU43" s="180"/>
      <c r="SXV43" s="180"/>
      <c r="SXW43" s="180"/>
      <c r="SXX43" s="180"/>
      <c r="SXY43" s="180"/>
      <c r="SXZ43" s="180"/>
      <c r="SYA43" s="180"/>
      <c r="SYB43" s="180"/>
      <c r="SYC43" s="180"/>
      <c r="SYD43" s="180"/>
      <c r="SYE43" s="180"/>
      <c r="SYF43" s="180"/>
      <c r="SYG43" s="180"/>
      <c r="SYH43" s="180"/>
      <c r="SYI43" s="180"/>
      <c r="SYJ43" s="180"/>
      <c r="SYK43" s="180"/>
      <c r="SYL43" s="180"/>
      <c r="SYM43" s="180"/>
      <c r="SYN43" s="180"/>
      <c r="SYO43" s="180"/>
      <c r="SYP43" s="180"/>
      <c r="SYQ43" s="180"/>
      <c r="SYR43" s="180"/>
      <c r="SYS43" s="180"/>
      <c r="SYT43" s="180"/>
      <c r="SYU43" s="180"/>
      <c r="SYV43" s="180"/>
      <c r="SYW43" s="180"/>
      <c r="SYX43" s="180"/>
      <c r="SYY43" s="180"/>
      <c r="SYZ43" s="180"/>
      <c r="SZA43" s="180"/>
      <c r="SZB43" s="180"/>
      <c r="SZC43" s="180"/>
      <c r="SZD43" s="180"/>
      <c r="SZE43" s="180"/>
      <c r="SZF43" s="180"/>
      <c r="SZG43" s="180"/>
      <c r="SZH43" s="180"/>
      <c r="SZI43" s="180"/>
      <c r="SZJ43" s="180"/>
      <c r="SZK43" s="180"/>
      <c r="SZL43" s="180"/>
      <c r="SZM43" s="180"/>
      <c r="SZN43" s="180"/>
      <c r="SZO43" s="180"/>
      <c r="SZP43" s="180"/>
      <c r="SZQ43" s="180"/>
      <c r="SZR43" s="180"/>
      <c r="SZS43" s="180"/>
      <c r="SZT43" s="180"/>
      <c r="SZU43" s="180"/>
      <c r="SZV43" s="180"/>
      <c r="SZW43" s="180"/>
      <c r="SZX43" s="180"/>
      <c r="SZY43" s="180"/>
      <c r="SZZ43" s="180"/>
      <c r="TAA43" s="180"/>
      <c r="TAB43" s="180"/>
      <c r="TAC43" s="180"/>
      <c r="TAD43" s="180"/>
      <c r="TAE43" s="180"/>
      <c r="TAF43" s="180"/>
      <c r="TAG43" s="180"/>
      <c r="TAH43" s="180"/>
      <c r="TAI43" s="180"/>
      <c r="TAJ43" s="180"/>
      <c r="TAK43" s="180"/>
      <c r="TAL43" s="180"/>
      <c r="TAM43" s="180"/>
      <c r="TAN43" s="180"/>
      <c r="TAO43" s="180"/>
      <c r="TAP43" s="180"/>
      <c r="TAQ43" s="180"/>
      <c r="TAR43" s="180"/>
      <c r="TAS43" s="180"/>
      <c r="TAT43" s="180"/>
      <c r="TAU43" s="180"/>
      <c r="TAV43" s="180"/>
      <c r="TAW43" s="180"/>
      <c r="TAX43" s="180"/>
      <c r="TAY43" s="180"/>
      <c r="TAZ43" s="180"/>
      <c r="TBA43" s="180"/>
      <c r="TBB43" s="180"/>
      <c r="TBC43" s="180"/>
      <c r="TBD43" s="180"/>
      <c r="TBE43" s="180"/>
      <c r="TBF43" s="180"/>
      <c r="TBG43" s="180"/>
      <c r="TBH43" s="180"/>
      <c r="TBI43" s="180"/>
      <c r="TBJ43" s="180"/>
      <c r="TBK43" s="180"/>
      <c r="TBL43" s="180"/>
      <c r="TBM43" s="180"/>
      <c r="TBN43" s="180"/>
      <c r="TBO43" s="180"/>
      <c r="TBP43" s="180"/>
      <c r="TBQ43" s="180"/>
      <c r="TBR43" s="180"/>
      <c r="TBS43" s="180"/>
      <c r="TBT43" s="180"/>
      <c r="TBU43" s="180"/>
      <c r="TBV43" s="180"/>
      <c r="TBW43" s="180"/>
      <c r="TBX43" s="180"/>
      <c r="TBY43" s="180"/>
      <c r="TBZ43" s="180"/>
      <c r="TCA43" s="180"/>
      <c r="TCB43" s="180"/>
      <c r="TCC43" s="180"/>
      <c r="TCD43" s="180"/>
      <c r="TCE43" s="180"/>
      <c r="TCF43" s="180"/>
      <c r="TCG43" s="180"/>
      <c r="TCH43" s="180"/>
      <c r="TCI43" s="180"/>
      <c r="TCJ43" s="180"/>
      <c r="TCK43" s="180"/>
      <c r="TCL43" s="180"/>
      <c r="TCM43" s="180"/>
      <c r="TCN43" s="180"/>
      <c r="TCO43" s="180"/>
      <c r="TCP43" s="180"/>
      <c r="TCQ43" s="180"/>
      <c r="TCR43" s="180"/>
      <c r="TCS43" s="180"/>
      <c r="TCT43" s="180"/>
      <c r="TCU43" s="180"/>
      <c r="TCV43" s="180"/>
      <c r="TCW43" s="180"/>
      <c r="TCX43" s="180"/>
      <c r="TCY43" s="180"/>
      <c r="TCZ43" s="180"/>
      <c r="TDA43" s="180"/>
      <c r="TDB43" s="180"/>
      <c r="TDC43" s="180"/>
      <c r="TDD43" s="180"/>
      <c r="TDE43" s="180"/>
      <c r="TDF43" s="180"/>
      <c r="TDG43" s="180"/>
      <c r="TDH43" s="180"/>
      <c r="TDI43" s="180"/>
      <c r="TDJ43" s="180"/>
      <c r="TDK43" s="180"/>
      <c r="TDL43" s="180"/>
      <c r="TDM43" s="180"/>
      <c r="TDN43" s="180"/>
      <c r="TDO43" s="180"/>
      <c r="TDP43" s="180"/>
      <c r="TDQ43" s="180"/>
      <c r="TDR43" s="180"/>
      <c r="TDS43" s="180"/>
      <c r="TDT43" s="180"/>
      <c r="TDU43" s="180"/>
      <c r="TDV43" s="180"/>
      <c r="TDW43" s="180"/>
      <c r="TDX43" s="180"/>
      <c r="TDY43" s="180"/>
      <c r="TDZ43" s="180"/>
      <c r="TEA43" s="180"/>
      <c r="TEB43" s="180"/>
      <c r="TEC43" s="180"/>
      <c r="TED43" s="180"/>
      <c r="TEE43" s="180"/>
      <c r="TEF43" s="180"/>
      <c r="TEG43" s="180"/>
      <c r="TEH43" s="180"/>
      <c r="TEI43" s="180"/>
      <c r="TEJ43" s="180"/>
      <c r="TEK43" s="180"/>
      <c r="TEL43" s="180"/>
      <c r="TEM43" s="180"/>
      <c r="TEN43" s="180"/>
      <c r="TEO43" s="180"/>
      <c r="TEP43" s="180"/>
      <c r="TEQ43" s="180"/>
      <c r="TER43" s="180"/>
      <c r="TES43" s="180"/>
      <c r="TET43" s="180"/>
      <c r="TEU43" s="180"/>
      <c r="TEV43" s="180"/>
      <c r="TEW43" s="180"/>
      <c r="TEX43" s="180"/>
      <c r="TEY43" s="180"/>
      <c r="TEZ43" s="180"/>
      <c r="TFA43" s="180"/>
      <c r="TFB43" s="180"/>
      <c r="TFC43" s="180"/>
      <c r="TFD43" s="180"/>
      <c r="TFE43" s="180"/>
      <c r="TFF43" s="180"/>
      <c r="TFG43" s="180"/>
      <c r="TFH43" s="180"/>
      <c r="TFI43" s="180"/>
      <c r="TFJ43" s="180"/>
      <c r="TFK43" s="180"/>
      <c r="TFL43" s="180"/>
      <c r="TFM43" s="180"/>
      <c r="TFN43" s="180"/>
      <c r="TFO43" s="180"/>
      <c r="TFP43" s="180"/>
      <c r="TFQ43" s="180"/>
      <c r="TFR43" s="180"/>
      <c r="TFS43" s="180"/>
      <c r="TFT43" s="180"/>
      <c r="TFU43" s="180"/>
      <c r="TFV43" s="180"/>
      <c r="TFW43" s="180"/>
      <c r="TFX43" s="180"/>
      <c r="TFY43" s="180"/>
      <c r="TFZ43" s="180"/>
      <c r="TGA43" s="180"/>
      <c r="TGB43" s="180"/>
      <c r="TGC43" s="180"/>
      <c r="TGD43" s="180"/>
      <c r="TGE43" s="180"/>
      <c r="TGF43" s="180"/>
      <c r="TGG43" s="180"/>
      <c r="TGH43" s="180"/>
      <c r="TGI43" s="180"/>
      <c r="TGJ43" s="180"/>
      <c r="TGK43" s="180"/>
      <c r="TGL43" s="180"/>
      <c r="TGM43" s="180"/>
      <c r="TGN43" s="180"/>
      <c r="TGO43" s="180"/>
      <c r="TGP43" s="180"/>
      <c r="TGQ43" s="180"/>
      <c r="TGR43" s="180"/>
      <c r="TGS43" s="180"/>
      <c r="TGT43" s="180"/>
      <c r="TGU43" s="180"/>
      <c r="TGV43" s="180"/>
      <c r="TGW43" s="180"/>
      <c r="TGX43" s="180"/>
      <c r="TGY43" s="180"/>
      <c r="TGZ43" s="180"/>
      <c r="THA43" s="180"/>
      <c r="THB43" s="180"/>
      <c r="THC43" s="180"/>
      <c r="THD43" s="180"/>
      <c r="THE43" s="180"/>
      <c r="THF43" s="180"/>
      <c r="THG43" s="180"/>
      <c r="THH43" s="180"/>
      <c r="THI43" s="180"/>
      <c r="THJ43" s="180"/>
      <c r="THK43" s="180"/>
      <c r="THL43" s="180"/>
      <c r="THM43" s="180"/>
      <c r="THN43" s="180"/>
      <c r="THO43" s="180"/>
      <c r="THP43" s="180"/>
      <c r="THQ43" s="180"/>
      <c r="THR43" s="180"/>
      <c r="THS43" s="180"/>
      <c r="THT43" s="180"/>
      <c r="THU43" s="180"/>
      <c r="THV43" s="180"/>
      <c r="THW43" s="180"/>
      <c r="THX43" s="180"/>
      <c r="THY43" s="180"/>
      <c r="THZ43" s="180"/>
      <c r="TIA43" s="180"/>
      <c r="TIB43" s="180"/>
      <c r="TIC43" s="180"/>
      <c r="TID43" s="180"/>
      <c r="TIE43" s="180"/>
      <c r="TIF43" s="180"/>
      <c r="TIG43" s="180"/>
      <c r="TIH43" s="180"/>
      <c r="TII43" s="180"/>
      <c r="TIJ43" s="180"/>
      <c r="TIK43" s="180"/>
      <c r="TIL43" s="180"/>
      <c r="TIM43" s="180"/>
      <c r="TIN43" s="180"/>
      <c r="TIO43" s="180"/>
      <c r="TIP43" s="180"/>
      <c r="TIQ43" s="180"/>
      <c r="TIR43" s="180"/>
      <c r="TIS43" s="180"/>
      <c r="TIT43" s="180"/>
      <c r="TIU43" s="180"/>
      <c r="TIV43" s="180"/>
      <c r="TIW43" s="180"/>
      <c r="TIX43" s="180"/>
      <c r="TIY43" s="180"/>
      <c r="TIZ43" s="180"/>
      <c r="TJA43" s="180"/>
      <c r="TJB43" s="180"/>
      <c r="TJC43" s="180"/>
      <c r="TJD43" s="180"/>
      <c r="TJE43" s="180"/>
      <c r="TJF43" s="180"/>
      <c r="TJG43" s="180"/>
      <c r="TJH43" s="180"/>
      <c r="TJI43" s="180"/>
      <c r="TJJ43" s="180"/>
      <c r="TJK43" s="180"/>
      <c r="TJL43" s="180"/>
      <c r="TJM43" s="180"/>
      <c r="TJN43" s="180"/>
      <c r="TJO43" s="180"/>
      <c r="TJP43" s="180"/>
      <c r="TJQ43" s="180"/>
      <c r="TJR43" s="180"/>
      <c r="TJS43" s="180"/>
      <c r="TJT43" s="180"/>
      <c r="TJU43" s="180"/>
      <c r="TJV43" s="180"/>
      <c r="TJW43" s="180"/>
      <c r="TJX43" s="180"/>
      <c r="TJY43" s="180"/>
      <c r="TJZ43" s="180"/>
      <c r="TKA43" s="180"/>
      <c r="TKB43" s="180"/>
      <c r="TKC43" s="180"/>
      <c r="TKD43" s="180"/>
      <c r="TKE43" s="180"/>
      <c r="TKF43" s="180"/>
      <c r="TKG43" s="180"/>
      <c r="TKH43" s="180"/>
      <c r="TKI43" s="180"/>
      <c r="TKJ43" s="180"/>
      <c r="TKK43" s="180"/>
      <c r="TKL43" s="180"/>
      <c r="TKM43" s="180"/>
      <c r="TKN43" s="180"/>
      <c r="TKO43" s="180"/>
      <c r="TKP43" s="180"/>
      <c r="TKQ43" s="180"/>
      <c r="TKR43" s="180"/>
      <c r="TKS43" s="180"/>
      <c r="TKT43" s="180"/>
      <c r="TKU43" s="180"/>
      <c r="TKV43" s="180"/>
      <c r="TKW43" s="180"/>
      <c r="TKX43" s="180"/>
      <c r="TKY43" s="180"/>
      <c r="TKZ43" s="180"/>
      <c r="TLA43" s="180"/>
      <c r="TLB43" s="180"/>
      <c r="TLC43" s="180"/>
      <c r="TLD43" s="180"/>
      <c r="TLE43" s="180"/>
      <c r="TLF43" s="180"/>
      <c r="TLG43" s="180"/>
      <c r="TLH43" s="180"/>
      <c r="TLI43" s="180"/>
      <c r="TLJ43" s="180"/>
      <c r="TLK43" s="180"/>
      <c r="TLL43" s="180"/>
      <c r="TLM43" s="180"/>
      <c r="TLN43" s="180"/>
      <c r="TLO43" s="180"/>
      <c r="TLP43" s="180"/>
      <c r="TLQ43" s="180"/>
      <c r="TLR43" s="180"/>
      <c r="TLS43" s="180"/>
      <c r="TLT43" s="180"/>
      <c r="TLU43" s="180"/>
      <c r="TLV43" s="180"/>
      <c r="TLW43" s="180"/>
      <c r="TLX43" s="180"/>
      <c r="TLY43" s="180"/>
      <c r="TLZ43" s="180"/>
      <c r="TMA43" s="180"/>
      <c r="TMB43" s="180"/>
      <c r="TMC43" s="180"/>
      <c r="TMD43" s="180"/>
      <c r="TME43" s="180"/>
      <c r="TMF43" s="180"/>
      <c r="TMG43" s="180"/>
      <c r="TMH43" s="180"/>
      <c r="TMI43" s="180"/>
      <c r="TMJ43" s="180"/>
      <c r="TMK43" s="180"/>
      <c r="TML43" s="180"/>
      <c r="TMM43" s="180"/>
      <c r="TMN43" s="180"/>
      <c r="TMO43" s="180"/>
      <c r="TMP43" s="180"/>
      <c r="TMQ43" s="180"/>
      <c r="TMR43" s="180"/>
      <c r="TMS43" s="180"/>
      <c r="TMT43" s="180"/>
      <c r="TMU43" s="180"/>
      <c r="TMV43" s="180"/>
      <c r="TMW43" s="180"/>
      <c r="TMX43" s="180"/>
      <c r="TMY43" s="180"/>
      <c r="TMZ43" s="180"/>
      <c r="TNA43" s="180"/>
      <c r="TNB43" s="180"/>
      <c r="TNC43" s="180"/>
      <c r="TND43" s="180"/>
      <c r="TNE43" s="180"/>
      <c r="TNF43" s="180"/>
      <c r="TNG43" s="180"/>
      <c r="TNH43" s="180"/>
      <c r="TNI43" s="180"/>
      <c r="TNJ43" s="180"/>
      <c r="TNK43" s="180"/>
      <c r="TNL43" s="180"/>
      <c r="TNM43" s="180"/>
      <c r="TNN43" s="180"/>
      <c r="TNO43" s="180"/>
      <c r="TNP43" s="180"/>
      <c r="TNQ43" s="180"/>
      <c r="TNR43" s="180"/>
      <c r="TNS43" s="180"/>
      <c r="TNT43" s="180"/>
      <c r="TNU43" s="180"/>
      <c r="TNV43" s="180"/>
      <c r="TNW43" s="180"/>
      <c r="TNX43" s="180"/>
      <c r="TNY43" s="180"/>
      <c r="TNZ43" s="180"/>
      <c r="TOA43" s="180"/>
      <c r="TOB43" s="180"/>
      <c r="TOC43" s="180"/>
      <c r="TOD43" s="180"/>
      <c r="TOE43" s="180"/>
      <c r="TOF43" s="180"/>
      <c r="TOG43" s="180"/>
      <c r="TOH43" s="180"/>
      <c r="TOI43" s="180"/>
      <c r="TOJ43" s="180"/>
      <c r="TOK43" s="180"/>
      <c r="TOL43" s="180"/>
      <c r="TOM43" s="180"/>
      <c r="TON43" s="180"/>
      <c r="TOO43" s="180"/>
      <c r="TOP43" s="180"/>
      <c r="TOQ43" s="180"/>
      <c r="TOR43" s="180"/>
      <c r="TOS43" s="180"/>
      <c r="TOT43" s="180"/>
      <c r="TOU43" s="180"/>
      <c r="TOV43" s="180"/>
      <c r="TOW43" s="180"/>
      <c r="TOX43" s="180"/>
      <c r="TOY43" s="180"/>
      <c r="TOZ43" s="180"/>
      <c r="TPA43" s="180"/>
      <c r="TPB43" s="180"/>
      <c r="TPC43" s="180"/>
      <c r="TPD43" s="180"/>
      <c r="TPE43" s="180"/>
      <c r="TPF43" s="180"/>
      <c r="TPG43" s="180"/>
      <c r="TPH43" s="180"/>
      <c r="TPI43" s="180"/>
      <c r="TPJ43" s="180"/>
      <c r="TPK43" s="180"/>
      <c r="TPL43" s="180"/>
      <c r="TPM43" s="180"/>
      <c r="TPN43" s="180"/>
      <c r="TPO43" s="180"/>
      <c r="TPP43" s="180"/>
      <c r="TPQ43" s="180"/>
      <c r="TPR43" s="180"/>
      <c r="TPS43" s="180"/>
      <c r="TPT43" s="180"/>
      <c r="TPU43" s="180"/>
      <c r="TPV43" s="180"/>
      <c r="TPW43" s="180"/>
      <c r="TPX43" s="180"/>
      <c r="TPY43" s="180"/>
      <c r="TPZ43" s="180"/>
      <c r="TQA43" s="180"/>
      <c r="TQB43" s="180"/>
      <c r="TQC43" s="180"/>
      <c r="TQD43" s="180"/>
      <c r="TQE43" s="180"/>
      <c r="TQF43" s="180"/>
      <c r="TQG43" s="180"/>
      <c r="TQH43" s="180"/>
      <c r="TQI43" s="180"/>
      <c r="TQJ43" s="180"/>
      <c r="TQK43" s="180"/>
      <c r="TQL43" s="180"/>
      <c r="TQM43" s="180"/>
      <c r="TQN43" s="180"/>
      <c r="TQO43" s="180"/>
      <c r="TQP43" s="180"/>
      <c r="TQQ43" s="180"/>
      <c r="TQR43" s="180"/>
      <c r="TQS43" s="180"/>
      <c r="TQT43" s="180"/>
      <c r="TQU43" s="180"/>
      <c r="TQV43" s="180"/>
      <c r="TQW43" s="180"/>
      <c r="TQX43" s="180"/>
      <c r="TQY43" s="180"/>
      <c r="TQZ43" s="180"/>
      <c r="TRA43" s="180"/>
      <c r="TRB43" s="180"/>
      <c r="TRC43" s="180"/>
      <c r="TRD43" s="180"/>
      <c r="TRE43" s="180"/>
      <c r="TRF43" s="180"/>
      <c r="TRG43" s="180"/>
      <c r="TRH43" s="180"/>
      <c r="TRI43" s="180"/>
      <c r="TRJ43" s="180"/>
      <c r="TRK43" s="180"/>
      <c r="TRL43" s="180"/>
      <c r="TRM43" s="180"/>
      <c r="TRN43" s="180"/>
      <c r="TRO43" s="180"/>
      <c r="TRP43" s="180"/>
      <c r="TRQ43" s="180"/>
      <c r="TRR43" s="180"/>
      <c r="TRS43" s="180"/>
      <c r="TRT43" s="180"/>
      <c r="TRU43" s="180"/>
      <c r="TRV43" s="180"/>
      <c r="TRW43" s="180"/>
      <c r="TRX43" s="180"/>
      <c r="TRY43" s="180"/>
      <c r="TRZ43" s="180"/>
      <c r="TSA43" s="180"/>
      <c r="TSB43" s="180"/>
      <c r="TSC43" s="180"/>
      <c r="TSD43" s="180"/>
      <c r="TSE43" s="180"/>
      <c r="TSF43" s="180"/>
      <c r="TSG43" s="180"/>
      <c r="TSH43" s="180"/>
      <c r="TSI43" s="180"/>
      <c r="TSJ43" s="180"/>
      <c r="TSK43" s="180"/>
      <c r="TSL43" s="180"/>
      <c r="TSM43" s="180"/>
      <c r="TSN43" s="180"/>
      <c r="TSO43" s="180"/>
      <c r="TSP43" s="180"/>
      <c r="TSQ43" s="180"/>
      <c r="TSR43" s="180"/>
      <c r="TSS43" s="180"/>
      <c r="TST43" s="180"/>
      <c r="TSU43" s="180"/>
      <c r="TSV43" s="180"/>
      <c r="TSW43" s="180"/>
      <c r="TSX43" s="180"/>
      <c r="TSY43" s="180"/>
      <c r="TSZ43" s="180"/>
      <c r="TTA43" s="180"/>
      <c r="TTB43" s="180"/>
      <c r="TTC43" s="180"/>
      <c r="TTD43" s="180"/>
      <c r="TTE43" s="180"/>
      <c r="TTF43" s="180"/>
      <c r="TTG43" s="180"/>
      <c r="TTH43" s="180"/>
      <c r="TTI43" s="180"/>
      <c r="TTJ43" s="180"/>
      <c r="TTK43" s="180"/>
      <c r="TTL43" s="180"/>
      <c r="TTM43" s="180"/>
      <c r="TTN43" s="180"/>
      <c r="TTO43" s="180"/>
      <c r="TTP43" s="180"/>
      <c r="TTQ43" s="180"/>
      <c r="TTR43" s="180"/>
      <c r="TTS43" s="180"/>
      <c r="TTT43" s="180"/>
      <c r="TTU43" s="180"/>
      <c r="TTV43" s="180"/>
      <c r="TTW43" s="180"/>
      <c r="TTX43" s="180"/>
      <c r="TTY43" s="180"/>
      <c r="TTZ43" s="180"/>
      <c r="TUA43" s="180"/>
      <c r="TUB43" s="180"/>
      <c r="TUC43" s="180"/>
      <c r="TUD43" s="180"/>
      <c r="TUE43" s="180"/>
      <c r="TUF43" s="180"/>
      <c r="TUG43" s="180"/>
      <c r="TUH43" s="180"/>
      <c r="TUI43" s="180"/>
      <c r="TUJ43" s="180"/>
      <c r="TUK43" s="180"/>
      <c r="TUL43" s="180"/>
      <c r="TUM43" s="180"/>
      <c r="TUN43" s="180"/>
      <c r="TUO43" s="180"/>
      <c r="TUP43" s="180"/>
      <c r="TUQ43" s="180"/>
      <c r="TUR43" s="180"/>
      <c r="TUS43" s="180"/>
      <c r="TUT43" s="180"/>
      <c r="TUU43" s="180"/>
      <c r="TUV43" s="180"/>
      <c r="TUW43" s="180"/>
      <c r="TUX43" s="180"/>
      <c r="TUY43" s="180"/>
      <c r="TUZ43" s="180"/>
      <c r="TVA43" s="180"/>
      <c r="TVB43" s="180"/>
      <c r="TVC43" s="180"/>
      <c r="TVD43" s="180"/>
      <c r="TVE43" s="180"/>
      <c r="TVF43" s="180"/>
      <c r="TVG43" s="180"/>
      <c r="TVH43" s="180"/>
      <c r="TVI43" s="180"/>
      <c r="TVJ43" s="180"/>
      <c r="TVK43" s="180"/>
      <c r="TVL43" s="180"/>
      <c r="TVM43" s="180"/>
      <c r="TVN43" s="180"/>
      <c r="TVO43" s="180"/>
      <c r="TVP43" s="180"/>
      <c r="TVQ43" s="180"/>
      <c r="TVR43" s="180"/>
      <c r="TVS43" s="180"/>
      <c r="TVT43" s="180"/>
      <c r="TVU43" s="180"/>
      <c r="TVV43" s="180"/>
      <c r="TVW43" s="180"/>
      <c r="TVX43" s="180"/>
      <c r="TVY43" s="180"/>
      <c r="TVZ43" s="180"/>
      <c r="TWA43" s="180"/>
      <c r="TWB43" s="180"/>
      <c r="TWC43" s="180"/>
      <c r="TWD43" s="180"/>
      <c r="TWE43" s="180"/>
      <c r="TWF43" s="180"/>
      <c r="TWG43" s="180"/>
      <c r="TWH43" s="180"/>
      <c r="TWI43" s="180"/>
      <c r="TWJ43" s="180"/>
      <c r="TWK43" s="180"/>
      <c r="TWL43" s="180"/>
      <c r="TWM43" s="180"/>
      <c r="TWN43" s="180"/>
      <c r="TWO43" s="180"/>
      <c r="TWP43" s="180"/>
      <c r="TWQ43" s="180"/>
      <c r="TWR43" s="180"/>
      <c r="TWS43" s="180"/>
      <c r="TWT43" s="180"/>
      <c r="TWU43" s="180"/>
      <c r="TWV43" s="180"/>
      <c r="TWW43" s="180"/>
      <c r="TWX43" s="180"/>
      <c r="TWY43" s="180"/>
      <c r="TWZ43" s="180"/>
      <c r="TXA43" s="180"/>
      <c r="TXB43" s="180"/>
      <c r="TXC43" s="180"/>
      <c r="TXD43" s="180"/>
      <c r="TXE43" s="180"/>
      <c r="TXF43" s="180"/>
      <c r="TXG43" s="180"/>
      <c r="TXH43" s="180"/>
      <c r="TXI43" s="180"/>
      <c r="TXJ43" s="180"/>
      <c r="TXK43" s="180"/>
      <c r="TXL43" s="180"/>
      <c r="TXM43" s="180"/>
      <c r="TXN43" s="180"/>
      <c r="TXO43" s="180"/>
      <c r="TXP43" s="180"/>
      <c r="TXQ43" s="180"/>
      <c r="TXR43" s="180"/>
      <c r="TXS43" s="180"/>
      <c r="TXT43" s="180"/>
      <c r="TXU43" s="180"/>
      <c r="TXV43" s="180"/>
      <c r="TXW43" s="180"/>
      <c r="TXX43" s="180"/>
      <c r="TXY43" s="180"/>
      <c r="TXZ43" s="180"/>
      <c r="TYA43" s="180"/>
      <c r="TYB43" s="180"/>
      <c r="TYC43" s="180"/>
      <c r="TYD43" s="180"/>
      <c r="TYE43" s="180"/>
      <c r="TYF43" s="180"/>
      <c r="TYG43" s="180"/>
      <c r="TYH43" s="180"/>
      <c r="TYI43" s="180"/>
      <c r="TYJ43" s="180"/>
      <c r="TYK43" s="180"/>
      <c r="TYL43" s="180"/>
      <c r="TYM43" s="180"/>
      <c r="TYN43" s="180"/>
      <c r="TYO43" s="180"/>
      <c r="TYP43" s="180"/>
      <c r="TYQ43" s="180"/>
      <c r="TYR43" s="180"/>
      <c r="TYS43" s="180"/>
      <c r="TYT43" s="180"/>
      <c r="TYU43" s="180"/>
      <c r="TYV43" s="180"/>
      <c r="TYW43" s="180"/>
      <c r="TYX43" s="180"/>
      <c r="TYY43" s="180"/>
      <c r="TYZ43" s="180"/>
      <c r="TZA43" s="180"/>
      <c r="TZB43" s="180"/>
      <c r="TZC43" s="180"/>
      <c r="TZD43" s="180"/>
      <c r="TZE43" s="180"/>
      <c r="TZF43" s="180"/>
      <c r="TZG43" s="180"/>
      <c r="TZH43" s="180"/>
      <c r="TZI43" s="180"/>
      <c r="TZJ43" s="180"/>
      <c r="TZK43" s="180"/>
      <c r="TZL43" s="180"/>
      <c r="TZM43" s="180"/>
      <c r="TZN43" s="180"/>
      <c r="TZO43" s="180"/>
      <c r="TZP43" s="180"/>
      <c r="TZQ43" s="180"/>
      <c r="TZR43" s="180"/>
      <c r="TZS43" s="180"/>
      <c r="TZT43" s="180"/>
      <c r="TZU43" s="180"/>
      <c r="TZV43" s="180"/>
      <c r="TZW43" s="180"/>
      <c r="TZX43" s="180"/>
      <c r="TZY43" s="180"/>
      <c r="TZZ43" s="180"/>
      <c r="UAA43" s="180"/>
      <c r="UAB43" s="180"/>
      <c r="UAC43" s="180"/>
      <c r="UAD43" s="180"/>
      <c r="UAE43" s="180"/>
      <c r="UAF43" s="180"/>
      <c r="UAG43" s="180"/>
      <c r="UAH43" s="180"/>
      <c r="UAI43" s="180"/>
      <c r="UAJ43" s="180"/>
      <c r="UAK43" s="180"/>
      <c r="UAL43" s="180"/>
      <c r="UAM43" s="180"/>
      <c r="UAN43" s="180"/>
      <c r="UAO43" s="180"/>
      <c r="UAP43" s="180"/>
      <c r="UAQ43" s="180"/>
      <c r="UAR43" s="180"/>
      <c r="UAS43" s="180"/>
      <c r="UAT43" s="180"/>
      <c r="UAU43" s="180"/>
      <c r="UAV43" s="180"/>
      <c r="UAW43" s="180"/>
      <c r="UAX43" s="180"/>
      <c r="UAY43" s="180"/>
      <c r="UAZ43" s="180"/>
      <c r="UBA43" s="180"/>
      <c r="UBB43" s="180"/>
      <c r="UBC43" s="180"/>
      <c r="UBD43" s="180"/>
      <c r="UBE43" s="180"/>
      <c r="UBF43" s="180"/>
      <c r="UBG43" s="180"/>
      <c r="UBH43" s="180"/>
      <c r="UBI43" s="180"/>
      <c r="UBJ43" s="180"/>
      <c r="UBK43" s="180"/>
      <c r="UBL43" s="180"/>
      <c r="UBM43" s="180"/>
      <c r="UBN43" s="180"/>
      <c r="UBO43" s="180"/>
      <c r="UBP43" s="180"/>
      <c r="UBQ43" s="180"/>
      <c r="UBR43" s="180"/>
      <c r="UBS43" s="180"/>
      <c r="UBT43" s="180"/>
      <c r="UBU43" s="180"/>
      <c r="UBV43" s="180"/>
      <c r="UBW43" s="180"/>
      <c r="UBX43" s="180"/>
      <c r="UBY43" s="180"/>
      <c r="UBZ43" s="180"/>
      <c r="UCA43" s="180"/>
      <c r="UCB43" s="180"/>
      <c r="UCC43" s="180"/>
      <c r="UCD43" s="180"/>
      <c r="UCE43" s="180"/>
      <c r="UCF43" s="180"/>
      <c r="UCG43" s="180"/>
      <c r="UCH43" s="180"/>
      <c r="UCI43" s="180"/>
      <c r="UCJ43" s="180"/>
      <c r="UCK43" s="180"/>
      <c r="UCL43" s="180"/>
      <c r="UCM43" s="180"/>
      <c r="UCN43" s="180"/>
      <c r="UCO43" s="180"/>
      <c r="UCP43" s="180"/>
      <c r="UCQ43" s="180"/>
      <c r="UCR43" s="180"/>
      <c r="UCS43" s="180"/>
      <c r="UCT43" s="180"/>
      <c r="UCU43" s="180"/>
      <c r="UCV43" s="180"/>
      <c r="UCW43" s="180"/>
      <c r="UCX43" s="180"/>
      <c r="UCY43" s="180"/>
      <c r="UCZ43" s="180"/>
      <c r="UDA43" s="180"/>
      <c r="UDB43" s="180"/>
      <c r="UDC43" s="180"/>
      <c r="UDD43" s="180"/>
      <c r="UDE43" s="180"/>
      <c r="UDF43" s="180"/>
      <c r="UDG43" s="180"/>
      <c r="UDH43" s="180"/>
      <c r="UDI43" s="180"/>
      <c r="UDJ43" s="180"/>
      <c r="UDK43" s="180"/>
      <c r="UDL43" s="180"/>
      <c r="UDM43" s="180"/>
      <c r="UDN43" s="180"/>
      <c r="UDO43" s="180"/>
      <c r="UDP43" s="180"/>
      <c r="UDQ43" s="180"/>
      <c r="UDR43" s="180"/>
      <c r="UDS43" s="180"/>
      <c r="UDT43" s="180"/>
      <c r="UDU43" s="180"/>
      <c r="UDV43" s="180"/>
      <c r="UDW43" s="180"/>
      <c r="UDX43" s="180"/>
      <c r="UDY43" s="180"/>
      <c r="UDZ43" s="180"/>
      <c r="UEA43" s="180"/>
      <c r="UEB43" s="180"/>
      <c r="UEC43" s="180"/>
      <c r="UED43" s="180"/>
      <c r="UEE43" s="180"/>
      <c r="UEF43" s="180"/>
      <c r="UEG43" s="180"/>
      <c r="UEH43" s="180"/>
      <c r="UEI43" s="180"/>
      <c r="UEJ43" s="180"/>
      <c r="UEK43" s="180"/>
      <c r="UEL43" s="180"/>
      <c r="UEM43" s="180"/>
      <c r="UEN43" s="180"/>
      <c r="UEO43" s="180"/>
      <c r="UEP43" s="180"/>
      <c r="UEQ43" s="180"/>
      <c r="UER43" s="180"/>
      <c r="UES43" s="180"/>
      <c r="UET43" s="180"/>
      <c r="UEU43" s="180"/>
      <c r="UEV43" s="180"/>
      <c r="UEW43" s="180"/>
      <c r="UEX43" s="180"/>
      <c r="UEY43" s="180"/>
      <c r="UEZ43" s="180"/>
      <c r="UFA43" s="180"/>
      <c r="UFB43" s="180"/>
      <c r="UFC43" s="180"/>
      <c r="UFD43" s="180"/>
      <c r="UFE43" s="180"/>
      <c r="UFF43" s="180"/>
      <c r="UFG43" s="180"/>
      <c r="UFH43" s="180"/>
      <c r="UFI43" s="180"/>
      <c r="UFJ43" s="180"/>
      <c r="UFK43" s="180"/>
      <c r="UFL43" s="180"/>
      <c r="UFM43" s="180"/>
      <c r="UFN43" s="180"/>
      <c r="UFO43" s="180"/>
      <c r="UFP43" s="180"/>
      <c r="UFQ43" s="180"/>
      <c r="UFR43" s="180"/>
      <c r="UFS43" s="180"/>
      <c r="UFT43" s="180"/>
      <c r="UFU43" s="180"/>
      <c r="UFV43" s="180"/>
      <c r="UFW43" s="180"/>
      <c r="UFX43" s="180"/>
      <c r="UFY43" s="180"/>
      <c r="UFZ43" s="180"/>
      <c r="UGA43" s="180"/>
      <c r="UGB43" s="180"/>
      <c r="UGC43" s="180"/>
      <c r="UGD43" s="180"/>
      <c r="UGE43" s="180"/>
      <c r="UGF43" s="180"/>
      <c r="UGG43" s="180"/>
      <c r="UGH43" s="180"/>
      <c r="UGI43" s="180"/>
      <c r="UGJ43" s="180"/>
      <c r="UGK43" s="180"/>
      <c r="UGL43" s="180"/>
      <c r="UGM43" s="180"/>
      <c r="UGN43" s="180"/>
      <c r="UGO43" s="180"/>
      <c r="UGP43" s="180"/>
      <c r="UGQ43" s="180"/>
      <c r="UGR43" s="180"/>
      <c r="UGS43" s="180"/>
      <c r="UGT43" s="180"/>
      <c r="UGU43" s="180"/>
      <c r="UGV43" s="180"/>
      <c r="UGW43" s="180"/>
      <c r="UGX43" s="180"/>
      <c r="UGY43" s="180"/>
      <c r="UGZ43" s="180"/>
      <c r="UHA43" s="180"/>
      <c r="UHB43" s="180"/>
      <c r="UHC43" s="180"/>
      <c r="UHD43" s="180"/>
      <c r="UHE43" s="180"/>
      <c r="UHF43" s="180"/>
      <c r="UHG43" s="180"/>
      <c r="UHH43" s="180"/>
      <c r="UHI43" s="180"/>
      <c r="UHJ43" s="180"/>
      <c r="UHK43" s="180"/>
      <c r="UHL43" s="180"/>
      <c r="UHM43" s="180"/>
      <c r="UHN43" s="180"/>
      <c r="UHO43" s="180"/>
      <c r="UHP43" s="180"/>
      <c r="UHQ43" s="180"/>
      <c r="UHR43" s="180"/>
      <c r="UHS43" s="180"/>
      <c r="UHT43" s="180"/>
      <c r="UHU43" s="180"/>
      <c r="UHV43" s="180"/>
      <c r="UHW43" s="180"/>
      <c r="UHX43" s="180"/>
      <c r="UHY43" s="180"/>
      <c r="UHZ43" s="180"/>
      <c r="UIA43" s="180"/>
      <c r="UIB43" s="180"/>
      <c r="UIC43" s="180"/>
      <c r="UID43" s="180"/>
      <c r="UIE43" s="180"/>
      <c r="UIF43" s="180"/>
      <c r="UIG43" s="180"/>
      <c r="UIH43" s="180"/>
      <c r="UII43" s="180"/>
      <c r="UIJ43" s="180"/>
      <c r="UIK43" s="180"/>
      <c r="UIL43" s="180"/>
      <c r="UIM43" s="180"/>
      <c r="UIN43" s="180"/>
      <c r="UIO43" s="180"/>
      <c r="UIP43" s="180"/>
      <c r="UIQ43" s="180"/>
      <c r="UIR43" s="180"/>
      <c r="UIS43" s="180"/>
      <c r="UIT43" s="180"/>
      <c r="UIU43" s="180"/>
      <c r="UIV43" s="180"/>
      <c r="UIW43" s="180"/>
      <c r="UIX43" s="180"/>
      <c r="UIY43" s="180"/>
      <c r="UIZ43" s="180"/>
      <c r="UJA43" s="180"/>
      <c r="UJB43" s="180"/>
      <c r="UJC43" s="180"/>
      <c r="UJD43" s="180"/>
      <c r="UJE43" s="180"/>
      <c r="UJF43" s="180"/>
      <c r="UJG43" s="180"/>
      <c r="UJH43" s="180"/>
      <c r="UJI43" s="180"/>
      <c r="UJJ43" s="180"/>
      <c r="UJK43" s="180"/>
      <c r="UJL43" s="180"/>
      <c r="UJM43" s="180"/>
      <c r="UJN43" s="180"/>
      <c r="UJO43" s="180"/>
      <c r="UJP43" s="180"/>
      <c r="UJQ43" s="180"/>
      <c r="UJR43" s="180"/>
      <c r="UJS43" s="180"/>
      <c r="UJT43" s="180"/>
      <c r="UJU43" s="180"/>
      <c r="UJV43" s="180"/>
      <c r="UJW43" s="180"/>
      <c r="UJX43" s="180"/>
      <c r="UJY43" s="180"/>
      <c r="UJZ43" s="180"/>
      <c r="UKA43" s="180"/>
      <c r="UKB43" s="180"/>
      <c r="UKC43" s="180"/>
      <c r="UKD43" s="180"/>
      <c r="UKE43" s="180"/>
      <c r="UKF43" s="180"/>
      <c r="UKG43" s="180"/>
      <c r="UKH43" s="180"/>
      <c r="UKI43" s="180"/>
      <c r="UKJ43" s="180"/>
      <c r="UKK43" s="180"/>
      <c r="UKL43" s="180"/>
      <c r="UKM43" s="180"/>
      <c r="UKN43" s="180"/>
      <c r="UKO43" s="180"/>
      <c r="UKP43" s="180"/>
      <c r="UKQ43" s="180"/>
      <c r="UKR43" s="180"/>
      <c r="UKS43" s="180"/>
      <c r="UKT43" s="180"/>
      <c r="UKU43" s="180"/>
      <c r="UKV43" s="180"/>
      <c r="UKW43" s="180"/>
      <c r="UKX43" s="180"/>
      <c r="UKY43" s="180"/>
      <c r="UKZ43" s="180"/>
      <c r="ULA43" s="180"/>
      <c r="ULB43" s="180"/>
      <c r="ULC43" s="180"/>
      <c r="ULD43" s="180"/>
      <c r="ULE43" s="180"/>
      <c r="ULF43" s="180"/>
      <c r="ULG43" s="180"/>
      <c r="ULH43" s="180"/>
      <c r="ULI43" s="180"/>
      <c r="ULJ43" s="180"/>
      <c r="ULK43" s="180"/>
      <c r="ULL43" s="180"/>
      <c r="ULM43" s="180"/>
      <c r="ULN43" s="180"/>
      <c r="ULO43" s="180"/>
      <c r="ULP43" s="180"/>
      <c r="ULQ43" s="180"/>
      <c r="ULR43" s="180"/>
      <c r="ULS43" s="180"/>
      <c r="ULT43" s="180"/>
      <c r="ULU43" s="180"/>
      <c r="ULV43" s="180"/>
      <c r="ULW43" s="180"/>
      <c r="ULX43" s="180"/>
      <c r="ULY43" s="180"/>
      <c r="ULZ43" s="180"/>
      <c r="UMA43" s="180"/>
      <c r="UMB43" s="180"/>
      <c r="UMC43" s="180"/>
      <c r="UMD43" s="180"/>
      <c r="UME43" s="180"/>
      <c r="UMF43" s="180"/>
      <c r="UMG43" s="180"/>
      <c r="UMH43" s="180"/>
      <c r="UMI43" s="180"/>
      <c r="UMJ43" s="180"/>
      <c r="UMK43" s="180"/>
      <c r="UML43" s="180"/>
      <c r="UMM43" s="180"/>
      <c r="UMN43" s="180"/>
      <c r="UMO43" s="180"/>
      <c r="UMP43" s="180"/>
      <c r="UMQ43" s="180"/>
      <c r="UMR43" s="180"/>
      <c r="UMS43" s="180"/>
      <c r="UMT43" s="180"/>
      <c r="UMU43" s="180"/>
      <c r="UMV43" s="180"/>
      <c r="UMW43" s="180"/>
      <c r="UMX43" s="180"/>
      <c r="UMY43" s="180"/>
      <c r="UMZ43" s="180"/>
      <c r="UNA43" s="180"/>
      <c r="UNB43" s="180"/>
      <c r="UNC43" s="180"/>
      <c r="UND43" s="180"/>
      <c r="UNE43" s="180"/>
      <c r="UNF43" s="180"/>
      <c r="UNG43" s="180"/>
      <c r="UNH43" s="180"/>
      <c r="UNI43" s="180"/>
      <c r="UNJ43" s="180"/>
      <c r="UNK43" s="180"/>
      <c r="UNL43" s="180"/>
      <c r="UNM43" s="180"/>
      <c r="UNN43" s="180"/>
      <c r="UNO43" s="180"/>
      <c r="UNP43" s="180"/>
      <c r="UNQ43" s="180"/>
      <c r="UNR43" s="180"/>
      <c r="UNS43" s="180"/>
      <c r="UNT43" s="180"/>
      <c r="UNU43" s="180"/>
      <c r="UNV43" s="180"/>
      <c r="UNW43" s="180"/>
      <c r="UNX43" s="180"/>
      <c r="UNY43" s="180"/>
      <c r="UNZ43" s="180"/>
      <c r="UOA43" s="180"/>
      <c r="UOB43" s="180"/>
      <c r="UOC43" s="180"/>
      <c r="UOD43" s="180"/>
      <c r="UOE43" s="180"/>
      <c r="UOF43" s="180"/>
      <c r="UOG43" s="180"/>
      <c r="UOH43" s="180"/>
      <c r="UOI43" s="180"/>
      <c r="UOJ43" s="180"/>
      <c r="UOK43" s="180"/>
      <c r="UOL43" s="180"/>
      <c r="UOM43" s="180"/>
      <c r="UON43" s="180"/>
      <c r="UOO43" s="180"/>
      <c r="UOP43" s="180"/>
      <c r="UOQ43" s="180"/>
      <c r="UOR43" s="180"/>
      <c r="UOS43" s="180"/>
      <c r="UOT43" s="180"/>
      <c r="UOU43" s="180"/>
      <c r="UOV43" s="180"/>
      <c r="UOW43" s="180"/>
      <c r="UOX43" s="180"/>
      <c r="UOY43" s="180"/>
      <c r="UOZ43" s="180"/>
      <c r="UPA43" s="180"/>
      <c r="UPB43" s="180"/>
      <c r="UPC43" s="180"/>
      <c r="UPD43" s="180"/>
      <c r="UPE43" s="180"/>
      <c r="UPF43" s="180"/>
      <c r="UPG43" s="180"/>
      <c r="UPH43" s="180"/>
      <c r="UPI43" s="180"/>
      <c r="UPJ43" s="180"/>
      <c r="UPK43" s="180"/>
      <c r="UPL43" s="180"/>
      <c r="UPM43" s="180"/>
      <c r="UPN43" s="180"/>
      <c r="UPO43" s="180"/>
      <c r="UPP43" s="180"/>
      <c r="UPQ43" s="180"/>
      <c r="UPR43" s="180"/>
      <c r="UPS43" s="180"/>
      <c r="UPT43" s="180"/>
      <c r="UPU43" s="180"/>
      <c r="UPV43" s="180"/>
      <c r="UPW43" s="180"/>
      <c r="UPX43" s="180"/>
      <c r="UPY43" s="180"/>
      <c r="UPZ43" s="180"/>
      <c r="UQA43" s="180"/>
      <c r="UQB43" s="180"/>
      <c r="UQC43" s="180"/>
      <c r="UQD43" s="180"/>
      <c r="UQE43" s="180"/>
      <c r="UQF43" s="180"/>
      <c r="UQG43" s="180"/>
      <c r="UQH43" s="180"/>
      <c r="UQI43" s="180"/>
      <c r="UQJ43" s="180"/>
      <c r="UQK43" s="180"/>
      <c r="UQL43" s="180"/>
      <c r="UQM43" s="180"/>
      <c r="UQN43" s="180"/>
      <c r="UQO43" s="180"/>
      <c r="UQP43" s="180"/>
      <c r="UQQ43" s="180"/>
      <c r="UQR43" s="180"/>
      <c r="UQS43" s="180"/>
      <c r="UQT43" s="180"/>
      <c r="UQU43" s="180"/>
      <c r="UQV43" s="180"/>
      <c r="UQW43" s="180"/>
      <c r="UQX43" s="180"/>
      <c r="UQY43" s="180"/>
      <c r="UQZ43" s="180"/>
      <c r="URA43" s="180"/>
      <c r="URB43" s="180"/>
      <c r="URC43" s="180"/>
      <c r="URD43" s="180"/>
      <c r="URE43" s="180"/>
      <c r="URF43" s="180"/>
      <c r="URG43" s="180"/>
      <c r="URH43" s="180"/>
      <c r="URI43" s="180"/>
      <c r="URJ43" s="180"/>
      <c r="URK43" s="180"/>
      <c r="URL43" s="180"/>
      <c r="URM43" s="180"/>
      <c r="URN43" s="180"/>
      <c r="URO43" s="180"/>
      <c r="URP43" s="180"/>
      <c r="URQ43" s="180"/>
      <c r="URR43" s="180"/>
      <c r="URS43" s="180"/>
      <c r="URT43" s="180"/>
      <c r="URU43" s="180"/>
      <c r="URV43" s="180"/>
      <c r="URW43" s="180"/>
      <c r="URX43" s="180"/>
      <c r="URY43" s="180"/>
      <c r="URZ43" s="180"/>
      <c r="USA43" s="180"/>
      <c r="USB43" s="180"/>
      <c r="USC43" s="180"/>
      <c r="USD43" s="180"/>
      <c r="USE43" s="180"/>
      <c r="USF43" s="180"/>
      <c r="USG43" s="180"/>
      <c r="USH43" s="180"/>
      <c r="USI43" s="180"/>
      <c r="USJ43" s="180"/>
      <c r="USK43" s="180"/>
      <c r="USL43" s="180"/>
      <c r="USM43" s="180"/>
      <c r="USN43" s="180"/>
      <c r="USO43" s="180"/>
      <c r="USP43" s="180"/>
      <c r="USQ43" s="180"/>
      <c r="USR43" s="180"/>
      <c r="USS43" s="180"/>
      <c r="UST43" s="180"/>
      <c r="USU43" s="180"/>
      <c r="USV43" s="180"/>
      <c r="USW43" s="180"/>
      <c r="USX43" s="180"/>
      <c r="USY43" s="180"/>
      <c r="USZ43" s="180"/>
      <c r="UTA43" s="180"/>
      <c r="UTB43" s="180"/>
      <c r="UTC43" s="180"/>
      <c r="UTD43" s="180"/>
      <c r="UTE43" s="180"/>
      <c r="UTF43" s="180"/>
      <c r="UTG43" s="180"/>
      <c r="UTH43" s="180"/>
      <c r="UTI43" s="180"/>
      <c r="UTJ43" s="180"/>
      <c r="UTK43" s="180"/>
      <c r="UTL43" s="180"/>
      <c r="UTM43" s="180"/>
      <c r="UTN43" s="180"/>
      <c r="UTO43" s="180"/>
      <c r="UTP43" s="180"/>
      <c r="UTQ43" s="180"/>
      <c r="UTR43" s="180"/>
      <c r="UTS43" s="180"/>
      <c r="UTT43" s="180"/>
      <c r="UTU43" s="180"/>
      <c r="UTV43" s="180"/>
      <c r="UTW43" s="180"/>
      <c r="UTX43" s="180"/>
      <c r="UTY43" s="180"/>
      <c r="UTZ43" s="180"/>
      <c r="UUA43" s="180"/>
      <c r="UUB43" s="180"/>
      <c r="UUC43" s="180"/>
      <c r="UUD43" s="180"/>
      <c r="UUE43" s="180"/>
      <c r="UUF43" s="180"/>
      <c r="UUG43" s="180"/>
      <c r="UUH43" s="180"/>
      <c r="UUI43" s="180"/>
      <c r="UUJ43" s="180"/>
      <c r="UUK43" s="180"/>
      <c r="UUL43" s="180"/>
      <c r="UUM43" s="180"/>
      <c r="UUN43" s="180"/>
      <c r="UUO43" s="180"/>
      <c r="UUP43" s="180"/>
      <c r="UUQ43" s="180"/>
      <c r="UUR43" s="180"/>
      <c r="UUS43" s="180"/>
      <c r="UUT43" s="180"/>
      <c r="UUU43" s="180"/>
      <c r="UUV43" s="180"/>
      <c r="UUW43" s="180"/>
      <c r="UUX43" s="180"/>
      <c r="UUY43" s="180"/>
      <c r="UUZ43" s="180"/>
      <c r="UVA43" s="180"/>
      <c r="UVB43" s="180"/>
      <c r="UVC43" s="180"/>
      <c r="UVD43" s="180"/>
      <c r="UVE43" s="180"/>
      <c r="UVF43" s="180"/>
      <c r="UVG43" s="180"/>
      <c r="UVH43" s="180"/>
      <c r="UVI43" s="180"/>
      <c r="UVJ43" s="180"/>
      <c r="UVK43" s="180"/>
      <c r="UVL43" s="180"/>
      <c r="UVM43" s="180"/>
      <c r="UVN43" s="180"/>
      <c r="UVO43" s="180"/>
      <c r="UVP43" s="180"/>
      <c r="UVQ43" s="180"/>
      <c r="UVR43" s="180"/>
      <c r="UVS43" s="180"/>
      <c r="UVT43" s="180"/>
      <c r="UVU43" s="180"/>
      <c r="UVV43" s="180"/>
      <c r="UVW43" s="180"/>
      <c r="UVX43" s="180"/>
      <c r="UVY43" s="180"/>
      <c r="UVZ43" s="180"/>
      <c r="UWA43" s="180"/>
      <c r="UWB43" s="180"/>
      <c r="UWC43" s="180"/>
      <c r="UWD43" s="180"/>
      <c r="UWE43" s="180"/>
      <c r="UWF43" s="180"/>
      <c r="UWG43" s="180"/>
      <c r="UWH43" s="180"/>
      <c r="UWI43" s="180"/>
      <c r="UWJ43" s="180"/>
      <c r="UWK43" s="180"/>
      <c r="UWL43" s="180"/>
      <c r="UWM43" s="180"/>
      <c r="UWN43" s="180"/>
      <c r="UWO43" s="180"/>
      <c r="UWP43" s="180"/>
      <c r="UWQ43" s="180"/>
      <c r="UWR43" s="180"/>
      <c r="UWS43" s="180"/>
      <c r="UWT43" s="180"/>
      <c r="UWU43" s="180"/>
      <c r="UWV43" s="180"/>
      <c r="UWW43" s="180"/>
      <c r="UWX43" s="180"/>
      <c r="UWY43" s="180"/>
      <c r="UWZ43" s="180"/>
      <c r="UXA43" s="180"/>
      <c r="UXB43" s="180"/>
      <c r="UXC43" s="180"/>
      <c r="UXD43" s="180"/>
      <c r="UXE43" s="180"/>
      <c r="UXF43" s="180"/>
      <c r="UXG43" s="180"/>
      <c r="UXH43" s="180"/>
      <c r="UXI43" s="180"/>
      <c r="UXJ43" s="180"/>
      <c r="UXK43" s="180"/>
      <c r="UXL43" s="180"/>
      <c r="UXM43" s="180"/>
      <c r="UXN43" s="180"/>
      <c r="UXO43" s="180"/>
      <c r="UXP43" s="180"/>
      <c r="UXQ43" s="180"/>
      <c r="UXR43" s="180"/>
      <c r="UXS43" s="180"/>
      <c r="UXT43" s="180"/>
      <c r="UXU43" s="180"/>
      <c r="UXV43" s="180"/>
      <c r="UXW43" s="180"/>
      <c r="UXX43" s="180"/>
      <c r="UXY43" s="180"/>
      <c r="UXZ43" s="180"/>
      <c r="UYA43" s="180"/>
      <c r="UYB43" s="180"/>
      <c r="UYC43" s="180"/>
      <c r="UYD43" s="180"/>
      <c r="UYE43" s="180"/>
      <c r="UYF43" s="180"/>
      <c r="UYG43" s="180"/>
      <c r="UYH43" s="180"/>
      <c r="UYI43" s="180"/>
      <c r="UYJ43" s="180"/>
      <c r="UYK43" s="180"/>
      <c r="UYL43" s="180"/>
      <c r="UYM43" s="180"/>
      <c r="UYN43" s="180"/>
      <c r="UYO43" s="180"/>
      <c r="UYP43" s="180"/>
      <c r="UYQ43" s="180"/>
      <c r="UYR43" s="180"/>
      <c r="UYS43" s="180"/>
      <c r="UYT43" s="180"/>
      <c r="UYU43" s="180"/>
      <c r="UYV43" s="180"/>
      <c r="UYW43" s="180"/>
      <c r="UYX43" s="180"/>
      <c r="UYY43" s="180"/>
      <c r="UYZ43" s="180"/>
      <c r="UZA43" s="180"/>
      <c r="UZB43" s="180"/>
      <c r="UZC43" s="180"/>
      <c r="UZD43" s="180"/>
      <c r="UZE43" s="180"/>
      <c r="UZF43" s="180"/>
      <c r="UZG43" s="180"/>
      <c r="UZH43" s="180"/>
      <c r="UZI43" s="180"/>
      <c r="UZJ43" s="180"/>
      <c r="UZK43" s="180"/>
      <c r="UZL43" s="180"/>
      <c r="UZM43" s="180"/>
      <c r="UZN43" s="180"/>
      <c r="UZO43" s="180"/>
      <c r="UZP43" s="180"/>
      <c r="UZQ43" s="180"/>
      <c r="UZR43" s="180"/>
      <c r="UZS43" s="180"/>
      <c r="UZT43" s="180"/>
      <c r="UZU43" s="180"/>
      <c r="UZV43" s="180"/>
      <c r="UZW43" s="180"/>
      <c r="UZX43" s="180"/>
      <c r="UZY43" s="180"/>
      <c r="UZZ43" s="180"/>
      <c r="VAA43" s="180"/>
      <c r="VAB43" s="180"/>
      <c r="VAC43" s="180"/>
      <c r="VAD43" s="180"/>
      <c r="VAE43" s="180"/>
      <c r="VAF43" s="180"/>
      <c r="VAG43" s="180"/>
      <c r="VAH43" s="180"/>
      <c r="VAI43" s="180"/>
      <c r="VAJ43" s="180"/>
      <c r="VAK43" s="180"/>
      <c r="VAL43" s="180"/>
      <c r="VAM43" s="180"/>
      <c r="VAN43" s="180"/>
      <c r="VAO43" s="180"/>
      <c r="VAP43" s="180"/>
      <c r="VAQ43" s="180"/>
      <c r="VAR43" s="180"/>
      <c r="VAS43" s="180"/>
      <c r="VAT43" s="180"/>
      <c r="VAU43" s="180"/>
      <c r="VAV43" s="180"/>
      <c r="VAW43" s="180"/>
      <c r="VAX43" s="180"/>
      <c r="VAY43" s="180"/>
      <c r="VAZ43" s="180"/>
      <c r="VBA43" s="180"/>
      <c r="VBB43" s="180"/>
      <c r="VBC43" s="180"/>
      <c r="VBD43" s="180"/>
      <c r="VBE43" s="180"/>
      <c r="VBF43" s="180"/>
      <c r="VBG43" s="180"/>
      <c r="VBH43" s="180"/>
      <c r="VBI43" s="180"/>
      <c r="VBJ43" s="180"/>
      <c r="VBK43" s="180"/>
      <c r="VBL43" s="180"/>
      <c r="VBM43" s="180"/>
      <c r="VBN43" s="180"/>
      <c r="VBO43" s="180"/>
      <c r="VBP43" s="180"/>
      <c r="VBQ43" s="180"/>
      <c r="VBR43" s="180"/>
      <c r="VBS43" s="180"/>
      <c r="VBT43" s="180"/>
      <c r="VBU43" s="180"/>
      <c r="VBV43" s="180"/>
      <c r="VBW43" s="180"/>
      <c r="VBX43" s="180"/>
      <c r="VBY43" s="180"/>
      <c r="VBZ43" s="180"/>
      <c r="VCA43" s="180"/>
      <c r="VCB43" s="180"/>
      <c r="VCC43" s="180"/>
      <c r="VCD43" s="180"/>
      <c r="VCE43" s="180"/>
      <c r="VCF43" s="180"/>
      <c r="VCG43" s="180"/>
      <c r="VCH43" s="180"/>
      <c r="VCI43" s="180"/>
      <c r="VCJ43" s="180"/>
      <c r="VCK43" s="180"/>
      <c r="VCL43" s="180"/>
      <c r="VCM43" s="180"/>
      <c r="VCN43" s="180"/>
      <c r="VCO43" s="180"/>
      <c r="VCP43" s="180"/>
      <c r="VCQ43" s="180"/>
      <c r="VCR43" s="180"/>
      <c r="VCS43" s="180"/>
      <c r="VCT43" s="180"/>
      <c r="VCU43" s="180"/>
      <c r="VCV43" s="180"/>
      <c r="VCW43" s="180"/>
      <c r="VCX43" s="180"/>
      <c r="VCY43" s="180"/>
      <c r="VCZ43" s="180"/>
      <c r="VDA43" s="180"/>
      <c r="VDB43" s="180"/>
      <c r="VDC43" s="180"/>
      <c r="VDD43" s="180"/>
      <c r="VDE43" s="180"/>
      <c r="VDF43" s="180"/>
      <c r="VDG43" s="180"/>
      <c r="VDH43" s="180"/>
      <c r="VDI43" s="180"/>
      <c r="VDJ43" s="180"/>
      <c r="VDK43" s="180"/>
      <c r="VDL43" s="180"/>
      <c r="VDM43" s="180"/>
      <c r="VDN43" s="180"/>
      <c r="VDO43" s="180"/>
      <c r="VDP43" s="180"/>
      <c r="VDQ43" s="180"/>
      <c r="VDR43" s="180"/>
      <c r="VDS43" s="180"/>
      <c r="VDT43" s="180"/>
      <c r="VDU43" s="180"/>
      <c r="VDV43" s="180"/>
      <c r="VDW43" s="180"/>
      <c r="VDX43" s="180"/>
      <c r="VDY43" s="180"/>
      <c r="VDZ43" s="180"/>
      <c r="VEA43" s="180"/>
      <c r="VEB43" s="180"/>
      <c r="VEC43" s="180"/>
      <c r="VED43" s="180"/>
      <c r="VEE43" s="180"/>
      <c r="VEF43" s="180"/>
      <c r="VEG43" s="180"/>
      <c r="VEH43" s="180"/>
      <c r="VEI43" s="180"/>
      <c r="VEJ43" s="180"/>
      <c r="VEK43" s="180"/>
      <c r="VEL43" s="180"/>
      <c r="VEM43" s="180"/>
      <c r="VEN43" s="180"/>
      <c r="VEO43" s="180"/>
      <c r="VEP43" s="180"/>
      <c r="VEQ43" s="180"/>
      <c r="VER43" s="180"/>
      <c r="VES43" s="180"/>
      <c r="VET43" s="180"/>
      <c r="VEU43" s="180"/>
      <c r="VEV43" s="180"/>
      <c r="VEW43" s="180"/>
      <c r="VEX43" s="180"/>
      <c r="VEY43" s="180"/>
      <c r="VEZ43" s="180"/>
      <c r="VFA43" s="180"/>
      <c r="VFB43" s="180"/>
      <c r="VFC43" s="180"/>
      <c r="VFD43" s="180"/>
      <c r="VFE43" s="180"/>
      <c r="VFF43" s="180"/>
      <c r="VFG43" s="180"/>
      <c r="VFH43" s="180"/>
      <c r="VFI43" s="180"/>
      <c r="VFJ43" s="180"/>
      <c r="VFK43" s="180"/>
      <c r="VFL43" s="180"/>
      <c r="VFM43" s="180"/>
      <c r="VFN43" s="180"/>
      <c r="VFO43" s="180"/>
      <c r="VFP43" s="180"/>
      <c r="VFQ43" s="180"/>
      <c r="VFR43" s="180"/>
      <c r="VFS43" s="180"/>
      <c r="VFT43" s="180"/>
      <c r="VFU43" s="180"/>
      <c r="VFV43" s="180"/>
      <c r="VFW43" s="180"/>
      <c r="VFX43" s="180"/>
      <c r="VFY43" s="180"/>
      <c r="VFZ43" s="180"/>
      <c r="VGA43" s="180"/>
      <c r="VGB43" s="180"/>
      <c r="VGC43" s="180"/>
      <c r="VGD43" s="180"/>
      <c r="VGE43" s="180"/>
      <c r="VGF43" s="180"/>
      <c r="VGG43" s="180"/>
      <c r="VGH43" s="180"/>
      <c r="VGI43" s="180"/>
      <c r="VGJ43" s="180"/>
      <c r="VGK43" s="180"/>
      <c r="VGL43" s="180"/>
      <c r="VGM43" s="180"/>
      <c r="VGN43" s="180"/>
      <c r="VGO43" s="180"/>
      <c r="VGP43" s="180"/>
      <c r="VGQ43" s="180"/>
      <c r="VGR43" s="180"/>
      <c r="VGS43" s="180"/>
      <c r="VGT43" s="180"/>
      <c r="VGU43" s="180"/>
      <c r="VGV43" s="180"/>
      <c r="VGW43" s="180"/>
      <c r="VGX43" s="180"/>
      <c r="VGY43" s="180"/>
      <c r="VGZ43" s="180"/>
      <c r="VHA43" s="180"/>
      <c r="VHB43" s="180"/>
      <c r="VHC43" s="180"/>
      <c r="VHD43" s="180"/>
      <c r="VHE43" s="180"/>
      <c r="VHF43" s="180"/>
      <c r="VHG43" s="180"/>
      <c r="VHH43" s="180"/>
      <c r="VHI43" s="180"/>
      <c r="VHJ43" s="180"/>
      <c r="VHK43" s="180"/>
      <c r="VHL43" s="180"/>
      <c r="VHM43" s="180"/>
      <c r="VHN43" s="180"/>
      <c r="VHO43" s="180"/>
      <c r="VHP43" s="180"/>
      <c r="VHQ43" s="180"/>
      <c r="VHR43" s="180"/>
      <c r="VHS43" s="180"/>
      <c r="VHT43" s="180"/>
      <c r="VHU43" s="180"/>
      <c r="VHV43" s="180"/>
      <c r="VHW43" s="180"/>
      <c r="VHX43" s="180"/>
      <c r="VHY43" s="180"/>
      <c r="VHZ43" s="180"/>
      <c r="VIA43" s="180"/>
      <c r="VIB43" s="180"/>
      <c r="VIC43" s="180"/>
      <c r="VID43" s="180"/>
      <c r="VIE43" s="180"/>
      <c r="VIF43" s="180"/>
      <c r="VIG43" s="180"/>
      <c r="VIH43" s="180"/>
      <c r="VII43" s="180"/>
      <c r="VIJ43" s="180"/>
      <c r="VIK43" s="180"/>
      <c r="VIL43" s="180"/>
      <c r="VIM43" s="180"/>
      <c r="VIN43" s="180"/>
      <c r="VIO43" s="180"/>
      <c r="VIP43" s="180"/>
      <c r="VIQ43" s="180"/>
      <c r="VIR43" s="180"/>
      <c r="VIS43" s="180"/>
      <c r="VIT43" s="180"/>
      <c r="VIU43" s="180"/>
      <c r="VIV43" s="180"/>
      <c r="VIW43" s="180"/>
      <c r="VIX43" s="180"/>
      <c r="VIY43" s="180"/>
      <c r="VIZ43" s="180"/>
      <c r="VJA43" s="180"/>
      <c r="VJB43" s="180"/>
      <c r="VJC43" s="180"/>
      <c r="VJD43" s="180"/>
      <c r="VJE43" s="180"/>
      <c r="VJF43" s="180"/>
      <c r="VJG43" s="180"/>
      <c r="VJH43" s="180"/>
      <c r="VJI43" s="180"/>
      <c r="VJJ43" s="180"/>
      <c r="VJK43" s="180"/>
      <c r="VJL43" s="180"/>
      <c r="VJM43" s="180"/>
      <c r="VJN43" s="180"/>
      <c r="VJO43" s="180"/>
      <c r="VJP43" s="180"/>
      <c r="VJQ43" s="180"/>
      <c r="VJR43" s="180"/>
      <c r="VJS43" s="180"/>
      <c r="VJT43" s="180"/>
      <c r="VJU43" s="180"/>
      <c r="VJV43" s="180"/>
      <c r="VJW43" s="180"/>
      <c r="VJX43" s="180"/>
      <c r="VJY43" s="180"/>
      <c r="VJZ43" s="180"/>
      <c r="VKA43" s="180"/>
      <c r="VKB43" s="180"/>
      <c r="VKC43" s="180"/>
      <c r="VKD43" s="180"/>
      <c r="VKE43" s="180"/>
      <c r="VKF43" s="180"/>
      <c r="VKG43" s="180"/>
      <c r="VKH43" s="180"/>
      <c r="VKI43" s="180"/>
      <c r="VKJ43" s="180"/>
      <c r="VKK43" s="180"/>
      <c r="VKL43" s="180"/>
      <c r="VKM43" s="180"/>
      <c r="VKN43" s="180"/>
      <c r="VKO43" s="180"/>
      <c r="VKP43" s="180"/>
      <c r="VKQ43" s="180"/>
      <c r="VKR43" s="180"/>
      <c r="VKS43" s="180"/>
      <c r="VKT43" s="180"/>
      <c r="VKU43" s="180"/>
      <c r="VKV43" s="180"/>
      <c r="VKW43" s="180"/>
      <c r="VKX43" s="180"/>
      <c r="VKY43" s="180"/>
      <c r="VKZ43" s="180"/>
      <c r="VLA43" s="180"/>
      <c r="VLB43" s="180"/>
      <c r="VLC43" s="180"/>
      <c r="VLD43" s="180"/>
      <c r="VLE43" s="180"/>
      <c r="VLF43" s="180"/>
      <c r="VLG43" s="180"/>
      <c r="VLH43" s="180"/>
      <c r="VLI43" s="180"/>
      <c r="VLJ43" s="180"/>
      <c r="VLK43" s="180"/>
      <c r="VLL43" s="180"/>
      <c r="VLM43" s="180"/>
      <c r="VLN43" s="180"/>
      <c r="VLO43" s="180"/>
      <c r="VLP43" s="180"/>
      <c r="VLQ43" s="180"/>
      <c r="VLR43" s="180"/>
      <c r="VLS43" s="180"/>
      <c r="VLT43" s="180"/>
      <c r="VLU43" s="180"/>
      <c r="VLV43" s="180"/>
      <c r="VLW43" s="180"/>
      <c r="VLX43" s="180"/>
      <c r="VLY43" s="180"/>
      <c r="VLZ43" s="180"/>
      <c r="VMA43" s="180"/>
      <c r="VMB43" s="180"/>
      <c r="VMC43" s="180"/>
      <c r="VMD43" s="180"/>
      <c r="VME43" s="180"/>
      <c r="VMF43" s="180"/>
      <c r="VMG43" s="180"/>
      <c r="VMH43" s="180"/>
      <c r="VMI43" s="180"/>
      <c r="VMJ43" s="180"/>
      <c r="VMK43" s="180"/>
      <c r="VML43" s="180"/>
      <c r="VMM43" s="180"/>
      <c r="VMN43" s="180"/>
      <c r="VMO43" s="180"/>
      <c r="VMP43" s="180"/>
      <c r="VMQ43" s="180"/>
      <c r="VMR43" s="180"/>
      <c r="VMS43" s="180"/>
      <c r="VMT43" s="180"/>
      <c r="VMU43" s="180"/>
      <c r="VMV43" s="180"/>
      <c r="VMW43" s="180"/>
      <c r="VMX43" s="180"/>
      <c r="VMY43" s="180"/>
      <c r="VMZ43" s="180"/>
      <c r="VNA43" s="180"/>
      <c r="VNB43" s="180"/>
      <c r="VNC43" s="180"/>
      <c r="VND43" s="180"/>
      <c r="VNE43" s="180"/>
      <c r="VNF43" s="180"/>
      <c r="VNG43" s="180"/>
      <c r="VNH43" s="180"/>
      <c r="VNI43" s="180"/>
      <c r="VNJ43" s="180"/>
      <c r="VNK43" s="180"/>
      <c r="VNL43" s="180"/>
      <c r="VNM43" s="180"/>
      <c r="VNN43" s="180"/>
      <c r="VNO43" s="180"/>
      <c r="VNP43" s="180"/>
      <c r="VNQ43" s="180"/>
      <c r="VNR43" s="180"/>
      <c r="VNS43" s="180"/>
      <c r="VNT43" s="180"/>
      <c r="VNU43" s="180"/>
      <c r="VNV43" s="180"/>
      <c r="VNW43" s="180"/>
      <c r="VNX43" s="180"/>
      <c r="VNY43" s="180"/>
      <c r="VNZ43" s="180"/>
      <c r="VOA43" s="180"/>
      <c r="VOB43" s="180"/>
      <c r="VOC43" s="180"/>
      <c r="VOD43" s="180"/>
      <c r="VOE43" s="180"/>
      <c r="VOF43" s="180"/>
      <c r="VOG43" s="180"/>
      <c r="VOH43" s="180"/>
      <c r="VOI43" s="180"/>
      <c r="VOJ43" s="180"/>
      <c r="VOK43" s="180"/>
      <c r="VOL43" s="180"/>
      <c r="VOM43" s="180"/>
      <c r="VON43" s="180"/>
      <c r="VOO43" s="180"/>
      <c r="VOP43" s="180"/>
      <c r="VOQ43" s="180"/>
      <c r="VOR43" s="180"/>
      <c r="VOS43" s="180"/>
      <c r="VOT43" s="180"/>
      <c r="VOU43" s="180"/>
      <c r="VOV43" s="180"/>
      <c r="VOW43" s="180"/>
      <c r="VOX43" s="180"/>
      <c r="VOY43" s="180"/>
      <c r="VOZ43" s="180"/>
      <c r="VPA43" s="180"/>
      <c r="VPB43" s="180"/>
      <c r="VPC43" s="180"/>
      <c r="VPD43" s="180"/>
      <c r="VPE43" s="180"/>
      <c r="VPF43" s="180"/>
      <c r="VPG43" s="180"/>
      <c r="VPH43" s="180"/>
      <c r="VPI43" s="180"/>
      <c r="VPJ43" s="180"/>
      <c r="VPK43" s="180"/>
      <c r="VPL43" s="180"/>
      <c r="VPM43" s="180"/>
      <c r="VPN43" s="180"/>
      <c r="VPO43" s="180"/>
      <c r="VPP43" s="180"/>
      <c r="VPQ43" s="180"/>
      <c r="VPR43" s="180"/>
      <c r="VPS43" s="180"/>
      <c r="VPT43" s="180"/>
      <c r="VPU43" s="180"/>
      <c r="VPV43" s="180"/>
      <c r="VPW43" s="180"/>
      <c r="VPX43" s="180"/>
      <c r="VPY43" s="180"/>
      <c r="VPZ43" s="180"/>
      <c r="VQA43" s="180"/>
      <c r="VQB43" s="180"/>
      <c r="VQC43" s="180"/>
      <c r="VQD43" s="180"/>
      <c r="VQE43" s="180"/>
      <c r="VQF43" s="180"/>
      <c r="VQG43" s="180"/>
      <c r="VQH43" s="180"/>
      <c r="VQI43" s="180"/>
      <c r="VQJ43" s="180"/>
      <c r="VQK43" s="180"/>
      <c r="VQL43" s="180"/>
      <c r="VQM43" s="180"/>
      <c r="VQN43" s="180"/>
      <c r="VQO43" s="180"/>
      <c r="VQP43" s="180"/>
      <c r="VQQ43" s="180"/>
      <c r="VQR43" s="180"/>
      <c r="VQS43" s="180"/>
      <c r="VQT43" s="180"/>
      <c r="VQU43" s="180"/>
      <c r="VQV43" s="180"/>
      <c r="VQW43" s="180"/>
      <c r="VQX43" s="180"/>
      <c r="VQY43" s="180"/>
      <c r="VQZ43" s="180"/>
      <c r="VRA43" s="180"/>
      <c r="VRB43" s="180"/>
      <c r="VRC43" s="180"/>
      <c r="VRD43" s="180"/>
      <c r="VRE43" s="180"/>
      <c r="VRF43" s="180"/>
      <c r="VRG43" s="180"/>
      <c r="VRH43" s="180"/>
      <c r="VRI43" s="180"/>
      <c r="VRJ43" s="180"/>
      <c r="VRK43" s="180"/>
      <c r="VRL43" s="180"/>
      <c r="VRM43" s="180"/>
      <c r="VRN43" s="180"/>
      <c r="VRO43" s="180"/>
      <c r="VRP43" s="180"/>
      <c r="VRQ43" s="180"/>
      <c r="VRR43" s="180"/>
      <c r="VRS43" s="180"/>
      <c r="VRT43" s="180"/>
      <c r="VRU43" s="180"/>
      <c r="VRV43" s="180"/>
      <c r="VRW43" s="180"/>
      <c r="VRX43" s="180"/>
      <c r="VRY43" s="180"/>
      <c r="VRZ43" s="180"/>
      <c r="VSA43" s="180"/>
      <c r="VSB43" s="180"/>
      <c r="VSC43" s="180"/>
      <c r="VSD43" s="180"/>
      <c r="VSE43" s="180"/>
      <c r="VSF43" s="180"/>
      <c r="VSG43" s="180"/>
      <c r="VSH43" s="180"/>
      <c r="VSI43" s="180"/>
      <c r="VSJ43" s="180"/>
      <c r="VSK43" s="180"/>
      <c r="VSL43" s="180"/>
      <c r="VSM43" s="180"/>
      <c r="VSN43" s="180"/>
      <c r="VSO43" s="180"/>
      <c r="VSP43" s="180"/>
      <c r="VSQ43" s="180"/>
      <c r="VSR43" s="180"/>
      <c r="VSS43" s="180"/>
      <c r="VST43" s="180"/>
      <c r="VSU43" s="180"/>
      <c r="VSV43" s="180"/>
      <c r="VSW43" s="180"/>
      <c r="VSX43" s="180"/>
      <c r="VSY43" s="180"/>
      <c r="VSZ43" s="180"/>
      <c r="VTA43" s="180"/>
      <c r="VTB43" s="180"/>
      <c r="VTC43" s="180"/>
      <c r="VTD43" s="180"/>
      <c r="VTE43" s="180"/>
      <c r="VTF43" s="180"/>
      <c r="VTG43" s="180"/>
      <c r="VTH43" s="180"/>
      <c r="VTI43" s="180"/>
      <c r="VTJ43" s="180"/>
      <c r="VTK43" s="180"/>
      <c r="VTL43" s="180"/>
      <c r="VTM43" s="180"/>
      <c r="VTN43" s="180"/>
      <c r="VTO43" s="180"/>
      <c r="VTP43" s="180"/>
      <c r="VTQ43" s="180"/>
      <c r="VTR43" s="180"/>
      <c r="VTS43" s="180"/>
      <c r="VTT43" s="180"/>
      <c r="VTU43" s="180"/>
      <c r="VTV43" s="180"/>
      <c r="VTW43" s="180"/>
      <c r="VTX43" s="180"/>
      <c r="VTY43" s="180"/>
      <c r="VTZ43" s="180"/>
      <c r="VUA43" s="180"/>
      <c r="VUB43" s="180"/>
      <c r="VUC43" s="180"/>
      <c r="VUD43" s="180"/>
      <c r="VUE43" s="180"/>
      <c r="VUF43" s="180"/>
      <c r="VUG43" s="180"/>
      <c r="VUH43" s="180"/>
      <c r="VUI43" s="180"/>
      <c r="VUJ43" s="180"/>
      <c r="VUK43" s="180"/>
      <c r="VUL43" s="180"/>
      <c r="VUM43" s="180"/>
      <c r="VUN43" s="180"/>
      <c r="VUO43" s="180"/>
      <c r="VUP43" s="180"/>
      <c r="VUQ43" s="180"/>
      <c r="VUR43" s="180"/>
      <c r="VUS43" s="180"/>
      <c r="VUT43" s="180"/>
      <c r="VUU43" s="180"/>
      <c r="VUV43" s="180"/>
      <c r="VUW43" s="180"/>
      <c r="VUX43" s="180"/>
      <c r="VUY43" s="180"/>
      <c r="VUZ43" s="180"/>
      <c r="VVA43" s="180"/>
      <c r="VVB43" s="180"/>
      <c r="VVC43" s="180"/>
      <c r="VVD43" s="180"/>
      <c r="VVE43" s="180"/>
      <c r="VVF43" s="180"/>
      <c r="VVG43" s="180"/>
      <c r="VVH43" s="180"/>
      <c r="VVI43" s="180"/>
      <c r="VVJ43" s="180"/>
      <c r="VVK43" s="180"/>
      <c r="VVL43" s="180"/>
      <c r="VVM43" s="180"/>
      <c r="VVN43" s="180"/>
      <c r="VVO43" s="180"/>
      <c r="VVP43" s="180"/>
      <c r="VVQ43" s="180"/>
      <c r="VVR43" s="180"/>
      <c r="VVS43" s="180"/>
      <c r="VVT43" s="180"/>
      <c r="VVU43" s="180"/>
      <c r="VVV43" s="180"/>
      <c r="VVW43" s="180"/>
      <c r="VVX43" s="180"/>
      <c r="VVY43" s="180"/>
      <c r="VVZ43" s="180"/>
      <c r="VWA43" s="180"/>
      <c r="VWB43" s="180"/>
      <c r="VWC43" s="180"/>
      <c r="VWD43" s="180"/>
      <c r="VWE43" s="180"/>
      <c r="VWF43" s="180"/>
      <c r="VWG43" s="180"/>
      <c r="VWH43" s="180"/>
      <c r="VWI43" s="180"/>
      <c r="VWJ43" s="180"/>
      <c r="VWK43" s="180"/>
      <c r="VWL43" s="180"/>
      <c r="VWM43" s="180"/>
      <c r="VWN43" s="180"/>
      <c r="VWO43" s="180"/>
      <c r="VWP43" s="180"/>
      <c r="VWQ43" s="180"/>
      <c r="VWR43" s="180"/>
      <c r="VWS43" s="180"/>
      <c r="VWT43" s="180"/>
      <c r="VWU43" s="180"/>
      <c r="VWV43" s="180"/>
      <c r="VWW43" s="180"/>
      <c r="VWX43" s="180"/>
      <c r="VWY43" s="180"/>
      <c r="VWZ43" s="180"/>
      <c r="VXA43" s="180"/>
      <c r="VXB43" s="180"/>
      <c r="VXC43" s="180"/>
      <c r="VXD43" s="180"/>
      <c r="VXE43" s="180"/>
      <c r="VXF43" s="180"/>
      <c r="VXG43" s="180"/>
      <c r="VXH43" s="180"/>
      <c r="VXI43" s="180"/>
      <c r="VXJ43" s="180"/>
      <c r="VXK43" s="180"/>
      <c r="VXL43" s="180"/>
      <c r="VXM43" s="180"/>
      <c r="VXN43" s="180"/>
      <c r="VXO43" s="180"/>
      <c r="VXP43" s="180"/>
      <c r="VXQ43" s="180"/>
      <c r="VXR43" s="180"/>
      <c r="VXS43" s="180"/>
      <c r="VXT43" s="180"/>
      <c r="VXU43" s="180"/>
      <c r="VXV43" s="180"/>
      <c r="VXW43" s="180"/>
      <c r="VXX43" s="180"/>
      <c r="VXY43" s="180"/>
      <c r="VXZ43" s="180"/>
      <c r="VYA43" s="180"/>
      <c r="VYB43" s="180"/>
      <c r="VYC43" s="180"/>
      <c r="VYD43" s="180"/>
      <c r="VYE43" s="180"/>
      <c r="VYF43" s="180"/>
      <c r="VYG43" s="180"/>
      <c r="VYH43" s="180"/>
      <c r="VYI43" s="180"/>
      <c r="VYJ43" s="180"/>
      <c r="VYK43" s="180"/>
      <c r="VYL43" s="180"/>
      <c r="VYM43" s="180"/>
      <c r="VYN43" s="180"/>
      <c r="VYO43" s="180"/>
      <c r="VYP43" s="180"/>
      <c r="VYQ43" s="180"/>
      <c r="VYR43" s="180"/>
      <c r="VYS43" s="180"/>
      <c r="VYT43" s="180"/>
      <c r="VYU43" s="180"/>
      <c r="VYV43" s="180"/>
      <c r="VYW43" s="180"/>
      <c r="VYX43" s="180"/>
      <c r="VYY43" s="180"/>
      <c r="VYZ43" s="180"/>
      <c r="VZA43" s="180"/>
      <c r="VZB43" s="180"/>
      <c r="VZC43" s="180"/>
      <c r="VZD43" s="180"/>
      <c r="VZE43" s="180"/>
      <c r="VZF43" s="180"/>
      <c r="VZG43" s="180"/>
      <c r="VZH43" s="180"/>
      <c r="VZI43" s="180"/>
      <c r="VZJ43" s="180"/>
      <c r="VZK43" s="180"/>
      <c r="VZL43" s="180"/>
      <c r="VZM43" s="180"/>
      <c r="VZN43" s="180"/>
      <c r="VZO43" s="180"/>
      <c r="VZP43" s="180"/>
      <c r="VZQ43" s="180"/>
      <c r="VZR43" s="180"/>
      <c r="VZS43" s="180"/>
      <c r="VZT43" s="180"/>
      <c r="VZU43" s="180"/>
      <c r="VZV43" s="180"/>
      <c r="VZW43" s="180"/>
      <c r="VZX43" s="180"/>
      <c r="VZY43" s="180"/>
      <c r="VZZ43" s="180"/>
      <c r="WAA43" s="180"/>
      <c r="WAB43" s="180"/>
      <c r="WAC43" s="180"/>
      <c r="WAD43" s="180"/>
      <c r="WAE43" s="180"/>
      <c r="WAF43" s="180"/>
      <c r="WAG43" s="180"/>
      <c r="WAH43" s="180"/>
      <c r="WAI43" s="180"/>
      <c r="WAJ43" s="180"/>
      <c r="WAK43" s="180"/>
      <c r="WAL43" s="180"/>
      <c r="WAM43" s="180"/>
      <c r="WAN43" s="180"/>
      <c r="WAO43" s="180"/>
      <c r="WAP43" s="180"/>
      <c r="WAQ43" s="180"/>
      <c r="WAR43" s="180"/>
      <c r="WAS43" s="180"/>
      <c r="WAT43" s="180"/>
      <c r="WAU43" s="180"/>
      <c r="WAV43" s="180"/>
      <c r="WAW43" s="180"/>
      <c r="WAX43" s="180"/>
      <c r="WAY43" s="180"/>
      <c r="WAZ43" s="180"/>
      <c r="WBA43" s="180"/>
      <c r="WBB43" s="180"/>
      <c r="WBC43" s="180"/>
      <c r="WBD43" s="180"/>
      <c r="WBE43" s="180"/>
      <c r="WBF43" s="180"/>
      <c r="WBG43" s="180"/>
      <c r="WBH43" s="180"/>
      <c r="WBI43" s="180"/>
      <c r="WBJ43" s="180"/>
      <c r="WBK43" s="180"/>
      <c r="WBL43" s="180"/>
      <c r="WBM43" s="180"/>
      <c r="WBN43" s="180"/>
      <c r="WBO43" s="180"/>
      <c r="WBP43" s="180"/>
      <c r="WBQ43" s="180"/>
      <c r="WBR43" s="180"/>
      <c r="WBS43" s="180"/>
      <c r="WBT43" s="180"/>
      <c r="WBU43" s="180"/>
      <c r="WBV43" s="180"/>
      <c r="WBW43" s="180"/>
      <c r="WBX43" s="180"/>
      <c r="WBY43" s="180"/>
      <c r="WBZ43" s="180"/>
      <c r="WCA43" s="180"/>
      <c r="WCB43" s="180"/>
      <c r="WCC43" s="180"/>
      <c r="WCD43" s="180"/>
      <c r="WCE43" s="180"/>
      <c r="WCF43" s="180"/>
      <c r="WCG43" s="180"/>
      <c r="WCH43" s="180"/>
      <c r="WCI43" s="180"/>
      <c r="WCJ43" s="180"/>
      <c r="WCK43" s="180"/>
      <c r="WCL43" s="180"/>
      <c r="WCM43" s="180"/>
      <c r="WCN43" s="180"/>
      <c r="WCO43" s="180"/>
      <c r="WCP43" s="180"/>
      <c r="WCQ43" s="180"/>
      <c r="WCR43" s="180"/>
      <c r="WCS43" s="180"/>
      <c r="WCT43" s="180"/>
      <c r="WCU43" s="180"/>
      <c r="WCV43" s="180"/>
      <c r="WCW43" s="180"/>
      <c r="WCX43" s="180"/>
      <c r="WCY43" s="180"/>
      <c r="WCZ43" s="180"/>
      <c r="WDA43" s="180"/>
      <c r="WDB43" s="180"/>
      <c r="WDC43" s="180"/>
      <c r="WDD43" s="180"/>
      <c r="WDE43" s="180"/>
      <c r="WDF43" s="180"/>
      <c r="WDG43" s="180"/>
      <c r="WDH43" s="180"/>
      <c r="WDI43" s="180"/>
      <c r="WDJ43" s="180"/>
      <c r="WDK43" s="180"/>
      <c r="WDL43" s="180"/>
      <c r="WDM43" s="180"/>
      <c r="WDN43" s="180"/>
      <c r="WDO43" s="180"/>
      <c r="WDP43" s="180"/>
      <c r="WDQ43" s="180"/>
      <c r="WDR43" s="180"/>
      <c r="WDS43" s="180"/>
      <c r="WDT43" s="180"/>
      <c r="WDU43" s="180"/>
      <c r="WDV43" s="180"/>
      <c r="WDW43" s="180"/>
      <c r="WDX43" s="180"/>
      <c r="WDY43" s="180"/>
      <c r="WDZ43" s="180"/>
      <c r="WEA43" s="180"/>
      <c r="WEB43" s="180"/>
      <c r="WEC43" s="180"/>
      <c r="WED43" s="180"/>
      <c r="WEE43" s="180"/>
      <c r="WEF43" s="180"/>
      <c r="WEG43" s="180"/>
      <c r="WEH43" s="180"/>
      <c r="WEI43" s="180"/>
      <c r="WEJ43" s="180"/>
      <c r="WEK43" s="180"/>
      <c r="WEL43" s="180"/>
      <c r="WEM43" s="180"/>
      <c r="WEN43" s="180"/>
      <c r="WEO43" s="180"/>
      <c r="WEP43" s="180"/>
      <c r="WEQ43" s="180"/>
      <c r="WER43" s="180"/>
      <c r="WES43" s="180"/>
      <c r="WET43" s="180"/>
      <c r="WEU43" s="180"/>
      <c r="WEV43" s="180"/>
      <c r="WEW43" s="180"/>
      <c r="WEX43" s="180"/>
      <c r="WEY43" s="180"/>
      <c r="WEZ43" s="180"/>
      <c r="WFA43" s="180"/>
      <c r="WFB43" s="180"/>
      <c r="WFC43" s="180"/>
      <c r="WFD43" s="180"/>
      <c r="WFE43" s="180"/>
      <c r="WFF43" s="180"/>
      <c r="WFG43" s="180"/>
      <c r="WFH43" s="180"/>
      <c r="WFI43" s="180"/>
      <c r="WFJ43" s="180"/>
      <c r="WFK43" s="180"/>
      <c r="WFL43" s="180"/>
      <c r="WFM43" s="180"/>
      <c r="WFN43" s="180"/>
      <c r="WFO43" s="180"/>
      <c r="WFP43" s="180"/>
      <c r="WFQ43" s="180"/>
      <c r="WFR43" s="180"/>
      <c r="WFS43" s="180"/>
      <c r="WFT43" s="180"/>
      <c r="WFU43" s="180"/>
      <c r="WFV43" s="180"/>
      <c r="WFW43" s="180"/>
      <c r="WFX43" s="180"/>
      <c r="WFY43" s="180"/>
      <c r="WFZ43" s="180"/>
      <c r="WGA43" s="180"/>
      <c r="WGB43" s="180"/>
      <c r="WGC43" s="180"/>
      <c r="WGD43" s="180"/>
      <c r="WGE43" s="180"/>
      <c r="WGF43" s="180"/>
      <c r="WGG43" s="180"/>
      <c r="WGH43" s="180"/>
      <c r="WGI43" s="180"/>
      <c r="WGJ43" s="180"/>
      <c r="WGK43" s="180"/>
      <c r="WGL43" s="180"/>
      <c r="WGM43" s="180"/>
      <c r="WGN43" s="180"/>
      <c r="WGO43" s="180"/>
      <c r="WGP43" s="180"/>
      <c r="WGQ43" s="180"/>
      <c r="WGR43" s="180"/>
      <c r="WGS43" s="180"/>
      <c r="WGT43" s="180"/>
      <c r="WGU43" s="180"/>
      <c r="WGV43" s="180"/>
      <c r="WGW43" s="180"/>
      <c r="WGX43" s="180"/>
      <c r="WGY43" s="180"/>
      <c r="WGZ43" s="180"/>
      <c r="WHA43" s="180"/>
      <c r="WHB43" s="180"/>
      <c r="WHC43" s="180"/>
      <c r="WHD43" s="180"/>
      <c r="WHE43" s="180"/>
      <c r="WHF43" s="180"/>
      <c r="WHG43" s="180"/>
      <c r="WHH43" s="180"/>
      <c r="WHI43" s="180"/>
      <c r="WHJ43" s="180"/>
      <c r="WHK43" s="180"/>
      <c r="WHL43" s="180"/>
      <c r="WHM43" s="180"/>
      <c r="WHN43" s="180"/>
      <c r="WHO43" s="180"/>
      <c r="WHP43" s="180"/>
      <c r="WHQ43" s="180"/>
      <c r="WHR43" s="180"/>
      <c r="WHS43" s="180"/>
      <c r="WHT43" s="180"/>
      <c r="WHU43" s="180"/>
      <c r="WHV43" s="180"/>
      <c r="WHW43" s="180"/>
      <c r="WHX43" s="180"/>
      <c r="WHY43" s="180"/>
      <c r="WHZ43" s="180"/>
      <c r="WIA43" s="180"/>
      <c r="WIB43" s="180"/>
      <c r="WIC43" s="180"/>
      <c r="WID43" s="180"/>
      <c r="WIE43" s="180"/>
      <c r="WIF43" s="180"/>
      <c r="WIG43" s="180"/>
      <c r="WIH43" s="180"/>
      <c r="WII43" s="180"/>
      <c r="WIJ43" s="180"/>
      <c r="WIK43" s="180"/>
      <c r="WIL43" s="180"/>
      <c r="WIM43" s="180"/>
      <c r="WIN43" s="180"/>
      <c r="WIO43" s="180"/>
      <c r="WIP43" s="180"/>
      <c r="WIQ43" s="180"/>
      <c r="WIR43" s="180"/>
      <c r="WIS43" s="180"/>
      <c r="WIT43" s="180"/>
      <c r="WIU43" s="180"/>
      <c r="WIV43" s="180"/>
      <c r="WIW43" s="180"/>
      <c r="WIX43" s="180"/>
      <c r="WIY43" s="180"/>
      <c r="WIZ43" s="180"/>
      <c r="WJA43" s="180"/>
      <c r="WJB43" s="180"/>
      <c r="WJC43" s="180"/>
      <c r="WJD43" s="180"/>
      <c r="WJE43" s="180"/>
      <c r="WJF43" s="180"/>
      <c r="WJG43" s="180"/>
      <c r="WJH43" s="180"/>
      <c r="WJI43" s="180"/>
      <c r="WJJ43" s="180"/>
      <c r="WJK43" s="180"/>
      <c r="WJL43" s="180"/>
      <c r="WJM43" s="180"/>
      <c r="WJN43" s="180"/>
      <c r="WJO43" s="180"/>
      <c r="WJP43" s="180"/>
      <c r="WJQ43" s="180"/>
      <c r="WJR43" s="180"/>
      <c r="WJS43" s="180"/>
      <c r="WJT43" s="180"/>
      <c r="WJU43" s="180"/>
      <c r="WJV43" s="180"/>
      <c r="WJW43" s="180"/>
      <c r="WJX43" s="180"/>
      <c r="WJY43" s="180"/>
      <c r="WJZ43" s="180"/>
      <c r="WKA43" s="180"/>
      <c r="WKB43" s="180"/>
      <c r="WKC43" s="180"/>
      <c r="WKD43" s="180"/>
      <c r="WKE43" s="180"/>
      <c r="WKF43" s="180"/>
      <c r="WKG43" s="180"/>
      <c r="WKH43" s="180"/>
      <c r="WKI43" s="180"/>
      <c r="WKJ43" s="180"/>
      <c r="WKK43" s="180"/>
      <c r="WKL43" s="180"/>
      <c r="WKM43" s="180"/>
      <c r="WKN43" s="180"/>
      <c r="WKO43" s="180"/>
      <c r="WKP43" s="180"/>
      <c r="WKQ43" s="180"/>
      <c r="WKR43" s="180"/>
      <c r="WKS43" s="180"/>
      <c r="WKT43" s="180"/>
      <c r="WKU43" s="180"/>
      <c r="WKV43" s="180"/>
      <c r="WKW43" s="180"/>
      <c r="WKX43" s="180"/>
      <c r="WKY43" s="180"/>
      <c r="WKZ43" s="180"/>
      <c r="WLA43" s="180"/>
      <c r="WLB43" s="180"/>
      <c r="WLC43" s="180"/>
      <c r="WLD43" s="180"/>
      <c r="WLE43" s="180"/>
      <c r="WLF43" s="180"/>
      <c r="WLG43" s="180"/>
      <c r="WLH43" s="180"/>
      <c r="WLI43" s="180"/>
      <c r="WLJ43" s="180"/>
      <c r="WLK43" s="180"/>
      <c r="WLL43" s="180"/>
      <c r="WLM43" s="180"/>
      <c r="WLN43" s="180"/>
      <c r="WLO43" s="180"/>
      <c r="WLP43" s="180"/>
      <c r="WLQ43" s="180"/>
      <c r="WLR43" s="180"/>
      <c r="WLS43" s="180"/>
      <c r="WLT43" s="180"/>
      <c r="WLU43" s="180"/>
      <c r="WLV43" s="180"/>
      <c r="WLW43" s="180"/>
      <c r="WLX43" s="180"/>
      <c r="WLY43" s="180"/>
      <c r="WLZ43" s="180"/>
      <c r="WMA43" s="180"/>
      <c r="WMB43" s="180"/>
      <c r="WMC43" s="180"/>
      <c r="WMD43" s="180"/>
      <c r="WME43" s="180"/>
      <c r="WMF43" s="180"/>
      <c r="WMG43" s="180"/>
      <c r="WMH43" s="180"/>
      <c r="WMI43" s="180"/>
      <c r="WMJ43" s="180"/>
      <c r="WMK43" s="180"/>
      <c r="WML43" s="180"/>
      <c r="WMM43" s="180"/>
      <c r="WMN43" s="180"/>
      <c r="WMO43" s="180"/>
      <c r="WMP43" s="180"/>
      <c r="WMQ43" s="180"/>
      <c r="WMR43" s="180"/>
      <c r="WMS43" s="180"/>
      <c r="WMT43" s="180"/>
      <c r="WMU43" s="180"/>
      <c r="WMV43" s="180"/>
      <c r="WMW43" s="180"/>
      <c r="WMX43" s="180"/>
      <c r="WMY43" s="180"/>
      <c r="WMZ43" s="180"/>
      <c r="WNA43" s="180"/>
      <c r="WNB43" s="180"/>
      <c r="WNC43" s="180"/>
      <c r="WND43" s="180"/>
      <c r="WNE43" s="180"/>
      <c r="WNF43" s="180"/>
      <c r="WNG43" s="180"/>
      <c r="WNH43" s="180"/>
      <c r="WNI43" s="180"/>
      <c r="WNJ43" s="180"/>
      <c r="WNK43" s="180"/>
      <c r="WNL43" s="180"/>
      <c r="WNM43" s="180"/>
      <c r="WNN43" s="180"/>
      <c r="WNO43" s="180"/>
      <c r="WNP43" s="180"/>
      <c r="WNQ43" s="180"/>
      <c r="WNR43" s="180"/>
      <c r="WNS43" s="180"/>
      <c r="WNT43" s="180"/>
      <c r="WNU43" s="180"/>
      <c r="WNV43" s="180"/>
      <c r="WNW43" s="180"/>
      <c r="WNX43" s="180"/>
      <c r="WNY43" s="180"/>
      <c r="WNZ43" s="180"/>
      <c r="WOA43" s="180"/>
      <c r="WOB43" s="180"/>
      <c r="WOC43" s="180"/>
      <c r="WOD43" s="180"/>
      <c r="WOE43" s="180"/>
      <c r="WOF43" s="180"/>
      <c r="WOG43" s="180"/>
      <c r="WOH43" s="180"/>
      <c r="WOI43" s="180"/>
      <c r="WOJ43" s="180"/>
      <c r="WOK43" s="180"/>
      <c r="WOL43" s="180"/>
      <c r="WOM43" s="180"/>
      <c r="WON43" s="180"/>
      <c r="WOO43" s="180"/>
      <c r="WOP43" s="180"/>
      <c r="WOQ43" s="180"/>
      <c r="WOR43" s="180"/>
      <c r="WOS43" s="180"/>
      <c r="WOT43" s="180"/>
      <c r="WOU43" s="180"/>
      <c r="WOV43" s="180"/>
      <c r="WOW43" s="180"/>
      <c r="WOX43" s="180"/>
      <c r="WOY43" s="180"/>
      <c r="WOZ43" s="180"/>
      <c r="WPA43" s="180"/>
      <c r="WPB43" s="180"/>
      <c r="WPC43" s="180"/>
      <c r="WPD43" s="180"/>
      <c r="WPE43" s="180"/>
      <c r="WPF43" s="180"/>
      <c r="WPG43" s="180"/>
      <c r="WPH43" s="180"/>
      <c r="WPI43" s="180"/>
      <c r="WPJ43" s="180"/>
      <c r="WPK43" s="180"/>
      <c r="WPL43" s="180"/>
      <c r="WPM43" s="180"/>
      <c r="WPN43" s="180"/>
      <c r="WPO43" s="180"/>
      <c r="WPP43" s="180"/>
      <c r="WPQ43" s="180"/>
      <c r="WPR43" s="180"/>
      <c r="WPS43" s="180"/>
      <c r="WPT43" s="180"/>
      <c r="WPU43" s="180"/>
      <c r="WPV43" s="180"/>
      <c r="WPW43" s="180"/>
      <c r="WPX43" s="180"/>
      <c r="WPY43" s="180"/>
      <c r="WPZ43" s="180"/>
      <c r="WQA43" s="180"/>
      <c r="WQB43" s="180"/>
      <c r="WQC43" s="180"/>
      <c r="WQD43" s="180"/>
      <c r="WQE43" s="180"/>
      <c r="WQF43" s="180"/>
      <c r="WQG43" s="180"/>
      <c r="WQH43" s="180"/>
      <c r="WQI43" s="180"/>
      <c r="WQJ43" s="180"/>
      <c r="WQK43" s="180"/>
      <c r="WQL43" s="180"/>
      <c r="WQM43" s="180"/>
      <c r="WQN43" s="180"/>
      <c r="WQO43" s="180"/>
      <c r="WQP43" s="180"/>
      <c r="WQQ43" s="180"/>
      <c r="WQR43" s="180"/>
      <c r="WQS43" s="180"/>
      <c r="WQT43" s="180"/>
      <c r="WQU43" s="180"/>
      <c r="WQV43" s="180"/>
      <c r="WQW43" s="180"/>
      <c r="WQX43" s="180"/>
      <c r="WQY43" s="180"/>
      <c r="WQZ43" s="180"/>
      <c r="WRA43" s="180"/>
      <c r="WRB43" s="180"/>
      <c r="WRC43" s="180"/>
      <c r="WRD43" s="180"/>
      <c r="WRE43" s="180"/>
      <c r="WRF43" s="180"/>
      <c r="WRG43" s="180"/>
      <c r="WRH43" s="180"/>
      <c r="WRI43" s="180"/>
      <c r="WRJ43" s="180"/>
      <c r="WRK43" s="180"/>
      <c r="WRL43" s="180"/>
      <c r="WRM43" s="180"/>
      <c r="WRN43" s="180"/>
      <c r="WRO43" s="180"/>
      <c r="WRP43" s="180"/>
      <c r="WRQ43" s="180"/>
      <c r="WRR43" s="180"/>
      <c r="WRS43" s="180"/>
      <c r="WRT43" s="180"/>
      <c r="WRU43" s="180"/>
      <c r="WRV43" s="180"/>
      <c r="WRW43" s="180"/>
      <c r="WRX43" s="180"/>
      <c r="WRY43" s="180"/>
      <c r="WRZ43" s="180"/>
      <c r="WSA43" s="180"/>
      <c r="WSB43" s="180"/>
      <c r="WSC43" s="180"/>
      <c r="WSD43" s="180"/>
      <c r="WSE43" s="180"/>
      <c r="WSF43" s="180"/>
      <c r="WSG43" s="180"/>
      <c r="WSH43" s="180"/>
      <c r="WSI43" s="180"/>
      <c r="WSJ43" s="180"/>
      <c r="WSK43" s="180"/>
      <c r="WSL43" s="180"/>
      <c r="WSM43" s="180"/>
      <c r="WSN43" s="180"/>
      <c r="WSO43" s="180"/>
      <c r="WSP43" s="180"/>
      <c r="WSQ43" s="180"/>
      <c r="WSR43" s="180"/>
      <c r="WSS43" s="180"/>
      <c r="WST43" s="180"/>
      <c r="WSU43" s="180"/>
      <c r="WSV43" s="180"/>
      <c r="WSW43" s="180"/>
      <c r="WSX43" s="180"/>
      <c r="WSY43" s="180"/>
      <c r="WSZ43" s="180"/>
      <c r="WTA43" s="180"/>
      <c r="WTB43" s="180"/>
      <c r="WTC43" s="180"/>
      <c r="WTD43" s="180"/>
      <c r="WTE43" s="180"/>
      <c r="WTF43" s="180"/>
      <c r="WTG43" s="180"/>
      <c r="WTH43" s="180"/>
      <c r="WTI43" s="180"/>
      <c r="WTJ43" s="180"/>
      <c r="WTK43" s="180"/>
      <c r="WTL43" s="180"/>
      <c r="WTM43" s="180"/>
      <c r="WTN43" s="180"/>
      <c r="WTO43" s="180"/>
      <c r="WTP43" s="180"/>
      <c r="WTQ43" s="180"/>
      <c r="WTR43" s="180"/>
      <c r="WTS43" s="180"/>
      <c r="WTT43" s="180"/>
      <c r="WTU43" s="180"/>
      <c r="WTV43" s="180"/>
      <c r="WTW43" s="180"/>
      <c r="WTX43" s="180"/>
      <c r="WTY43" s="180"/>
      <c r="WTZ43" s="180"/>
      <c r="WUA43" s="180"/>
      <c r="WUB43" s="180"/>
      <c r="WUC43" s="180"/>
      <c r="WUD43" s="180"/>
      <c r="WUE43" s="180"/>
      <c r="WUF43" s="180"/>
      <c r="WUG43" s="180"/>
      <c r="WUH43" s="180"/>
      <c r="WUI43" s="180"/>
      <c r="WUJ43" s="180"/>
      <c r="WUK43" s="180"/>
      <c r="WUL43" s="180"/>
      <c r="WUM43" s="180"/>
      <c r="WUN43" s="180"/>
      <c r="WUO43" s="180"/>
      <c r="WUP43" s="180"/>
      <c r="WUQ43" s="180"/>
      <c r="WUR43" s="180"/>
      <c r="WUS43" s="180"/>
      <c r="WUT43" s="180"/>
      <c r="WUU43" s="180"/>
      <c r="WUV43" s="180"/>
      <c r="WUW43" s="180"/>
      <c r="WUX43" s="180"/>
      <c r="WUY43" s="180"/>
      <c r="WUZ43" s="180"/>
      <c r="WVA43" s="180"/>
      <c r="WVB43" s="180"/>
      <c r="WVC43" s="180"/>
      <c r="WVD43" s="180"/>
      <c r="WVE43" s="180"/>
      <c r="WVF43" s="180"/>
      <c r="WVG43" s="180"/>
      <c r="WVH43" s="180"/>
      <c r="WVI43" s="180"/>
      <c r="WVJ43" s="180"/>
      <c r="WVK43" s="180"/>
      <c r="WVL43" s="180"/>
      <c r="WVM43" s="180"/>
      <c r="WVN43" s="180"/>
      <c r="WVO43" s="180"/>
      <c r="WVP43" s="180"/>
      <c r="WVQ43" s="180"/>
      <c r="WVR43" s="180"/>
      <c r="WVS43" s="180"/>
      <c r="WVT43" s="180"/>
      <c r="WVU43" s="180"/>
      <c r="WVV43" s="180"/>
      <c r="WVW43" s="180"/>
      <c r="WVX43" s="180"/>
      <c r="WVY43" s="180"/>
      <c r="WVZ43" s="180"/>
      <c r="WWA43" s="180"/>
      <c r="WWB43" s="180"/>
      <c r="WWC43" s="180"/>
      <c r="WWD43" s="180"/>
      <c r="WWE43" s="180"/>
      <c r="WWF43" s="180"/>
      <c r="WWG43" s="180"/>
      <c r="WWH43" s="180"/>
      <c r="WWI43" s="180"/>
      <c r="WWJ43" s="180"/>
      <c r="WWK43" s="180"/>
      <c r="WWL43" s="180"/>
      <c r="WWM43" s="180"/>
      <c r="WWN43" s="180"/>
      <c r="WWO43" s="180"/>
      <c r="WWP43" s="180"/>
      <c r="WWQ43" s="180"/>
      <c r="WWR43" s="180"/>
      <c r="WWS43" s="180"/>
      <c r="WWT43" s="180"/>
      <c r="WWU43" s="180"/>
      <c r="WWV43" s="180"/>
      <c r="WWW43" s="180"/>
      <c r="WWX43" s="180"/>
      <c r="WWY43" s="180"/>
      <c r="WWZ43" s="180"/>
      <c r="WXA43" s="180"/>
    </row>
    <row r="44" spans="1:16173" ht="15" customHeight="1">
      <c r="B44" s="2107" t="s">
        <v>2322</v>
      </c>
      <c r="C44" s="2107"/>
      <c r="D44" s="2107"/>
      <c r="E44" s="2107"/>
      <c r="F44" s="2107"/>
      <c r="G44" s="2107"/>
      <c r="H44" s="2107"/>
      <c r="I44" s="2107"/>
      <c r="J44" s="2107"/>
      <c r="K44" s="2107"/>
      <c r="L44" s="2107"/>
      <c r="M44" s="2107"/>
      <c r="N44" s="2108"/>
      <c r="O44" s="641"/>
      <c r="P44" s="2120" t="s">
        <v>2913</v>
      </c>
      <c r="Q44" s="2120"/>
      <c r="R44" s="2120"/>
      <c r="S44" s="2120"/>
      <c r="T44" s="2120"/>
      <c r="U44" s="2120"/>
      <c r="V44" s="550" t="s">
        <v>2262</v>
      </c>
      <c r="W44" s="580"/>
      <c r="X44" s="2125"/>
      <c r="Y44" s="2125"/>
      <c r="Z44" s="2125"/>
      <c r="AA44" s="2125"/>
      <c r="AB44" s="761" t="s">
        <v>2153</v>
      </c>
      <c r="AC44" s="2112"/>
      <c r="AD44" s="2112"/>
      <c r="AE44" s="550" t="s">
        <v>2263</v>
      </c>
      <c r="AF44" s="2112"/>
      <c r="AG44" s="2112"/>
      <c r="AH44" s="761" t="s">
        <v>2264</v>
      </c>
      <c r="AI44" s="580"/>
      <c r="AJ44" s="626"/>
      <c r="AK44" s="626"/>
      <c r="AL44" s="554"/>
      <c r="AM44" s="554"/>
      <c r="AN44" s="554"/>
      <c r="AO44" s="554"/>
      <c r="AP44" s="580"/>
      <c r="AQ44" s="555"/>
      <c r="AT44" s="579" t="s">
        <v>2914</v>
      </c>
    </row>
    <row r="45" spans="1:16173" ht="3" customHeight="1">
      <c r="B45" s="2107"/>
      <c r="C45" s="2107"/>
      <c r="D45" s="2107"/>
      <c r="E45" s="2107"/>
      <c r="F45" s="2107"/>
      <c r="G45" s="2107"/>
      <c r="H45" s="2107"/>
      <c r="I45" s="2107"/>
      <c r="J45" s="2107"/>
      <c r="K45" s="2107"/>
      <c r="L45" s="2107"/>
      <c r="M45" s="2107"/>
      <c r="N45" s="2108"/>
      <c r="O45" s="642"/>
      <c r="P45" s="821"/>
      <c r="Q45" s="821"/>
      <c r="R45" s="821"/>
      <c r="S45" s="821"/>
      <c r="T45" s="821"/>
      <c r="U45" s="821"/>
      <c r="V45" s="189"/>
      <c r="W45" s="182"/>
      <c r="X45" s="665"/>
      <c r="Y45" s="665"/>
      <c r="Z45" s="276"/>
      <c r="AA45" s="276"/>
      <c r="AB45" s="621"/>
      <c r="AC45" s="276"/>
      <c r="AD45" s="276"/>
      <c r="AE45" s="189"/>
      <c r="AF45" s="274"/>
      <c r="AG45" s="274"/>
      <c r="AH45" s="621"/>
      <c r="AI45" s="182"/>
      <c r="AP45" s="182"/>
      <c r="AQ45" s="582"/>
    </row>
    <row r="46" spans="1:16173" ht="15" customHeight="1">
      <c r="B46" s="2109"/>
      <c r="C46" s="2109"/>
      <c r="D46" s="2109"/>
      <c r="E46" s="2109"/>
      <c r="F46" s="2109"/>
      <c r="G46" s="2109"/>
      <c r="H46" s="2109"/>
      <c r="I46" s="2109"/>
      <c r="J46" s="2109"/>
      <c r="K46" s="2109"/>
      <c r="L46" s="2109"/>
      <c r="M46" s="2109"/>
      <c r="N46" s="2110"/>
      <c r="O46" s="642"/>
      <c r="P46" s="2121" t="s">
        <v>2323</v>
      </c>
      <c r="Q46" s="2121"/>
      <c r="R46" s="2121"/>
      <c r="S46" s="2121"/>
      <c r="T46" s="2121"/>
      <c r="U46" s="2121"/>
      <c r="V46" s="189" t="s">
        <v>2262</v>
      </c>
      <c r="W46" s="182"/>
      <c r="X46" s="2106"/>
      <c r="Y46" s="2106"/>
      <c r="Z46" s="2106"/>
      <c r="AA46" s="2106"/>
      <c r="AB46" s="621" t="s">
        <v>2153</v>
      </c>
      <c r="AC46" s="2111"/>
      <c r="AD46" s="2111"/>
      <c r="AE46" s="621" t="s">
        <v>2263</v>
      </c>
      <c r="AF46" s="2111"/>
      <c r="AG46" s="2111"/>
      <c r="AH46" s="621" t="s">
        <v>2264</v>
      </c>
      <c r="AI46" s="182"/>
      <c r="AP46" s="182"/>
      <c r="AQ46" s="582"/>
      <c r="AT46" s="711" t="s">
        <v>2915</v>
      </c>
    </row>
    <row r="47" spans="1:16173" ht="15" customHeight="1">
      <c r="B47" s="2107" t="s">
        <v>2268</v>
      </c>
      <c r="C47" s="2107"/>
      <c r="D47" s="2107"/>
      <c r="E47" s="2107"/>
      <c r="F47" s="2107"/>
      <c r="G47" s="2107"/>
      <c r="H47" s="2107"/>
      <c r="I47" s="2107"/>
      <c r="J47" s="2107"/>
      <c r="K47" s="2107"/>
      <c r="L47" s="2107"/>
      <c r="M47" s="2107"/>
      <c r="N47" s="2108"/>
      <c r="O47" s="641"/>
      <c r="P47" s="827" t="s">
        <v>2324</v>
      </c>
      <c r="Q47" s="580"/>
      <c r="R47" s="580"/>
      <c r="S47" s="580"/>
      <c r="T47" s="580"/>
      <c r="U47" s="480"/>
      <c r="V47" s="480"/>
      <c r="W47" s="480"/>
      <c r="X47" s="480"/>
      <c r="Y47" s="480"/>
      <c r="Z47" s="480"/>
      <c r="AA47" s="480"/>
      <c r="AB47" s="480"/>
      <c r="AC47" s="480"/>
      <c r="AD47" s="480"/>
      <c r="AE47" s="480"/>
      <c r="AF47" s="827" t="s">
        <v>2325</v>
      </c>
      <c r="AG47" s="480"/>
      <c r="AH47" s="828"/>
      <c r="AI47" s="829"/>
      <c r="AJ47" s="829"/>
      <c r="AK47" s="829"/>
      <c r="AL47" s="829"/>
      <c r="AM47" s="829"/>
      <c r="AN47" s="829"/>
      <c r="AO47" s="829"/>
      <c r="AP47" s="581"/>
      <c r="AQ47" s="555"/>
    </row>
    <row r="48" spans="1:16173" ht="15" customHeight="1">
      <c r="B48" s="2107"/>
      <c r="C48" s="2107"/>
      <c r="D48" s="2107"/>
      <c r="E48" s="2107"/>
      <c r="F48" s="2107"/>
      <c r="G48" s="2107"/>
      <c r="H48" s="2107"/>
      <c r="I48" s="2107"/>
      <c r="J48" s="2107"/>
      <c r="K48" s="2107"/>
      <c r="L48" s="2107"/>
      <c r="M48" s="2107"/>
      <c r="N48" s="2108"/>
      <c r="O48" s="642"/>
      <c r="P48" s="833" t="s">
        <v>2326</v>
      </c>
      <c r="Q48" s="182"/>
      <c r="R48" s="182"/>
      <c r="T48" s="182"/>
      <c r="U48" s="182"/>
      <c r="V48" s="182"/>
      <c r="W48" s="182"/>
      <c r="X48" s="182"/>
      <c r="Y48" s="182"/>
      <c r="Z48" s="182"/>
      <c r="AB48" s="182"/>
      <c r="AC48" s="182"/>
      <c r="AD48" s="182"/>
      <c r="AE48" s="182"/>
      <c r="AF48" s="833" t="s">
        <v>2327</v>
      </c>
      <c r="AH48" s="182"/>
      <c r="AI48" s="182"/>
      <c r="AJ48" s="182"/>
      <c r="AK48" s="182"/>
      <c r="AL48" s="182"/>
      <c r="AM48" s="182"/>
      <c r="AN48" s="182"/>
      <c r="AO48" s="182"/>
      <c r="AP48" s="182"/>
      <c r="AQ48" s="582"/>
    </row>
    <row r="49" spans="2:49" ht="15" customHeight="1">
      <c r="B49" s="2107"/>
      <c r="C49" s="2107"/>
      <c r="D49" s="2107"/>
      <c r="E49" s="2107"/>
      <c r="F49" s="2107"/>
      <c r="G49" s="2107"/>
      <c r="H49" s="2107"/>
      <c r="I49" s="2107"/>
      <c r="J49" s="2107"/>
      <c r="K49" s="2107"/>
      <c r="L49" s="2107"/>
      <c r="M49" s="2107"/>
      <c r="N49" s="2108"/>
      <c r="O49" s="642"/>
      <c r="P49" s="833" t="s">
        <v>2328</v>
      </c>
      <c r="Q49" s="182"/>
      <c r="R49" s="182"/>
      <c r="T49" s="182"/>
      <c r="U49" s="182"/>
      <c r="V49" s="182"/>
      <c r="W49" s="182"/>
      <c r="X49" s="182"/>
      <c r="Y49" s="182"/>
      <c r="Z49" s="182"/>
      <c r="AA49" s="182"/>
      <c r="AB49" s="182"/>
      <c r="AC49" s="182"/>
      <c r="AD49" s="182"/>
      <c r="AE49" s="182"/>
      <c r="AF49" s="833" t="s">
        <v>2329</v>
      </c>
      <c r="AG49" s="182"/>
      <c r="AH49" s="182"/>
      <c r="AI49" s="182"/>
      <c r="AJ49" s="182"/>
      <c r="AK49" s="182"/>
      <c r="AL49" s="182"/>
      <c r="AM49" s="182"/>
      <c r="AN49" s="182"/>
      <c r="AO49" s="182"/>
      <c r="AP49" s="182"/>
      <c r="AQ49" s="582"/>
    </row>
    <row r="50" spans="2:49" ht="15" customHeight="1">
      <c r="B50" s="2107"/>
      <c r="C50" s="2107"/>
      <c r="D50" s="2107"/>
      <c r="E50" s="2107"/>
      <c r="F50" s="2107"/>
      <c r="G50" s="2107"/>
      <c r="H50" s="2107"/>
      <c r="I50" s="2107"/>
      <c r="J50" s="2107"/>
      <c r="K50" s="2107"/>
      <c r="L50" s="2107"/>
      <c r="M50" s="2107"/>
      <c r="N50" s="2108"/>
      <c r="O50" s="642"/>
      <c r="P50" s="833" t="s">
        <v>2330</v>
      </c>
      <c r="Q50" s="182"/>
      <c r="R50" s="182"/>
      <c r="T50" s="182"/>
      <c r="U50" s="182"/>
      <c r="V50" s="182"/>
      <c r="W50" s="182"/>
      <c r="X50" s="182"/>
      <c r="Y50" s="182"/>
      <c r="Z50" s="182"/>
      <c r="AA50" s="182"/>
      <c r="AB50" s="182"/>
      <c r="AC50" s="182"/>
      <c r="AD50" s="182"/>
      <c r="AE50" s="182"/>
      <c r="AF50" s="833" t="s">
        <v>2331</v>
      </c>
      <c r="AG50" s="182"/>
      <c r="AH50" s="182"/>
      <c r="AI50" s="182"/>
      <c r="AJ50" s="182"/>
      <c r="AK50" s="182"/>
      <c r="AL50" s="182"/>
      <c r="AM50" s="182"/>
      <c r="AN50" s="182"/>
      <c r="AO50" s="182"/>
      <c r="AP50" s="182"/>
      <c r="AQ50" s="582"/>
    </row>
    <row r="51" spans="2:49" ht="15" customHeight="1">
      <c r="B51" s="2107"/>
      <c r="C51" s="2107"/>
      <c r="D51" s="2107"/>
      <c r="E51" s="2107"/>
      <c r="F51" s="2107"/>
      <c r="G51" s="2107"/>
      <c r="H51" s="2107"/>
      <c r="I51" s="2107"/>
      <c r="J51" s="2107"/>
      <c r="K51" s="2107"/>
      <c r="L51" s="2107"/>
      <c r="M51" s="2107"/>
      <c r="N51" s="2108"/>
      <c r="O51" s="642"/>
      <c r="P51" s="833" t="s">
        <v>2332</v>
      </c>
      <c r="Q51" s="182"/>
      <c r="R51" s="182"/>
      <c r="T51" s="182"/>
      <c r="U51" s="182"/>
      <c r="V51" s="182"/>
      <c r="W51" s="182"/>
      <c r="X51" s="182"/>
      <c r="Y51" s="182"/>
      <c r="Z51" s="182"/>
      <c r="AA51" s="182"/>
      <c r="AB51" s="182"/>
      <c r="AC51" s="182"/>
      <c r="AD51" s="182"/>
      <c r="AE51" s="182"/>
      <c r="AF51" s="833" t="s">
        <v>2333</v>
      </c>
      <c r="AG51" s="182"/>
      <c r="AH51" s="182"/>
      <c r="AI51" s="182"/>
      <c r="AJ51" s="182"/>
      <c r="AK51" s="182"/>
      <c r="AL51" s="182"/>
      <c r="AM51" s="182"/>
      <c r="AN51" s="182"/>
      <c r="AO51" s="182"/>
      <c r="AP51" s="182"/>
      <c r="AQ51" s="582"/>
    </row>
    <row r="52" spans="2:49" ht="15" customHeight="1">
      <c r="B52" s="2107"/>
      <c r="C52" s="2107"/>
      <c r="D52" s="2107"/>
      <c r="E52" s="2107"/>
      <c r="F52" s="2107"/>
      <c r="G52" s="2107"/>
      <c r="H52" s="2107"/>
      <c r="I52" s="2107"/>
      <c r="J52" s="2107"/>
      <c r="K52" s="2107"/>
      <c r="L52" s="2107"/>
      <c r="M52" s="2107"/>
      <c r="N52" s="2108"/>
      <c r="O52" s="642"/>
      <c r="P52" s="833" t="s">
        <v>2334</v>
      </c>
      <c r="Q52" s="182"/>
      <c r="R52" s="182"/>
      <c r="T52" s="182"/>
      <c r="U52" s="182"/>
      <c r="V52" s="182"/>
      <c r="W52" s="182"/>
      <c r="X52" s="182"/>
      <c r="Y52" s="182"/>
      <c r="Z52" s="182"/>
      <c r="AA52" s="182"/>
      <c r="AB52" s="182"/>
      <c r="AC52" s="182"/>
      <c r="AD52" s="182"/>
      <c r="AE52" s="182"/>
      <c r="AF52" s="833" t="s">
        <v>2335</v>
      </c>
      <c r="AG52" s="182"/>
      <c r="AH52" s="182"/>
      <c r="AI52" s="182"/>
      <c r="AJ52" s="182"/>
      <c r="AK52" s="182"/>
      <c r="AL52" s="182"/>
      <c r="AM52" s="182"/>
      <c r="AN52" s="182"/>
      <c r="AO52" s="182"/>
      <c r="AP52" s="182"/>
      <c r="AQ52" s="582"/>
      <c r="AT52" s="760"/>
      <c r="AU52" s="760"/>
      <c r="AV52" s="760"/>
    </row>
    <row r="53" spans="2:49" ht="15" customHeight="1">
      <c r="B53" s="2107"/>
      <c r="C53" s="2107"/>
      <c r="D53" s="2107"/>
      <c r="E53" s="2107"/>
      <c r="F53" s="2107"/>
      <c r="G53" s="2107"/>
      <c r="H53" s="2107"/>
      <c r="I53" s="2107"/>
      <c r="J53" s="2107"/>
      <c r="K53" s="2107"/>
      <c r="L53" s="2107"/>
      <c r="M53" s="2107"/>
      <c r="N53" s="2108"/>
      <c r="O53" s="642"/>
      <c r="P53" s="833" t="s">
        <v>2336</v>
      </c>
      <c r="Q53" s="182"/>
      <c r="R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582"/>
      <c r="AT53" s="760"/>
      <c r="AU53" s="760"/>
      <c r="AV53" s="760"/>
      <c r="AW53" s="760"/>
    </row>
    <row r="54" spans="2:49" ht="15" customHeight="1">
      <c r="B54" s="2107"/>
      <c r="C54" s="2107"/>
      <c r="D54" s="2107"/>
      <c r="E54" s="2107"/>
      <c r="F54" s="2107"/>
      <c r="G54" s="2107"/>
      <c r="H54" s="2107"/>
      <c r="I54" s="2107"/>
      <c r="J54" s="2107"/>
      <c r="K54" s="2107"/>
      <c r="L54" s="2107"/>
      <c r="M54" s="2107"/>
      <c r="N54" s="2108"/>
      <c r="O54" s="642"/>
      <c r="P54" s="834" t="s">
        <v>2337</v>
      </c>
      <c r="Q54" s="182"/>
      <c r="R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582"/>
      <c r="AT54" s="760"/>
      <c r="AU54" s="760"/>
      <c r="AV54" s="760"/>
      <c r="AW54" s="760"/>
    </row>
    <row r="55" spans="2:49" ht="15" customHeight="1">
      <c r="B55" s="2107"/>
      <c r="C55" s="2107"/>
      <c r="D55" s="2107"/>
      <c r="E55" s="2107"/>
      <c r="F55" s="2107"/>
      <c r="G55" s="2107"/>
      <c r="H55" s="2107"/>
      <c r="I55" s="2107"/>
      <c r="J55" s="2107"/>
      <c r="K55" s="2107"/>
      <c r="L55" s="2107"/>
      <c r="M55" s="2107"/>
      <c r="N55" s="2108"/>
      <c r="O55" s="643"/>
      <c r="P55" s="826" t="s">
        <v>2338</v>
      </c>
      <c r="Q55" s="2072"/>
      <c r="R55" s="2072"/>
      <c r="S55" s="2072"/>
      <c r="T55" s="2072"/>
      <c r="U55" s="2072"/>
      <c r="V55" s="2072"/>
      <c r="W55" s="2072"/>
      <c r="X55" s="2072"/>
      <c r="Y55" s="2072"/>
      <c r="Z55" s="2072"/>
      <c r="AA55" s="2072"/>
      <c r="AB55" s="2072"/>
      <c r="AC55" s="2072"/>
      <c r="AD55" s="2072"/>
      <c r="AE55" s="2072"/>
      <c r="AF55" s="2072"/>
      <c r="AG55" s="2072"/>
      <c r="AH55" s="2072"/>
      <c r="AI55" s="2072"/>
      <c r="AJ55" s="2072"/>
      <c r="AK55" s="2072"/>
      <c r="AL55" s="2072"/>
      <c r="AM55" s="2072"/>
      <c r="AN55" s="2072"/>
      <c r="AO55" s="2072"/>
      <c r="AP55" s="2072"/>
      <c r="AQ55" s="635"/>
      <c r="AT55" s="760"/>
      <c r="AU55" s="760"/>
      <c r="AV55" s="760"/>
      <c r="AW55" s="760"/>
    </row>
    <row r="56" spans="2:49" s="198" customFormat="1" ht="15" customHeight="1">
      <c r="B56" s="199" t="s">
        <v>2529</v>
      </c>
      <c r="D56" s="199"/>
      <c r="E56" s="199"/>
      <c r="F56" s="199"/>
      <c r="G56" s="199"/>
      <c r="AR56" s="3" t="s">
        <v>3010</v>
      </c>
    </row>
    <row r="57" spans="2:49" s="198" customFormat="1" ht="15" customHeight="1">
      <c r="B57" s="498" t="s">
        <v>2800</v>
      </c>
      <c r="C57" s="199"/>
      <c r="D57" s="199"/>
      <c r="E57" s="199"/>
      <c r="F57" s="199"/>
      <c r="G57" s="199"/>
      <c r="AR57" s="3"/>
    </row>
    <row r="58" spans="2:49" s="198" customFormat="1" ht="15" customHeight="1">
      <c r="B58" s="199" t="s">
        <v>2870</v>
      </c>
      <c r="C58" s="199"/>
      <c r="D58" s="199"/>
      <c r="E58" s="199"/>
      <c r="F58" s="199"/>
      <c r="G58" s="199"/>
      <c r="AC58" s="496"/>
      <c r="AD58" s="496"/>
      <c r="AE58" s="496"/>
      <c r="AF58" s="496"/>
      <c r="AG58" s="496"/>
      <c r="AH58" s="496"/>
      <c r="AI58" s="496"/>
      <c r="AJ58" s="495" t="s">
        <v>2703</v>
      </c>
      <c r="AK58" s="497">
        <v>1</v>
      </c>
      <c r="AR58" s="3"/>
    </row>
    <row r="59" spans="2:49" s="198" customFormat="1" ht="15" customHeight="1">
      <c r="B59" s="1011" t="s">
        <v>2689</v>
      </c>
      <c r="C59" s="1012"/>
      <c r="D59" s="1012"/>
      <c r="E59" s="1012"/>
      <c r="F59" s="1012"/>
      <c r="G59" s="1012"/>
      <c r="H59" s="1013"/>
      <c r="I59" s="953" t="s">
        <v>2690</v>
      </c>
      <c r="J59" s="953"/>
      <c r="K59" s="953" t="s">
        <v>2695</v>
      </c>
      <c r="L59" s="953"/>
      <c r="M59" s="953"/>
      <c r="N59" s="953"/>
      <c r="O59" s="953"/>
      <c r="P59" s="953"/>
      <c r="Q59" s="953"/>
      <c r="R59" s="953"/>
      <c r="S59" s="953"/>
      <c r="T59" s="953" t="s">
        <v>2691</v>
      </c>
      <c r="U59" s="953"/>
      <c r="V59" s="953"/>
      <c r="W59" s="953"/>
      <c r="X59" s="953"/>
      <c r="Y59" s="953"/>
      <c r="Z59" s="953"/>
      <c r="AA59" s="953"/>
      <c r="AB59" s="953"/>
      <c r="AC59" s="953" t="s">
        <v>2739</v>
      </c>
      <c r="AD59" s="953"/>
      <c r="AE59" s="953"/>
      <c r="AF59" s="953"/>
      <c r="AG59" s="953"/>
      <c r="AH59" s="953"/>
      <c r="AI59" s="953"/>
      <c r="AJ59" s="953"/>
      <c r="AK59" s="953"/>
      <c r="AR59" s="3"/>
    </row>
    <row r="60" spans="2:49" s="198" customFormat="1" ht="15" customHeight="1">
      <c r="B60" s="1034"/>
      <c r="C60" s="1035"/>
      <c r="D60" s="1035"/>
      <c r="E60" s="1035"/>
      <c r="F60" s="1035"/>
      <c r="G60" s="1035"/>
      <c r="H60" s="1036"/>
      <c r="I60" s="953"/>
      <c r="J60" s="953"/>
      <c r="K60" s="953"/>
      <c r="L60" s="953"/>
      <c r="M60" s="953"/>
      <c r="N60" s="953"/>
      <c r="O60" s="953"/>
      <c r="P60" s="953"/>
      <c r="Q60" s="953"/>
      <c r="R60" s="953"/>
      <c r="S60" s="953"/>
      <c r="T60" s="953"/>
      <c r="U60" s="953"/>
      <c r="V60" s="953"/>
      <c r="W60" s="953"/>
      <c r="X60" s="953"/>
      <c r="Y60" s="953"/>
      <c r="Z60" s="953"/>
      <c r="AA60" s="953"/>
      <c r="AB60" s="953"/>
      <c r="AC60" s="953"/>
      <c r="AD60" s="953"/>
      <c r="AE60" s="953"/>
      <c r="AF60" s="953"/>
      <c r="AG60" s="953"/>
      <c r="AH60" s="953"/>
      <c r="AI60" s="953"/>
      <c r="AJ60" s="953"/>
      <c r="AK60" s="953"/>
      <c r="AR60" s="3"/>
    </row>
    <row r="61" spans="2:49" s="1" customFormat="1" ht="15" customHeight="1">
      <c r="B61" s="1034"/>
      <c r="C61" s="1035"/>
      <c r="D61" s="1035"/>
      <c r="E61" s="1035"/>
      <c r="F61" s="1035"/>
      <c r="G61" s="1035"/>
      <c r="H61" s="1036"/>
      <c r="I61" s="953">
        <v>1</v>
      </c>
      <c r="J61" s="953"/>
      <c r="K61" s="1009"/>
      <c r="L61" s="1009"/>
      <c r="M61" s="1009"/>
      <c r="N61" s="1009"/>
      <c r="O61" s="1009"/>
      <c r="P61" s="1009"/>
      <c r="Q61" s="1009"/>
      <c r="R61" s="1048" t="s">
        <v>2694</v>
      </c>
      <c r="S61" s="1047" t="s">
        <v>2692</v>
      </c>
      <c r="T61" s="1009"/>
      <c r="U61" s="1009"/>
      <c r="V61" s="1009"/>
      <c r="W61" s="1009"/>
      <c r="X61" s="1009"/>
      <c r="Y61" s="1009"/>
      <c r="Z61" s="1009"/>
      <c r="AA61" s="893" t="s">
        <v>2693</v>
      </c>
      <c r="AB61" s="893"/>
      <c r="AC61" s="1816">
        <f>K61*T61</f>
        <v>0</v>
      </c>
      <c r="AD61" s="1816"/>
      <c r="AE61" s="1816"/>
      <c r="AF61" s="1816"/>
      <c r="AG61" s="1816"/>
      <c r="AH61" s="1816"/>
      <c r="AI61" s="1816"/>
      <c r="AJ61" s="893" t="s">
        <v>2694</v>
      </c>
      <c r="AK61" s="893"/>
      <c r="AL61" s="2"/>
      <c r="AM61" s="2"/>
      <c r="AN61" s="2"/>
      <c r="AO61" s="2"/>
      <c r="AP61" s="2"/>
      <c r="AQ61" s="2"/>
      <c r="AR61" s="2"/>
    </row>
    <row r="62" spans="2:49" s="198" customFormat="1" ht="15" customHeight="1">
      <c r="B62" s="1034"/>
      <c r="C62" s="1035"/>
      <c r="D62" s="1035"/>
      <c r="E62" s="1035"/>
      <c r="F62" s="1035"/>
      <c r="G62" s="1035"/>
      <c r="H62" s="1036"/>
      <c r="I62" s="953"/>
      <c r="J62" s="953"/>
      <c r="K62" s="1009"/>
      <c r="L62" s="1009"/>
      <c r="M62" s="1009"/>
      <c r="N62" s="1009"/>
      <c r="O62" s="1009"/>
      <c r="P62" s="1009"/>
      <c r="Q62" s="1009"/>
      <c r="R62" s="1048"/>
      <c r="S62" s="1047"/>
      <c r="T62" s="1009"/>
      <c r="U62" s="1009"/>
      <c r="V62" s="1009"/>
      <c r="W62" s="1009"/>
      <c r="X62" s="1009"/>
      <c r="Y62" s="1009"/>
      <c r="Z62" s="1009"/>
      <c r="AA62" s="893"/>
      <c r="AB62" s="893"/>
      <c r="AC62" s="1816"/>
      <c r="AD62" s="1816"/>
      <c r="AE62" s="1816"/>
      <c r="AF62" s="1816"/>
      <c r="AG62" s="1816"/>
      <c r="AH62" s="1816"/>
      <c r="AI62" s="1816"/>
      <c r="AJ62" s="893"/>
      <c r="AK62" s="893"/>
    </row>
    <row r="63" spans="2:49" s="1" customFormat="1" ht="15" customHeight="1">
      <c r="B63" s="1034"/>
      <c r="C63" s="1035"/>
      <c r="D63" s="1035"/>
      <c r="E63" s="1035"/>
      <c r="F63" s="1035"/>
      <c r="G63" s="1035"/>
      <c r="H63" s="1036"/>
      <c r="I63" s="953">
        <v>2</v>
      </c>
      <c r="J63" s="953"/>
      <c r="K63" s="1009"/>
      <c r="L63" s="1009"/>
      <c r="M63" s="1009"/>
      <c r="N63" s="1009"/>
      <c r="O63" s="1009"/>
      <c r="P63" s="1009"/>
      <c r="Q63" s="1009"/>
      <c r="R63" s="1048" t="s">
        <v>2694</v>
      </c>
      <c r="S63" s="1047" t="s">
        <v>2692</v>
      </c>
      <c r="T63" s="1009"/>
      <c r="U63" s="1009"/>
      <c r="V63" s="1009"/>
      <c r="W63" s="1009"/>
      <c r="X63" s="1009"/>
      <c r="Y63" s="1009"/>
      <c r="Z63" s="1009"/>
      <c r="AA63" s="893" t="s">
        <v>2693</v>
      </c>
      <c r="AB63" s="893"/>
      <c r="AC63" s="1816">
        <f>K63*T63</f>
        <v>0</v>
      </c>
      <c r="AD63" s="1816"/>
      <c r="AE63" s="1816"/>
      <c r="AF63" s="1816"/>
      <c r="AG63" s="1816"/>
      <c r="AH63" s="1816"/>
      <c r="AI63" s="1816"/>
      <c r="AJ63" s="893" t="s">
        <v>2694</v>
      </c>
      <c r="AK63" s="893"/>
      <c r="AM63" s="2"/>
      <c r="AN63" s="2"/>
      <c r="AO63" s="2"/>
      <c r="AP63" s="2"/>
      <c r="AQ63" s="2"/>
      <c r="AR63" s="2"/>
    </row>
    <row r="64" spans="2:49" s="198" customFormat="1" ht="15" customHeight="1">
      <c r="B64" s="1034"/>
      <c r="C64" s="1035"/>
      <c r="D64" s="1035"/>
      <c r="E64" s="1035"/>
      <c r="F64" s="1035"/>
      <c r="G64" s="1035"/>
      <c r="H64" s="1036"/>
      <c r="I64" s="953"/>
      <c r="J64" s="953"/>
      <c r="K64" s="1009"/>
      <c r="L64" s="1009"/>
      <c r="M64" s="1009"/>
      <c r="N64" s="1009"/>
      <c r="O64" s="1009"/>
      <c r="P64" s="1009"/>
      <c r="Q64" s="1009"/>
      <c r="R64" s="1048"/>
      <c r="S64" s="1047"/>
      <c r="T64" s="1009"/>
      <c r="U64" s="1009"/>
      <c r="V64" s="1009"/>
      <c r="W64" s="1009"/>
      <c r="X64" s="1009"/>
      <c r="Y64" s="1009"/>
      <c r="Z64" s="1009"/>
      <c r="AA64" s="893"/>
      <c r="AB64" s="893"/>
      <c r="AC64" s="1816"/>
      <c r="AD64" s="1816"/>
      <c r="AE64" s="1816"/>
      <c r="AF64" s="1816"/>
      <c r="AG64" s="1816"/>
      <c r="AH64" s="1816"/>
      <c r="AI64" s="1816"/>
      <c r="AJ64" s="893"/>
      <c r="AK64" s="893"/>
    </row>
    <row r="65" spans="2:50" s="198" customFormat="1" ht="15" customHeight="1">
      <c r="B65" s="1034"/>
      <c r="C65" s="1035"/>
      <c r="D65" s="1035"/>
      <c r="E65" s="1035"/>
      <c r="F65" s="1035"/>
      <c r="G65" s="1035"/>
      <c r="H65" s="1036"/>
      <c r="I65" s="953">
        <v>3</v>
      </c>
      <c r="J65" s="953"/>
      <c r="K65" s="1009"/>
      <c r="L65" s="1009"/>
      <c r="M65" s="1009"/>
      <c r="N65" s="1009"/>
      <c r="O65" s="1009"/>
      <c r="P65" s="1009"/>
      <c r="Q65" s="1009"/>
      <c r="R65" s="1048" t="s">
        <v>2694</v>
      </c>
      <c r="S65" s="1047" t="s">
        <v>2692</v>
      </c>
      <c r="T65" s="1009"/>
      <c r="U65" s="1009"/>
      <c r="V65" s="1009"/>
      <c r="W65" s="1009"/>
      <c r="X65" s="1009"/>
      <c r="Y65" s="1009"/>
      <c r="Z65" s="1009"/>
      <c r="AA65" s="893" t="s">
        <v>2693</v>
      </c>
      <c r="AB65" s="893"/>
      <c r="AC65" s="1816">
        <f>K65*T65</f>
        <v>0</v>
      </c>
      <c r="AD65" s="1816"/>
      <c r="AE65" s="1816"/>
      <c r="AF65" s="1816"/>
      <c r="AG65" s="1816"/>
      <c r="AH65" s="1816"/>
      <c r="AI65" s="1816"/>
      <c r="AJ65" s="893" t="s">
        <v>2694</v>
      </c>
      <c r="AK65" s="893"/>
      <c r="AM65" s="209"/>
      <c r="AN65" s="209"/>
      <c r="AO65" s="209"/>
      <c r="AP65" s="209"/>
      <c r="AQ65" s="209"/>
    </row>
    <row r="66" spans="2:50" s="198" customFormat="1" ht="15" customHeight="1">
      <c r="B66" s="1034"/>
      <c r="C66" s="1035"/>
      <c r="D66" s="1035"/>
      <c r="E66" s="1035"/>
      <c r="F66" s="1035"/>
      <c r="G66" s="1035"/>
      <c r="H66" s="1036"/>
      <c r="I66" s="953"/>
      <c r="J66" s="953"/>
      <c r="K66" s="1009"/>
      <c r="L66" s="1009"/>
      <c r="M66" s="1009"/>
      <c r="N66" s="1009"/>
      <c r="O66" s="1009"/>
      <c r="P66" s="1009"/>
      <c r="Q66" s="1009"/>
      <c r="R66" s="1048"/>
      <c r="S66" s="1047"/>
      <c r="T66" s="1009"/>
      <c r="U66" s="1009"/>
      <c r="V66" s="1009"/>
      <c r="W66" s="1009"/>
      <c r="X66" s="1009"/>
      <c r="Y66" s="1009"/>
      <c r="Z66" s="1009"/>
      <c r="AA66" s="893"/>
      <c r="AB66" s="893"/>
      <c r="AC66" s="1816"/>
      <c r="AD66" s="1816"/>
      <c r="AE66" s="1816"/>
      <c r="AF66" s="1816"/>
      <c r="AG66" s="1816"/>
      <c r="AH66" s="1816"/>
      <c r="AI66" s="1816"/>
      <c r="AJ66" s="893"/>
      <c r="AK66" s="893"/>
      <c r="AM66" s="209"/>
      <c r="AN66" s="209"/>
      <c r="AO66" s="209"/>
      <c r="AP66" s="209"/>
      <c r="AQ66" s="209"/>
    </row>
    <row r="67" spans="2:50" s="198" customFormat="1" ht="15" customHeight="1">
      <c r="B67" s="1034"/>
      <c r="C67" s="1035"/>
      <c r="D67" s="1035"/>
      <c r="E67" s="1035"/>
      <c r="F67" s="1035"/>
      <c r="G67" s="1035"/>
      <c r="H67" s="1036"/>
      <c r="I67" s="1057">
        <v>4</v>
      </c>
      <c r="J67" s="1057"/>
      <c r="K67" s="1009"/>
      <c r="L67" s="1009"/>
      <c r="M67" s="1009"/>
      <c r="N67" s="1009"/>
      <c r="O67" s="1009"/>
      <c r="P67" s="1009"/>
      <c r="Q67" s="1009"/>
      <c r="R67" s="1048" t="s">
        <v>2694</v>
      </c>
      <c r="S67" s="1047" t="s">
        <v>2692</v>
      </c>
      <c r="T67" s="1009"/>
      <c r="U67" s="1009"/>
      <c r="V67" s="1009"/>
      <c r="W67" s="1009"/>
      <c r="X67" s="1009"/>
      <c r="Y67" s="1009"/>
      <c r="Z67" s="1009"/>
      <c r="AA67" s="893" t="s">
        <v>2693</v>
      </c>
      <c r="AB67" s="893"/>
      <c r="AC67" s="1816">
        <f>K67*T67</f>
        <v>0</v>
      </c>
      <c r="AD67" s="1816"/>
      <c r="AE67" s="1816"/>
      <c r="AF67" s="1816"/>
      <c r="AG67" s="1816"/>
      <c r="AH67" s="1816"/>
      <c r="AI67" s="1816"/>
      <c r="AJ67" s="893" t="s">
        <v>2694</v>
      </c>
      <c r="AK67" s="893"/>
      <c r="AM67" s="209"/>
      <c r="AN67" s="209"/>
      <c r="AO67" s="209"/>
      <c r="AP67" s="209"/>
      <c r="AQ67" s="209"/>
    </row>
    <row r="68" spans="2:50" s="198" customFormat="1" ht="15" customHeight="1">
      <c r="B68" s="1034"/>
      <c r="C68" s="1035"/>
      <c r="D68" s="1035"/>
      <c r="E68" s="1035"/>
      <c r="F68" s="1035"/>
      <c r="G68" s="1035"/>
      <c r="H68" s="1036"/>
      <c r="I68" s="1057"/>
      <c r="J68" s="1057"/>
      <c r="K68" s="1009"/>
      <c r="L68" s="1009"/>
      <c r="M68" s="1009"/>
      <c r="N68" s="1009"/>
      <c r="O68" s="1009"/>
      <c r="P68" s="1009"/>
      <c r="Q68" s="1009"/>
      <c r="R68" s="1048"/>
      <c r="S68" s="1047"/>
      <c r="T68" s="1009"/>
      <c r="U68" s="1009"/>
      <c r="V68" s="1009"/>
      <c r="W68" s="1009"/>
      <c r="X68" s="1009"/>
      <c r="Y68" s="1009"/>
      <c r="Z68" s="1009"/>
      <c r="AA68" s="893"/>
      <c r="AB68" s="893"/>
      <c r="AC68" s="1816"/>
      <c r="AD68" s="1816"/>
      <c r="AE68" s="1816"/>
      <c r="AF68" s="1816"/>
      <c r="AG68" s="1816"/>
      <c r="AH68" s="1816"/>
      <c r="AI68" s="1816"/>
      <c r="AJ68" s="893"/>
      <c r="AK68" s="893"/>
      <c r="AM68" s="209"/>
      <c r="AN68" s="209"/>
      <c r="AO68" s="209"/>
      <c r="AP68" s="209"/>
      <c r="AQ68" s="209"/>
    </row>
    <row r="69" spans="2:50" s="198" customFormat="1" ht="15" customHeight="1">
      <c r="B69" s="1034"/>
      <c r="C69" s="1035"/>
      <c r="D69" s="1035"/>
      <c r="E69" s="1035"/>
      <c r="F69" s="1035"/>
      <c r="G69" s="1035"/>
      <c r="H69" s="1036"/>
      <c r="I69" s="1057">
        <v>5</v>
      </c>
      <c r="J69" s="1057"/>
      <c r="K69" s="1009"/>
      <c r="L69" s="1009"/>
      <c r="M69" s="1009"/>
      <c r="N69" s="1009"/>
      <c r="O69" s="1009"/>
      <c r="P69" s="1009"/>
      <c r="Q69" s="1009"/>
      <c r="R69" s="1048" t="s">
        <v>2694</v>
      </c>
      <c r="S69" s="1047" t="s">
        <v>2692</v>
      </c>
      <c r="T69" s="1009"/>
      <c r="U69" s="1009"/>
      <c r="V69" s="1009"/>
      <c r="W69" s="1009"/>
      <c r="X69" s="1009"/>
      <c r="Y69" s="1009"/>
      <c r="Z69" s="1009"/>
      <c r="AA69" s="893" t="s">
        <v>2693</v>
      </c>
      <c r="AB69" s="893"/>
      <c r="AC69" s="1816">
        <f>K69*T69</f>
        <v>0</v>
      </c>
      <c r="AD69" s="1816"/>
      <c r="AE69" s="1816"/>
      <c r="AF69" s="1816"/>
      <c r="AG69" s="1816"/>
      <c r="AH69" s="1816"/>
      <c r="AI69" s="1816"/>
      <c r="AJ69" s="893" t="s">
        <v>2694</v>
      </c>
      <c r="AK69" s="893"/>
    </row>
    <row r="70" spans="2:50" s="198" customFormat="1" ht="15" customHeight="1">
      <c r="B70" s="1034"/>
      <c r="C70" s="1035"/>
      <c r="D70" s="1035"/>
      <c r="E70" s="1035"/>
      <c r="F70" s="1035"/>
      <c r="G70" s="1035"/>
      <c r="H70" s="1036"/>
      <c r="I70" s="1057"/>
      <c r="J70" s="1057"/>
      <c r="K70" s="1009"/>
      <c r="L70" s="1009"/>
      <c r="M70" s="1009"/>
      <c r="N70" s="1009"/>
      <c r="O70" s="1009"/>
      <c r="P70" s="1009"/>
      <c r="Q70" s="1009"/>
      <c r="R70" s="1048"/>
      <c r="S70" s="1047"/>
      <c r="T70" s="1009"/>
      <c r="U70" s="1009"/>
      <c r="V70" s="1009"/>
      <c r="W70" s="1009"/>
      <c r="X70" s="1009"/>
      <c r="Y70" s="1009"/>
      <c r="Z70" s="1009"/>
      <c r="AA70" s="893"/>
      <c r="AB70" s="893"/>
      <c r="AC70" s="1816"/>
      <c r="AD70" s="1816"/>
      <c r="AE70" s="1816"/>
      <c r="AF70" s="1816"/>
      <c r="AG70" s="1816"/>
      <c r="AH70" s="1816"/>
      <c r="AI70" s="1816"/>
      <c r="AJ70" s="893"/>
      <c r="AK70" s="893"/>
    </row>
    <row r="71" spans="2:50" s="198" customFormat="1" ht="15" customHeight="1">
      <c r="B71" s="1034"/>
      <c r="C71" s="1035"/>
      <c r="D71" s="1035"/>
      <c r="E71" s="1035"/>
      <c r="F71" s="1035"/>
      <c r="G71" s="1035"/>
      <c r="H71" s="1036"/>
      <c r="I71" s="1050" t="s">
        <v>2696</v>
      </c>
      <c r="J71" s="1050"/>
      <c r="K71" s="1050"/>
      <c r="L71" s="1050"/>
      <c r="M71" s="1050"/>
      <c r="N71" s="1050"/>
      <c r="O71" s="1050"/>
      <c r="P71" s="1050"/>
      <c r="Q71" s="1050"/>
      <c r="R71" s="1050"/>
      <c r="S71" s="1050"/>
      <c r="T71" s="1050"/>
      <c r="U71" s="1050"/>
      <c r="V71" s="1050"/>
      <c r="W71" s="1050"/>
      <c r="X71" s="1050"/>
      <c r="Y71" s="1050"/>
      <c r="Z71" s="1050"/>
      <c r="AA71" s="1050"/>
      <c r="AB71" s="1050"/>
      <c r="AC71" s="1816">
        <f>SUM(AC61:AI70)</f>
        <v>0</v>
      </c>
      <c r="AD71" s="1816"/>
      <c r="AE71" s="1816"/>
      <c r="AF71" s="1816"/>
      <c r="AG71" s="1816"/>
      <c r="AH71" s="1816"/>
      <c r="AI71" s="1816"/>
      <c r="AJ71" s="893" t="s">
        <v>2694</v>
      </c>
      <c r="AK71" s="893"/>
    </row>
    <row r="72" spans="2:50" s="198" customFormat="1" ht="15" customHeight="1">
      <c r="B72" s="1034"/>
      <c r="C72" s="1035"/>
      <c r="D72" s="1035"/>
      <c r="E72" s="1035"/>
      <c r="F72" s="1035"/>
      <c r="G72" s="1035"/>
      <c r="H72" s="1036"/>
      <c r="I72" s="1050"/>
      <c r="J72" s="1050"/>
      <c r="K72" s="1050"/>
      <c r="L72" s="1050"/>
      <c r="M72" s="1050"/>
      <c r="N72" s="1050"/>
      <c r="O72" s="1050"/>
      <c r="P72" s="1050"/>
      <c r="Q72" s="1050"/>
      <c r="R72" s="1050"/>
      <c r="S72" s="1050"/>
      <c r="T72" s="1050"/>
      <c r="U72" s="1050"/>
      <c r="V72" s="1050"/>
      <c r="W72" s="1050"/>
      <c r="X72" s="1050"/>
      <c r="Y72" s="1050"/>
      <c r="Z72" s="1050"/>
      <c r="AA72" s="1050"/>
      <c r="AB72" s="1050"/>
      <c r="AC72" s="1816"/>
      <c r="AD72" s="1816"/>
      <c r="AE72" s="1816"/>
      <c r="AF72" s="1816"/>
      <c r="AG72" s="1816"/>
      <c r="AH72" s="1816"/>
      <c r="AI72" s="1816"/>
      <c r="AJ72" s="893"/>
      <c r="AK72" s="893"/>
    </row>
    <row r="73" spans="2:50" s="198" customFormat="1" ht="15" customHeight="1">
      <c r="B73" s="1034"/>
      <c r="C73" s="1035"/>
      <c r="D73" s="1035"/>
      <c r="E73" s="1035"/>
      <c r="F73" s="1035"/>
      <c r="G73" s="1035"/>
      <c r="H73" s="1036"/>
      <c r="I73" s="1011" t="s">
        <v>2700</v>
      </c>
      <c r="J73" s="1012"/>
      <c r="K73" s="1012"/>
      <c r="L73" s="1012"/>
      <c r="M73" s="1012"/>
      <c r="N73" s="1012"/>
      <c r="O73" s="1012"/>
      <c r="P73" s="1013"/>
      <c r="Q73" s="1051">
        <f>AC71/1000</f>
        <v>0</v>
      </c>
      <c r="R73" s="1051"/>
      <c r="S73" s="1051"/>
      <c r="T73" s="1051"/>
      <c r="U73" s="1051"/>
      <c r="V73" s="1051"/>
      <c r="W73" s="1051"/>
      <c r="X73" s="1019" t="s">
        <v>2699</v>
      </c>
      <c r="Y73" s="1019"/>
      <c r="Z73" s="1053"/>
      <c r="AA73" s="1053"/>
      <c r="AB73" s="1053"/>
      <c r="AC73" s="1053"/>
      <c r="AD73" s="1053"/>
      <c r="AE73" s="1053"/>
      <c r="AF73" s="1053"/>
      <c r="AG73" s="1053"/>
      <c r="AH73" s="1053"/>
      <c r="AI73" s="1053"/>
      <c r="AJ73" s="1053"/>
      <c r="AK73" s="1054"/>
    </row>
    <row r="74" spans="2:50" s="198" customFormat="1" ht="15" customHeight="1">
      <c r="B74" s="1014"/>
      <c r="C74" s="1015"/>
      <c r="D74" s="1015"/>
      <c r="E74" s="1015"/>
      <c r="F74" s="1015"/>
      <c r="G74" s="1015"/>
      <c r="H74" s="1016"/>
      <c r="I74" s="1014"/>
      <c r="J74" s="1015"/>
      <c r="K74" s="1015"/>
      <c r="L74" s="1015"/>
      <c r="M74" s="1015"/>
      <c r="N74" s="1015"/>
      <c r="O74" s="1015"/>
      <c r="P74" s="1016"/>
      <c r="Q74" s="1052"/>
      <c r="R74" s="1052"/>
      <c r="S74" s="1052"/>
      <c r="T74" s="1052"/>
      <c r="U74" s="1052"/>
      <c r="V74" s="1052"/>
      <c r="W74" s="1052"/>
      <c r="X74" s="1020"/>
      <c r="Y74" s="1020"/>
      <c r="Z74" s="1055"/>
      <c r="AA74" s="1055"/>
      <c r="AB74" s="1055"/>
      <c r="AC74" s="1055"/>
      <c r="AD74" s="1055"/>
      <c r="AE74" s="1055"/>
      <c r="AF74" s="1055"/>
      <c r="AG74" s="1055"/>
      <c r="AH74" s="1055"/>
      <c r="AI74" s="1055"/>
      <c r="AJ74" s="1055"/>
      <c r="AK74" s="1056"/>
    </row>
    <row r="75" spans="2:50" s="198" customFormat="1" ht="15" customHeight="1">
      <c r="B75" s="1057" t="s">
        <v>2697</v>
      </c>
      <c r="C75" s="1057"/>
      <c r="D75" s="1057"/>
      <c r="E75" s="1057"/>
      <c r="F75" s="1057"/>
      <c r="G75" s="1057"/>
      <c r="H75" s="1057"/>
      <c r="I75" s="1057" t="s">
        <v>2701</v>
      </c>
      <c r="J75" s="1057"/>
      <c r="K75" s="1057"/>
      <c r="L75" s="1057"/>
      <c r="M75" s="1057"/>
      <c r="N75" s="1057"/>
      <c r="O75" s="1057"/>
      <c r="P75" s="1057"/>
      <c r="Q75" s="1058"/>
      <c r="R75" s="1059"/>
      <c r="S75" s="1059"/>
      <c r="T75" s="1059"/>
      <c r="U75" s="1059"/>
      <c r="V75" s="1059"/>
      <c r="W75" s="1060"/>
      <c r="X75" s="1069" t="s">
        <v>2699</v>
      </c>
      <c r="Y75" s="1069"/>
      <c r="Z75" s="1072"/>
      <c r="AA75" s="1072"/>
      <c r="AB75" s="1072"/>
      <c r="AC75" s="1072"/>
      <c r="AD75" s="1072"/>
      <c r="AE75" s="1072"/>
      <c r="AF75" s="1072"/>
      <c r="AG75" s="1072"/>
      <c r="AH75" s="1072"/>
      <c r="AI75" s="1072"/>
      <c r="AJ75" s="1072"/>
      <c r="AK75" s="1073"/>
      <c r="AU75" s="361"/>
      <c r="AV75" s="361"/>
      <c r="AW75" s="361"/>
      <c r="AX75" s="362"/>
    </row>
    <row r="76" spans="2:50" s="198" customFormat="1" ht="15" customHeight="1">
      <c r="B76" s="1057"/>
      <c r="C76" s="1057"/>
      <c r="D76" s="1057"/>
      <c r="E76" s="1057"/>
      <c r="F76" s="1057"/>
      <c r="G76" s="1057"/>
      <c r="H76" s="1057"/>
      <c r="I76" s="1057"/>
      <c r="J76" s="1057"/>
      <c r="K76" s="1057"/>
      <c r="L76" s="1057"/>
      <c r="M76" s="1057"/>
      <c r="N76" s="1057"/>
      <c r="O76" s="1057"/>
      <c r="P76" s="1057"/>
      <c r="Q76" s="1058"/>
      <c r="R76" s="1059"/>
      <c r="S76" s="1059"/>
      <c r="T76" s="1059"/>
      <c r="U76" s="1059"/>
      <c r="V76" s="1059"/>
      <c r="W76" s="1060"/>
      <c r="X76" s="1070"/>
      <c r="Y76" s="1070"/>
      <c r="Z76" s="1074"/>
      <c r="AA76" s="1074"/>
      <c r="AB76" s="1074"/>
      <c r="AC76" s="1074"/>
      <c r="AD76" s="1074"/>
      <c r="AE76" s="1074"/>
      <c r="AF76" s="1074"/>
      <c r="AG76" s="1074"/>
      <c r="AH76" s="1074"/>
      <c r="AI76" s="1074"/>
      <c r="AJ76" s="1074"/>
      <c r="AK76" s="1075"/>
      <c r="AU76" s="361"/>
      <c r="AV76" s="361"/>
      <c r="AW76" s="361"/>
      <c r="AX76" s="362"/>
    </row>
    <row r="77" spans="2:50" s="198" customFormat="1" ht="15" customHeight="1">
      <c r="B77" s="1061" t="s">
        <v>2801</v>
      </c>
      <c r="C77" s="1062"/>
      <c r="D77" s="1062"/>
      <c r="E77" s="1062"/>
      <c r="F77" s="1062"/>
      <c r="G77" s="1062"/>
      <c r="H77" s="1062"/>
      <c r="I77" s="1062"/>
      <c r="J77" s="1062"/>
      <c r="K77" s="1062"/>
      <c r="L77" s="1062"/>
      <c r="M77" s="1062"/>
      <c r="N77" s="1062"/>
      <c r="O77" s="1062"/>
      <c r="P77" s="1063"/>
      <c r="Q77" s="1076">
        <f>ROUNDDOWN(MIN(Q73,Q75),2)</f>
        <v>0</v>
      </c>
      <c r="R77" s="1076"/>
      <c r="S77" s="1076"/>
      <c r="T77" s="1076"/>
      <c r="U77" s="1076"/>
      <c r="V77" s="1076"/>
      <c r="W77" s="1076"/>
      <c r="X77" s="1069" t="s">
        <v>2699</v>
      </c>
      <c r="Y77" s="1069"/>
      <c r="Z77" s="1071" t="s">
        <v>2702</v>
      </c>
      <c r="AA77" s="1053"/>
      <c r="AB77" s="1053"/>
      <c r="AC77" s="1053"/>
      <c r="AD77" s="1053"/>
      <c r="AE77" s="1053"/>
      <c r="AF77" s="1053"/>
      <c r="AG77" s="1053"/>
      <c r="AH77" s="1053"/>
      <c r="AI77" s="1053"/>
      <c r="AJ77" s="1053"/>
      <c r="AK77" s="1054"/>
      <c r="AL77" s="1078" t="s">
        <v>2943</v>
      </c>
      <c r="AM77" s="1079"/>
      <c r="AN77" s="1079"/>
      <c r="AO77" s="1079"/>
      <c r="AP77" s="1079"/>
      <c r="AQ77" s="1079"/>
      <c r="AR77" s="1079"/>
      <c r="AU77" s="361"/>
      <c r="AV77" s="361"/>
      <c r="AW77" s="361"/>
      <c r="AX77" s="362"/>
    </row>
    <row r="78" spans="2:50" s="198" customFormat="1" ht="15" customHeight="1">
      <c r="B78" s="1064"/>
      <c r="C78" s="1065"/>
      <c r="D78" s="1065"/>
      <c r="E78" s="1065"/>
      <c r="F78" s="1065"/>
      <c r="G78" s="1065"/>
      <c r="H78" s="1065"/>
      <c r="I78" s="1065"/>
      <c r="J78" s="1065"/>
      <c r="K78" s="1065"/>
      <c r="L78" s="1065"/>
      <c r="M78" s="1065"/>
      <c r="N78" s="1065"/>
      <c r="O78" s="1065"/>
      <c r="P78" s="1066"/>
      <c r="Q78" s="1077"/>
      <c r="R78" s="1077"/>
      <c r="S78" s="1077"/>
      <c r="T78" s="1077"/>
      <c r="U78" s="1077"/>
      <c r="V78" s="1077"/>
      <c r="W78" s="1077"/>
      <c r="X78" s="1070"/>
      <c r="Y78" s="1070"/>
      <c r="Z78" s="1055"/>
      <c r="AA78" s="1055"/>
      <c r="AB78" s="1055"/>
      <c r="AC78" s="1055"/>
      <c r="AD78" s="1055"/>
      <c r="AE78" s="1055"/>
      <c r="AF78" s="1055"/>
      <c r="AG78" s="1055"/>
      <c r="AH78" s="1055"/>
      <c r="AI78" s="1055"/>
      <c r="AJ78" s="1055"/>
      <c r="AK78" s="1056"/>
      <c r="AL78" s="1078"/>
      <c r="AM78" s="1079"/>
      <c r="AN78" s="1079"/>
      <c r="AO78" s="1079"/>
      <c r="AP78" s="1079"/>
      <c r="AQ78" s="1079"/>
      <c r="AR78" s="1079"/>
      <c r="AU78" s="361"/>
      <c r="AV78" s="361"/>
      <c r="AW78" s="361"/>
      <c r="AX78" s="362"/>
    </row>
    <row r="79" spans="2:50" s="198" customFormat="1" ht="15" customHeight="1">
      <c r="C79" s="199"/>
      <c r="D79" s="199"/>
      <c r="E79" s="199"/>
      <c r="F79" s="199"/>
      <c r="G79" s="199"/>
      <c r="AC79" s="496"/>
      <c r="AD79" s="496"/>
      <c r="AE79" s="496"/>
      <c r="AF79" s="496"/>
      <c r="AG79" s="496"/>
      <c r="AH79" s="496"/>
      <c r="AI79" s="496"/>
      <c r="AJ79" s="495" t="s">
        <v>2703</v>
      </c>
      <c r="AK79" s="497">
        <f>AK58+1</f>
        <v>2</v>
      </c>
      <c r="AR79" s="3"/>
    </row>
    <row r="80" spans="2:50" s="198" customFormat="1" ht="15" customHeight="1">
      <c r="B80" s="1011" t="s">
        <v>2689</v>
      </c>
      <c r="C80" s="1012"/>
      <c r="D80" s="1012"/>
      <c r="E80" s="1012"/>
      <c r="F80" s="1012"/>
      <c r="G80" s="1012"/>
      <c r="H80" s="1013"/>
      <c r="I80" s="953" t="s">
        <v>2690</v>
      </c>
      <c r="J80" s="953"/>
      <c r="K80" s="953" t="s">
        <v>2695</v>
      </c>
      <c r="L80" s="953"/>
      <c r="M80" s="953"/>
      <c r="N80" s="953"/>
      <c r="O80" s="953"/>
      <c r="P80" s="953"/>
      <c r="Q80" s="953"/>
      <c r="R80" s="953"/>
      <c r="S80" s="953"/>
      <c r="T80" s="953" t="s">
        <v>2691</v>
      </c>
      <c r="U80" s="953"/>
      <c r="V80" s="953"/>
      <c r="W80" s="953"/>
      <c r="X80" s="953"/>
      <c r="Y80" s="953"/>
      <c r="Z80" s="953"/>
      <c r="AA80" s="953"/>
      <c r="AB80" s="953"/>
      <c r="AC80" s="953" t="s">
        <v>2739</v>
      </c>
      <c r="AD80" s="953"/>
      <c r="AE80" s="953"/>
      <c r="AF80" s="953"/>
      <c r="AG80" s="953"/>
      <c r="AH80" s="953"/>
      <c r="AI80" s="953"/>
      <c r="AJ80" s="953"/>
      <c r="AK80" s="953"/>
      <c r="AR80" s="3"/>
    </row>
    <row r="81" spans="2:50" s="198" customFormat="1" ht="15" customHeight="1">
      <c r="B81" s="1034"/>
      <c r="C81" s="1035"/>
      <c r="D81" s="1035"/>
      <c r="E81" s="1035"/>
      <c r="F81" s="1035"/>
      <c r="G81" s="1035"/>
      <c r="H81" s="1036"/>
      <c r="I81" s="953"/>
      <c r="J81" s="953"/>
      <c r="K81" s="953"/>
      <c r="L81" s="953"/>
      <c r="M81" s="953"/>
      <c r="N81" s="953"/>
      <c r="O81" s="953"/>
      <c r="P81" s="953"/>
      <c r="Q81" s="953"/>
      <c r="R81" s="953"/>
      <c r="S81" s="953"/>
      <c r="T81" s="953"/>
      <c r="U81" s="953"/>
      <c r="V81" s="953"/>
      <c r="W81" s="953"/>
      <c r="X81" s="953"/>
      <c r="Y81" s="953"/>
      <c r="Z81" s="953"/>
      <c r="AA81" s="953"/>
      <c r="AB81" s="953"/>
      <c r="AC81" s="953"/>
      <c r="AD81" s="953"/>
      <c r="AE81" s="953"/>
      <c r="AF81" s="953"/>
      <c r="AG81" s="953"/>
      <c r="AH81" s="953"/>
      <c r="AI81" s="953"/>
      <c r="AJ81" s="953"/>
      <c r="AK81" s="953"/>
      <c r="AR81" s="3"/>
    </row>
    <row r="82" spans="2:50" s="1" customFormat="1" ht="15" customHeight="1">
      <c r="B82" s="1034"/>
      <c r="C82" s="1035"/>
      <c r="D82" s="1035"/>
      <c r="E82" s="1035"/>
      <c r="F82" s="1035"/>
      <c r="G82" s="1035"/>
      <c r="H82" s="1036"/>
      <c r="I82" s="953">
        <v>1</v>
      </c>
      <c r="J82" s="953"/>
      <c r="K82" s="1009"/>
      <c r="L82" s="1009"/>
      <c r="M82" s="1009"/>
      <c r="N82" s="1009"/>
      <c r="O82" s="1009"/>
      <c r="P82" s="1009"/>
      <c r="Q82" s="1009"/>
      <c r="R82" s="1048" t="s">
        <v>2694</v>
      </c>
      <c r="S82" s="1047" t="s">
        <v>2692</v>
      </c>
      <c r="T82" s="1009"/>
      <c r="U82" s="1009"/>
      <c r="V82" s="1009"/>
      <c r="W82" s="1009"/>
      <c r="X82" s="1009"/>
      <c r="Y82" s="1009"/>
      <c r="Z82" s="1009"/>
      <c r="AA82" s="893" t="s">
        <v>2693</v>
      </c>
      <c r="AB82" s="893"/>
      <c r="AC82" s="1816">
        <f>K82*T82</f>
        <v>0</v>
      </c>
      <c r="AD82" s="1816"/>
      <c r="AE82" s="1816"/>
      <c r="AF82" s="1816"/>
      <c r="AG82" s="1816"/>
      <c r="AH82" s="1816"/>
      <c r="AI82" s="1816"/>
      <c r="AJ82" s="893" t="s">
        <v>2694</v>
      </c>
      <c r="AK82" s="893"/>
      <c r="AL82" s="2"/>
      <c r="AM82" s="2"/>
      <c r="AN82" s="2"/>
      <c r="AO82" s="2"/>
      <c r="AP82" s="2"/>
      <c r="AQ82" s="2"/>
      <c r="AR82" s="2"/>
    </row>
    <row r="83" spans="2:50" s="198" customFormat="1" ht="15" customHeight="1">
      <c r="B83" s="1034"/>
      <c r="C83" s="1035"/>
      <c r="D83" s="1035"/>
      <c r="E83" s="1035"/>
      <c r="F83" s="1035"/>
      <c r="G83" s="1035"/>
      <c r="H83" s="1036"/>
      <c r="I83" s="953"/>
      <c r="J83" s="953"/>
      <c r="K83" s="1009"/>
      <c r="L83" s="1009"/>
      <c r="M83" s="1009"/>
      <c r="N83" s="1009"/>
      <c r="O83" s="1009"/>
      <c r="P83" s="1009"/>
      <c r="Q83" s="1009"/>
      <c r="R83" s="1048"/>
      <c r="S83" s="1047"/>
      <c r="T83" s="1009"/>
      <c r="U83" s="1009"/>
      <c r="V83" s="1009"/>
      <c r="W83" s="1009"/>
      <c r="X83" s="1009"/>
      <c r="Y83" s="1009"/>
      <c r="Z83" s="1009"/>
      <c r="AA83" s="893"/>
      <c r="AB83" s="893"/>
      <c r="AC83" s="1816"/>
      <c r="AD83" s="1816"/>
      <c r="AE83" s="1816"/>
      <c r="AF83" s="1816"/>
      <c r="AG83" s="1816"/>
      <c r="AH83" s="1816"/>
      <c r="AI83" s="1816"/>
      <c r="AJ83" s="893"/>
      <c r="AK83" s="893"/>
    </row>
    <row r="84" spans="2:50" s="1" customFormat="1" ht="15" customHeight="1">
      <c r="B84" s="1034"/>
      <c r="C84" s="1035"/>
      <c r="D84" s="1035"/>
      <c r="E84" s="1035"/>
      <c r="F84" s="1035"/>
      <c r="G84" s="1035"/>
      <c r="H84" s="1036"/>
      <c r="I84" s="953">
        <v>2</v>
      </c>
      <c r="J84" s="953"/>
      <c r="K84" s="1009"/>
      <c r="L84" s="1009"/>
      <c r="M84" s="1009"/>
      <c r="N84" s="1009"/>
      <c r="O84" s="1009"/>
      <c r="P84" s="1009"/>
      <c r="Q84" s="1009"/>
      <c r="R84" s="1048" t="s">
        <v>2694</v>
      </c>
      <c r="S84" s="1047" t="s">
        <v>2692</v>
      </c>
      <c r="T84" s="1009"/>
      <c r="U84" s="1009"/>
      <c r="V84" s="1009"/>
      <c r="W84" s="1009"/>
      <c r="X84" s="1009"/>
      <c r="Y84" s="1009"/>
      <c r="Z84" s="1009"/>
      <c r="AA84" s="893" t="s">
        <v>2693</v>
      </c>
      <c r="AB84" s="893"/>
      <c r="AC84" s="1816">
        <f>K84*T84</f>
        <v>0</v>
      </c>
      <c r="AD84" s="1816"/>
      <c r="AE84" s="1816"/>
      <c r="AF84" s="1816"/>
      <c r="AG84" s="1816"/>
      <c r="AH84" s="1816"/>
      <c r="AI84" s="1816"/>
      <c r="AJ84" s="893" t="s">
        <v>2694</v>
      </c>
      <c r="AK84" s="893"/>
      <c r="AM84" s="2"/>
      <c r="AN84" s="2"/>
      <c r="AO84" s="2"/>
      <c r="AP84" s="2"/>
      <c r="AQ84" s="2"/>
      <c r="AR84" s="2"/>
    </row>
    <row r="85" spans="2:50" s="198" customFormat="1" ht="15" customHeight="1">
      <c r="B85" s="1034"/>
      <c r="C85" s="1035"/>
      <c r="D85" s="1035"/>
      <c r="E85" s="1035"/>
      <c r="F85" s="1035"/>
      <c r="G85" s="1035"/>
      <c r="H85" s="1036"/>
      <c r="I85" s="953"/>
      <c r="J85" s="953"/>
      <c r="K85" s="1009"/>
      <c r="L85" s="1009"/>
      <c r="M85" s="1009"/>
      <c r="N85" s="1009"/>
      <c r="O85" s="1009"/>
      <c r="P85" s="1009"/>
      <c r="Q85" s="1009"/>
      <c r="R85" s="1048"/>
      <c r="S85" s="1047"/>
      <c r="T85" s="1009"/>
      <c r="U85" s="1009"/>
      <c r="V85" s="1009"/>
      <c r="W85" s="1009"/>
      <c r="X85" s="1009"/>
      <c r="Y85" s="1009"/>
      <c r="Z85" s="1009"/>
      <c r="AA85" s="893"/>
      <c r="AB85" s="893"/>
      <c r="AC85" s="1816"/>
      <c r="AD85" s="1816"/>
      <c r="AE85" s="1816"/>
      <c r="AF85" s="1816"/>
      <c r="AG85" s="1816"/>
      <c r="AH85" s="1816"/>
      <c r="AI85" s="1816"/>
      <c r="AJ85" s="893"/>
      <c r="AK85" s="893"/>
    </row>
    <row r="86" spans="2:50" s="198" customFormat="1" ht="15" customHeight="1">
      <c r="B86" s="1034"/>
      <c r="C86" s="1035"/>
      <c r="D86" s="1035"/>
      <c r="E86" s="1035"/>
      <c r="F86" s="1035"/>
      <c r="G86" s="1035"/>
      <c r="H86" s="1036"/>
      <c r="I86" s="953">
        <v>3</v>
      </c>
      <c r="J86" s="953"/>
      <c r="K86" s="1009"/>
      <c r="L86" s="1009"/>
      <c r="M86" s="1009"/>
      <c r="N86" s="1009"/>
      <c r="O86" s="1009"/>
      <c r="P86" s="1009"/>
      <c r="Q86" s="1009"/>
      <c r="R86" s="1048" t="s">
        <v>2694</v>
      </c>
      <c r="S86" s="1047" t="s">
        <v>2692</v>
      </c>
      <c r="T86" s="1009"/>
      <c r="U86" s="1009"/>
      <c r="V86" s="1009"/>
      <c r="W86" s="1009"/>
      <c r="X86" s="1009"/>
      <c r="Y86" s="1009"/>
      <c r="Z86" s="1009"/>
      <c r="AA86" s="893" t="s">
        <v>2693</v>
      </c>
      <c r="AB86" s="893"/>
      <c r="AC86" s="1816">
        <f>K86*T86</f>
        <v>0</v>
      </c>
      <c r="AD86" s="1816"/>
      <c r="AE86" s="1816"/>
      <c r="AF86" s="1816"/>
      <c r="AG86" s="1816"/>
      <c r="AH86" s="1816"/>
      <c r="AI86" s="1816"/>
      <c r="AJ86" s="893" t="s">
        <v>2694</v>
      </c>
      <c r="AK86" s="893"/>
      <c r="AM86" s="209"/>
      <c r="AN86" s="209"/>
      <c r="AO86" s="209"/>
      <c r="AP86" s="209"/>
      <c r="AQ86" s="209"/>
    </row>
    <row r="87" spans="2:50" s="198" customFormat="1" ht="15" customHeight="1">
      <c r="B87" s="1034"/>
      <c r="C87" s="1035"/>
      <c r="D87" s="1035"/>
      <c r="E87" s="1035"/>
      <c r="F87" s="1035"/>
      <c r="G87" s="1035"/>
      <c r="H87" s="1036"/>
      <c r="I87" s="953"/>
      <c r="J87" s="953"/>
      <c r="K87" s="1009"/>
      <c r="L87" s="1009"/>
      <c r="M87" s="1009"/>
      <c r="N87" s="1009"/>
      <c r="O87" s="1009"/>
      <c r="P87" s="1009"/>
      <c r="Q87" s="1009"/>
      <c r="R87" s="1048"/>
      <c r="S87" s="1047"/>
      <c r="T87" s="1009"/>
      <c r="U87" s="1009"/>
      <c r="V87" s="1009"/>
      <c r="W87" s="1009"/>
      <c r="X87" s="1009"/>
      <c r="Y87" s="1009"/>
      <c r="Z87" s="1009"/>
      <c r="AA87" s="893"/>
      <c r="AB87" s="893"/>
      <c r="AC87" s="1816"/>
      <c r="AD87" s="1816"/>
      <c r="AE87" s="1816"/>
      <c r="AF87" s="1816"/>
      <c r="AG87" s="1816"/>
      <c r="AH87" s="1816"/>
      <c r="AI87" s="1816"/>
      <c r="AJ87" s="893"/>
      <c r="AK87" s="893"/>
      <c r="AM87" s="209"/>
      <c r="AN87" s="209"/>
      <c r="AO87" s="209"/>
      <c r="AP87" s="209"/>
      <c r="AQ87" s="209"/>
    </row>
    <row r="88" spans="2:50" s="198" customFormat="1" ht="15" customHeight="1">
      <c r="B88" s="1034"/>
      <c r="C88" s="1035"/>
      <c r="D88" s="1035"/>
      <c r="E88" s="1035"/>
      <c r="F88" s="1035"/>
      <c r="G88" s="1035"/>
      <c r="H88" s="1036"/>
      <c r="I88" s="1057">
        <v>4</v>
      </c>
      <c r="J88" s="1057"/>
      <c r="K88" s="1009"/>
      <c r="L88" s="1009"/>
      <c r="M88" s="1009"/>
      <c r="N88" s="1009"/>
      <c r="O88" s="1009"/>
      <c r="P88" s="1009"/>
      <c r="Q88" s="1009"/>
      <c r="R88" s="1048" t="s">
        <v>2694</v>
      </c>
      <c r="S88" s="1047" t="s">
        <v>2692</v>
      </c>
      <c r="T88" s="1009"/>
      <c r="U88" s="1009"/>
      <c r="V88" s="1009"/>
      <c r="W88" s="1009"/>
      <c r="X88" s="1009"/>
      <c r="Y88" s="1009"/>
      <c r="Z88" s="1009"/>
      <c r="AA88" s="893" t="s">
        <v>2693</v>
      </c>
      <c r="AB88" s="893"/>
      <c r="AC88" s="1816">
        <f>K88*T88</f>
        <v>0</v>
      </c>
      <c r="AD88" s="1816"/>
      <c r="AE88" s="1816"/>
      <c r="AF88" s="1816"/>
      <c r="AG88" s="1816"/>
      <c r="AH88" s="1816"/>
      <c r="AI88" s="1816"/>
      <c r="AJ88" s="893" t="s">
        <v>2694</v>
      </c>
      <c r="AK88" s="893"/>
      <c r="AM88" s="209"/>
      <c r="AN88" s="209"/>
      <c r="AO88" s="209"/>
      <c r="AP88" s="209"/>
      <c r="AQ88" s="209"/>
    </row>
    <row r="89" spans="2:50" s="198" customFormat="1" ht="15" customHeight="1">
      <c r="B89" s="1034"/>
      <c r="C89" s="1035"/>
      <c r="D89" s="1035"/>
      <c r="E89" s="1035"/>
      <c r="F89" s="1035"/>
      <c r="G89" s="1035"/>
      <c r="H89" s="1036"/>
      <c r="I89" s="1057"/>
      <c r="J89" s="1057"/>
      <c r="K89" s="1009"/>
      <c r="L89" s="1009"/>
      <c r="M89" s="1009"/>
      <c r="N89" s="1009"/>
      <c r="O89" s="1009"/>
      <c r="P89" s="1009"/>
      <c r="Q89" s="1009"/>
      <c r="R89" s="1048"/>
      <c r="S89" s="1047"/>
      <c r="T89" s="1009"/>
      <c r="U89" s="1009"/>
      <c r="V89" s="1009"/>
      <c r="W89" s="1009"/>
      <c r="X89" s="1009"/>
      <c r="Y89" s="1009"/>
      <c r="Z89" s="1009"/>
      <c r="AA89" s="893"/>
      <c r="AB89" s="893"/>
      <c r="AC89" s="1816"/>
      <c r="AD89" s="1816"/>
      <c r="AE89" s="1816"/>
      <c r="AF89" s="1816"/>
      <c r="AG89" s="1816"/>
      <c r="AH89" s="1816"/>
      <c r="AI89" s="1816"/>
      <c r="AJ89" s="893"/>
      <c r="AK89" s="893"/>
      <c r="AM89" s="209"/>
      <c r="AN89" s="209"/>
      <c r="AO89" s="209"/>
      <c r="AP89" s="209"/>
      <c r="AQ89" s="209"/>
    </row>
    <row r="90" spans="2:50" s="198" customFormat="1" ht="15" customHeight="1">
      <c r="B90" s="1034"/>
      <c r="C90" s="1035"/>
      <c r="D90" s="1035"/>
      <c r="E90" s="1035"/>
      <c r="F90" s="1035"/>
      <c r="G90" s="1035"/>
      <c r="H90" s="1036"/>
      <c r="I90" s="1057">
        <v>5</v>
      </c>
      <c r="J90" s="1057"/>
      <c r="K90" s="1009"/>
      <c r="L90" s="1009"/>
      <c r="M90" s="1009"/>
      <c r="N90" s="1009"/>
      <c r="O90" s="1009"/>
      <c r="P90" s="1009"/>
      <c r="Q90" s="1009"/>
      <c r="R90" s="1048" t="s">
        <v>2694</v>
      </c>
      <c r="S90" s="1047" t="s">
        <v>2692</v>
      </c>
      <c r="T90" s="1009"/>
      <c r="U90" s="1009"/>
      <c r="V90" s="1009"/>
      <c r="W90" s="1009"/>
      <c r="X90" s="1009"/>
      <c r="Y90" s="1009"/>
      <c r="Z90" s="1009"/>
      <c r="AA90" s="893" t="s">
        <v>2693</v>
      </c>
      <c r="AB90" s="893"/>
      <c r="AC90" s="1816">
        <f>K90*T90</f>
        <v>0</v>
      </c>
      <c r="AD90" s="1816"/>
      <c r="AE90" s="1816"/>
      <c r="AF90" s="1816"/>
      <c r="AG90" s="1816"/>
      <c r="AH90" s="1816"/>
      <c r="AI90" s="1816"/>
      <c r="AJ90" s="893" t="s">
        <v>2694</v>
      </c>
      <c r="AK90" s="893"/>
    </row>
    <row r="91" spans="2:50" s="198" customFormat="1" ht="15" customHeight="1">
      <c r="B91" s="1034"/>
      <c r="C91" s="1035"/>
      <c r="D91" s="1035"/>
      <c r="E91" s="1035"/>
      <c r="F91" s="1035"/>
      <c r="G91" s="1035"/>
      <c r="H91" s="1036"/>
      <c r="I91" s="1057"/>
      <c r="J91" s="1057"/>
      <c r="K91" s="1009"/>
      <c r="L91" s="1009"/>
      <c r="M91" s="1009"/>
      <c r="N91" s="1009"/>
      <c r="O91" s="1009"/>
      <c r="P91" s="1009"/>
      <c r="Q91" s="1009"/>
      <c r="R91" s="1048"/>
      <c r="S91" s="1047"/>
      <c r="T91" s="1009"/>
      <c r="U91" s="1009"/>
      <c r="V91" s="1009"/>
      <c r="W91" s="1009"/>
      <c r="X91" s="1009"/>
      <c r="Y91" s="1009"/>
      <c r="Z91" s="1009"/>
      <c r="AA91" s="893"/>
      <c r="AB91" s="893"/>
      <c r="AC91" s="1816"/>
      <c r="AD91" s="1816"/>
      <c r="AE91" s="1816"/>
      <c r="AF91" s="1816"/>
      <c r="AG91" s="1816"/>
      <c r="AH91" s="1816"/>
      <c r="AI91" s="1816"/>
      <c r="AJ91" s="893"/>
      <c r="AK91" s="893"/>
    </row>
    <row r="92" spans="2:50" s="198" customFormat="1" ht="15" customHeight="1">
      <c r="B92" s="1034"/>
      <c r="C92" s="1035"/>
      <c r="D92" s="1035"/>
      <c r="E92" s="1035"/>
      <c r="F92" s="1035"/>
      <c r="G92" s="1035"/>
      <c r="H92" s="1036"/>
      <c r="I92" s="1050" t="s">
        <v>2696</v>
      </c>
      <c r="J92" s="1050"/>
      <c r="K92" s="1050"/>
      <c r="L92" s="1050"/>
      <c r="M92" s="1050"/>
      <c r="N92" s="1050"/>
      <c r="O92" s="1050"/>
      <c r="P92" s="1050"/>
      <c r="Q92" s="1050"/>
      <c r="R92" s="1050"/>
      <c r="S92" s="1050"/>
      <c r="T92" s="1050"/>
      <c r="U92" s="1050"/>
      <c r="V92" s="1050"/>
      <c r="W92" s="1050"/>
      <c r="X92" s="1050"/>
      <c r="Y92" s="1050"/>
      <c r="Z92" s="1050"/>
      <c r="AA92" s="1050"/>
      <c r="AB92" s="1050"/>
      <c r="AC92" s="1816">
        <f>SUM(AC82:AI91)</f>
        <v>0</v>
      </c>
      <c r="AD92" s="1816"/>
      <c r="AE92" s="1816"/>
      <c r="AF92" s="1816"/>
      <c r="AG92" s="1816"/>
      <c r="AH92" s="1816"/>
      <c r="AI92" s="1816"/>
      <c r="AJ92" s="893" t="s">
        <v>2694</v>
      </c>
      <c r="AK92" s="893"/>
    </row>
    <row r="93" spans="2:50" s="198" customFormat="1" ht="15" customHeight="1">
      <c r="B93" s="1034"/>
      <c r="C93" s="1035"/>
      <c r="D93" s="1035"/>
      <c r="E93" s="1035"/>
      <c r="F93" s="1035"/>
      <c r="G93" s="1035"/>
      <c r="H93" s="1036"/>
      <c r="I93" s="1050"/>
      <c r="J93" s="1050"/>
      <c r="K93" s="1050"/>
      <c r="L93" s="1050"/>
      <c r="M93" s="1050"/>
      <c r="N93" s="1050"/>
      <c r="O93" s="1050"/>
      <c r="P93" s="1050"/>
      <c r="Q93" s="1050"/>
      <c r="R93" s="1050"/>
      <c r="S93" s="1050"/>
      <c r="T93" s="1050"/>
      <c r="U93" s="1050"/>
      <c r="V93" s="1050"/>
      <c r="W93" s="1050"/>
      <c r="X93" s="1050"/>
      <c r="Y93" s="1050"/>
      <c r="Z93" s="1050"/>
      <c r="AA93" s="1050"/>
      <c r="AB93" s="1050"/>
      <c r="AC93" s="1816"/>
      <c r="AD93" s="1816"/>
      <c r="AE93" s="1816"/>
      <c r="AF93" s="1816"/>
      <c r="AG93" s="1816"/>
      <c r="AH93" s="1816"/>
      <c r="AI93" s="1816"/>
      <c r="AJ93" s="893"/>
      <c r="AK93" s="893"/>
    </row>
    <row r="94" spans="2:50" s="198" customFormat="1" ht="15" customHeight="1">
      <c r="B94" s="1034"/>
      <c r="C94" s="1035"/>
      <c r="D94" s="1035"/>
      <c r="E94" s="1035"/>
      <c r="F94" s="1035"/>
      <c r="G94" s="1035"/>
      <c r="H94" s="1036"/>
      <c r="I94" s="1011" t="s">
        <v>2700</v>
      </c>
      <c r="J94" s="1012"/>
      <c r="K94" s="1012"/>
      <c r="L94" s="1012"/>
      <c r="M94" s="1012"/>
      <c r="N94" s="1012"/>
      <c r="O94" s="1012"/>
      <c r="P94" s="1013"/>
      <c r="Q94" s="1051">
        <f>AC92/1000</f>
        <v>0</v>
      </c>
      <c r="R94" s="1051"/>
      <c r="S94" s="1051"/>
      <c r="T94" s="1051"/>
      <c r="U94" s="1051"/>
      <c r="V94" s="1051"/>
      <c r="W94" s="1051"/>
      <c r="X94" s="1019" t="s">
        <v>2699</v>
      </c>
      <c r="Y94" s="1019"/>
      <c r="Z94" s="1053"/>
      <c r="AA94" s="1053"/>
      <c r="AB94" s="1053"/>
      <c r="AC94" s="1053"/>
      <c r="AD94" s="1053"/>
      <c r="AE94" s="1053"/>
      <c r="AF94" s="1053"/>
      <c r="AG94" s="1053"/>
      <c r="AH94" s="1053"/>
      <c r="AI94" s="1053"/>
      <c r="AJ94" s="1053"/>
      <c r="AK94" s="1054"/>
    </row>
    <row r="95" spans="2:50" s="198" customFormat="1" ht="15" customHeight="1">
      <c r="B95" s="1014"/>
      <c r="C95" s="1015"/>
      <c r="D95" s="1015"/>
      <c r="E95" s="1015"/>
      <c r="F95" s="1015"/>
      <c r="G95" s="1015"/>
      <c r="H95" s="1016"/>
      <c r="I95" s="1014"/>
      <c r="J95" s="1015"/>
      <c r="K95" s="1015"/>
      <c r="L95" s="1015"/>
      <c r="M95" s="1015"/>
      <c r="N95" s="1015"/>
      <c r="O95" s="1015"/>
      <c r="P95" s="1016"/>
      <c r="Q95" s="1052"/>
      <c r="R95" s="1052"/>
      <c r="S95" s="1052"/>
      <c r="T95" s="1052"/>
      <c r="U95" s="1052"/>
      <c r="V95" s="1052"/>
      <c r="W95" s="1052"/>
      <c r="X95" s="1020"/>
      <c r="Y95" s="1020"/>
      <c r="Z95" s="1055"/>
      <c r="AA95" s="1055"/>
      <c r="AB95" s="1055"/>
      <c r="AC95" s="1055"/>
      <c r="AD95" s="1055"/>
      <c r="AE95" s="1055"/>
      <c r="AF95" s="1055"/>
      <c r="AG95" s="1055"/>
      <c r="AH95" s="1055"/>
      <c r="AI95" s="1055"/>
      <c r="AJ95" s="1055"/>
      <c r="AK95" s="1056"/>
    </row>
    <row r="96" spans="2:50" s="198" customFormat="1" ht="15" customHeight="1">
      <c r="B96" s="1057" t="s">
        <v>2697</v>
      </c>
      <c r="C96" s="1057"/>
      <c r="D96" s="1057"/>
      <c r="E96" s="1057"/>
      <c r="F96" s="1057"/>
      <c r="G96" s="1057"/>
      <c r="H96" s="1057"/>
      <c r="I96" s="1057" t="s">
        <v>2701</v>
      </c>
      <c r="J96" s="1057"/>
      <c r="K96" s="1057"/>
      <c r="L96" s="1057"/>
      <c r="M96" s="1057"/>
      <c r="N96" s="1057"/>
      <c r="O96" s="1057"/>
      <c r="P96" s="1057"/>
      <c r="Q96" s="1058"/>
      <c r="R96" s="1059"/>
      <c r="S96" s="1059"/>
      <c r="T96" s="1059"/>
      <c r="U96" s="1059"/>
      <c r="V96" s="1059"/>
      <c r="W96" s="1060"/>
      <c r="X96" s="1069" t="s">
        <v>2699</v>
      </c>
      <c r="Y96" s="1069"/>
      <c r="Z96" s="1072"/>
      <c r="AA96" s="1072"/>
      <c r="AB96" s="1072"/>
      <c r="AC96" s="1072"/>
      <c r="AD96" s="1072"/>
      <c r="AE96" s="1072"/>
      <c r="AF96" s="1072"/>
      <c r="AG96" s="1072"/>
      <c r="AH96" s="1072"/>
      <c r="AI96" s="1072"/>
      <c r="AJ96" s="1072"/>
      <c r="AK96" s="1073"/>
      <c r="AU96" s="361"/>
      <c r="AV96" s="361"/>
      <c r="AW96" s="361"/>
      <c r="AX96" s="362"/>
    </row>
    <row r="97" spans="2:50" s="198" customFormat="1" ht="15" customHeight="1">
      <c r="B97" s="1057"/>
      <c r="C97" s="1057"/>
      <c r="D97" s="1057"/>
      <c r="E97" s="1057"/>
      <c r="F97" s="1057"/>
      <c r="G97" s="1057"/>
      <c r="H97" s="1057"/>
      <c r="I97" s="1057"/>
      <c r="J97" s="1057"/>
      <c r="K97" s="1057"/>
      <c r="L97" s="1057"/>
      <c r="M97" s="1057"/>
      <c r="N97" s="1057"/>
      <c r="O97" s="1057"/>
      <c r="P97" s="1057"/>
      <c r="Q97" s="1058"/>
      <c r="R97" s="1059"/>
      <c r="S97" s="1059"/>
      <c r="T97" s="1059"/>
      <c r="U97" s="1059"/>
      <c r="V97" s="1059"/>
      <c r="W97" s="1060"/>
      <c r="X97" s="1070"/>
      <c r="Y97" s="1070"/>
      <c r="Z97" s="1074"/>
      <c r="AA97" s="1074"/>
      <c r="AB97" s="1074"/>
      <c r="AC97" s="1074"/>
      <c r="AD97" s="1074"/>
      <c r="AE97" s="1074"/>
      <c r="AF97" s="1074"/>
      <c r="AG97" s="1074"/>
      <c r="AH97" s="1074"/>
      <c r="AI97" s="1074"/>
      <c r="AJ97" s="1074"/>
      <c r="AK97" s="1075"/>
      <c r="AU97" s="361"/>
      <c r="AV97" s="361"/>
      <c r="AW97" s="361"/>
      <c r="AX97" s="362"/>
    </row>
    <row r="98" spans="2:50" s="198" customFormat="1" ht="15" customHeight="1">
      <c r="B98" s="1061" t="s">
        <v>2801</v>
      </c>
      <c r="C98" s="1062"/>
      <c r="D98" s="1062"/>
      <c r="E98" s="1062"/>
      <c r="F98" s="1062"/>
      <c r="G98" s="1062"/>
      <c r="H98" s="1062"/>
      <c r="I98" s="1062"/>
      <c r="J98" s="1062"/>
      <c r="K98" s="1062"/>
      <c r="L98" s="1062"/>
      <c r="M98" s="1062"/>
      <c r="N98" s="1062"/>
      <c r="O98" s="1062"/>
      <c r="P98" s="1063"/>
      <c r="Q98" s="1067">
        <f>ROUNDDOWN(MIN(Q94,Q96),2)</f>
        <v>0</v>
      </c>
      <c r="R98" s="1067"/>
      <c r="S98" s="1067"/>
      <c r="T98" s="1067"/>
      <c r="U98" s="1067"/>
      <c r="V98" s="1067"/>
      <c r="W98" s="1067"/>
      <c r="X98" s="1069" t="s">
        <v>2699</v>
      </c>
      <c r="Y98" s="1069"/>
      <c r="Z98" s="1071" t="s">
        <v>2702</v>
      </c>
      <c r="AA98" s="1053"/>
      <c r="AB98" s="1053"/>
      <c r="AC98" s="1053"/>
      <c r="AD98" s="1053"/>
      <c r="AE98" s="1053"/>
      <c r="AF98" s="1053"/>
      <c r="AG98" s="1053"/>
      <c r="AH98" s="1053"/>
      <c r="AI98" s="1053"/>
      <c r="AJ98" s="1053"/>
      <c r="AK98" s="1054"/>
      <c r="AL98" s="1078" t="s">
        <v>2943</v>
      </c>
      <c r="AM98" s="1079"/>
      <c r="AN98" s="1079"/>
      <c r="AO98" s="1079"/>
      <c r="AP98" s="1079"/>
      <c r="AQ98" s="1079"/>
      <c r="AR98" s="1079"/>
      <c r="AU98" s="361"/>
      <c r="AV98" s="361"/>
      <c r="AW98" s="361"/>
      <c r="AX98" s="362"/>
    </row>
    <row r="99" spans="2:50" s="198" customFormat="1" ht="15" customHeight="1">
      <c r="B99" s="1064"/>
      <c r="C99" s="1065"/>
      <c r="D99" s="1065"/>
      <c r="E99" s="1065"/>
      <c r="F99" s="1065"/>
      <c r="G99" s="1065"/>
      <c r="H99" s="1065"/>
      <c r="I99" s="1065"/>
      <c r="J99" s="1065"/>
      <c r="K99" s="1065"/>
      <c r="L99" s="1065"/>
      <c r="M99" s="1065"/>
      <c r="N99" s="1065"/>
      <c r="O99" s="1065"/>
      <c r="P99" s="1066"/>
      <c r="Q99" s="1068"/>
      <c r="R99" s="1068"/>
      <c r="S99" s="1068"/>
      <c r="T99" s="1068"/>
      <c r="U99" s="1068"/>
      <c r="V99" s="1068"/>
      <c r="W99" s="1068"/>
      <c r="X99" s="1070"/>
      <c r="Y99" s="1070"/>
      <c r="Z99" s="1055"/>
      <c r="AA99" s="1055"/>
      <c r="AB99" s="1055"/>
      <c r="AC99" s="1055"/>
      <c r="AD99" s="1055"/>
      <c r="AE99" s="1055"/>
      <c r="AF99" s="1055"/>
      <c r="AG99" s="1055"/>
      <c r="AH99" s="1055"/>
      <c r="AI99" s="1055"/>
      <c r="AJ99" s="1055"/>
      <c r="AK99" s="1056"/>
      <c r="AL99" s="1078"/>
      <c r="AM99" s="1079"/>
      <c r="AN99" s="1079"/>
      <c r="AO99" s="1079"/>
      <c r="AP99" s="1079"/>
      <c r="AQ99" s="1079"/>
      <c r="AR99" s="1079"/>
      <c r="AU99" s="361"/>
      <c r="AV99" s="361"/>
      <c r="AW99" s="361"/>
      <c r="AX99" s="362"/>
    </row>
    <row r="100" spans="2:50" s="198" customFormat="1" ht="15" customHeight="1">
      <c r="C100" s="199"/>
      <c r="D100" s="199"/>
      <c r="E100" s="199"/>
      <c r="F100" s="199"/>
      <c r="G100" s="199"/>
      <c r="AC100" s="496"/>
      <c r="AD100" s="496"/>
      <c r="AE100" s="496"/>
      <c r="AF100" s="496"/>
      <c r="AG100" s="496"/>
      <c r="AH100" s="496"/>
      <c r="AI100" s="496"/>
      <c r="AJ100" s="495" t="s">
        <v>2703</v>
      </c>
      <c r="AK100" s="497">
        <f>AK79+1</f>
        <v>3</v>
      </c>
      <c r="AR100" s="3" t="s">
        <v>3009</v>
      </c>
    </row>
    <row r="101" spans="2:50" s="198" customFormat="1" ht="15" customHeight="1">
      <c r="B101" s="1011" t="s">
        <v>2689</v>
      </c>
      <c r="C101" s="1012"/>
      <c r="D101" s="1012"/>
      <c r="E101" s="1012"/>
      <c r="F101" s="1012"/>
      <c r="G101" s="1012"/>
      <c r="H101" s="1013"/>
      <c r="I101" s="953" t="s">
        <v>2690</v>
      </c>
      <c r="J101" s="953"/>
      <c r="K101" s="953" t="s">
        <v>2695</v>
      </c>
      <c r="L101" s="953"/>
      <c r="M101" s="953"/>
      <c r="N101" s="953"/>
      <c r="O101" s="953"/>
      <c r="P101" s="953"/>
      <c r="Q101" s="953"/>
      <c r="R101" s="953"/>
      <c r="S101" s="953"/>
      <c r="T101" s="953" t="s">
        <v>2691</v>
      </c>
      <c r="U101" s="953"/>
      <c r="V101" s="953"/>
      <c r="W101" s="953"/>
      <c r="X101" s="953"/>
      <c r="Y101" s="953"/>
      <c r="Z101" s="953"/>
      <c r="AA101" s="953"/>
      <c r="AB101" s="953"/>
      <c r="AC101" s="953" t="s">
        <v>2739</v>
      </c>
      <c r="AD101" s="953"/>
      <c r="AE101" s="953"/>
      <c r="AF101" s="953"/>
      <c r="AG101" s="953"/>
      <c r="AH101" s="953"/>
      <c r="AI101" s="953"/>
      <c r="AJ101" s="953"/>
      <c r="AK101" s="953"/>
      <c r="AR101" s="3"/>
    </row>
    <row r="102" spans="2:50" s="198" customFormat="1" ht="15" customHeight="1">
      <c r="B102" s="1034"/>
      <c r="C102" s="1035"/>
      <c r="D102" s="1035"/>
      <c r="E102" s="1035"/>
      <c r="F102" s="1035"/>
      <c r="G102" s="1035"/>
      <c r="H102" s="1036"/>
      <c r="I102" s="953"/>
      <c r="J102" s="953"/>
      <c r="K102" s="953"/>
      <c r="L102" s="953"/>
      <c r="M102" s="953"/>
      <c r="N102" s="953"/>
      <c r="O102" s="953"/>
      <c r="P102" s="953"/>
      <c r="Q102" s="953"/>
      <c r="R102" s="953"/>
      <c r="S102" s="953"/>
      <c r="T102" s="953"/>
      <c r="U102" s="953"/>
      <c r="V102" s="953"/>
      <c r="W102" s="953"/>
      <c r="X102" s="953"/>
      <c r="Y102" s="953"/>
      <c r="Z102" s="953"/>
      <c r="AA102" s="953"/>
      <c r="AB102" s="953"/>
      <c r="AC102" s="953"/>
      <c r="AD102" s="953"/>
      <c r="AE102" s="953"/>
      <c r="AF102" s="953"/>
      <c r="AG102" s="953"/>
      <c r="AH102" s="953"/>
      <c r="AI102" s="953"/>
      <c r="AJ102" s="953"/>
      <c r="AK102" s="953"/>
      <c r="AR102" s="3"/>
    </row>
    <row r="103" spans="2:50" s="1" customFormat="1" ht="15" customHeight="1">
      <c r="B103" s="1034"/>
      <c r="C103" s="1035"/>
      <c r="D103" s="1035"/>
      <c r="E103" s="1035"/>
      <c r="F103" s="1035"/>
      <c r="G103" s="1035"/>
      <c r="H103" s="1036"/>
      <c r="I103" s="953">
        <v>1</v>
      </c>
      <c r="J103" s="953"/>
      <c r="K103" s="1009"/>
      <c r="L103" s="1009"/>
      <c r="M103" s="1009"/>
      <c r="N103" s="1009"/>
      <c r="O103" s="1009"/>
      <c r="P103" s="1009"/>
      <c r="Q103" s="1009"/>
      <c r="R103" s="1048" t="s">
        <v>2694</v>
      </c>
      <c r="S103" s="1047" t="s">
        <v>2692</v>
      </c>
      <c r="T103" s="1009"/>
      <c r="U103" s="1009"/>
      <c r="V103" s="1009"/>
      <c r="W103" s="1009"/>
      <c r="X103" s="1009"/>
      <c r="Y103" s="1009"/>
      <c r="Z103" s="1009"/>
      <c r="AA103" s="893" t="s">
        <v>2693</v>
      </c>
      <c r="AB103" s="893"/>
      <c r="AC103" s="1816">
        <f>K103*T103</f>
        <v>0</v>
      </c>
      <c r="AD103" s="1816"/>
      <c r="AE103" s="1816"/>
      <c r="AF103" s="1816"/>
      <c r="AG103" s="1816"/>
      <c r="AH103" s="1816"/>
      <c r="AI103" s="1816"/>
      <c r="AJ103" s="893" t="s">
        <v>2694</v>
      </c>
      <c r="AK103" s="893"/>
      <c r="AL103" s="2"/>
      <c r="AM103" s="2"/>
      <c r="AN103" s="2"/>
      <c r="AO103" s="2"/>
      <c r="AP103" s="2"/>
      <c r="AQ103" s="2"/>
      <c r="AR103" s="2"/>
    </row>
    <row r="104" spans="2:50" s="198" customFormat="1" ht="15" customHeight="1">
      <c r="B104" s="1034"/>
      <c r="C104" s="1035"/>
      <c r="D104" s="1035"/>
      <c r="E104" s="1035"/>
      <c r="F104" s="1035"/>
      <c r="G104" s="1035"/>
      <c r="H104" s="1036"/>
      <c r="I104" s="953"/>
      <c r="J104" s="953"/>
      <c r="K104" s="1009"/>
      <c r="L104" s="1009"/>
      <c r="M104" s="1009"/>
      <c r="N104" s="1009"/>
      <c r="O104" s="1009"/>
      <c r="P104" s="1009"/>
      <c r="Q104" s="1009"/>
      <c r="R104" s="1048"/>
      <c r="S104" s="1047"/>
      <c r="T104" s="1009"/>
      <c r="U104" s="1009"/>
      <c r="V104" s="1009"/>
      <c r="W104" s="1009"/>
      <c r="X104" s="1009"/>
      <c r="Y104" s="1009"/>
      <c r="Z104" s="1009"/>
      <c r="AA104" s="893"/>
      <c r="AB104" s="893"/>
      <c r="AC104" s="1816"/>
      <c r="AD104" s="1816"/>
      <c r="AE104" s="1816"/>
      <c r="AF104" s="1816"/>
      <c r="AG104" s="1816"/>
      <c r="AH104" s="1816"/>
      <c r="AI104" s="1816"/>
      <c r="AJ104" s="893"/>
      <c r="AK104" s="893"/>
    </row>
    <row r="105" spans="2:50" s="1" customFormat="1" ht="15" customHeight="1">
      <c r="B105" s="1034"/>
      <c r="C105" s="1035"/>
      <c r="D105" s="1035"/>
      <c r="E105" s="1035"/>
      <c r="F105" s="1035"/>
      <c r="G105" s="1035"/>
      <c r="H105" s="1036"/>
      <c r="I105" s="953">
        <v>2</v>
      </c>
      <c r="J105" s="953"/>
      <c r="K105" s="1009"/>
      <c r="L105" s="1009"/>
      <c r="M105" s="1009"/>
      <c r="N105" s="1009"/>
      <c r="O105" s="1009"/>
      <c r="P105" s="1009"/>
      <c r="Q105" s="1009"/>
      <c r="R105" s="1048" t="s">
        <v>2694</v>
      </c>
      <c r="S105" s="1047" t="s">
        <v>2692</v>
      </c>
      <c r="T105" s="1009"/>
      <c r="U105" s="1009"/>
      <c r="V105" s="1009"/>
      <c r="W105" s="1009"/>
      <c r="X105" s="1009"/>
      <c r="Y105" s="1009"/>
      <c r="Z105" s="1009"/>
      <c r="AA105" s="893" t="s">
        <v>2693</v>
      </c>
      <c r="AB105" s="893"/>
      <c r="AC105" s="1816">
        <f>K105*T105</f>
        <v>0</v>
      </c>
      <c r="AD105" s="1816"/>
      <c r="AE105" s="1816"/>
      <c r="AF105" s="1816"/>
      <c r="AG105" s="1816"/>
      <c r="AH105" s="1816"/>
      <c r="AI105" s="1816"/>
      <c r="AJ105" s="893" t="s">
        <v>2694</v>
      </c>
      <c r="AK105" s="893"/>
      <c r="AM105" s="2"/>
      <c r="AN105" s="2"/>
      <c r="AO105" s="2"/>
      <c r="AP105" s="2"/>
      <c r="AQ105" s="2"/>
      <c r="AR105" s="2"/>
    </row>
    <row r="106" spans="2:50" s="198" customFormat="1" ht="15" customHeight="1">
      <c r="B106" s="1034"/>
      <c r="C106" s="1035"/>
      <c r="D106" s="1035"/>
      <c r="E106" s="1035"/>
      <c r="F106" s="1035"/>
      <c r="G106" s="1035"/>
      <c r="H106" s="1036"/>
      <c r="I106" s="953"/>
      <c r="J106" s="953"/>
      <c r="K106" s="1009"/>
      <c r="L106" s="1009"/>
      <c r="M106" s="1009"/>
      <c r="N106" s="1009"/>
      <c r="O106" s="1009"/>
      <c r="P106" s="1009"/>
      <c r="Q106" s="1009"/>
      <c r="R106" s="1048"/>
      <c r="S106" s="1047"/>
      <c r="T106" s="1009"/>
      <c r="U106" s="1009"/>
      <c r="V106" s="1009"/>
      <c r="W106" s="1009"/>
      <c r="X106" s="1009"/>
      <c r="Y106" s="1009"/>
      <c r="Z106" s="1009"/>
      <c r="AA106" s="893"/>
      <c r="AB106" s="893"/>
      <c r="AC106" s="1816"/>
      <c r="AD106" s="1816"/>
      <c r="AE106" s="1816"/>
      <c r="AF106" s="1816"/>
      <c r="AG106" s="1816"/>
      <c r="AH106" s="1816"/>
      <c r="AI106" s="1816"/>
      <c r="AJ106" s="893"/>
      <c r="AK106" s="893"/>
    </row>
    <row r="107" spans="2:50" s="198" customFormat="1" ht="15" customHeight="1">
      <c r="B107" s="1034"/>
      <c r="C107" s="1035"/>
      <c r="D107" s="1035"/>
      <c r="E107" s="1035"/>
      <c r="F107" s="1035"/>
      <c r="G107" s="1035"/>
      <c r="H107" s="1036"/>
      <c r="I107" s="953">
        <v>3</v>
      </c>
      <c r="J107" s="953"/>
      <c r="K107" s="1009"/>
      <c r="L107" s="1009"/>
      <c r="M107" s="1009"/>
      <c r="N107" s="1009"/>
      <c r="O107" s="1009"/>
      <c r="P107" s="1009"/>
      <c r="Q107" s="1009"/>
      <c r="R107" s="1048" t="s">
        <v>2694</v>
      </c>
      <c r="S107" s="1047" t="s">
        <v>2692</v>
      </c>
      <c r="T107" s="1009"/>
      <c r="U107" s="1009"/>
      <c r="V107" s="1009"/>
      <c r="W107" s="1009"/>
      <c r="X107" s="1009"/>
      <c r="Y107" s="1009"/>
      <c r="Z107" s="1009"/>
      <c r="AA107" s="893" t="s">
        <v>2693</v>
      </c>
      <c r="AB107" s="893"/>
      <c r="AC107" s="1816">
        <f>K107*T107</f>
        <v>0</v>
      </c>
      <c r="AD107" s="1816"/>
      <c r="AE107" s="1816"/>
      <c r="AF107" s="1816"/>
      <c r="AG107" s="1816"/>
      <c r="AH107" s="1816"/>
      <c r="AI107" s="1816"/>
      <c r="AJ107" s="893" t="s">
        <v>2694</v>
      </c>
      <c r="AK107" s="893"/>
      <c r="AM107" s="209"/>
      <c r="AN107" s="209"/>
      <c r="AO107" s="209"/>
      <c r="AP107" s="209"/>
      <c r="AQ107" s="209"/>
    </row>
    <row r="108" spans="2:50" s="198" customFormat="1" ht="15" customHeight="1">
      <c r="B108" s="1034"/>
      <c r="C108" s="1035"/>
      <c r="D108" s="1035"/>
      <c r="E108" s="1035"/>
      <c r="F108" s="1035"/>
      <c r="G108" s="1035"/>
      <c r="H108" s="1036"/>
      <c r="I108" s="953"/>
      <c r="J108" s="953"/>
      <c r="K108" s="1009"/>
      <c r="L108" s="1009"/>
      <c r="M108" s="1009"/>
      <c r="N108" s="1009"/>
      <c r="O108" s="1009"/>
      <c r="P108" s="1009"/>
      <c r="Q108" s="1009"/>
      <c r="R108" s="1048"/>
      <c r="S108" s="1047"/>
      <c r="T108" s="1009"/>
      <c r="U108" s="1009"/>
      <c r="V108" s="1009"/>
      <c r="W108" s="1009"/>
      <c r="X108" s="1009"/>
      <c r="Y108" s="1009"/>
      <c r="Z108" s="1009"/>
      <c r="AA108" s="893"/>
      <c r="AB108" s="893"/>
      <c r="AC108" s="1816"/>
      <c r="AD108" s="1816"/>
      <c r="AE108" s="1816"/>
      <c r="AF108" s="1816"/>
      <c r="AG108" s="1816"/>
      <c r="AH108" s="1816"/>
      <c r="AI108" s="1816"/>
      <c r="AJ108" s="893"/>
      <c r="AK108" s="893"/>
      <c r="AM108" s="209"/>
      <c r="AN108" s="209"/>
      <c r="AO108" s="209"/>
      <c r="AP108" s="209"/>
      <c r="AQ108" s="209"/>
    </row>
    <row r="109" spans="2:50" s="198" customFormat="1" ht="15" customHeight="1">
      <c r="B109" s="1034"/>
      <c r="C109" s="1035"/>
      <c r="D109" s="1035"/>
      <c r="E109" s="1035"/>
      <c r="F109" s="1035"/>
      <c r="G109" s="1035"/>
      <c r="H109" s="1036"/>
      <c r="I109" s="1057">
        <v>4</v>
      </c>
      <c r="J109" s="1057"/>
      <c r="K109" s="1009"/>
      <c r="L109" s="1009"/>
      <c r="M109" s="1009"/>
      <c r="N109" s="1009"/>
      <c r="O109" s="1009"/>
      <c r="P109" s="1009"/>
      <c r="Q109" s="1009"/>
      <c r="R109" s="1048" t="s">
        <v>2694</v>
      </c>
      <c r="S109" s="1047" t="s">
        <v>2692</v>
      </c>
      <c r="T109" s="1009"/>
      <c r="U109" s="1009"/>
      <c r="V109" s="1009"/>
      <c r="W109" s="1009"/>
      <c r="X109" s="1009"/>
      <c r="Y109" s="1009"/>
      <c r="Z109" s="1009"/>
      <c r="AA109" s="893" t="s">
        <v>2693</v>
      </c>
      <c r="AB109" s="893"/>
      <c r="AC109" s="1816">
        <f>K109*T109</f>
        <v>0</v>
      </c>
      <c r="AD109" s="1816"/>
      <c r="AE109" s="1816"/>
      <c r="AF109" s="1816"/>
      <c r="AG109" s="1816"/>
      <c r="AH109" s="1816"/>
      <c r="AI109" s="1816"/>
      <c r="AJ109" s="893" t="s">
        <v>2694</v>
      </c>
      <c r="AK109" s="893"/>
      <c r="AM109" s="209"/>
      <c r="AN109" s="209"/>
      <c r="AO109" s="209"/>
      <c r="AP109" s="209"/>
      <c r="AQ109" s="209"/>
    </row>
    <row r="110" spans="2:50" s="198" customFormat="1" ht="15" customHeight="1">
      <c r="B110" s="1034"/>
      <c r="C110" s="1035"/>
      <c r="D110" s="1035"/>
      <c r="E110" s="1035"/>
      <c r="F110" s="1035"/>
      <c r="G110" s="1035"/>
      <c r="H110" s="1036"/>
      <c r="I110" s="1057"/>
      <c r="J110" s="1057"/>
      <c r="K110" s="1009"/>
      <c r="L110" s="1009"/>
      <c r="M110" s="1009"/>
      <c r="N110" s="1009"/>
      <c r="O110" s="1009"/>
      <c r="P110" s="1009"/>
      <c r="Q110" s="1009"/>
      <c r="R110" s="1048"/>
      <c r="S110" s="1047"/>
      <c r="T110" s="1009"/>
      <c r="U110" s="1009"/>
      <c r="V110" s="1009"/>
      <c r="W110" s="1009"/>
      <c r="X110" s="1009"/>
      <c r="Y110" s="1009"/>
      <c r="Z110" s="1009"/>
      <c r="AA110" s="893"/>
      <c r="AB110" s="893"/>
      <c r="AC110" s="1816"/>
      <c r="AD110" s="1816"/>
      <c r="AE110" s="1816"/>
      <c r="AF110" s="1816"/>
      <c r="AG110" s="1816"/>
      <c r="AH110" s="1816"/>
      <c r="AI110" s="1816"/>
      <c r="AJ110" s="893"/>
      <c r="AK110" s="893"/>
      <c r="AM110" s="209"/>
      <c r="AN110" s="209"/>
      <c r="AO110" s="209"/>
      <c r="AP110" s="209"/>
      <c r="AQ110" s="209"/>
    </row>
    <row r="111" spans="2:50" s="198" customFormat="1" ht="15" customHeight="1">
      <c r="B111" s="1034"/>
      <c r="C111" s="1035"/>
      <c r="D111" s="1035"/>
      <c r="E111" s="1035"/>
      <c r="F111" s="1035"/>
      <c r="G111" s="1035"/>
      <c r="H111" s="1036"/>
      <c r="I111" s="1057">
        <v>5</v>
      </c>
      <c r="J111" s="1057"/>
      <c r="K111" s="1009"/>
      <c r="L111" s="1009"/>
      <c r="M111" s="1009"/>
      <c r="N111" s="1009"/>
      <c r="O111" s="1009"/>
      <c r="P111" s="1009"/>
      <c r="Q111" s="1009"/>
      <c r="R111" s="1048" t="s">
        <v>2694</v>
      </c>
      <c r="S111" s="1047" t="s">
        <v>2692</v>
      </c>
      <c r="T111" s="1009"/>
      <c r="U111" s="1009"/>
      <c r="V111" s="1009"/>
      <c r="W111" s="1009"/>
      <c r="X111" s="1009"/>
      <c r="Y111" s="1009"/>
      <c r="Z111" s="1009"/>
      <c r="AA111" s="893" t="s">
        <v>2693</v>
      </c>
      <c r="AB111" s="893"/>
      <c r="AC111" s="1816">
        <f>K111*T111</f>
        <v>0</v>
      </c>
      <c r="AD111" s="1816"/>
      <c r="AE111" s="1816"/>
      <c r="AF111" s="1816"/>
      <c r="AG111" s="1816"/>
      <c r="AH111" s="1816"/>
      <c r="AI111" s="1816"/>
      <c r="AJ111" s="893" t="s">
        <v>2694</v>
      </c>
      <c r="AK111" s="893"/>
    </row>
    <row r="112" spans="2:50" s="198" customFormat="1" ht="15" customHeight="1">
      <c r="B112" s="1034"/>
      <c r="C112" s="1035"/>
      <c r="D112" s="1035"/>
      <c r="E112" s="1035"/>
      <c r="F112" s="1035"/>
      <c r="G112" s="1035"/>
      <c r="H112" s="1036"/>
      <c r="I112" s="1057"/>
      <c r="J112" s="1057"/>
      <c r="K112" s="1009"/>
      <c r="L112" s="1009"/>
      <c r="M112" s="1009"/>
      <c r="N112" s="1009"/>
      <c r="O112" s="1009"/>
      <c r="P112" s="1009"/>
      <c r="Q112" s="1009"/>
      <c r="R112" s="1048"/>
      <c r="S112" s="1047"/>
      <c r="T112" s="1009"/>
      <c r="U112" s="1009"/>
      <c r="V112" s="1009"/>
      <c r="W112" s="1009"/>
      <c r="X112" s="1009"/>
      <c r="Y112" s="1009"/>
      <c r="Z112" s="1009"/>
      <c r="AA112" s="893"/>
      <c r="AB112" s="893"/>
      <c r="AC112" s="1816"/>
      <c r="AD112" s="1816"/>
      <c r="AE112" s="1816"/>
      <c r="AF112" s="1816"/>
      <c r="AG112" s="1816"/>
      <c r="AH112" s="1816"/>
      <c r="AI112" s="1816"/>
      <c r="AJ112" s="893"/>
      <c r="AK112" s="893"/>
    </row>
    <row r="113" spans="2:50" s="198" customFormat="1" ht="15" customHeight="1">
      <c r="B113" s="1034"/>
      <c r="C113" s="1035"/>
      <c r="D113" s="1035"/>
      <c r="E113" s="1035"/>
      <c r="F113" s="1035"/>
      <c r="G113" s="1035"/>
      <c r="H113" s="1036"/>
      <c r="I113" s="1050" t="s">
        <v>2696</v>
      </c>
      <c r="J113" s="1050"/>
      <c r="K113" s="1050"/>
      <c r="L113" s="1050"/>
      <c r="M113" s="1050"/>
      <c r="N113" s="1050"/>
      <c r="O113" s="1050"/>
      <c r="P113" s="1050"/>
      <c r="Q113" s="1050"/>
      <c r="R113" s="1050"/>
      <c r="S113" s="1050"/>
      <c r="T113" s="1050"/>
      <c r="U113" s="1050"/>
      <c r="V113" s="1050"/>
      <c r="W113" s="1050"/>
      <c r="X113" s="1050"/>
      <c r="Y113" s="1050"/>
      <c r="Z113" s="1050"/>
      <c r="AA113" s="1050"/>
      <c r="AB113" s="1050"/>
      <c r="AC113" s="1816">
        <f>SUM(AC103:AI112)</f>
        <v>0</v>
      </c>
      <c r="AD113" s="1816"/>
      <c r="AE113" s="1816"/>
      <c r="AF113" s="1816"/>
      <c r="AG113" s="1816"/>
      <c r="AH113" s="1816"/>
      <c r="AI113" s="1816"/>
      <c r="AJ113" s="893" t="s">
        <v>2694</v>
      </c>
      <c r="AK113" s="893"/>
    </row>
    <row r="114" spans="2:50" s="198" customFormat="1" ht="15" customHeight="1">
      <c r="B114" s="1034"/>
      <c r="C114" s="1035"/>
      <c r="D114" s="1035"/>
      <c r="E114" s="1035"/>
      <c r="F114" s="1035"/>
      <c r="G114" s="1035"/>
      <c r="H114" s="1036"/>
      <c r="I114" s="1050"/>
      <c r="J114" s="1050"/>
      <c r="K114" s="1050"/>
      <c r="L114" s="1050"/>
      <c r="M114" s="1050"/>
      <c r="N114" s="1050"/>
      <c r="O114" s="1050"/>
      <c r="P114" s="1050"/>
      <c r="Q114" s="1050"/>
      <c r="R114" s="1050"/>
      <c r="S114" s="1050"/>
      <c r="T114" s="1050"/>
      <c r="U114" s="1050"/>
      <c r="V114" s="1050"/>
      <c r="W114" s="1050"/>
      <c r="X114" s="1050"/>
      <c r="Y114" s="1050"/>
      <c r="Z114" s="1050"/>
      <c r="AA114" s="1050"/>
      <c r="AB114" s="1050"/>
      <c r="AC114" s="1816"/>
      <c r="AD114" s="1816"/>
      <c r="AE114" s="1816"/>
      <c r="AF114" s="1816"/>
      <c r="AG114" s="1816"/>
      <c r="AH114" s="1816"/>
      <c r="AI114" s="1816"/>
      <c r="AJ114" s="893"/>
      <c r="AK114" s="893"/>
    </row>
    <row r="115" spans="2:50" s="198" customFormat="1" ht="15" customHeight="1">
      <c r="B115" s="1034"/>
      <c r="C115" s="1035"/>
      <c r="D115" s="1035"/>
      <c r="E115" s="1035"/>
      <c r="F115" s="1035"/>
      <c r="G115" s="1035"/>
      <c r="H115" s="1036"/>
      <c r="I115" s="1011" t="s">
        <v>2700</v>
      </c>
      <c r="J115" s="1012"/>
      <c r="K115" s="1012"/>
      <c r="L115" s="1012"/>
      <c r="M115" s="1012"/>
      <c r="N115" s="1012"/>
      <c r="O115" s="1012"/>
      <c r="P115" s="1013"/>
      <c r="Q115" s="1051">
        <f>AC113/1000</f>
        <v>0</v>
      </c>
      <c r="R115" s="1051"/>
      <c r="S115" s="1051"/>
      <c r="T115" s="1051"/>
      <c r="U115" s="1051"/>
      <c r="V115" s="1051"/>
      <c r="W115" s="1051"/>
      <c r="X115" s="1019" t="s">
        <v>2699</v>
      </c>
      <c r="Y115" s="1019"/>
      <c r="Z115" s="1053"/>
      <c r="AA115" s="1053"/>
      <c r="AB115" s="1053"/>
      <c r="AC115" s="1053"/>
      <c r="AD115" s="1053"/>
      <c r="AE115" s="1053"/>
      <c r="AF115" s="1053"/>
      <c r="AG115" s="1053"/>
      <c r="AH115" s="1053"/>
      <c r="AI115" s="1053"/>
      <c r="AJ115" s="1053"/>
      <c r="AK115" s="1054"/>
    </row>
    <row r="116" spans="2:50" s="198" customFormat="1" ht="15" customHeight="1">
      <c r="B116" s="1014"/>
      <c r="C116" s="1015"/>
      <c r="D116" s="1015"/>
      <c r="E116" s="1015"/>
      <c r="F116" s="1015"/>
      <c r="G116" s="1015"/>
      <c r="H116" s="1016"/>
      <c r="I116" s="1014"/>
      <c r="J116" s="1015"/>
      <c r="K116" s="1015"/>
      <c r="L116" s="1015"/>
      <c r="M116" s="1015"/>
      <c r="N116" s="1015"/>
      <c r="O116" s="1015"/>
      <c r="P116" s="1016"/>
      <c r="Q116" s="1052"/>
      <c r="R116" s="1052"/>
      <c r="S116" s="1052"/>
      <c r="T116" s="1052"/>
      <c r="U116" s="1052"/>
      <c r="V116" s="1052"/>
      <c r="W116" s="1052"/>
      <c r="X116" s="1020"/>
      <c r="Y116" s="1020"/>
      <c r="Z116" s="1055"/>
      <c r="AA116" s="1055"/>
      <c r="AB116" s="1055"/>
      <c r="AC116" s="1055"/>
      <c r="AD116" s="1055"/>
      <c r="AE116" s="1055"/>
      <c r="AF116" s="1055"/>
      <c r="AG116" s="1055"/>
      <c r="AH116" s="1055"/>
      <c r="AI116" s="1055"/>
      <c r="AJ116" s="1055"/>
      <c r="AK116" s="1056"/>
    </row>
    <row r="117" spans="2:50" s="198" customFormat="1" ht="15" customHeight="1">
      <c r="B117" s="1057" t="s">
        <v>2697</v>
      </c>
      <c r="C117" s="1057"/>
      <c r="D117" s="1057"/>
      <c r="E117" s="1057"/>
      <c r="F117" s="1057"/>
      <c r="G117" s="1057"/>
      <c r="H117" s="1057"/>
      <c r="I117" s="1057" t="s">
        <v>2701</v>
      </c>
      <c r="J117" s="1057"/>
      <c r="K117" s="1057"/>
      <c r="L117" s="1057"/>
      <c r="M117" s="1057"/>
      <c r="N117" s="1057"/>
      <c r="O117" s="1057"/>
      <c r="P117" s="1057"/>
      <c r="Q117" s="1058"/>
      <c r="R117" s="1059"/>
      <c r="S117" s="1059"/>
      <c r="T117" s="1059"/>
      <c r="U117" s="1059"/>
      <c r="V117" s="1059"/>
      <c r="W117" s="1060"/>
      <c r="X117" s="1069" t="s">
        <v>2699</v>
      </c>
      <c r="Y117" s="1069"/>
      <c r="Z117" s="1072"/>
      <c r="AA117" s="1072"/>
      <c r="AB117" s="1072"/>
      <c r="AC117" s="1072"/>
      <c r="AD117" s="1072"/>
      <c r="AE117" s="1072"/>
      <c r="AF117" s="1072"/>
      <c r="AG117" s="1072"/>
      <c r="AH117" s="1072"/>
      <c r="AI117" s="1072"/>
      <c r="AJ117" s="1072"/>
      <c r="AK117" s="1073"/>
      <c r="AU117" s="361"/>
      <c r="AV117" s="361"/>
      <c r="AW117" s="361"/>
      <c r="AX117" s="362"/>
    </row>
    <row r="118" spans="2:50" s="198" customFormat="1" ht="15" customHeight="1">
      <c r="B118" s="1057"/>
      <c r="C118" s="1057"/>
      <c r="D118" s="1057"/>
      <c r="E118" s="1057"/>
      <c r="F118" s="1057"/>
      <c r="G118" s="1057"/>
      <c r="H118" s="1057"/>
      <c r="I118" s="1057"/>
      <c r="J118" s="1057"/>
      <c r="K118" s="1057"/>
      <c r="L118" s="1057"/>
      <c r="M118" s="1057"/>
      <c r="N118" s="1057"/>
      <c r="O118" s="1057"/>
      <c r="P118" s="1057"/>
      <c r="Q118" s="1058"/>
      <c r="R118" s="1059"/>
      <c r="S118" s="1059"/>
      <c r="T118" s="1059"/>
      <c r="U118" s="1059"/>
      <c r="V118" s="1059"/>
      <c r="W118" s="1060"/>
      <c r="X118" s="1070"/>
      <c r="Y118" s="1070"/>
      <c r="Z118" s="1074"/>
      <c r="AA118" s="1074"/>
      <c r="AB118" s="1074"/>
      <c r="AC118" s="1074"/>
      <c r="AD118" s="1074"/>
      <c r="AE118" s="1074"/>
      <c r="AF118" s="1074"/>
      <c r="AG118" s="1074"/>
      <c r="AH118" s="1074"/>
      <c r="AI118" s="1074"/>
      <c r="AJ118" s="1074"/>
      <c r="AK118" s="1075"/>
      <c r="AU118" s="361"/>
      <c r="AV118" s="361"/>
      <c r="AW118" s="361"/>
      <c r="AX118" s="362"/>
    </row>
    <row r="119" spans="2:50" s="198" customFormat="1" ht="15" customHeight="1">
      <c r="B119" s="1061" t="s">
        <v>2802</v>
      </c>
      <c r="C119" s="1062"/>
      <c r="D119" s="1062"/>
      <c r="E119" s="1062"/>
      <c r="F119" s="1062"/>
      <c r="G119" s="1062"/>
      <c r="H119" s="1062"/>
      <c r="I119" s="1062"/>
      <c r="J119" s="1062"/>
      <c r="K119" s="1062"/>
      <c r="L119" s="1062"/>
      <c r="M119" s="1062"/>
      <c r="N119" s="1062"/>
      <c r="O119" s="1062"/>
      <c r="P119" s="1063"/>
      <c r="Q119" s="1076">
        <f>ROUNDDOWN(MIN(Q115,Q117),2)</f>
        <v>0</v>
      </c>
      <c r="R119" s="1076"/>
      <c r="S119" s="1076"/>
      <c r="T119" s="1076"/>
      <c r="U119" s="1076"/>
      <c r="V119" s="1076"/>
      <c r="W119" s="1076"/>
      <c r="X119" s="1069" t="s">
        <v>2699</v>
      </c>
      <c r="Y119" s="1069"/>
      <c r="Z119" s="1071" t="s">
        <v>2702</v>
      </c>
      <c r="AA119" s="1053"/>
      <c r="AB119" s="1053"/>
      <c r="AC119" s="1053"/>
      <c r="AD119" s="1053"/>
      <c r="AE119" s="1053"/>
      <c r="AF119" s="1053"/>
      <c r="AG119" s="1053"/>
      <c r="AH119" s="1053"/>
      <c r="AI119" s="1053"/>
      <c r="AJ119" s="1053"/>
      <c r="AK119" s="1054"/>
      <c r="AL119" s="1078" t="s">
        <v>2943</v>
      </c>
      <c r="AM119" s="1079"/>
      <c r="AN119" s="1079"/>
      <c r="AO119" s="1079"/>
      <c r="AP119" s="1079"/>
      <c r="AQ119" s="1079"/>
      <c r="AR119" s="1079"/>
      <c r="AU119" s="361"/>
      <c r="AV119" s="361"/>
      <c r="AW119" s="361"/>
      <c r="AX119" s="362"/>
    </row>
    <row r="120" spans="2:50" s="198" customFormat="1" ht="15" customHeight="1" thickBot="1">
      <c r="B120" s="1939"/>
      <c r="C120" s="1940"/>
      <c r="D120" s="1940"/>
      <c r="E120" s="1940"/>
      <c r="F120" s="1940"/>
      <c r="G120" s="1940"/>
      <c r="H120" s="1940"/>
      <c r="I120" s="1940"/>
      <c r="J120" s="1940"/>
      <c r="K120" s="1940"/>
      <c r="L120" s="1940"/>
      <c r="M120" s="1940"/>
      <c r="N120" s="1940"/>
      <c r="O120" s="1940"/>
      <c r="P120" s="1941"/>
      <c r="Q120" s="1077"/>
      <c r="R120" s="1077"/>
      <c r="S120" s="1077"/>
      <c r="T120" s="1077"/>
      <c r="U120" s="1077"/>
      <c r="V120" s="1077"/>
      <c r="W120" s="1077"/>
      <c r="X120" s="1942"/>
      <c r="Y120" s="1942"/>
      <c r="Z120" s="1943"/>
      <c r="AA120" s="1943"/>
      <c r="AB120" s="1943"/>
      <c r="AC120" s="1943"/>
      <c r="AD120" s="1943"/>
      <c r="AE120" s="1943"/>
      <c r="AF120" s="1943"/>
      <c r="AG120" s="1943"/>
      <c r="AH120" s="1943"/>
      <c r="AI120" s="1943"/>
      <c r="AJ120" s="1943"/>
      <c r="AK120" s="1944"/>
      <c r="AL120" s="1078"/>
      <c r="AM120" s="1079"/>
      <c r="AN120" s="1079"/>
      <c r="AO120" s="1079"/>
      <c r="AP120" s="1079"/>
      <c r="AQ120" s="1079"/>
      <c r="AR120" s="1079"/>
      <c r="AU120" s="361"/>
      <c r="AV120" s="361"/>
      <c r="AW120" s="361"/>
      <c r="AX120" s="362"/>
    </row>
    <row r="121" spans="2:50" s="198" customFormat="1" ht="15" customHeight="1">
      <c r="B121" s="917" t="s">
        <v>2929</v>
      </c>
      <c r="C121" s="918"/>
      <c r="D121" s="918"/>
      <c r="E121" s="918"/>
      <c r="F121" s="918"/>
      <c r="G121" s="918"/>
      <c r="H121" s="918"/>
      <c r="I121" s="918"/>
      <c r="J121" s="918"/>
      <c r="K121" s="918"/>
      <c r="L121" s="918"/>
      <c r="M121" s="918"/>
      <c r="N121" s="918"/>
      <c r="O121" s="918"/>
      <c r="P121" s="918"/>
      <c r="Q121" s="1086">
        <f>Q77+Q98+Q119</f>
        <v>0</v>
      </c>
      <c r="R121" s="960"/>
      <c r="S121" s="960"/>
      <c r="T121" s="960"/>
      <c r="U121" s="960"/>
      <c r="V121" s="960"/>
      <c r="W121" s="960"/>
      <c r="X121" s="1084" t="s">
        <v>2699</v>
      </c>
      <c r="Y121" s="1084"/>
      <c r="Z121" s="1161" t="s">
        <v>2872</v>
      </c>
      <c r="AA121" s="1161"/>
      <c r="AB121" s="1161"/>
      <c r="AC121" s="1161"/>
      <c r="AD121" s="1161"/>
      <c r="AE121" s="1161"/>
      <c r="AF121" s="1161"/>
      <c r="AG121" s="1161"/>
      <c r="AH121" s="1161"/>
      <c r="AI121" s="1161"/>
      <c r="AJ121" s="1161"/>
      <c r="AK121" s="1162"/>
      <c r="AL121" s="494"/>
      <c r="AM121" s="494"/>
      <c r="AN121" s="494"/>
      <c r="AO121" s="494"/>
      <c r="AP121" s="494"/>
      <c r="AQ121" s="494"/>
      <c r="AU121" s="361"/>
      <c r="AV121" s="361"/>
      <c r="AW121" s="361"/>
      <c r="AX121" s="362"/>
    </row>
    <row r="122" spans="2:50" s="198" customFormat="1" ht="15" customHeight="1" thickBot="1">
      <c r="B122" s="920"/>
      <c r="C122" s="921"/>
      <c r="D122" s="921"/>
      <c r="E122" s="921"/>
      <c r="F122" s="921"/>
      <c r="G122" s="921"/>
      <c r="H122" s="921"/>
      <c r="I122" s="921"/>
      <c r="J122" s="921"/>
      <c r="K122" s="921"/>
      <c r="L122" s="921"/>
      <c r="M122" s="921"/>
      <c r="N122" s="921"/>
      <c r="O122" s="921"/>
      <c r="P122" s="921"/>
      <c r="Q122" s="1087"/>
      <c r="R122" s="961"/>
      <c r="S122" s="961"/>
      <c r="T122" s="961"/>
      <c r="U122" s="961"/>
      <c r="V122" s="961"/>
      <c r="W122" s="961"/>
      <c r="X122" s="1085"/>
      <c r="Y122" s="1085"/>
      <c r="Z122" s="1163"/>
      <c r="AA122" s="1163"/>
      <c r="AB122" s="1163"/>
      <c r="AC122" s="1163"/>
      <c r="AD122" s="1163"/>
      <c r="AE122" s="1163"/>
      <c r="AF122" s="1163"/>
      <c r="AG122" s="1163"/>
      <c r="AH122" s="1163"/>
      <c r="AI122" s="1163"/>
      <c r="AJ122" s="1163"/>
      <c r="AK122" s="1164"/>
      <c r="AL122" s="494"/>
      <c r="AM122" s="494"/>
      <c r="AN122" s="494"/>
      <c r="AO122" s="494"/>
      <c r="AP122" s="494"/>
      <c r="AQ122" s="494"/>
      <c r="AU122" s="361"/>
      <c r="AV122" s="361"/>
      <c r="AW122" s="361"/>
      <c r="AX122" s="362"/>
    </row>
    <row r="123" spans="2:50" s="198" customFormat="1" ht="15" customHeight="1">
      <c r="B123" s="123" t="s">
        <v>2719</v>
      </c>
      <c r="C123" s="209"/>
      <c r="D123" s="209"/>
      <c r="E123" s="209"/>
      <c r="F123" s="209"/>
      <c r="G123" s="209"/>
      <c r="H123" s="209"/>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U123" s="361"/>
      <c r="AV123" s="361"/>
      <c r="AW123" s="361"/>
      <c r="AX123" s="362"/>
    </row>
    <row r="124" spans="2:50" s="198" customFormat="1" ht="15" customHeight="1">
      <c r="B124" s="123" t="s">
        <v>2746</v>
      </c>
      <c r="C124" s="209"/>
      <c r="D124" s="209"/>
      <c r="E124" s="209"/>
      <c r="F124" s="209"/>
      <c r="G124" s="209"/>
      <c r="H124" s="209"/>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U124" s="361"/>
      <c r="AV124" s="361"/>
      <c r="AW124" s="361"/>
      <c r="AX124" s="362"/>
    </row>
    <row r="125" spans="2:50" s="198" customFormat="1" ht="15" customHeight="1">
      <c r="B125" s="499"/>
      <c r="C125" s="499"/>
      <c r="D125" s="499"/>
      <c r="E125" s="499"/>
      <c r="F125" s="499"/>
      <c r="G125" s="499"/>
      <c r="H125" s="499"/>
      <c r="I125" s="499"/>
      <c r="J125" s="499"/>
      <c r="K125" s="499"/>
      <c r="L125" s="499"/>
      <c r="M125" s="499"/>
      <c r="N125" s="499"/>
      <c r="O125" s="499"/>
      <c r="P125" s="499"/>
      <c r="Q125" s="671"/>
      <c r="R125" s="671"/>
      <c r="S125" s="671"/>
      <c r="T125" s="671"/>
      <c r="U125" s="671"/>
      <c r="V125" s="671"/>
      <c r="W125" s="671"/>
      <c r="X125" s="501"/>
      <c r="Y125" s="501"/>
      <c r="Z125" s="537"/>
      <c r="AA125" s="537"/>
      <c r="AB125" s="537"/>
      <c r="AC125" s="537"/>
      <c r="AD125" s="537"/>
      <c r="AE125" s="537"/>
      <c r="AF125" s="537"/>
      <c r="AG125" s="537"/>
      <c r="AH125" s="537"/>
      <c r="AI125" s="537"/>
      <c r="AJ125" s="537"/>
      <c r="AK125" s="537"/>
      <c r="AL125" s="494"/>
      <c r="AM125" s="494"/>
      <c r="AN125" s="494"/>
      <c r="AO125" s="494"/>
      <c r="AP125" s="494"/>
      <c r="AQ125" s="494"/>
      <c r="AU125" s="361"/>
      <c r="AV125" s="361"/>
      <c r="AW125" s="361"/>
      <c r="AX125" s="362"/>
    </row>
    <row r="126" spans="2:50" s="198" customFormat="1" ht="15" customHeight="1">
      <c r="B126" s="199" t="s">
        <v>2871</v>
      </c>
      <c r="C126" s="499"/>
      <c r="D126" s="499"/>
      <c r="E126" s="499"/>
      <c r="F126" s="499"/>
      <c r="G126" s="499"/>
      <c r="H126" s="499"/>
      <c r="I126" s="499"/>
      <c r="J126" s="499"/>
      <c r="K126" s="499"/>
      <c r="L126" s="499"/>
      <c r="M126" s="499"/>
      <c r="N126" s="499"/>
      <c r="O126" s="499"/>
      <c r="P126" s="499"/>
      <c r="Q126" s="671"/>
      <c r="R126" s="671"/>
      <c r="S126" s="671"/>
      <c r="T126" s="671"/>
      <c r="U126" s="671"/>
      <c r="V126" s="671"/>
      <c r="W126" s="671"/>
      <c r="X126" s="501"/>
      <c r="Y126" s="501"/>
      <c r="Z126" s="537"/>
      <c r="AA126" s="537"/>
      <c r="AB126" s="537"/>
      <c r="AC126" s="537"/>
      <c r="AD126" s="537"/>
      <c r="AE126" s="537"/>
      <c r="AF126" s="537"/>
      <c r="AG126" s="537"/>
      <c r="AH126" s="537"/>
      <c r="AI126" s="537"/>
      <c r="AJ126" s="537"/>
      <c r="AK126" s="537"/>
      <c r="AL126" s="494"/>
      <c r="AM126" s="494"/>
      <c r="AN126" s="494"/>
      <c r="AO126" s="494"/>
      <c r="AP126" s="494"/>
      <c r="AQ126" s="494"/>
      <c r="AU126" s="361"/>
      <c r="AV126" s="361"/>
      <c r="AW126" s="361"/>
      <c r="AX126" s="362"/>
    </row>
    <row r="127" spans="2:50" s="198" customFormat="1" ht="15" customHeight="1">
      <c r="B127" s="1061" t="s">
        <v>2939</v>
      </c>
      <c r="C127" s="1062"/>
      <c r="D127" s="1062"/>
      <c r="E127" s="1062"/>
      <c r="F127" s="1062"/>
      <c r="G127" s="1062"/>
      <c r="H127" s="1062"/>
      <c r="I127" s="1062"/>
      <c r="J127" s="1062"/>
      <c r="K127" s="1062"/>
      <c r="L127" s="1062"/>
      <c r="M127" s="1062"/>
      <c r="N127" s="1062"/>
      <c r="O127" s="1062"/>
      <c r="P127" s="1063"/>
      <c r="Q127" s="1104"/>
      <c r="R127" s="1105"/>
      <c r="S127" s="1105"/>
      <c r="T127" s="1105"/>
      <c r="U127" s="1105"/>
      <c r="V127" s="1105"/>
      <c r="W127" s="1105"/>
      <c r="X127" s="1069" t="s">
        <v>2699</v>
      </c>
      <c r="Y127" s="1069"/>
      <c r="Z127" s="1100"/>
      <c r="AA127" s="1100"/>
      <c r="AB127" s="1100"/>
      <c r="AC127" s="1100"/>
      <c r="AD127" s="1100"/>
      <c r="AE127" s="1100"/>
      <c r="AF127" s="1100"/>
      <c r="AG127" s="1100"/>
      <c r="AH127" s="1100"/>
      <c r="AI127" s="1100"/>
      <c r="AJ127" s="1100"/>
      <c r="AK127" s="1101"/>
      <c r="AL127" s="243"/>
      <c r="AM127" s="243"/>
      <c r="AN127" s="243"/>
      <c r="AO127" s="243"/>
      <c r="AP127" s="243"/>
      <c r="AQ127" s="243"/>
      <c r="AU127" s="361"/>
      <c r="AV127" s="361"/>
      <c r="AW127" s="361"/>
      <c r="AX127" s="362"/>
    </row>
    <row r="128" spans="2:50" s="198" customFormat="1" ht="15" customHeight="1">
      <c r="B128" s="1064"/>
      <c r="C128" s="1065"/>
      <c r="D128" s="1065"/>
      <c r="E128" s="1065"/>
      <c r="F128" s="1065"/>
      <c r="G128" s="1065"/>
      <c r="H128" s="1065"/>
      <c r="I128" s="1065"/>
      <c r="J128" s="1065"/>
      <c r="K128" s="1065"/>
      <c r="L128" s="1065"/>
      <c r="M128" s="1065"/>
      <c r="N128" s="1065"/>
      <c r="O128" s="1065"/>
      <c r="P128" s="1066"/>
      <c r="Q128" s="1106"/>
      <c r="R128" s="1107"/>
      <c r="S128" s="1107"/>
      <c r="T128" s="1107"/>
      <c r="U128" s="1107"/>
      <c r="V128" s="1107"/>
      <c r="W128" s="1107"/>
      <c r="X128" s="1070"/>
      <c r="Y128" s="1070"/>
      <c r="Z128" s="1102"/>
      <c r="AA128" s="1102"/>
      <c r="AB128" s="1102"/>
      <c r="AC128" s="1102"/>
      <c r="AD128" s="1102"/>
      <c r="AE128" s="1102"/>
      <c r="AF128" s="1102"/>
      <c r="AG128" s="1102"/>
      <c r="AH128" s="1102"/>
      <c r="AI128" s="1102"/>
      <c r="AJ128" s="1102"/>
      <c r="AK128" s="1103"/>
      <c r="AL128" s="243"/>
      <c r="AM128" s="243"/>
      <c r="AN128" s="243"/>
      <c r="AO128" s="243"/>
      <c r="AP128" s="243"/>
      <c r="AQ128" s="243"/>
      <c r="AU128" s="361"/>
      <c r="AV128" s="361"/>
      <c r="AW128" s="361"/>
      <c r="AX128" s="362"/>
    </row>
    <row r="129" spans="1:54" s="198" customFormat="1" ht="15" customHeight="1">
      <c r="B129" s="1061" t="s">
        <v>2937</v>
      </c>
      <c r="C129" s="1062"/>
      <c r="D129" s="1062"/>
      <c r="E129" s="1062"/>
      <c r="F129" s="1062"/>
      <c r="G129" s="1062"/>
      <c r="H129" s="1062"/>
      <c r="I129" s="1062"/>
      <c r="J129" s="1062"/>
      <c r="K129" s="1062"/>
      <c r="L129" s="1062"/>
      <c r="M129" s="1062"/>
      <c r="N129" s="1062"/>
      <c r="O129" s="1062"/>
      <c r="P129" s="1063"/>
      <c r="Q129" s="1110">
        <f>ROUNDDOWN(Q127,2)</f>
        <v>0</v>
      </c>
      <c r="R129" s="1110"/>
      <c r="S129" s="1110"/>
      <c r="T129" s="1110"/>
      <c r="U129" s="1110"/>
      <c r="V129" s="1110"/>
      <c r="W129" s="1110"/>
      <c r="X129" s="1069" t="s">
        <v>2699</v>
      </c>
      <c r="Y129" s="1069"/>
      <c r="Z129" s="1071"/>
      <c r="AA129" s="1053"/>
      <c r="AB129" s="1053"/>
      <c r="AC129" s="1053"/>
      <c r="AD129" s="1053"/>
      <c r="AE129" s="1053"/>
      <c r="AF129" s="1053"/>
      <c r="AG129" s="1053"/>
      <c r="AH129" s="1053"/>
      <c r="AI129" s="1053"/>
      <c r="AJ129" s="1053"/>
      <c r="AK129" s="1054"/>
      <c r="AL129" s="1078" t="s">
        <v>2943</v>
      </c>
      <c r="AM129" s="1079"/>
      <c r="AN129" s="1079"/>
      <c r="AO129" s="1079"/>
      <c r="AP129" s="1079"/>
      <c r="AQ129" s="1079"/>
      <c r="AR129" s="1079"/>
      <c r="AU129" s="361"/>
      <c r="AV129" s="361"/>
      <c r="AW129" s="361"/>
      <c r="AX129" s="362"/>
    </row>
    <row r="130" spans="1:54" s="198" customFormat="1" ht="15" customHeight="1">
      <c r="B130" s="1064"/>
      <c r="C130" s="1065"/>
      <c r="D130" s="1065"/>
      <c r="E130" s="1065"/>
      <c r="F130" s="1065"/>
      <c r="G130" s="1065"/>
      <c r="H130" s="1065"/>
      <c r="I130" s="1065"/>
      <c r="J130" s="1065"/>
      <c r="K130" s="1065"/>
      <c r="L130" s="1065"/>
      <c r="M130" s="1065"/>
      <c r="N130" s="1065"/>
      <c r="O130" s="1065"/>
      <c r="P130" s="1066"/>
      <c r="Q130" s="1111"/>
      <c r="R130" s="1111"/>
      <c r="S130" s="1111"/>
      <c r="T130" s="1111"/>
      <c r="U130" s="1111"/>
      <c r="V130" s="1111"/>
      <c r="W130" s="1111"/>
      <c r="X130" s="1070"/>
      <c r="Y130" s="1070"/>
      <c r="Z130" s="1055"/>
      <c r="AA130" s="1055"/>
      <c r="AB130" s="1055"/>
      <c r="AC130" s="1055"/>
      <c r="AD130" s="1055"/>
      <c r="AE130" s="1055"/>
      <c r="AF130" s="1055"/>
      <c r="AG130" s="1055"/>
      <c r="AH130" s="1055"/>
      <c r="AI130" s="1055"/>
      <c r="AJ130" s="1055"/>
      <c r="AK130" s="1056"/>
      <c r="AL130" s="1078"/>
      <c r="AM130" s="1079"/>
      <c r="AN130" s="1079"/>
      <c r="AO130" s="1079"/>
      <c r="AP130" s="1079"/>
      <c r="AQ130" s="1079"/>
      <c r="AR130" s="1079"/>
      <c r="AU130" s="361"/>
      <c r="AV130" s="361"/>
      <c r="AW130" s="361"/>
      <c r="AX130" s="362"/>
    </row>
    <row r="131" spans="1:54" s="198" customFormat="1" ht="15" customHeight="1" thickBot="1">
      <c r="B131" s="499"/>
      <c r="C131" s="499"/>
      <c r="D131" s="499"/>
      <c r="E131" s="499"/>
      <c r="F131" s="499"/>
      <c r="G131" s="499"/>
      <c r="H131" s="499"/>
      <c r="I131" s="499"/>
      <c r="J131" s="499"/>
      <c r="K131" s="499"/>
      <c r="L131" s="499"/>
      <c r="M131" s="499"/>
      <c r="N131" s="499"/>
      <c r="O131" s="770"/>
      <c r="P131" s="770"/>
      <c r="Q131" s="771"/>
      <c r="R131" s="771"/>
      <c r="S131" s="771"/>
      <c r="T131" s="771"/>
      <c r="U131" s="771"/>
      <c r="V131" s="771"/>
      <c r="W131" s="771"/>
      <c r="X131" s="772"/>
      <c r="Y131" s="772"/>
      <c r="Z131" s="773"/>
      <c r="AA131" s="773"/>
      <c r="AB131" s="773"/>
      <c r="AC131" s="773"/>
      <c r="AD131" s="502"/>
      <c r="AE131" s="502"/>
      <c r="AF131" s="502"/>
      <c r="AG131" s="502"/>
      <c r="AH131" s="502"/>
      <c r="AI131" s="502"/>
      <c r="AJ131" s="502"/>
      <c r="AK131" s="502"/>
      <c r="AL131" s="688"/>
      <c r="AM131" s="688"/>
      <c r="AN131" s="688"/>
      <c r="AO131" s="688"/>
      <c r="AP131" s="688"/>
      <c r="AQ131" s="688"/>
      <c r="AR131" s="688"/>
      <c r="AU131" s="361"/>
      <c r="AV131" s="361"/>
      <c r="AW131" s="361"/>
      <c r="AX131" s="362"/>
    </row>
    <row r="132" spans="1:54" s="198" customFormat="1" ht="15" customHeight="1">
      <c r="B132" s="1238" t="s">
        <v>2938</v>
      </c>
      <c r="C132" s="1239"/>
      <c r="D132" s="1239"/>
      <c r="E132" s="1239"/>
      <c r="F132" s="1239"/>
      <c r="G132" s="1239"/>
      <c r="H132" s="1239"/>
      <c r="I132" s="1239"/>
      <c r="J132" s="1239"/>
      <c r="K132" s="1239"/>
      <c r="L132" s="1239"/>
      <c r="M132" s="1239"/>
      <c r="N132" s="1239"/>
      <c r="O132" s="1239"/>
      <c r="P132" s="1239"/>
      <c r="Q132" s="2088">
        <f>Q121+Q129</f>
        <v>0</v>
      </c>
      <c r="R132" s="2089"/>
      <c r="S132" s="2089"/>
      <c r="T132" s="2089"/>
      <c r="U132" s="2089"/>
      <c r="V132" s="2089"/>
      <c r="W132" s="2089"/>
      <c r="X132" s="927" t="s">
        <v>2699</v>
      </c>
      <c r="Y132" s="927"/>
      <c r="Z132" s="1080" t="s">
        <v>2941</v>
      </c>
      <c r="AA132" s="1080"/>
      <c r="AB132" s="1080"/>
      <c r="AC132" s="1080"/>
      <c r="AD132" s="1080"/>
      <c r="AE132" s="1080"/>
      <c r="AF132" s="1080"/>
      <c r="AG132" s="1080"/>
      <c r="AH132" s="1080"/>
      <c r="AI132" s="1080"/>
      <c r="AJ132" s="1080"/>
      <c r="AK132" s="1081"/>
      <c r="AL132" s="912"/>
      <c r="AM132" s="913"/>
      <c r="AN132" s="913"/>
      <c r="AO132" s="913"/>
      <c r="AP132" s="913"/>
      <c r="AQ132" s="913"/>
      <c r="AR132" s="913"/>
      <c r="AU132" s="361"/>
      <c r="AV132" s="361"/>
      <c r="AW132" s="361"/>
      <c r="AX132" s="362"/>
    </row>
    <row r="133" spans="1:54" s="198" customFormat="1" ht="15" customHeight="1" thickBot="1">
      <c r="B133" s="1240"/>
      <c r="C133" s="1241"/>
      <c r="D133" s="1241"/>
      <c r="E133" s="1241"/>
      <c r="F133" s="1241"/>
      <c r="G133" s="1241"/>
      <c r="H133" s="1241"/>
      <c r="I133" s="1241"/>
      <c r="J133" s="1241"/>
      <c r="K133" s="1241"/>
      <c r="L133" s="1241"/>
      <c r="M133" s="1241"/>
      <c r="N133" s="1241"/>
      <c r="O133" s="1241"/>
      <c r="P133" s="1241"/>
      <c r="Q133" s="2090"/>
      <c r="R133" s="2091"/>
      <c r="S133" s="2091"/>
      <c r="T133" s="2091"/>
      <c r="U133" s="2091"/>
      <c r="V133" s="2091"/>
      <c r="W133" s="2091"/>
      <c r="X133" s="928"/>
      <c r="Y133" s="928"/>
      <c r="Z133" s="1082"/>
      <c r="AA133" s="1082"/>
      <c r="AB133" s="1082"/>
      <c r="AC133" s="1082"/>
      <c r="AD133" s="1082"/>
      <c r="AE133" s="1082"/>
      <c r="AF133" s="1082"/>
      <c r="AG133" s="1082"/>
      <c r="AH133" s="1082"/>
      <c r="AI133" s="1082"/>
      <c r="AJ133" s="1082"/>
      <c r="AK133" s="1083"/>
      <c r="AL133" s="912"/>
      <c r="AM133" s="913"/>
      <c r="AN133" s="913"/>
      <c r="AO133" s="913"/>
      <c r="AP133" s="913"/>
      <c r="AQ133" s="913"/>
      <c r="AR133" s="913"/>
      <c r="AU133" s="361"/>
      <c r="AV133" s="361"/>
      <c r="AW133" s="361"/>
      <c r="AX133" s="362"/>
    </row>
    <row r="134" spans="1:54" s="198" customFormat="1" ht="15" customHeight="1">
      <c r="A134" s="361"/>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
      <c r="BB134" s="3"/>
    </row>
    <row r="135" spans="1:54" s="198" customFormat="1" ht="15" customHeight="1">
      <c r="B135" s="1011" t="s">
        <v>2716</v>
      </c>
      <c r="C135" s="1012"/>
      <c r="D135" s="1012"/>
      <c r="E135" s="1012"/>
      <c r="F135" s="1012"/>
      <c r="G135" s="1012"/>
      <c r="H135" s="1013"/>
      <c r="I135" s="953" t="s">
        <v>2690</v>
      </c>
      <c r="J135" s="953"/>
      <c r="K135" s="953" t="s">
        <v>2747</v>
      </c>
      <c r="L135" s="953"/>
      <c r="M135" s="953"/>
      <c r="N135" s="953"/>
      <c r="O135" s="953"/>
      <c r="P135" s="953"/>
      <c r="Q135" s="953"/>
      <c r="R135" s="953"/>
      <c r="S135" s="953"/>
      <c r="T135" s="953" t="s">
        <v>2717</v>
      </c>
      <c r="U135" s="953"/>
      <c r="V135" s="953"/>
      <c r="W135" s="953"/>
      <c r="X135" s="953"/>
      <c r="Y135" s="953"/>
      <c r="Z135" s="953"/>
      <c r="AA135" s="953"/>
      <c r="AB135" s="953"/>
      <c r="AC135" s="953" t="s">
        <v>2696</v>
      </c>
      <c r="AD135" s="953"/>
      <c r="AE135" s="953"/>
      <c r="AF135" s="953"/>
      <c r="AG135" s="953"/>
      <c r="AH135" s="953"/>
      <c r="AI135" s="953"/>
      <c r="AJ135" s="953"/>
      <c r="AK135" s="953"/>
      <c r="AR135" s="3"/>
    </row>
    <row r="136" spans="1:54" s="198" customFormat="1" ht="15" customHeight="1">
      <c r="B136" s="1034"/>
      <c r="C136" s="1035"/>
      <c r="D136" s="1035"/>
      <c r="E136" s="1035"/>
      <c r="F136" s="1035"/>
      <c r="G136" s="1035"/>
      <c r="H136" s="1036"/>
      <c r="I136" s="953"/>
      <c r="J136" s="953"/>
      <c r="K136" s="953"/>
      <c r="L136" s="953"/>
      <c r="M136" s="953"/>
      <c r="N136" s="953"/>
      <c r="O136" s="953"/>
      <c r="P136" s="953"/>
      <c r="Q136" s="953"/>
      <c r="R136" s="953"/>
      <c r="S136" s="953"/>
      <c r="T136" s="953"/>
      <c r="U136" s="953"/>
      <c r="V136" s="953"/>
      <c r="W136" s="953"/>
      <c r="X136" s="953"/>
      <c r="Y136" s="953"/>
      <c r="Z136" s="953"/>
      <c r="AA136" s="953"/>
      <c r="AB136" s="953"/>
      <c r="AC136" s="953"/>
      <c r="AD136" s="953"/>
      <c r="AE136" s="953"/>
      <c r="AF136" s="953"/>
      <c r="AG136" s="953"/>
      <c r="AH136" s="953"/>
      <c r="AI136" s="953"/>
      <c r="AJ136" s="953"/>
      <c r="AK136" s="953"/>
      <c r="AR136" s="3"/>
    </row>
    <row r="137" spans="1:54" s="1" customFormat="1" ht="15" customHeight="1">
      <c r="B137" s="1034"/>
      <c r="C137" s="1035"/>
      <c r="D137" s="1035"/>
      <c r="E137" s="1035"/>
      <c r="F137" s="1035"/>
      <c r="G137" s="1035"/>
      <c r="H137" s="1036"/>
      <c r="I137" s="953">
        <v>1</v>
      </c>
      <c r="J137" s="953"/>
      <c r="K137" s="1094"/>
      <c r="L137" s="1095"/>
      <c r="M137" s="1095"/>
      <c r="N137" s="1095"/>
      <c r="O137" s="1095"/>
      <c r="P137" s="1096"/>
      <c r="Q137" s="1125" t="s">
        <v>2698</v>
      </c>
      <c r="R137" s="1126"/>
      <c r="S137" s="1047" t="s">
        <v>2692</v>
      </c>
      <c r="T137" s="1009"/>
      <c r="U137" s="1009"/>
      <c r="V137" s="1009"/>
      <c r="W137" s="1009"/>
      <c r="X137" s="1009"/>
      <c r="Y137" s="1009"/>
      <c r="Z137" s="1009"/>
      <c r="AA137" s="893" t="s">
        <v>2718</v>
      </c>
      <c r="AB137" s="893"/>
      <c r="AC137" s="1088">
        <f>K137*T137</f>
        <v>0</v>
      </c>
      <c r="AD137" s="1089"/>
      <c r="AE137" s="1089"/>
      <c r="AF137" s="1089"/>
      <c r="AG137" s="1089"/>
      <c r="AH137" s="1090"/>
      <c r="AI137" s="941" t="s">
        <v>2698</v>
      </c>
      <c r="AJ137" s="997"/>
      <c r="AK137" s="998"/>
      <c r="AL137" s="2"/>
      <c r="AM137" s="2"/>
      <c r="AN137" s="2"/>
      <c r="AO137" s="2"/>
      <c r="AP137" s="2"/>
      <c r="AQ137" s="2"/>
      <c r="AR137" s="2"/>
    </row>
    <row r="138" spans="1:54" s="198" customFormat="1" ht="15" customHeight="1">
      <c r="B138" s="1034"/>
      <c r="C138" s="1035"/>
      <c r="D138" s="1035"/>
      <c r="E138" s="1035"/>
      <c r="F138" s="1035"/>
      <c r="G138" s="1035"/>
      <c r="H138" s="1036"/>
      <c r="I138" s="953"/>
      <c r="J138" s="953"/>
      <c r="K138" s="1097"/>
      <c r="L138" s="1098"/>
      <c r="M138" s="1098"/>
      <c r="N138" s="1098"/>
      <c r="O138" s="1098"/>
      <c r="P138" s="1099"/>
      <c r="Q138" s="1127"/>
      <c r="R138" s="1128"/>
      <c r="S138" s="1047"/>
      <c r="T138" s="1009"/>
      <c r="U138" s="1009"/>
      <c r="V138" s="1009"/>
      <c r="W138" s="1009"/>
      <c r="X138" s="1009"/>
      <c r="Y138" s="1009"/>
      <c r="Z138" s="1009"/>
      <c r="AA138" s="893"/>
      <c r="AB138" s="893"/>
      <c r="AC138" s="1091"/>
      <c r="AD138" s="1092"/>
      <c r="AE138" s="1092"/>
      <c r="AF138" s="1092"/>
      <c r="AG138" s="1092"/>
      <c r="AH138" s="1093"/>
      <c r="AI138" s="943"/>
      <c r="AJ138" s="999"/>
      <c r="AK138" s="1000"/>
    </row>
    <row r="139" spans="1:54" s="1" customFormat="1" ht="15" customHeight="1">
      <c r="B139" s="1034"/>
      <c r="C139" s="1035"/>
      <c r="D139" s="1035"/>
      <c r="E139" s="1035"/>
      <c r="F139" s="1035"/>
      <c r="G139" s="1035"/>
      <c r="H139" s="1036"/>
      <c r="I139" s="953">
        <v>2</v>
      </c>
      <c r="J139" s="953"/>
      <c r="K139" s="1094"/>
      <c r="L139" s="1095"/>
      <c r="M139" s="1095"/>
      <c r="N139" s="1095"/>
      <c r="O139" s="1095"/>
      <c r="P139" s="1096"/>
      <c r="Q139" s="1125" t="s">
        <v>2698</v>
      </c>
      <c r="R139" s="1126"/>
      <c r="S139" s="1047" t="s">
        <v>2692</v>
      </c>
      <c r="T139" s="1009"/>
      <c r="U139" s="1009"/>
      <c r="V139" s="1009"/>
      <c r="W139" s="1009"/>
      <c r="X139" s="1009"/>
      <c r="Y139" s="1009"/>
      <c r="Z139" s="1009"/>
      <c r="AA139" s="893" t="s">
        <v>2718</v>
      </c>
      <c r="AB139" s="893"/>
      <c r="AC139" s="1088">
        <f t="shared" ref="AC139" si="0">K139*T139</f>
        <v>0</v>
      </c>
      <c r="AD139" s="1089"/>
      <c r="AE139" s="1089"/>
      <c r="AF139" s="1089"/>
      <c r="AG139" s="1089"/>
      <c r="AH139" s="1090"/>
      <c r="AI139" s="941" t="s">
        <v>2698</v>
      </c>
      <c r="AJ139" s="997"/>
      <c r="AK139" s="998"/>
      <c r="AM139" s="2"/>
      <c r="AN139" s="2"/>
      <c r="AO139" s="2"/>
      <c r="AP139" s="2"/>
      <c r="AQ139" s="2"/>
      <c r="AR139" s="2"/>
    </row>
    <row r="140" spans="1:54" s="198" customFormat="1" ht="15" customHeight="1">
      <c r="B140" s="1034"/>
      <c r="C140" s="1035"/>
      <c r="D140" s="1035"/>
      <c r="E140" s="1035"/>
      <c r="F140" s="1035"/>
      <c r="G140" s="1035"/>
      <c r="H140" s="1036"/>
      <c r="I140" s="953"/>
      <c r="J140" s="953"/>
      <c r="K140" s="1097"/>
      <c r="L140" s="1098"/>
      <c r="M140" s="1098"/>
      <c r="N140" s="1098"/>
      <c r="O140" s="1098"/>
      <c r="P140" s="1099"/>
      <c r="Q140" s="1127"/>
      <c r="R140" s="1128"/>
      <c r="S140" s="1047"/>
      <c r="T140" s="1009"/>
      <c r="U140" s="1009"/>
      <c r="V140" s="1009"/>
      <c r="W140" s="1009"/>
      <c r="X140" s="1009"/>
      <c r="Y140" s="1009"/>
      <c r="Z140" s="1009"/>
      <c r="AA140" s="893"/>
      <c r="AB140" s="893"/>
      <c r="AC140" s="1091"/>
      <c r="AD140" s="1092"/>
      <c r="AE140" s="1092"/>
      <c r="AF140" s="1092"/>
      <c r="AG140" s="1092"/>
      <c r="AH140" s="1093"/>
      <c r="AI140" s="943"/>
      <c r="AJ140" s="999"/>
      <c r="AK140" s="1000"/>
    </row>
    <row r="141" spans="1:54" s="198" customFormat="1" ht="15" customHeight="1">
      <c r="B141" s="1034"/>
      <c r="C141" s="1035"/>
      <c r="D141" s="1035"/>
      <c r="E141" s="1035"/>
      <c r="F141" s="1035"/>
      <c r="G141" s="1035"/>
      <c r="H141" s="1036"/>
      <c r="I141" s="953">
        <v>3</v>
      </c>
      <c r="J141" s="953"/>
      <c r="K141" s="1094"/>
      <c r="L141" s="1095"/>
      <c r="M141" s="1095"/>
      <c r="N141" s="1095"/>
      <c r="O141" s="1095"/>
      <c r="P141" s="1096"/>
      <c r="Q141" s="1125" t="s">
        <v>2698</v>
      </c>
      <c r="R141" s="1126"/>
      <c r="S141" s="1047" t="s">
        <v>2692</v>
      </c>
      <c r="T141" s="1009"/>
      <c r="U141" s="1009"/>
      <c r="V141" s="1009"/>
      <c r="W141" s="1009"/>
      <c r="X141" s="1009"/>
      <c r="Y141" s="1009"/>
      <c r="Z141" s="1009"/>
      <c r="AA141" s="893" t="s">
        <v>2718</v>
      </c>
      <c r="AB141" s="893"/>
      <c r="AC141" s="1088">
        <f t="shared" ref="AC141" si="1">K141*T141</f>
        <v>0</v>
      </c>
      <c r="AD141" s="1089"/>
      <c r="AE141" s="1089"/>
      <c r="AF141" s="1089"/>
      <c r="AG141" s="1089"/>
      <c r="AH141" s="1090"/>
      <c r="AI141" s="941" t="s">
        <v>2698</v>
      </c>
      <c r="AJ141" s="997"/>
      <c r="AK141" s="998"/>
      <c r="AM141" s="209"/>
      <c r="AN141" s="209"/>
      <c r="AO141" s="209"/>
      <c r="AP141" s="209"/>
      <c r="AQ141" s="209"/>
    </row>
    <row r="142" spans="1:54" s="198" customFormat="1" ht="15" customHeight="1">
      <c r="B142" s="1034"/>
      <c r="C142" s="1035"/>
      <c r="D142" s="1035"/>
      <c r="E142" s="1035"/>
      <c r="F142" s="1035"/>
      <c r="G142" s="1035"/>
      <c r="H142" s="1036"/>
      <c r="I142" s="953"/>
      <c r="J142" s="953"/>
      <c r="K142" s="1097"/>
      <c r="L142" s="1098"/>
      <c r="M142" s="1098"/>
      <c r="N142" s="1098"/>
      <c r="O142" s="1098"/>
      <c r="P142" s="1099"/>
      <c r="Q142" s="1127"/>
      <c r="R142" s="1128"/>
      <c r="S142" s="1047"/>
      <c r="T142" s="1009"/>
      <c r="U142" s="1009"/>
      <c r="V142" s="1009"/>
      <c r="W142" s="1009"/>
      <c r="X142" s="1009"/>
      <c r="Y142" s="1009"/>
      <c r="Z142" s="1009"/>
      <c r="AA142" s="893"/>
      <c r="AB142" s="893"/>
      <c r="AC142" s="1091"/>
      <c r="AD142" s="1092"/>
      <c r="AE142" s="1092"/>
      <c r="AF142" s="1092"/>
      <c r="AG142" s="1092"/>
      <c r="AH142" s="1093"/>
      <c r="AI142" s="943"/>
      <c r="AJ142" s="999"/>
      <c r="AK142" s="1000"/>
      <c r="AM142" s="209"/>
      <c r="AN142" s="209"/>
      <c r="AO142" s="209"/>
      <c r="AP142" s="209"/>
      <c r="AQ142" s="209"/>
    </row>
    <row r="143" spans="1:54" s="198" customFormat="1" ht="15" customHeight="1">
      <c r="B143" s="1034"/>
      <c r="C143" s="1035"/>
      <c r="D143" s="1035"/>
      <c r="E143" s="1035"/>
      <c r="F143" s="1035"/>
      <c r="G143" s="1035"/>
      <c r="H143" s="1036"/>
      <c r="I143" s="1057">
        <v>4</v>
      </c>
      <c r="J143" s="1057"/>
      <c r="K143" s="1094"/>
      <c r="L143" s="1095"/>
      <c r="M143" s="1095"/>
      <c r="N143" s="1095"/>
      <c r="O143" s="1095"/>
      <c r="P143" s="1096"/>
      <c r="Q143" s="1125" t="s">
        <v>2698</v>
      </c>
      <c r="R143" s="1126"/>
      <c r="S143" s="1047" t="s">
        <v>2692</v>
      </c>
      <c r="T143" s="1009"/>
      <c r="U143" s="1009"/>
      <c r="V143" s="1009"/>
      <c r="W143" s="1009"/>
      <c r="X143" s="1009"/>
      <c r="Y143" s="1009"/>
      <c r="Z143" s="1009"/>
      <c r="AA143" s="893" t="s">
        <v>2718</v>
      </c>
      <c r="AB143" s="893"/>
      <c r="AC143" s="1088">
        <f t="shared" ref="AC143" si="2">K143*T143</f>
        <v>0</v>
      </c>
      <c r="AD143" s="1089"/>
      <c r="AE143" s="1089"/>
      <c r="AF143" s="1089"/>
      <c r="AG143" s="1089"/>
      <c r="AH143" s="1090"/>
      <c r="AI143" s="941" t="s">
        <v>2698</v>
      </c>
      <c r="AJ143" s="997"/>
      <c r="AK143" s="998"/>
      <c r="AM143" s="209"/>
      <c r="AN143" s="209"/>
      <c r="AO143" s="209"/>
      <c r="AP143" s="209"/>
      <c r="AQ143" s="209"/>
    </row>
    <row r="144" spans="1:54" s="198" customFormat="1" ht="15" customHeight="1">
      <c r="B144" s="1034"/>
      <c r="C144" s="1035"/>
      <c r="D144" s="1035"/>
      <c r="E144" s="1035"/>
      <c r="F144" s="1035"/>
      <c r="G144" s="1035"/>
      <c r="H144" s="1036"/>
      <c r="I144" s="1057"/>
      <c r="J144" s="1057"/>
      <c r="K144" s="1097"/>
      <c r="L144" s="1098"/>
      <c r="M144" s="1098"/>
      <c r="N144" s="1098"/>
      <c r="O144" s="1098"/>
      <c r="P144" s="1099"/>
      <c r="Q144" s="1127"/>
      <c r="R144" s="1128"/>
      <c r="S144" s="1047"/>
      <c r="T144" s="1009"/>
      <c r="U144" s="1009"/>
      <c r="V144" s="1009"/>
      <c r="W144" s="1009"/>
      <c r="X144" s="1009"/>
      <c r="Y144" s="1009"/>
      <c r="Z144" s="1009"/>
      <c r="AA144" s="893"/>
      <c r="AB144" s="893"/>
      <c r="AC144" s="1091"/>
      <c r="AD144" s="1092"/>
      <c r="AE144" s="1092"/>
      <c r="AF144" s="1092"/>
      <c r="AG144" s="1092"/>
      <c r="AH144" s="1093"/>
      <c r="AI144" s="943"/>
      <c r="AJ144" s="999"/>
      <c r="AK144" s="1000"/>
      <c r="AM144" s="209"/>
      <c r="AN144" s="209"/>
      <c r="AO144" s="209"/>
      <c r="AP144" s="209"/>
      <c r="AQ144" s="209"/>
    </row>
    <row r="145" spans="2:54" s="198" customFormat="1" ht="15" customHeight="1">
      <c r="B145" s="1034"/>
      <c r="C145" s="1035"/>
      <c r="D145" s="1035"/>
      <c r="E145" s="1035"/>
      <c r="F145" s="1035"/>
      <c r="G145" s="1035"/>
      <c r="H145" s="1036"/>
      <c r="I145" s="1057">
        <v>5</v>
      </c>
      <c r="J145" s="1057"/>
      <c r="K145" s="1094"/>
      <c r="L145" s="1095"/>
      <c r="M145" s="1095"/>
      <c r="N145" s="1095"/>
      <c r="O145" s="1095"/>
      <c r="P145" s="1096"/>
      <c r="Q145" s="1125" t="s">
        <v>2698</v>
      </c>
      <c r="R145" s="1126"/>
      <c r="S145" s="1047" t="s">
        <v>2692</v>
      </c>
      <c r="T145" s="1009"/>
      <c r="U145" s="1009"/>
      <c r="V145" s="1009"/>
      <c r="W145" s="1009"/>
      <c r="X145" s="1009"/>
      <c r="Y145" s="1009"/>
      <c r="Z145" s="1009"/>
      <c r="AA145" s="893" t="s">
        <v>2718</v>
      </c>
      <c r="AB145" s="893"/>
      <c r="AC145" s="1088">
        <f t="shared" ref="AC145" si="3">K145*T145</f>
        <v>0</v>
      </c>
      <c r="AD145" s="1089"/>
      <c r="AE145" s="1089"/>
      <c r="AF145" s="1089"/>
      <c r="AG145" s="1089"/>
      <c r="AH145" s="1090"/>
      <c r="AI145" s="941" t="s">
        <v>2698</v>
      </c>
      <c r="AJ145" s="997"/>
      <c r="AK145" s="998"/>
    </row>
    <row r="146" spans="2:54" s="198" customFormat="1" ht="15" customHeight="1">
      <c r="B146" s="1034"/>
      <c r="C146" s="1035"/>
      <c r="D146" s="1035"/>
      <c r="E146" s="1035"/>
      <c r="F146" s="1035"/>
      <c r="G146" s="1035"/>
      <c r="H146" s="1036"/>
      <c r="I146" s="1057"/>
      <c r="J146" s="1057"/>
      <c r="K146" s="1097"/>
      <c r="L146" s="1098"/>
      <c r="M146" s="1098"/>
      <c r="N146" s="1098"/>
      <c r="O146" s="1098"/>
      <c r="P146" s="1099"/>
      <c r="Q146" s="1127"/>
      <c r="R146" s="1128"/>
      <c r="S146" s="1047"/>
      <c r="T146" s="1009"/>
      <c r="U146" s="1009"/>
      <c r="V146" s="1009"/>
      <c r="W146" s="1009"/>
      <c r="X146" s="1009"/>
      <c r="Y146" s="1009"/>
      <c r="Z146" s="1009"/>
      <c r="AA146" s="893"/>
      <c r="AB146" s="893"/>
      <c r="AC146" s="1091"/>
      <c r="AD146" s="1092"/>
      <c r="AE146" s="1092"/>
      <c r="AF146" s="1092"/>
      <c r="AG146" s="1092"/>
      <c r="AH146" s="1093"/>
      <c r="AI146" s="943"/>
      <c r="AJ146" s="999"/>
      <c r="AK146" s="1000"/>
    </row>
    <row r="147" spans="2:54" s="198" customFormat="1" ht="15" customHeight="1">
      <c r="B147" s="1034"/>
      <c r="C147" s="1035"/>
      <c r="D147" s="1035"/>
      <c r="E147" s="1035"/>
      <c r="F147" s="1035"/>
      <c r="G147" s="1035"/>
      <c r="H147" s="1036"/>
      <c r="I147" s="1050" t="s">
        <v>2696</v>
      </c>
      <c r="J147" s="1050"/>
      <c r="K147" s="1050"/>
      <c r="L147" s="1050"/>
      <c r="M147" s="1050"/>
      <c r="N147" s="1050"/>
      <c r="O147" s="1050"/>
      <c r="P147" s="1050"/>
      <c r="Q147" s="1050"/>
      <c r="R147" s="1050"/>
      <c r="S147" s="1050"/>
      <c r="T147" s="1050"/>
      <c r="U147" s="1050"/>
      <c r="V147" s="1050"/>
      <c r="W147" s="1050"/>
      <c r="X147" s="1050"/>
      <c r="Y147" s="1050"/>
      <c r="Z147" s="1050"/>
      <c r="AA147" s="1050"/>
      <c r="AB147" s="1050"/>
      <c r="AC147" s="1088">
        <f>SUM(AC137:AH146)</f>
        <v>0</v>
      </c>
      <c r="AD147" s="1089"/>
      <c r="AE147" s="1089"/>
      <c r="AF147" s="1089"/>
      <c r="AG147" s="1089"/>
      <c r="AH147" s="1090"/>
      <c r="AI147" s="941" t="s">
        <v>2698</v>
      </c>
      <c r="AJ147" s="997"/>
      <c r="AK147" s="998"/>
    </row>
    <row r="148" spans="2:54" s="198" customFormat="1" ht="15" customHeight="1">
      <c r="B148" s="1034"/>
      <c r="C148" s="1035"/>
      <c r="D148" s="1035"/>
      <c r="E148" s="1035"/>
      <c r="F148" s="1035"/>
      <c r="G148" s="1035"/>
      <c r="H148" s="1036"/>
      <c r="I148" s="1050"/>
      <c r="J148" s="1050"/>
      <c r="K148" s="1050"/>
      <c r="L148" s="1050"/>
      <c r="M148" s="1050"/>
      <c r="N148" s="1050"/>
      <c r="O148" s="1050"/>
      <c r="P148" s="1050"/>
      <c r="Q148" s="1050"/>
      <c r="R148" s="1050"/>
      <c r="S148" s="1050"/>
      <c r="T148" s="1050"/>
      <c r="U148" s="1050"/>
      <c r="V148" s="1050"/>
      <c r="W148" s="1050"/>
      <c r="X148" s="1050"/>
      <c r="Y148" s="1050"/>
      <c r="Z148" s="1050"/>
      <c r="AA148" s="1050"/>
      <c r="AB148" s="1050"/>
      <c r="AC148" s="1091"/>
      <c r="AD148" s="1092"/>
      <c r="AE148" s="1092"/>
      <c r="AF148" s="1092"/>
      <c r="AG148" s="1092"/>
      <c r="AH148" s="1093"/>
      <c r="AI148" s="943"/>
      <c r="AJ148" s="999"/>
      <c r="AK148" s="1000"/>
    </row>
    <row r="149" spans="2:54" s="198" customFormat="1" ht="15" customHeight="1">
      <c r="B149" s="1034"/>
      <c r="C149" s="1035"/>
      <c r="D149" s="1035"/>
      <c r="E149" s="1035"/>
      <c r="F149" s="1035"/>
      <c r="G149" s="1035"/>
      <c r="H149" s="1036"/>
      <c r="I149" s="1011" t="s">
        <v>2910</v>
      </c>
      <c r="J149" s="1012"/>
      <c r="K149" s="1012"/>
      <c r="L149" s="1012"/>
      <c r="M149" s="1012"/>
      <c r="N149" s="1012"/>
      <c r="O149" s="1012"/>
      <c r="P149" s="1013"/>
      <c r="Q149" s="1814">
        <f>ROUNDDOWN(AC147,2)</f>
        <v>0</v>
      </c>
      <c r="R149" s="1814"/>
      <c r="S149" s="1814"/>
      <c r="T149" s="1814"/>
      <c r="U149" s="1814"/>
      <c r="V149" s="1814"/>
      <c r="W149" s="1814"/>
      <c r="X149" s="1019" t="s">
        <v>2698</v>
      </c>
      <c r="Y149" s="1019"/>
      <c r="Z149" s="1021"/>
      <c r="AA149" s="1022"/>
      <c r="AB149" s="1022"/>
      <c r="AC149" s="1022"/>
      <c r="AD149" s="1022"/>
      <c r="AE149" s="1022"/>
      <c r="AF149" s="1022"/>
      <c r="AG149" s="1022"/>
      <c r="AH149" s="1022"/>
      <c r="AI149" s="1022"/>
      <c r="AJ149" s="1022"/>
      <c r="AK149" s="1023"/>
      <c r="AL149" s="1078" t="s">
        <v>2943</v>
      </c>
      <c r="AM149" s="1079"/>
      <c r="AN149" s="1079"/>
      <c r="AO149" s="1079"/>
      <c r="AP149" s="1079"/>
      <c r="AQ149" s="1079"/>
      <c r="AR149" s="1079"/>
    </row>
    <row r="150" spans="2:54" s="198" customFormat="1" ht="15" customHeight="1" thickBot="1">
      <c r="B150" s="1014"/>
      <c r="C150" s="1015"/>
      <c r="D150" s="1015"/>
      <c r="E150" s="1015"/>
      <c r="F150" s="1015"/>
      <c r="G150" s="1015"/>
      <c r="H150" s="1016"/>
      <c r="I150" s="1014"/>
      <c r="J150" s="1015"/>
      <c r="K150" s="1015"/>
      <c r="L150" s="1015"/>
      <c r="M150" s="1015"/>
      <c r="N150" s="1015"/>
      <c r="O150" s="1015"/>
      <c r="P150" s="1016"/>
      <c r="Q150" s="1815"/>
      <c r="R150" s="1815"/>
      <c r="S150" s="1815"/>
      <c r="T150" s="1815"/>
      <c r="U150" s="1815"/>
      <c r="V150" s="1815"/>
      <c r="W150" s="1815"/>
      <c r="X150" s="1020"/>
      <c r="Y150" s="1020"/>
      <c r="Z150" s="1024"/>
      <c r="AA150" s="1024"/>
      <c r="AB150" s="1024"/>
      <c r="AC150" s="1024"/>
      <c r="AD150" s="1024"/>
      <c r="AE150" s="1024"/>
      <c r="AF150" s="1024"/>
      <c r="AG150" s="1024"/>
      <c r="AH150" s="1024"/>
      <c r="AI150" s="1024"/>
      <c r="AJ150" s="1024"/>
      <c r="AK150" s="1025"/>
      <c r="AL150" s="1078"/>
      <c r="AM150" s="1079"/>
      <c r="AN150" s="1079"/>
      <c r="AO150" s="1079"/>
      <c r="AP150" s="1079"/>
      <c r="AQ150" s="1079"/>
      <c r="AR150" s="1079"/>
    </row>
    <row r="151" spans="2:54" s="198" customFormat="1" ht="15" customHeight="1">
      <c r="B151" s="929" t="s">
        <v>2968</v>
      </c>
      <c r="C151" s="930"/>
      <c r="D151" s="930"/>
      <c r="E151" s="930"/>
      <c r="F151" s="930"/>
      <c r="G151" s="930"/>
      <c r="H151" s="930"/>
      <c r="I151" s="930"/>
      <c r="J151" s="930"/>
      <c r="K151" s="930"/>
      <c r="L151" s="930"/>
      <c r="M151" s="930"/>
      <c r="N151" s="930"/>
      <c r="O151" s="930"/>
      <c r="P151" s="930"/>
      <c r="Q151" s="1794">
        <f>ROUNDDOWN(MIN(Q149),2)</f>
        <v>0</v>
      </c>
      <c r="R151" s="1794"/>
      <c r="S151" s="1794"/>
      <c r="T151" s="1794"/>
      <c r="U151" s="1794"/>
      <c r="V151" s="1794"/>
      <c r="W151" s="1794"/>
      <c r="X151" s="1026" t="s">
        <v>2698</v>
      </c>
      <c r="Y151" s="1026"/>
      <c r="Z151" s="933"/>
      <c r="AA151" s="933"/>
      <c r="AB151" s="933"/>
      <c r="AC151" s="933"/>
      <c r="AD151" s="933"/>
      <c r="AE151" s="933"/>
      <c r="AF151" s="933"/>
      <c r="AG151" s="933"/>
      <c r="AH151" s="935"/>
      <c r="AI151" s="935"/>
      <c r="AJ151" s="935"/>
      <c r="AK151" s="936"/>
      <c r="AL151" s="1796"/>
      <c r="AM151" s="1797"/>
      <c r="AN151" s="1797"/>
      <c r="AO151" s="1797"/>
      <c r="AP151" s="1797"/>
      <c r="AQ151" s="1797"/>
      <c r="AR151" s="1797"/>
      <c r="BB151" s="913"/>
    </row>
    <row r="152" spans="2:54" s="198" customFormat="1" ht="15" customHeight="1" thickBot="1">
      <c r="B152" s="931"/>
      <c r="C152" s="932"/>
      <c r="D152" s="932"/>
      <c r="E152" s="932"/>
      <c r="F152" s="932"/>
      <c r="G152" s="932"/>
      <c r="H152" s="932"/>
      <c r="I152" s="932"/>
      <c r="J152" s="932"/>
      <c r="K152" s="932"/>
      <c r="L152" s="932"/>
      <c r="M152" s="932"/>
      <c r="N152" s="932"/>
      <c r="O152" s="932"/>
      <c r="P152" s="932"/>
      <c r="Q152" s="1795"/>
      <c r="R152" s="1795"/>
      <c r="S152" s="1795"/>
      <c r="T152" s="1795"/>
      <c r="U152" s="1795"/>
      <c r="V152" s="1795"/>
      <c r="W152" s="1795"/>
      <c r="X152" s="1027"/>
      <c r="Y152" s="1027"/>
      <c r="Z152" s="934"/>
      <c r="AA152" s="934"/>
      <c r="AB152" s="934"/>
      <c r="AC152" s="934"/>
      <c r="AD152" s="934"/>
      <c r="AE152" s="934"/>
      <c r="AF152" s="934"/>
      <c r="AG152" s="934"/>
      <c r="AH152" s="937"/>
      <c r="AI152" s="937"/>
      <c r="AJ152" s="937"/>
      <c r="AK152" s="938"/>
      <c r="AL152" s="1796"/>
      <c r="AM152" s="1797"/>
      <c r="AN152" s="1797"/>
      <c r="AO152" s="1797"/>
      <c r="AP152" s="1797"/>
      <c r="AQ152" s="1797"/>
      <c r="AR152" s="1797"/>
      <c r="BB152" s="913"/>
    </row>
    <row r="153" spans="2:54" s="198" customFormat="1" ht="15" customHeight="1">
      <c r="B153" s="124"/>
      <c r="C153" s="124"/>
      <c r="D153" s="124"/>
      <c r="E153" s="124"/>
      <c r="F153" s="124"/>
      <c r="G153" s="124"/>
      <c r="H153" s="124"/>
      <c r="I153" s="124"/>
      <c r="J153" s="124"/>
      <c r="K153" s="124"/>
      <c r="L153" s="124"/>
      <c r="M153" s="124"/>
      <c r="N153" s="124"/>
      <c r="O153" s="124"/>
      <c r="P153" s="124"/>
      <c r="Q153" s="843"/>
      <c r="R153" s="843"/>
      <c r="S153" s="843"/>
      <c r="T153" s="843"/>
      <c r="U153" s="843"/>
      <c r="V153" s="843"/>
      <c r="W153" s="843"/>
      <c r="X153" s="32"/>
      <c r="Y153" s="32"/>
      <c r="Z153" s="686"/>
      <c r="AA153" s="686"/>
      <c r="AB153" s="686"/>
      <c r="AC153" s="686"/>
      <c r="AD153" s="686"/>
      <c r="AE153" s="686"/>
      <c r="AF153" s="686"/>
      <c r="AG153" s="686"/>
      <c r="AH153" s="687"/>
      <c r="AI153" s="687"/>
      <c r="AJ153" s="687"/>
      <c r="AK153" s="687"/>
      <c r="AL153" s="212"/>
      <c r="AM153" s="212"/>
      <c r="AN153" s="212"/>
      <c r="AO153" s="212"/>
      <c r="AP153" s="212"/>
      <c r="AQ153" s="212"/>
      <c r="AR153" s="212"/>
      <c r="BB153" s="673"/>
    </row>
    <row r="154" spans="2:54" s="198" customFormat="1" ht="15" customHeight="1">
      <c r="B154" s="199" t="s">
        <v>2163</v>
      </c>
      <c r="D154" s="199"/>
      <c r="E154" s="199"/>
      <c r="F154" s="199"/>
      <c r="G154" s="199"/>
      <c r="AR154" s="3" t="s">
        <v>3013</v>
      </c>
    </row>
    <row r="155" spans="2:54" s="198" customFormat="1" ht="15" customHeight="1">
      <c r="B155" s="1011" t="s">
        <v>3002</v>
      </c>
      <c r="C155" s="1012"/>
      <c r="D155" s="1012"/>
      <c r="E155" s="1012"/>
      <c r="F155" s="1012"/>
      <c r="G155" s="1012"/>
      <c r="H155" s="1012"/>
      <c r="I155" s="1012"/>
      <c r="J155" s="1012"/>
      <c r="K155" s="1012"/>
      <c r="L155" s="1012"/>
      <c r="M155" s="1012"/>
      <c r="N155" s="1012"/>
      <c r="O155" s="1012"/>
      <c r="P155" s="1013"/>
      <c r="Q155" s="1121"/>
      <c r="R155" s="1121"/>
      <c r="S155" s="1121"/>
      <c r="T155" s="1121"/>
      <c r="U155" s="1121"/>
      <c r="V155" s="1121"/>
      <c r="W155" s="1121"/>
      <c r="X155" s="1121"/>
      <c r="Y155" s="1121"/>
      <c r="Z155" s="1121"/>
      <c r="AA155" s="1121"/>
      <c r="AB155" s="1121"/>
      <c r="AC155" s="1121"/>
      <c r="AD155" s="1121"/>
      <c r="AE155" s="1121"/>
      <c r="AF155" s="1121"/>
      <c r="AG155" s="1121"/>
      <c r="AH155" s="1121"/>
      <c r="AI155" s="1121"/>
      <c r="AJ155" s="1012" t="s">
        <v>2318</v>
      </c>
      <c r="AK155" s="1012"/>
      <c r="AL155" s="1012"/>
      <c r="AM155" s="1012"/>
      <c r="AN155" s="1012"/>
      <c r="AO155" s="1012"/>
      <c r="AP155" s="1012"/>
      <c r="AQ155" s="1013"/>
      <c r="AV155" s="361"/>
      <c r="AW155" s="361"/>
      <c r="AX155" s="362"/>
    </row>
    <row r="156" spans="2:54" s="198" customFormat="1" ht="15" customHeight="1">
      <c r="B156" s="1014"/>
      <c r="C156" s="1015"/>
      <c r="D156" s="1015"/>
      <c r="E156" s="1015"/>
      <c r="F156" s="1015"/>
      <c r="G156" s="1015"/>
      <c r="H156" s="1015"/>
      <c r="I156" s="1015"/>
      <c r="J156" s="1015"/>
      <c r="K156" s="1015"/>
      <c r="L156" s="1015"/>
      <c r="M156" s="1015"/>
      <c r="N156" s="1015"/>
      <c r="O156" s="1015"/>
      <c r="P156" s="1016"/>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015"/>
      <c r="AK156" s="1015"/>
      <c r="AL156" s="1015"/>
      <c r="AM156" s="1015"/>
      <c r="AN156" s="1015"/>
      <c r="AO156" s="1015"/>
      <c r="AP156" s="1015"/>
      <c r="AQ156" s="1016"/>
      <c r="AV156" s="361"/>
      <c r="AW156" s="361"/>
      <c r="AX156" s="362"/>
    </row>
    <row r="157" spans="2:54" s="198" customFormat="1" ht="12" customHeight="1">
      <c r="B157" s="847"/>
      <c r="C157" s="847"/>
      <c r="D157" s="847"/>
      <c r="E157" s="847"/>
      <c r="F157" s="847"/>
      <c r="G157" s="847"/>
      <c r="H157" s="847"/>
      <c r="I157" s="847"/>
      <c r="J157" s="847"/>
      <c r="K157" s="847"/>
      <c r="L157" s="847"/>
      <c r="M157" s="847"/>
      <c r="N157" s="847"/>
      <c r="O157" s="847"/>
      <c r="P157" s="847"/>
      <c r="Q157" s="851"/>
      <c r="R157" s="851"/>
      <c r="S157" s="851"/>
      <c r="T157" s="851"/>
      <c r="U157" s="851"/>
      <c r="V157" s="851"/>
      <c r="W157" s="851"/>
      <c r="X157" s="851"/>
      <c r="Y157" s="851"/>
      <c r="Z157" s="851"/>
      <c r="AA157" s="851"/>
      <c r="AB157" s="851"/>
      <c r="AC157" s="851"/>
      <c r="AD157" s="851"/>
      <c r="AE157" s="851"/>
      <c r="AF157" s="851"/>
      <c r="AG157" s="851"/>
      <c r="AH157" s="851"/>
      <c r="AI157" s="851"/>
      <c r="AJ157" s="847"/>
      <c r="AK157" s="847"/>
      <c r="AL157" s="847"/>
      <c r="AM157" s="847"/>
      <c r="AN157" s="847"/>
      <c r="AO157" s="847"/>
      <c r="AP157" s="847"/>
      <c r="AQ157" s="847"/>
      <c r="AV157" s="361"/>
      <c r="AW157" s="361"/>
      <c r="AX157" s="362"/>
    </row>
    <row r="158" spans="2:54" s="198" customFormat="1" ht="15" customHeight="1">
      <c r="B158" s="854" t="s">
        <v>2524</v>
      </c>
      <c r="C158" s="845"/>
      <c r="D158" s="845"/>
      <c r="E158" s="845"/>
      <c r="F158" s="845"/>
      <c r="G158" s="845"/>
      <c r="H158" s="845"/>
      <c r="I158" s="845"/>
      <c r="J158" s="845"/>
      <c r="K158" s="845"/>
      <c r="L158" s="845"/>
      <c r="M158" s="845"/>
      <c r="N158" s="845"/>
      <c r="O158" s="845"/>
      <c r="P158" s="845"/>
      <c r="Q158" s="850"/>
      <c r="R158" s="850"/>
      <c r="S158" s="850"/>
      <c r="T158" s="850"/>
      <c r="U158" s="850"/>
      <c r="V158" s="850"/>
      <c r="W158" s="850"/>
      <c r="X158" s="850"/>
      <c r="Y158" s="850"/>
      <c r="Z158" s="850"/>
      <c r="AA158" s="850"/>
      <c r="AB158" s="850"/>
      <c r="AC158" s="850"/>
      <c r="AD158" s="850"/>
      <c r="AE158" s="850"/>
      <c r="AF158" s="850"/>
      <c r="AG158" s="850"/>
      <c r="AH158" s="850"/>
      <c r="AI158" s="850"/>
      <c r="AJ158" s="845"/>
      <c r="AK158" s="845"/>
      <c r="AL158" s="845"/>
      <c r="AM158" s="845"/>
      <c r="AN158" s="845"/>
      <c r="AO158" s="845"/>
      <c r="AP158" s="845"/>
      <c r="AQ158" s="845"/>
      <c r="AV158" s="361"/>
      <c r="AW158" s="361"/>
      <c r="AX158" s="362"/>
    </row>
    <row r="159" spans="2:54" s="198" customFormat="1" ht="15" customHeight="1">
      <c r="B159" s="1011" t="s">
        <v>2704</v>
      </c>
      <c r="C159" s="1012"/>
      <c r="D159" s="1012"/>
      <c r="E159" s="1012"/>
      <c r="F159" s="1012"/>
      <c r="G159" s="1012"/>
      <c r="H159" s="1012"/>
      <c r="I159" s="1012"/>
      <c r="J159" s="1012"/>
      <c r="K159" s="1012"/>
      <c r="L159" s="1012"/>
      <c r="M159" s="1012"/>
      <c r="N159" s="1012"/>
      <c r="O159" s="1012"/>
      <c r="P159" s="1013"/>
      <c r="Q159" s="1121"/>
      <c r="R159" s="1121"/>
      <c r="S159" s="1121"/>
      <c r="T159" s="1121"/>
      <c r="U159" s="1121"/>
      <c r="V159" s="1121"/>
      <c r="W159" s="1121"/>
      <c r="X159" s="1121"/>
      <c r="Y159" s="1121"/>
      <c r="Z159" s="1121"/>
      <c r="AA159" s="1121"/>
      <c r="AB159" s="1121"/>
      <c r="AC159" s="1121"/>
      <c r="AD159" s="1121"/>
      <c r="AE159" s="1121"/>
      <c r="AF159" s="1121"/>
      <c r="AG159" s="1121"/>
      <c r="AH159" s="1121"/>
      <c r="AI159" s="1121"/>
      <c r="AJ159" s="1012" t="s">
        <v>2318</v>
      </c>
      <c r="AK159" s="1012" t="s">
        <v>2721</v>
      </c>
      <c r="AL159" s="1012"/>
      <c r="AM159" s="1012"/>
      <c r="AN159" s="1012"/>
      <c r="AO159" s="1012"/>
      <c r="AP159" s="1012"/>
      <c r="AQ159" s="1013"/>
      <c r="AV159" s="361"/>
      <c r="AW159" s="361"/>
      <c r="AX159" s="362"/>
    </row>
    <row r="160" spans="2:54" s="198" customFormat="1" ht="15" customHeight="1">
      <c r="B160" s="1014"/>
      <c r="C160" s="1015"/>
      <c r="D160" s="1015"/>
      <c r="E160" s="1015"/>
      <c r="F160" s="1015"/>
      <c r="G160" s="1015"/>
      <c r="H160" s="1015"/>
      <c r="I160" s="1015"/>
      <c r="J160" s="1015"/>
      <c r="K160" s="1015"/>
      <c r="L160" s="1015"/>
      <c r="M160" s="1015"/>
      <c r="N160" s="1015"/>
      <c r="O160" s="1015"/>
      <c r="P160" s="1016"/>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015"/>
      <c r="AK160" s="1015"/>
      <c r="AL160" s="1015"/>
      <c r="AM160" s="1015"/>
      <c r="AN160" s="1015"/>
      <c r="AO160" s="1015"/>
      <c r="AP160" s="1015"/>
      <c r="AQ160" s="1016"/>
      <c r="AV160" s="361"/>
      <c r="AW160" s="361"/>
      <c r="AX160" s="362"/>
    </row>
    <row r="161" spans="2:50" s="198" customFormat="1" ht="15" customHeight="1">
      <c r="B161" s="1061" t="s">
        <v>3003</v>
      </c>
      <c r="C161" s="1012"/>
      <c r="D161" s="1012"/>
      <c r="E161" s="1012"/>
      <c r="F161" s="1012"/>
      <c r="G161" s="1012"/>
      <c r="H161" s="1012"/>
      <c r="I161" s="1012"/>
      <c r="J161" s="1012"/>
      <c r="K161" s="1012"/>
      <c r="L161" s="1012"/>
      <c r="M161" s="1012"/>
      <c r="N161" s="1012"/>
      <c r="O161" s="1012"/>
      <c r="P161" s="1013"/>
      <c r="Q161" s="1121"/>
      <c r="R161" s="1121"/>
      <c r="S161" s="1121"/>
      <c r="T161" s="1121"/>
      <c r="U161" s="1121"/>
      <c r="V161" s="1121"/>
      <c r="W161" s="1121"/>
      <c r="X161" s="1121"/>
      <c r="Y161" s="1121"/>
      <c r="Z161" s="1121"/>
      <c r="AA161" s="1121"/>
      <c r="AB161" s="1121"/>
      <c r="AC161" s="1121"/>
      <c r="AD161" s="1121"/>
      <c r="AE161" s="1121"/>
      <c r="AF161" s="1121"/>
      <c r="AG161" s="1121"/>
      <c r="AH161" s="1121"/>
      <c r="AI161" s="1121"/>
      <c r="AJ161" s="1012" t="s">
        <v>2318</v>
      </c>
      <c r="AK161" s="1012" t="s">
        <v>2722</v>
      </c>
      <c r="AL161" s="1012"/>
      <c r="AM161" s="1012"/>
      <c r="AN161" s="1012"/>
      <c r="AO161" s="1012"/>
      <c r="AP161" s="1012"/>
      <c r="AQ161" s="1013"/>
      <c r="AV161" s="361"/>
      <c r="AW161" s="361"/>
      <c r="AX161" s="362"/>
    </row>
    <row r="162" spans="2:50" s="198" customFormat="1" ht="15" customHeight="1">
      <c r="B162" s="1014"/>
      <c r="C162" s="1015"/>
      <c r="D162" s="1015"/>
      <c r="E162" s="1015"/>
      <c r="F162" s="1015"/>
      <c r="G162" s="1015"/>
      <c r="H162" s="1015"/>
      <c r="I162" s="1015"/>
      <c r="J162" s="1015"/>
      <c r="K162" s="1015"/>
      <c r="L162" s="1015"/>
      <c r="M162" s="1015"/>
      <c r="N162" s="1015"/>
      <c r="O162" s="1015"/>
      <c r="P162" s="1016"/>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015"/>
      <c r="AK162" s="1015"/>
      <c r="AL162" s="1015"/>
      <c r="AM162" s="1015"/>
      <c r="AN162" s="1015"/>
      <c r="AO162" s="1015"/>
      <c r="AP162" s="1015"/>
      <c r="AQ162" s="1016"/>
      <c r="AV162" s="361"/>
      <c r="AW162" s="361"/>
      <c r="AX162" s="362"/>
    </row>
    <row r="163" spans="2:50" s="198" customFormat="1" ht="15" customHeight="1">
      <c r="B163" s="1011" t="s">
        <v>2705</v>
      </c>
      <c r="C163" s="1012"/>
      <c r="D163" s="1012"/>
      <c r="E163" s="1012"/>
      <c r="F163" s="1012"/>
      <c r="G163" s="1012"/>
      <c r="H163" s="1012"/>
      <c r="I163" s="1012"/>
      <c r="J163" s="1012"/>
      <c r="K163" s="1012"/>
      <c r="L163" s="1012"/>
      <c r="M163" s="1012"/>
      <c r="N163" s="1012"/>
      <c r="O163" s="1012"/>
      <c r="P163" s="1013"/>
      <c r="Q163" s="1108">
        <f>Q159-Q161</f>
        <v>0</v>
      </c>
      <c r="R163" s="1108"/>
      <c r="S163" s="1108"/>
      <c r="T163" s="1108"/>
      <c r="U163" s="1108"/>
      <c r="V163" s="1108"/>
      <c r="W163" s="1108"/>
      <c r="X163" s="1108"/>
      <c r="Y163" s="1108"/>
      <c r="Z163" s="1108"/>
      <c r="AA163" s="1108"/>
      <c r="AB163" s="1108"/>
      <c r="AC163" s="1108"/>
      <c r="AD163" s="1108"/>
      <c r="AE163" s="1108"/>
      <c r="AF163" s="1108"/>
      <c r="AG163" s="1108"/>
      <c r="AH163" s="1108"/>
      <c r="AI163" s="1108"/>
      <c r="AJ163" s="1012" t="s">
        <v>2318</v>
      </c>
      <c r="AK163" s="1012" t="s">
        <v>2723</v>
      </c>
      <c r="AL163" s="1012"/>
      <c r="AM163" s="1012"/>
      <c r="AN163" s="1012"/>
      <c r="AO163" s="1012"/>
      <c r="AP163" s="1012"/>
      <c r="AQ163" s="1013"/>
      <c r="AV163" s="361"/>
      <c r="AW163" s="361"/>
      <c r="AX163" s="362"/>
    </row>
    <row r="164" spans="2:50" s="198" customFormat="1" ht="15" customHeight="1">
      <c r="B164" s="1014"/>
      <c r="C164" s="1015"/>
      <c r="D164" s="1015"/>
      <c r="E164" s="1015"/>
      <c r="F164" s="1015"/>
      <c r="G164" s="1015"/>
      <c r="H164" s="1015"/>
      <c r="I164" s="1015"/>
      <c r="J164" s="1015"/>
      <c r="K164" s="1015"/>
      <c r="L164" s="1015"/>
      <c r="M164" s="1015"/>
      <c r="N164" s="1015"/>
      <c r="O164" s="1015"/>
      <c r="P164" s="1016"/>
      <c r="Q164" s="1109"/>
      <c r="R164" s="1109"/>
      <c r="S164" s="1109"/>
      <c r="T164" s="1109"/>
      <c r="U164" s="1109"/>
      <c r="V164" s="1109"/>
      <c r="W164" s="1109"/>
      <c r="X164" s="1109"/>
      <c r="Y164" s="1109"/>
      <c r="Z164" s="1109"/>
      <c r="AA164" s="1109"/>
      <c r="AB164" s="1109"/>
      <c r="AC164" s="1109"/>
      <c r="AD164" s="1109"/>
      <c r="AE164" s="1109"/>
      <c r="AF164" s="1109"/>
      <c r="AG164" s="1109"/>
      <c r="AH164" s="1109"/>
      <c r="AI164" s="1109"/>
      <c r="AJ164" s="1015"/>
      <c r="AK164" s="1015"/>
      <c r="AL164" s="1015"/>
      <c r="AM164" s="1015"/>
      <c r="AN164" s="1015"/>
      <c r="AO164" s="1015"/>
      <c r="AP164" s="1015"/>
      <c r="AQ164" s="1016"/>
      <c r="AV164" s="361"/>
      <c r="AW164" s="361"/>
      <c r="AX164" s="362"/>
    </row>
    <row r="165" spans="2:50" s="198" customFormat="1" ht="15" customHeight="1">
      <c r="B165" s="1011" t="s">
        <v>2706</v>
      </c>
      <c r="C165" s="1012"/>
      <c r="D165" s="1012"/>
      <c r="E165" s="1012"/>
      <c r="F165" s="1012"/>
      <c r="G165" s="1012"/>
      <c r="H165" s="1012"/>
      <c r="I165" s="1012"/>
      <c r="J165" s="1012"/>
      <c r="K165" s="1012"/>
      <c r="L165" s="1012"/>
      <c r="M165" s="1012"/>
      <c r="N165" s="1012"/>
      <c r="O165" s="1012"/>
      <c r="P165" s="1013"/>
      <c r="Q165" s="1153">
        <v>0.75</v>
      </c>
      <c r="R165" s="1153"/>
      <c r="S165" s="1153"/>
      <c r="T165" s="1153"/>
      <c r="U165" s="1153"/>
      <c r="V165" s="1153"/>
      <c r="W165" s="1153"/>
      <c r="X165" s="1153"/>
      <c r="Y165" s="1153"/>
      <c r="Z165" s="1153"/>
      <c r="AA165" s="1153"/>
      <c r="AB165" s="1153"/>
      <c r="AC165" s="1153"/>
      <c r="AD165" s="1153"/>
      <c r="AE165" s="1153"/>
      <c r="AF165" s="1153"/>
      <c r="AG165" s="1153"/>
      <c r="AH165" s="1153"/>
      <c r="AI165" s="1153"/>
      <c r="AJ165" s="174"/>
      <c r="AK165" s="1012" t="s">
        <v>2724</v>
      </c>
      <c r="AL165" s="1012"/>
      <c r="AM165" s="1012"/>
      <c r="AN165" s="1012"/>
      <c r="AO165" s="1012"/>
      <c r="AP165" s="1012"/>
      <c r="AQ165" s="1013"/>
      <c r="AV165" s="361"/>
      <c r="AW165" s="361"/>
      <c r="AX165" s="362"/>
    </row>
    <row r="166" spans="2:50" s="198" customFormat="1" ht="15" customHeight="1">
      <c r="B166" s="1014"/>
      <c r="C166" s="1015"/>
      <c r="D166" s="1015"/>
      <c r="E166" s="1015"/>
      <c r="F166" s="1015"/>
      <c r="G166" s="1015"/>
      <c r="H166" s="1015"/>
      <c r="I166" s="1015"/>
      <c r="J166" s="1015"/>
      <c r="K166" s="1015"/>
      <c r="L166" s="1015"/>
      <c r="M166" s="1015"/>
      <c r="N166" s="1015"/>
      <c r="O166" s="1015"/>
      <c r="P166" s="1016"/>
      <c r="Q166" s="1154"/>
      <c r="R166" s="1154"/>
      <c r="S166" s="1154"/>
      <c r="T166" s="1154"/>
      <c r="U166" s="1154"/>
      <c r="V166" s="1154"/>
      <c r="W166" s="1154"/>
      <c r="X166" s="1154"/>
      <c r="Y166" s="1154"/>
      <c r="Z166" s="1154"/>
      <c r="AA166" s="1154"/>
      <c r="AB166" s="1154"/>
      <c r="AC166" s="1154"/>
      <c r="AD166" s="1154"/>
      <c r="AE166" s="1154"/>
      <c r="AF166" s="1154"/>
      <c r="AG166" s="1154"/>
      <c r="AH166" s="1154"/>
      <c r="AI166" s="1154"/>
      <c r="AJ166" s="536"/>
      <c r="AK166" s="1015"/>
      <c r="AL166" s="1015"/>
      <c r="AM166" s="1015"/>
      <c r="AN166" s="1015"/>
      <c r="AO166" s="1015"/>
      <c r="AP166" s="1015"/>
      <c r="AQ166" s="1016"/>
      <c r="AV166" s="361"/>
      <c r="AW166" s="361"/>
      <c r="AX166" s="362"/>
    </row>
    <row r="167" spans="2:50" s="198" customFormat="1" ht="15" customHeight="1">
      <c r="B167" s="1011" t="s">
        <v>2707</v>
      </c>
      <c r="C167" s="1012"/>
      <c r="D167" s="1012"/>
      <c r="E167" s="1012"/>
      <c r="F167" s="1012"/>
      <c r="G167" s="1012"/>
      <c r="H167" s="1012"/>
      <c r="I167" s="1012"/>
      <c r="J167" s="1012"/>
      <c r="K167" s="1012"/>
      <c r="L167" s="1012"/>
      <c r="M167" s="1012"/>
      <c r="N167" s="1012"/>
      <c r="O167" s="1012"/>
      <c r="P167" s="1013"/>
      <c r="Q167" s="1108">
        <f>ROUNDDOWN(Q163*Q165,0)</f>
        <v>0</v>
      </c>
      <c r="R167" s="1108"/>
      <c r="S167" s="1108"/>
      <c r="T167" s="1108"/>
      <c r="U167" s="1108"/>
      <c r="V167" s="1108"/>
      <c r="W167" s="1108"/>
      <c r="X167" s="1108"/>
      <c r="Y167" s="1108"/>
      <c r="Z167" s="1108"/>
      <c r="AA167" s="1108"/>
      <c r="AB167" s="1108"/>
      <c r="AC167" s="1108"/>
      <c r="AD167" s="1108"/>
      <c r="AE167" s="1108"/>
      <c r="AF167" s="1108"/>
      <c r="AG167" s="1108"/>
      <c r="AH167" s="1108"/>
      <c r="AI167" s="1108"/>
      <c r="AJ167" s="1012" t="s">
        <v>2318</v>
      </c>
      <c r="AK167" s="1012" t="s">
        <v>2725</v>
      </c>
      <c r="AL167" s="1012"/>
      <c r="AM167" s="1012"/>
      <c r="AN167" s="1012"/>
      <c r="AO167" s="1012"/>
      <c r="AP167" s="1012"/>
      <c r="AQ167" s="1013"/>
      <c r="AV167" s="361"/>
      <c r="AW167" s="361"/>
      <c r="AX167" s="362"/>
    </row>
    <row r="168" spans="2:50" s="198" customFormat="1" ht="15" customHeight="1">
      <c r="B168" s="1014"/>
      <c r="C168" s="1015"/>
      <c r="D168" s="1015"/>
      <c r="E168" s="1015"/>
      <c r="F168" s="1015"/>
      <c r="G168" s="1015"/>
      <c r="H168" s="1015"/>
      <c r="I168" s="1015"/>
      <c r="J168" s="1015"/>
      <c r="K168" s="1015"/>
      <c r="L168" s="1015"/>
      <c r="M168" s="1015"/>
      <c r="N168" s="1015"/>
      <c r="O168" s="1015"/>
      <c r="P168" s="1016"/>
      <c r="Q168" s="1109"/>
      <c r="R168" s="1109"/>
      <c r="S168" s="1109"/>
      <c r="T168" s="1109"/>
      <c r="U168" s="1109"/>
      <c r="V168" s="1109"/>
      <c r="W168" s="1109"/>
      <c r="X168" s="1109"/>
      <c r="Y168" s="1109"/>
      <c r="Z168" s="1109"/>
      <c r="AA168" s="1109"/>
      <c r="AB168" s="1109"/>
      <c r="AC168" s="1109"/>
      <c r="AD168" s="1109"/>
      <c r="AE168" s="1109"/>
      <c r="AF168" s="1109"/>
      <c r="AG168" s="1109"/>
      <c r="AH168" s="1109"/>
      <c r="AI168" s="1109"/>
      <c r="AJ168" s="1015"/>
      <c r="AK168" s="1015"/>
      <c r="AL168" s="1015"/>
      <c r="AM168" s="1015"/>
      <c r="AN168" s="1015"/>
      <c r="AO168" s="1015"/>
      <c r="AP168" s="1015"/>
      <c r="AQ168" s="1016"/>
      <c r="AV168" s="361"/>
      <c r="AW168" s="361"/>
      <c r="AX168" s="362"/>
    </row>
    <row r="169" spans="2:50" s="198" customFormat="1" ht="15" customHeight="1">
      <c r="B169" s="1011" t="s">
        <v>2708</v>
      </c>
      <c r="C169" s="1012"/>
      <c r="D169" s="1012"/>
      <c r="E169" s="1012"/>
      <c r="F169" s="1012"/>
      <c r="G169" s="1012"/>
      <c r="H169" s="1012"/>
      <c r="I169" s="1012"/>
      <c r="J169" s="1012"/>
      <c r="K169" s="1012"/>
      <c r="L169" s="1012"/>
      <c r="M169" s="1012"/>
      <c r="N169" s="1012"/>
      <c r="O169" s="1012"/>
      <c r="P169" s="1013"/>
      <c r="Q169" s="1067">
        <f>Q121</f>
        <v>0</v>
      </c>
      <c r="R169" s="1110"/>
      <c r="S169" s="1110"/>
      <c r="T169" s="1110"/>
      <c r="U169" s="1110"/>
      <c r="V169" s="1110"/>
      <c r="W169" s="1110"/>
      <c r="X169" s="1110"/>
      <c r="Y169" s="1110"/>
      <c r="Z169" s="1110"/>
      <c r="AA169" s="1110"/>
      <c r="AB169" s="1110"/>
      <c r="AC169" s="1110"/>
      <c r="AD169" s="1110"/>
      <c r="AE169" s="1110"/>
      <c r="AF169" s="1110"/>
      <c r="AG169" s="1110"/>
      <c r="AH169" s="1110"/>
      <c r="AI169" s="1110"/>
      <c r="AJ169" s="1114" t="s">
        <v>2699</v>
      </c>
      <c r="AK169" s="1114"/>
      <c r="AL169" s="1012" t="s">
        <v>2726</v>
      </c>
      <c r="AM169" s="1012"/>
      <c r="AN169" s="1012"/>
      <c r="AO169" s="1012"/>
      <c r="AP169" s="1012"/>
      <c r="AQ169" s="1013"/>
      <c r="AV169" s="361"/>
      <c r="AW169" s="361"/>
      <c r="AX169" s="362"/>
    </row>
    <row r="170" spans="2:50" s="198" customFormat="1" ht="15" customHeight="1">
      <c r="B170" s="1014"/>
      <c r="C170" s="1015"/>
      <c r="D170" s="1015"/>
      <c r="E170" s="1015"/>
      <c r="F170" s="1015"/>
      <c r="G170" s="1015"/>
      <c r="H170" s="1015"/>
      <c r="I170" s="1015"/>
      <c r="J170" s="1015"/>
      <c r="K170" s="1015"/>
      <c r="L170" s="1015"/>
      <c r="M170" s="1015"/>
      <c r="N170" s="1015"/>
      <c r="O170" s="1015"/>
      <c r="P170" s="1016"/>
      <c r="Q170" s="1111"/>
      <c r="R170" s="1111"/>
      <c r="S170" s="1111"/>
      <c r="T170" s="1111"/>
      <c r="U170" s="1111"/>
      <c r="V170" s="1111"/>
      <c r="W170" s="1111"/>
      <c r="X170" s="1111"/>
      <c r="Y170" s="1111"/>
      <c r="Z170" s="1111"/>
      <c r="AA170" s="1111"/>
      <c r="AB170" s="1111"/>
      <c r="AC170" s="1111"/>
      <c r="AD170" s="1111"/>
      <c r="AE170" s="1111"/>
      <c r="AF170" s="1111"/>
      <c r="AG170" s="1111"/>
      <c r="AH170" s="1111"/>
      <c r="AI170" s="1111"/>
      <c r="AJ170" s="1115"/>
      <c r="AK170" s="1115"/>
      <c r="AL170" s="1015"/>
      <c r="AM170" s="1015"/>
      <c r="AN170" s="1015"/>
      <c r="AO170" s="1015"/>
      <c r="AP170" s="1015"/>
      <c r="AQ170" s="1016"/>
      <c r="AV170" s="361"/>
      <c r="AW170" s="361"/>
      <c r="AX170" s="362"/>
    </row>
    <row r="171" spans="2:50" s="198" customFormat="1" ht="15" customHeight="1">
      <c r="B171" s="1011" t="s">
        <v>2709</v>
      </c>
      <c r="C171" s="1012"/>
      <c r="D171" s="1012"/>
      <c r="E171" s="1012"/>
      <c r="F171" s="1012"/>
      <c r="G171" s="1012"/>
      <c r="H171" s="1012"/>
      <c r="I171" s="1012"/>
      <c r="J171" s="1012"/>
      <c r="K171" s="1012"/>
      <c r="L171" s="1012"/>
      <c r="M171" s="1012"/>
      <c r="N171" s="1012"/>
      <c r="O171" s="1012"/>
      <c r="P171" s="1013"/>
      <c r="Q171" s="1108">
        <f>IFERROR(ROUNDDOWN(Q163/Q159*300000,0),0)</f>
        <v>0</v>
      </c>
      <c r="R171" s="1108"/>
      <c r="S171" s="1108"/>
      <c r="T171" s="1108"/>
      <c r="U171" s="1108"/>
      <c r="V171" s="1108"/>
      <c r="W171" s="1108"/>
      <c r="X171" s="1108"/>
      <c r="Y171" s="1108"/>
      <c r="Z171" s="1108"/>
      <c r="AA171" s="1108"/>
      <c r="AB171" s="1108"/>
      <c r="AC171" s="1108"/>
      <c r="AD171" s="1108"/>
      <c r="AE171" s="1108"/>
      <c r="AF171" s="1108"/>
      <c r="AG171" s="1108"/>
      <c r="AH171" s="1108"/>
      <c r="AI171" s="1108"/>
      <c r="AJ171" s="1129" t="s">
        <v>2713</v>
      </c>
      <c r="AK171" s="1129"/>
      <c r="AL171" s="1129"/>
      <c r="AM171" s="1131" t="s">
        <v>2873</v>
      </c>
      <c r="AN171" s="1131"/>
      <c r="AO171" s="1131"/>
      <c r="AP171" s="1131"/>
      <c r="AQ171" s="1132"/>
      <c r="AV171" s="361"/>
      <c r="AW171" s="361"/>
      <c r="AX171" s="362"/>
    </row>
    <row r="172" spans="2:50" s="198" customFormat="1" ht="15" customHeight="1">
      <c r="B172" s="1014"/>
      <c r="C172" s="1015"/>
      <c r="D172" s="1015"/>
      <c r="E172" s="1015"/>
      <c r="F172" s="1015"/>
      <c r="G172" s="1015"/>
      <c r="H172" s="1015"/>
      <c r="I172" s="1015"/>
      <c r="J172" s="1015"/>
      <c r="K172" s="1015"/>
      <c r="L172" s="1015"/>
      <c r="M172" s="1015"/>
      <c r="N172" s="1015"/>
      <c r="O172" s="1015"/>
      <c r="P172" s="1016"/>
      <c r="Q172" s="1109"/>
      <c r="R172" s="1109"/>
      <c r="S172" s="1109"/>
      <c r="T172" s="1109"/>
      <c r="U172" s="1109"/>
      <c r="V172" s="1109"/>
      <c r="W172" s="1109"/>
      <c r="X172" s="1109"/>
      <c r="Y172" s="1109"/>
      <c r="Z172" s="1109"/>
      <c r="AA172" s="1109"/>
      <c r="AB172" s="1109"/>
      <c r="AC172" s="1109"/>
      <c r="AD172" s="1109"/>
      <c r="AE172" s="1109"/>
      <c r="AF172" s="1109"/>
      <c r="AG172" s="1109"/>
      <c r="AH172" s="1109"/>
      <c r="AI172" s="1109"/>
      <c r="AJ172" s="1130"/>
      <c r="AK172" s="1130"/>
      <c r="AL172" s="1130"/>
      <c r="AM172" s="1133"/>
      <c r="AN172" s="1133"/>
      <c r="AO172" s="1133"/>
      <c r="AP172" s="1133"/>
      <c r="AQ172" s="1134"/>
      <c r="AV172" s="361"/>
      <c r="AW172" s="361"/>
      <c r="AX172" s="362"/>
    </row>
    <row r="173" spans="2:50" s="198" customFormat="1" ht="15" customHeight="1">
      <c r="B173" s="1011" t="s">
        <v>2710</v>
      </c>
      <c r="C173" s="1012"/>
      <c r="D173" s="1012"/>
      <c r="E173" s="1012"/>
      <c r="F173" s="1012"/>
      <c r="G173" s="1012"/>
      <c r="H173" s="1012"/>
      <c r="I173" s="1012"/>
      <c r="J173" s="1012"/>
      <c r="K173" s="1012"/>
      <c r="L173" s="1012"/>
      <c r="M173" s="1012"/>
      <c r="N173" s="1012"/>
      <c r="O173" s="1012"/>
      <c r="P173" s="1013"/>
      <c r="Q173" s="1108">
        <f>ROUNDDOWN(Q169*Q171,0)</f>
        <v>0</v>
      </c>
      <c r="R173" s="1108"/>
      <c r="S173" s="1108"/>
      <c r="T173" s="1108"/>
      <c r="U173" s="1108"/>
      <c r="V173" s="1108"/>
      <c r="W173" s="1108"/>
      <c r="X173" s="1108"/>
      <c r="Y173" s="1108"/>
      <c r="Z173" s="1108"/>
      <c r="AA173" s="1108"/>
      <c r="AB173" s="1108"/>
      <c r="AC173" s="1108"/>
      <c r="AD173" s="1108"/>
      <c r="AE173" s="1108"/>
      <c r="AF173" s="1108"/>
      <c r="AG173" s="1108"/>
      <c r="AH173" s="1108"/>
      <c r="AI173" s="1108"/>
      <c r="AJ173" s="1012" t="s">
        <v>2318</v>
      </c>
      <c r="AK173" s="1012" t="s">
        <v>2727</v>
      </c>
      <c r="AL173" s="1012"/>
      <c r="AM173" s="1012"/>
      <c r="AN173" s="1012"/>
      <c r="AO173" s="1012"/>
      <c r="AP173" s="1012"/>
      <c r="AQ173" s="1013"/>
      <c r="AV173" s="361"/>
      <c r="AW173" s="361"/>
      <c r="AX173" s="362"/>
    </row>
    <row r="174" spans="2:50" s="198" customFormat="1" ht="15" customHeight="1">
      <c r="B174" s="1014"/>
      <c r="C174" s="1015"/>
      <c r="D174" s="1015"/>
      <c r="E174" s="1015"/>
      <c r="F174" s="1015"/>
      <c r="G174" s="1015"/>
      <c r="H174" s="1015"/>
      <c r="I174" s="1015"/>
      <c r="J174" s="1015"/>
      <c r="K174" s="1015"/>
      <c r="L174" s="1015"/>
      <c r="M174" s="1015"/>
      <c r="N174" s="1015"/>
      <c r="O174" s="1015"/>
      <c r="P174" s="1016"/>
      <c r="Q174" s="1109"/>
      <c r="R174" s="1109"/>
      <c r="S174" s="1109"/>
      <c r="T174" s="1109"/>
      <c r="U174" s="1109"/>
      <c r="V174" s="1109"/>
      <c r="W174" s="1109"/>
      <c r="X174" s="1109"/>
      <c r="Y174" s="1109"/>
      <c r="Z174" s="1109"/>
      <c r="AA174" s="1109"/>
      <c r="AB174" s="1109"/>
      <c r="AC174" s="1109"/>
      <c r="AD174" s="1109"/>
      <c r="AE174" s="1109"/>
      <c r="AF174" s="1109"/>
      <c r="AG174" s="1109"/>
      <c r="AH174" s="1109"/>
      <c r="AI174" s="1109"/>
      <c r="AJ174" s="1015"/>
      <c r="AK174" s="1015"/>
      <c r="AL174" s="1015"/>
      <c r="AM174" s="1015"/>
      <c r="AN174" s="1015"/>
      <c r="AO174" s="1015"/>
      <c r="AP174" s="1015"/>
      <c r="AQ174" s="1016"/>
      <c r="AV174" s="361"/>
      <c r="AW174" s="361"/>
      <c r="AX174" s="362"/>
    </row>
    <row r="175" spans="2:50" s="198" customFormat="1" ht="15" customHeight="1">
      <c r="B175" s="1011" t="s">
        <v>2711</v>
      </c>
      <c r="C175" s="1012"/>
      <c r="D175" s="1012"/>
      <c r="E175" s="1012"/>
      <c r="F175" s="1012"/>
      <c r="G175" s="1012"/>
      <c r="H175" s="1012"/>
      <c r="I175" s="1012"/>
      <c r="J175" s="1012"/>
      <c r="K175" s="1012"/>
      <c r="L175" s="1012"/>
      <c r="M175" s="1012"/>
      <c r="N175" s="1012"/>
      <c r="O175" s="1012"/>
      <c r="P175" s="1013"/>
      <c r="Q175" s="1108">
        <f>MIN(Q167,Q173)</f>
        <v>0</v>
      </c>
      <c r="R175" s="1108"/>
      <c r="S175" s="1108"/>
      <c r="T175" s="1108"/>
      <c r="U175" s="1108"/>
      <c r="V175" s="1108"/>
      <c r="W175" s="1108"/>
      <c r="X175" s="1108"/>
      <c r="Y175" s="1108"/>
      <c r="Z175" s="1108"/>
      <c r="AA175" s="1108"/>
      <c r="AB175" s="1108"/>
      <c r="AC175" s="1108"/>
      <c r="AD175" s="1108"/>
      <c r="AE175" s="1108"/>
      <c r="AF175" s="1108"/>
      <c r="AG175" s="1108"/>
      <c r="AH175" s="1108"/>
      <c r="AI175" s="1108"/>
      <c r="AJ175" s="1012" t="s">
        <v>2318</v>
      </c>
      <c r="AK175" s="1233" t="s">
        <v>2720</v>
      </c>
      <c r="AL175" s="1234"/>
      <c r="AM175" s="1234"/>
      <c r="AN175" s="1234"/>
      <c r="AO175" s="1234"/>
      <c r="AP175" s="1234"/>
      <c r="AQ175" s="1235"/>
      <c r="AV175" s="361"/>
      <c r="AW175" s="361"/>
      <c r="AX175" s="362"/>
    </row>
    <row r="176" spans="2:50" s="198" customFormat="1" ht="15" customHeight="1">
      <c r="B176" s="1014"/>
      <c r="C176" s="1015"/>
      <c r="D176" s="1015"/>
      <c r="E176" s="1015"/>
      <c r="F176" s="1015"/>
      <c r="G176" s="1015"/>
      <c r="H176" s="1015"/>
      <c r="I176" s="1015"/>
      <c r="J176" s="1015"/>
      <c r="K176" s="1015"/>
      <c r="L176" s="1015"/>
      <c r="M176" s="1015"/>
      <c r="N176" s="1015"/>
      <c r="O176" s="1015"/>
      <c r="P176" s="1016"/>
      <c r="Q176" s="1109"/>
      <c r="R176" s="1109"/>
      <c r="S176" s="1109"/>
      <c r="T176" s="1109"/>
      <c r="U176" s="1109"/>
      <c r="V176" s="1109"/>
      <c r="W176" s="1109"/>
      <c r="X176" s="1109"/>
      <c r="Y176" s="1109"/>
      <c r="Z176" s="1109"/>
      <c r="AA176" s="1109"/>
      <c r="AB176" s="1109"/>
      <c r="AC176" s="1109"/>
      <c r="AD176" s="1109"/>
      <c r="AE176" s="1109"/>
      <c r="AF176" s="1109"/>
      <c r="AG176" s="1109"/>
      <c r="AH176" s="1109"/>
      <c r="AI176" s="1109"/>
      <c r="AJ176" s="1015"/>
      <c r="AK176" s="1236"/>
      <c r="AL176" s="1236"/>
      <c r="AM176" s="1236"/>
      <c r="AN176" s="1236"/>
      <c r="AO176" s="1236"/>
      <c r="AP176" s="1236"/>
      <c r="AQ176" s="1237"/>
      <c r="AV176" s="361"/>
      <c r="AW176" s="361"/>
      <c r="AX176" s="362"/>
    </row>
    <row r="177" spans="2:50" s="198" customFormat="1" ht="15" customHeight="1">
      <c r="B177" s="124"/>
      <c r="C177" s="124"/>
      <c r="D177" s="124"/>
      <c r="E177" s="124"/>
      <c r="F177" s="124"/>
      <c r="G177" s="124"/>
      <c r="H177" s="124"/>
      <c r="I177" s="124"/>
      <c r="J177" s="124"/>
      <c r="K177" s="124"/>
      <c r="L177" s="124"/>
      <c r="M177" s="124"/>
      <c r="N177" s="124"/>
      <c r="O177" s="124"/>
      <c r="P177" s="124"/>
      <c r="Q177" s="503"/>
      <c r="R177" s="503"/>
      <c r="S177" s="503"/>
      <c r="T177" s="503"/>
      <c r="U177" s="503"/>
      <c r="V177" s="503"/>
      <c r="W177" s="503"/>
      <c r="X177" s="503"/>
      <c r="Y177" s="503"/>
      <c r="Z177" s="503"/>
      <c r="AA177" s="503"/>
      <c r="AB177" s="503"/>
      <c r="AC177" s="503"/>
      <c r="AD177" s="503"/>
      <c r="AE177" s="503"/>
      <c r="AF177" s="503"/>
      <c r="AG177" s="503"/>
      <c r="AH177" s="503"/>
      <c r="AI177" s="503"/>
      <c r="AJ177" s="124"/>
      <c r="AK177" s="848"/>
      <c r="AL177" s="848"/>
      <c r="AM177" s="848"/>
      <c r="AN177" s="848"/>
      <c r="AO177" s="848"/>
      <c r="AP177" s="848"/>
      <c r="AQ177" s="848"/>
      <c r="AV177" s="361"/>
      <c r="AW177" s="361"/>
      <c r="AX177" s="362"/>
    </row>
    <row r="178" spans="2:50" s="198" customFormat="1" ht="15" customHeight="1">
      <c r="B178" s="199" t="s">
        <v>2714</v>
      </c>
      <c r="D178" s="199"/>
      <c r="E178" s="199"/>
      <c r="F178" s="199"/>
      <c r="G178" s="199"/>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V178" s="361"/>
      <c r="AW178" s="361"/>
      <c r="AX178" s="362"/>
    </row>
    <row r="179" spans="2:50" s="198" customFormat="1" ht="15" customHeight="1">
      <c r="B179" s="1011" t="s">
        <v>2704</v>
      </c>
      <c r="C179" s="1012"/>
      <c r="D179" s="1012"/>
      <c r="E179" s="1012"/>
      <c r="F179" s="1012"/>
      <c r="G179" s="1012"/>
      <c r="H179" s="1012"/>
      <c r="I179" s="1012"/>
      <c r="J179" s="1012"/>
      <c r="K179" s="1012"/>
      <c r="L179" s="1012"/>
      <c r="M179" s="1012"/>
      <c r="N179" s="1012"/>
      <c r="O179" s="1012"/>
      <c r="P179" s="1013"/>
      <c r="Q179" s="1121"/>
      <c r="R179" s="1121"/>
      <c r="S179" s="1121"/>
      <c r="T179" s="1121"/>
      <c r="U179" s="1121"/>
      <c r="V179" s="1121"/>
      <c r="W179" s="1121"/>
      <c r="X179" s="1121"/>
      <c r="Y179" s="1121"/>
      <c r="Z179" s="1121"/>
      <c r="AA179" s="1121"/>
      <c r="AB179" s="1121"/>
      <c r="AC179" s="1121"/>
      <c r="AD179" s="1121"/>
      <c r="AE179" s="1121"/>
      <c r="AF179" s="1121"/>
      <c r="AG179" s="1121"/>
      <c r="AH179" s="1121"/>
      <c r="AI179" s="1121"/>
      <c r="AJ179" s="1012" t="s">
        <v>2318</v>
      </c>
      <c r="AK179" s="1012" t="s">
        <v>2721</v>
      </c>
      <c r="AL179" s="1012"/>
      <c r="AM179" s="1012"/>
      <c r="AN179" s="1012"/>
      <c r="AO179" s="1012"/>
      <c r="AP179" s="1012"/>
      <c r="AQ179" s="1013"/>
      <c r="AV179" s="361"/>
      <c r="AW179" s="361"/>
      <c r="AX179" s="362"/>
    </row>
    <row r="180" spans="2:50" s="198" customFormat="1" ht="15" customHeight="1">
      <c r="B180" s="1014"/>
      <c r="C180" s="1015"/>
      <c r="D180" s="1015"/>
      <c r="E180" s="1015"/>
      <c r="F180" s="1015"/>
      <c r="G180" s="1015"/>
      <c r="H180" s="1015"/>
      <c r="I180" s="1015"/>
      <c r="J180" s="1015"/>
      <c r="K180" s="1015"/>
      <c r="L180" s="1015"/>
      <c r="M180" s="1015"/>
      <c r="N180" s="1015"/>
      <c r="O180" s="1015"/>
      <c r="P180" s="1016"/>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015"/>
      <c r="AK180" s="1015"/>
      <c r="AL180" s="1015"/>
      <c r="AM180" s="1015"/>
      <c r="AN180" s="1015"/>
      <c r="AO180" s="1015"/>
      <c r="AP180" s="1015"/>
      <c r="AQ180" s="1016"/>
      <c r="AV180" s="361"/>
      <c r="AW180" s="361"/>
      <c r="AX180" s="362"/>
    </row>
    <row r="181" spans="2:50" s="198" customFormat="1" ht="15" customHeight="1">
      <c r="B181" s="1061" t="s">
        <v>3003</v>
      </c>
      <c r="C181" s="1012"/>
      <c r="D181" s="1012"/>
      <c r="E181" s="1012"/>
      <c r="F181" s="1012"/>
      <c r="G181" s="1012"/>
      <c r="H181" s="1012"/>
      <c r="I181" s="1012"/>
      <c r="J181" s="1012"/>
      <c r="K181" s="1012"/>
      <c r="L181" s="1012"/>
      <c r="M181" s="1012"/>
      <c r="N181" s="1012"/>
      <c r="O181" s="1012"/>
      <c r="P181" s="1013"/>
      <c r="Q181" s="1121"/>
      <c r="R181" s="1121"/>
      <c r="S181" s="1121"/>
      <c r="T181" s="1121"/>
      <c r="U181" s="1121"/>
      <c r="V181" s="1121"/>
      <c r="W181" s="1121"/>
      <c r="X181" s="1121"/>
      <c r="Y181" s="1121"/>
      <c r="Z181" s="1121"/>
      <c r="AA181" s="1121"/>
      <c r="AB181" s="1121"/>
      <c r="AC181" s="1121"/>
      <c r="AD181" s="1121"/>
      <c r="AE181" s="1121"/>
      <c r="AF181" s="1121"/>
      <c r="AG181" s="1121"/>
      <c r="AH181" s="1121"/>
      <c r="AI181" s="1121"/>
      <c r="AJ181" s="1012" t="s">
        <v>2318</v>
      </c>
      <c r="AK181" s="1012" t="s">
        <v>2722</v>
      </c>
      <c r="AL181" s="1012"/>
      <c r="AM181" s="1012"/>
      <c r="AN181" s="1012"/>
      <c r="AO181" s="1012"/>
      <c r="AP181" s="1012"/>
      <c r="AQ181" s="1013"/>
      <c r="AV181" s="361"/>
      <c r="AW181" s="361"/>
      <c r="AX181" s="362"/>
    </row>
    <row r="182" spans="2:50" s="198" customFormat="1" ht="15" customHeight="1">
      <c r="B182" s="1014"/>
      <c r="C182" s="1015"/>
      <c r="D182" s="1015"/>
      <c r="E182" s="1015"/>
      <c r="F182" s="1015"/>
      <c r="G182" s="1015"/>
      <c r="H182" s="1015"/>
      <c r="I182" s="1015"/>
      <c r="J182" s="1015"/>
      <c r="K182" s="1015"/>
      <c r="L182" s="1015"/>
      <c r="M182" s="1015"/>
      <c r="N182" s="1015"/>
      <c r="O182" s="1015"/>
      <c r="P182" s="1016"/>
      <c r="Q182" s="1122"/>
      <c r="R182" s="1122"/>
      <c r="S182" s="1122"/>
      <c r="T182" s="1122"/>
      <c r="U182" s="1122"/>
      <c r="V182" s="1122"/>
      <c r="W182" s="1122"/>
      <c r="X182" s="1122"/>
      <c r="Y182" s="1122"/>
      <c r="Z182" s="1122"/>
      <c r="AA182" s="1122"/>
      <c r="AB182" s="1122"/>
      <c r="AC182" s="1122"/>
      <c r="AD182" s="1122"/>
      <c r="AE182" s="1122"/>
      <c r="AF182" s="1122"/>
      <c r="AG182" s="1122"/>
      <c r="AH182" s="1122"/>
      <c r="AI182" s="1122"/>
      <c r="AJ182" s="1015"/>
      <c r="AK182" s="1015"/>
      <c r="AL182" s="1015"/>
      <c r="AM182" s="1015"/>
      <c r="AN182" s="1015"/>
      <c r="AO182" s="1015"/>
      <c r="AP182" s="1015"/>
      <c r="AQ182" s="1016"/>
      <c r="AV182" s="361"/>
      <c r="AW182" s="361"/>
      <c r="AX182" s="362"/>
    </row>
    <row r="183" spans="2:50" s="198" customFormat="1" ht="15" customHeight="1">
      <c r="B183" s="1061" t="s">
        <v>2945</v>
      </c>
      <c r="C183" s="1012"/>
      <c r="D183" s="1012"/>
      <c r="E183" s="1012"/>
      <c r="F183" s="1012"/>
      <c r="G183" s="1012"/>
      <c r="H183" s="1012"/>
      <c r="I183" s="1012"/>
      <c r="J183" s="1012"/>
      <c r="K183" s="1012"/>
      <c r="L183" s="1012"/>
      <c r="M183" s="1012"/>
      <c r="N183" s="1012"/>
      <c r="O183" s="1012"/>
      <c r="P183" s="1013"/>
      <c r="Q183" s="1108">
        <f>Q179-Q181</f>
        <v>0</v>
      </c>
      <c r="R183" s="1108"/>
      <c r="S183" s="1108"/>
      <c r="T183" s="1108"/>
      <c r="U183" s="1108"/>
      <c r="V183" s="1108"/>
      <c r="W183" s="1108"/>
      <c r="X183" s="1108"/>
      <c r="Y183" s="1108"/>
      <c r="Z183" s="1108"/>
      <c r="AA183" s="1108"/>
      <c r="AB183" s="1108"/>
      <c r="AC183" s="1108"/>
      <c r="AD183" s="1108"/>
      <c r="AE183" s="1108"/>
      <c r="AF183" s="1108"/>
      <c r="AG183" s="1108"/>
      <c r="AH183" s="1108"/>
      <c r="AI183" s="1108"/>
      <c r="AJ183" s="1012" t="s">
        <v>2318</v>
      </c>
      <c r="AK183" s="1012" t="s">
        <v>2978</v>
      </c>
      <c r="AL183" s="1012"/>
      <c r="AM183" s="1012"/>
      <c r="AN183" s="1012"/>
      <c r="AO183" s="1012"/>
      <c r="AP183" s="1012"/>
      <c r="AQ183" s="1013"/>
      <c r="AV183" s="361"/>
      <c r="AW183" s="361"/>
      <c r="AX183" s="362"/>
    </row>
    <row r="184" spans="2:50" s="198" customFormat="1" ht="15" customHeight="1">
      <c r="B184" s="1014"/>
      <c r="C184" s="1015"/>
      <c r="D184" s="1015"/>
      <c r="E184" s="1015"/>
      <c r="F184" s="1015"/>
      <c r="G184" s="1015"/>
      <c r="H184" s="1015"/>
      <c r="I184" s="1015"/>
      <c r="J184" s="1015"/>
      <c r="K184" s="1015"/>
      <c r="L184" s="1015"/>
      <c r="M184" s="1015"/>
      <c r="N184" s="1015"/>
      <c r="O184" s="1015"/>
      <c r="P184" s="1016"/>
      <c r="Q184" s="1109"/>
      <c r="R184" s="1109"/>
      <c r="S184" s="1109"/>
      <c r="T184" s="1109"/>
      <c r="U184" s="1109"/>
      <c r="V184" s="1109"/>
      <c r="W184" s="1109"/>
      <c r="X184" s="1109"/>
      <c r="Y184" s="1109"/>
      <c r="Z184" s="1109"/>
      <c r="AA184" s="1109"/>
      <c r="AB184" s="1109"/>
      <c r="AC184" s="1109"/>
      <c r="AD184" s="1109"/>
      <c r="AE184" s="1109"/>
      <c r="AF184" s="1109"/>
      <c r="AG184" s="1109"/>
      <c r="AH184" s="1109"/>
      <c r="AI184" s="1109"/>
      <c r="AJ184" s="1015"/>
      <c r="AK184" s="1015"/>
      <c r="AL184" s="1015"/>
      <c r="AM184" s="1015"/>
      <c r="AN184" s="1015"/>
      <c r="AO184" s="1015"/>
      <c r="AP184" s="1015"/>
      <c r="AQ184" s="1016"/>
      <c r="AV184" s="361"/>
      <c r="AW184" s="361"/>
      <c r="AX184" s="362"/>
    </row>
    <row r="185" spans="2:50" s="198" customFormat="1" ht="15" customHeight="1">
      <c r="B185" s="1011" t="s">
        <v>2706</v>
      </c>
      <c r="C185" s="1012"/>
      <c r="D185" s="1012"/>
      <c r="E185" s="1012"/>
      <c r="F185" s="1012"/>
      <c r="G185" s="1012"/>
      <c r="H185" s="1012"/>
      <c r="I185" s="1012"/>
      <c r="J185" s="1012"/>
      <c r="K185" s="1012"/>
      <c r="L185" s="1012"/>
      <c r="M185" s="1012"/>
      <c r="N185" s="1012"/>
      <c r="O185" s="1012"/>
      <c r="P185" s="1013"/>
      <c r="Q185" s="1153">
        <v>0.75</v>
      </c>
      <c r="R185" s="1153"/>
      <c r="S185" s="1153"/>
      <c r="T185" s="1153"/>
      <c r="U185" s="1153"/>
      <c r="V185" s="1153"/>
      <c r="W185" s="1153"/>
      <c r="X185" s="1153"/>
      <c r="Y185" s="1153"/>
      <c r="Z185" s="1153"/>
      <c r="AA185" s="1153"/>
      <c r="AB185" s="1153"/>
      <c r="AC185" s="1153"/>
      <c r="AD185" s="1153"/>
      <c r="AE185" s="1153"/>
      <c r="AF185" s="1153"/>
      <c r="AG185" s="1153"/>
      <c r="AH185" s="1153"/>
      <c r="AI185" s="1153"/>
      <c r="AJ185" s="174"/>
      <c r="AK185" s="1012" t="s">
        <v>2724</v>
      </c>
      <c r="AL185" s="1012"/>
      <c r="AM185" s="1012"/>
      <c r="AN185" s="1012"/>
      <c r="AO185" s="1012"/>
      <c r="AP185" s="1012"/>
      <c r="AQ185" s="1013"/>
      <c r="AV185" s="361"/>
      <c r="AW185" s="361"/>
      <c r="AX185" s="362"/>
    </row>
    <row r="186" spans="2:50" s="198" customFormat="1" ht="15" customHeight="1">
      <c r="B186" s="1014"/>
      <c r="C186" s="1015"/>
      <c r="D186" s="1015"/>
      <c r="E186" s="1015"/>
      <c r="F186" s="1015"/>
      <c r="G186" s="1015"/>
      <c r="H186" s="1015"/>
      <c r="I186" s="1015"/>
      <c r="J186" s="1015"/>
      <c r="K186" s="1015"/>
      <c r="L186" s="1015"/>
      <c r="M186" s="1015"/>
      <c r="N186" s="1015"/>
      <c r="O186" s="1015"/>
      <c r="P186" s="1016"/>
      <c r="Q186" s="1154"/>
      <c r="R186" s="1154"/>
      <c r="S186" s="1154"/>
      <c r="T186" s="1154"/>
      <c r="U186" s="1154"/>
      <c r="V186" s="1154"/>
      <c r="W186" s="1154"/>
      <c r="X186" s="1154"/>
      <c r="Y186" s="1154"/>
      <c r="Z186" s="1154"/>
      <c r="AA186" s="1154"/>
      <c r="AB186" s="1154"/>
      <c r="AC186" s="1154"/>
      <c r="AD186" s="1154"/>
      <c r="AE186" s="1154"/>
      <c r="AF186" s="1154"/>
      <c r="AG186" s="1154"/>
      <c r="AH186" s="1154"/>
      <c r="AI186" s="1154"/>
      <c r="AJ186" s="536"/>
      <c r="AK186" s="1015"/>
      <c r="AL186" s="1015"/>
      <c r="AM186" s="1015"/>
      <c r="AN186" s="1015"/>
      <c r="AO186" s="1015"/>
      <c r="AP186" s="1015"/>
      <c r="AQ186" s="1016"/>
      <c r="AV186" s="361"/>
      <c r="AW186" s="361"/>
      <c r="AX186" s="362"/>
    </row>
    <row r="187" spans="2:50" s="198" customFormat="1" ht="15" customHeight="1">
      <c r="B187" s="1011" t="s">
        <v>2707</v>
      </c>
      <c r="C187" s="1012"/>
      <c r="D187" s="1012"/>
      <c r="E187" s="1012"/>
      <c r="F187" s="1012"/>
      <c r="G187" s="1012"/>
      <c r="H187" s="1012"/>
      <c r="I187" s="1012"/>
      <c r="J187" s="1012"/>
      <c r="K187" s="1012"/>
      <c r="L187" s="1012"/>
      <c r="M187" s="1012"/>
      <c r="N187" s="1012"/>
      <c r="O187" s="1012"/>
      <c r="P187" s="1013"/>
      <c r="Q187" s="1108">
        <f>ROUNDDOWN(Q183*Q185,0)</f>
        <v>0</v>
      </c>
      <c r="R187" s="1108"/>
      <c r="S187" s="1108"/>
      <c r="T187" s="1108"/>
      <c r="U187" s="1108"/>
      <c r="V187" s="1108"/>
      <c r="W187" s="1108"/>
      <c r="X187" s="1108"/>
      <c r="Y187" s="1108"/>
      <c r="Z187" s="1108"/>
      <c r="AA187" s="1108"/>
      <c r="AB187" s="1108"/>
      <c r="AC187" s="1108"/>
      <c r="AD187" s="1108"/>
      <c r="AE187" s="1108"/>
      <c r="AF187" s="1108"/>
      <c r="AG187" s="1108"/>
      <c r="AH187" s="1108"/>
      <c r="AI187" s="1108"/>
      <c r="AJ187" s="1012" t="s">
        <v>2318</v>
      </c>
      <c r="AK187" s="1012" t="s">
        <v>2725</v>
      </c>
      <c r="AL187" s="1012"/>
      <c r="AM187" s="1012"/>
      <c r="AN187" s="1012"/>
      <c r="AO187" s="1012"/>
      <c r="AP187" s="1012"/>
      <c r="AQ187" s="1013"/>
      <c r="AV187" s="361"/>
      <c r="AW187" s="361"/>
      <c r="AX187" s="362"/>
    </row>
    <row r="188" spans="2:50" s="198" customFormat="1" ht="15" customHeight="1">
      <c r="B188" s="1014"/>
      <c r="C188" s="1015"/>
      <c r="D188" s="1015"/>
      <c r="E188" s="1015"/>
      <c r="F188" s="1015"/>
      <c r="G188" s="1015"/>
      <c r="H188" s="1015"/>
      <c r="I188" s="1015"/>
      <c r="J188" s="1015"/>
      <c r="K188" s="1015"/>
      <c r="L188" s="1015"/>
      <c r="M188" s="1015"/>
      <c r="N188" s="1015"/>
      <c r="O188" s="1015"/>
      <c r="P188" s="1016"/>
      <c r="Q188" s="1109"/>
      <c r="R188" s="1109"/>
      <c r="S188" s="1109"/>
      <c r="T188" s="1109"/>
      <c r="U188" s="1109"/>
      <c r="V188" s="1109"/>
      <c r="W188" s="1109"/>
      <c r="X188" s="1109"/>
      <c r="Y188" s="1109"/>
      <c r="Z188" s="1109"/>
      <c r="AA188" s="1109"/>
      <c r="AB188" s="1109"/>
      <c r="AC188" s="1109"/>
      <c r="AD188" s="1109"/>
      <c r="AE188" s="1109"/>
      <c r="AF188" s="1109"/>
      <c r="AG188" s="1109"/>
      <c r="AH188" s="1109"/>
      <c r="AI188" s="1109"/>
      <c r="AJ188" s="1015"/>
      <c r="AK188" s="1015"/>
      <c r="AL188" s="1015"/>
      <c r="AM188" s="1015"/>
      <c r="AN188" s="1015"/>
      <c r="AO188" s="1015"/>
      <c r="AP188" s="1015"/>
      <c r="AQ188" s="1016"/>
      <c r="AV188" s="361"/>
      <c r="AW188" s="361"/>
      <c r="AX188" s="362"/>
    </row>
    <row r="189" spans="2:50" s="198" customFormat="1" ht="15" customHeight="1">
      <c r="B189" s="1011" t="s">
        <v>2824</v>
      </c>
      <c r="C189" s="1012"/>
      <c r="D189" s="1012"/>
      <c r="E189" s="1012"/>
      <c r="F189" s="1012"/>
      <c r="G189" s="1012"/>
      <c r="H189" s="1012"/>
      <c r="I189" s="1012"/>
      <c r="J189" s="1012"/>
      <c r="K189" s="1012"/>
      <c r="L189" s="1012"/>
      <c r="M189" s="1012"/>
      <c r="N189" s="1012"/>
      <c r="O189" s="1012"/>
      <c r="P189" s="1013"/>
      <c r="Q189" s="1067">
        <f>Q151</f>
        <v>0</v>
      </c>
      <c r="R189" s="1110"/>
      <c r="S189" s="1110"/>
      <c r="T189" s="1110"/>
      <c r="U189" s="1110"/>
      <c r="V189" s="1110"/>
      <c r="W189" s="1110"/>
      <c r="X189" s="1110"/>
      <c r="Y189" s="1110"/>
      <c r="Z189" s="1110"/>
      <c r="AA189" s="1110"/>
      <c r="AB189" s="1110"/>
      <c r="AC189" s="1110"/>
      <c r="AD189" s="1110"/>
      <c r="AE189" s="1110"/>
      <c r="AF189" s="1110"/>
      <c r="AG189" s="1110"/>
      <c r="AH189" s="1110"/>
      <c r="AI189" s="1110"/>
      <c r="AJ189" s="1012" t="s">
        <v>2698</v>
      </c>
      <c r="AK189" s="1012"/>
      <c r="AL189" s="1012" t="s">
        <v>2726</v>
      </c>
      <c r="AM189" s="1012"/>
      <c r="AN189" s="1012"/>
      <c r="AO189" s="1012"/>
      <c r="AP189" s="1012"/>
      <c r="AQ189" s="1013"/>
      <c r="AV189" s="361"/>
      <c r="AW189" s="361"/>
      <c r="AX189" s="362"/>
    </row>
    <row r="190" spans="2:50" s="198" customFormat="1" ht="15" customHeight="1">
      <c r="B190" s="1014"/>
      <c r="C190" s="1015"/>
      <c r="D190" s="1015"/>
      <c r="E190" s="1015"/>
      <c r="F190" s="1015"/>
      <c r="G190" s="1015"/>
      <c r="H190" s="1015"/>
      <c r="I190" s="1015"/>
      <c r="J190" s="1015"/>
      <c r="K190" s="1015"/>
      <c r="L190" s="1015"/>
      <c r="M190" s="1015"/>
      <c r="N190" s="1015"/>
      <c r="O190" s="1015"/>
      <c r="P190" s="1016"/>
      <c r="Q190" s="1111"/>
      <c r="R190" s="1111"/>
      <c r="S190" s="1111"/>
      <c r="T190" s="1111"/>
      <c r="U190" s="1111"/>
      <c r="V190" s="1111"/>
      <c r="W190" s="1111"/>
      <c r="X190" s="1111"/>
      <c r="Y190" s="1111"/>
      <c r="Z190" s="1111"/>
      <c r="AA190" s="1111"/>
      <c r="AB190" s="1111"/>
      <c r="AC190" s="1111"/>
      <c r="AD190" s="1111"/>
      <c r="AE190" s="1111"/>
      <c r="AF190" s="1111"/>
      <c r="AG190" s="1111"/>
      <c r="AH190" s="1111"/>
      <c r="AI190" s="1111"/>
      <c r="AJ190" s="1015"/>
      <c r="AK190" s="1015"/>
      <c r="AL190" s="1015"/>
      <c r="AM190" s="1015"/>
      <c r="AN190" s="1015"/>
      <c r="AO190" s="1015"/>
      <c r="AP190" s="1015"/>
      <c r="AQ190" s="1016"/>
      <c r="AV190" s="361"/>
      <c r="AW190" s="361"/>
      <c r="AX190" s="362"/>
    </row>
    <row r="191" spans="2:50" s="198" customFormat="1" ht="15" customHeight="1">
      <c r="B191" s="1011" t="s">
        <v>2709</v>
      </c>
      <c r="C191" s="1012"/>
      <c r="D191" s="1012"/>
      <c r="E191" s="1012"/>
      <c r="F191" s="1012"/>
      <c r="G191" s="1012"/>
      <c r="H191" s="1012"/>
      <c r="I191" s="1012"/>
      <c r="J191" s="1012"/>
      <c r="K191" s="1012"/>
      <c r="L191" s="1012"/>
      <c r="M191" s="1012"/>
      <c r="N191" s="1012"/>
      <c r="O191" s="1012"/>
      <c r="P191" s="1013"/>
      <c r="Q191" s="1108">
        <f>IFERROR(ROUNDDOWN(Q183/Q179*300000,0),0)</f>
        <v>0</v>
      </c>
      <c r="R191" s="1108"/>
      <c r="S191" s="1108"/>
      <c r="T191" s="1108"/>
      <c r="U191" s="1108"/>
      <c r="V191" s="1108"/>
      <c r="W191" s="1108"/>
      <c r="X191" s="1108"/>
      <c r="Y191" s="1108"/>
      <c r="Z191" s="1108"/>
      <c r="AA191" s="1108"/>
      <c r="AB191" s="1108"/>
      <c r="AC191" s="1108"/>
      <c r="AD191" s="1108"/>
      <c r="AE191" s="1108"/>
      <c r="AF191" s="1108"/>
      <c r="AG191" s="1108"/>
      <c r="AH191" s="1108"/>
      <c r="AI191" s="1108"/>
      <c r="AJ191" s="1151" t="s">
        <v>2712</v>
      </c>
      <c r="AK191" s="1151"/>
      <c r="AL191" s="1151"/>
      <c r="AM191" s="1131" t="s">
        <v>2873</v>
      </c>
      <c r="AN191" s="1131"/>
      <c r="AO191" s="1131"/>
      <c r="AP191" s="1131"/>
      <c r="AQ191" s="1132"/>
      <c r="AV191" s="361"/>
      <c r="AW191" s="361"/>
      <c r="AX191" s="362"/>
    </row>
    <row r="192" spans="2:50" s="198" customFormat="1" ht="15" customHeight="1">
      <c r="B192" s="1014"/>
      <c r="C192" s="1015"/>
      <c r="D192" s="1015"/>
      <c r="E192" s="1015"/>
      <c r="F192" s="1015"/>
      <c r="G192" s="1015"/>
      <c r="H192" s="1015"/>
      <c r="I192" s="1015"/>
      <c r="J192" s="1015"/>
      <c r="K192" s="1015"/>
      <c r="L192" s="1015"/>
      <c r="M192" s="1015"/>
      <c r="N192" s="1015"/>
      <c r="O192" s="1015"/>
      <c r="P192" s="1016"/>
      <c r="Q192" s="1109"/>
      <c r="R192" s="1109"/>
      <c r="S192" s="1109"/>
      <c r="T192" s="1109"/>
      <c r="U192" s="1109"/>
      <c r="V192" s="1109"/>
      <c r="W192" s="1109"/>
      <c r="X192" s="1109"/>
      <c r="Y192" s="1109"/>
      <c r="Z192" s="1109"/>
      <c r="AA192" s="1109"/>
      <c r="AB192" s="1109"/>
      <c r="AC192" s="1109"/>
      <c r="AD192" s="1109"/>
      <c r="AE192" s="1109"/>
      <c r="AF192" s="1109"/>
      <c r="AG192" s="1109"/>
      <c r="AH192" s="1109"/>
      <c r="AI192" s="1109"/>
      <c r="AJ192" s="1152"/>
      <c r="AK192" s="1152"/>
      <c r="AL192" s="1152"/>
      <c r="AM192" s="1133"/>
      <c r="AN192" s="1133"/>
      <c r="AO192" s="1133"/>
      <c r="AP192" s="1133"/>
      <c r="AQ192" s="1134"/>
      <c r="AV192" s="361"/>
      <c r="AW192" s="361"/>
      <c r="AX192" s="362"/>
    </row>
    <row r="193" spans="2:55" s="198" customFormat="1" ht="15" customHeight="1">
      <c r="B193" s="1011" t="s">
        <v>2710</v>
      </c>
      <c r="C193" s="1012"/>
      <c r="D193" s="1012"/>
      <c r="E193" s="1012"/>
      <c r="F193" s="1012"/>
      <c r="G193" s="1012"/>
      <c r="H193" s="1012"/>
      <c r="I193" s="1012"/>
      <c r="J193" s="1012"/>
      <c r="K193" s="1012"/>
      <c r="L193" s="1012"/>
      <c r="M193" s="1012"/>
      <c r="N193" s="1012"/>
      <c r="O193" s="1012"/>
      <c r="P193" s="1013"/>
      <c r="Q193" s="1108">
        <f>ROUNDDOWN(Q189*Q191,0)</f>
        <v>0</v>
      </c>
      <c r="R193" s="1108"/>
      <c r="S193" s="1108"/>
      <c r="T193" s="1108"/>
      <c r="U193" s="1108"/>
      <c r="V193" s="1108"/>
      <c r="W193" s="1108"/>
      <c r="X193" s="1108"/>
      <c r="Y193" s="1108"/>
      <c r="Z193" s="1108"/>
      <c r="AA193" s="1108"/>
      <c r="AB193" s="1108"/>
      <c r="AC193" s="1108"/>
      <c r="AD193" s="1108"/>
      <c r="AE193" s="1108"/>
      <c r="AF193" s="1108"/>
      <c r="AG193" s="1108"/>
      <c r="AH193" s="1108"/>
      <c r="AI193" s="1108"/>
      <c r="AJ193" s="1012" t="s">
        <v>2318</v>
      </c>
      <c r="AK193" s="1012" t="s">
        <v>2727</v>
      </c>
      <c r="AL193" s="1012"/>
      <c r="AM193" s="1012"/>
      <c r="AN193" s="1012"/>
      <c r="AO193" s="1012"/>
      <c r="AP193" s="1012"/>
      <c r="AQ193" s="1013"/>
      <c r="AV193" s="361"/>
      <c r="AW193" s="361"/>
      <c r="AX193" s="362"/>
    </row>
    <row r="194" spans="2:55" s="198" customFormat="1" ht="15" customHeight="1">
      <c r="B194" s="1014"/>
      <c r="C194" s="1015"/>
      <c r="D194" s="1015"/>
      <c r="E194" s="1015"/>
      <c r="F194" s="1015"/>
      <c r="G194" s="1015"/>
      <c r="H194" s="1015"/>
      <c r="I194" s="1015"/>
      <c r="J194" s="1015"/>
      <c r="K194" s="1015"/>
      <c r="L194" s="1015"/>
      <c r="M194" s="1015"/>
      <c r="N194" s="1015"/>
      <c r="O194" s="1015"/>
      <c r="P194" s="1016"/>
      <c r="Q194" s="1109"/>
      <c r="R194" s="1109"/>
      <c r="S194" s="1109"/>
      <c r="T194" s="1109"/>
      <c r="U194" s="1109"/>
      <c r="V194" s="1109"/>
      <c r="W194" s="1109"/>
      <c r="X194" s="1109"/>
      <c r="Y194" s="1109"/>
      <c r="Z194" s="1109"/>
      <c r="AA194" s="1109"/>
      <c r="AB194" s="1109"/>
      <c r="AC194" s="1109"/>
      <c r="AD194" s="1109"/>
      <c r="AE194" s="1109"/>
      <c r="AF194" s="1109"/>
      <c r="AG194" s="1109"/>
      <c r="AH194" s="1109"/>
      <c r="AI194" s="1109"/>
      <c r="AJ194" s="1015"/>
      <c r="AK194" s="1015"/>
      <c r="AL194" s="1015"/>
      <c r="AM194" s="1015"/>
      <c r="AN194" s="1015"/>
      <c r="AO194" s="1015"/>
      <c r="AP194" s="1015"/>
      <c r="AQ194" s="1016"/>
      <c r="AV194" s="361"/>
      <c r="AW194" s="361"/>
      <c r="AX194" s="362"/>
    </row>
    <row r="195" spans="2:55" s="198" customFormat="1" ht="15" customHeight="1">
      <c r="B195" s="1011" t="s">
        <v>2804</v>
      </c>
      <c r="C195" s="1012"/>
      <c r="D195" s="1012"/>
      <c r="E195" s="1012"/>
      <c r="F195" s="1012"/>
      <c r="G195" s="1012"/>
      <c r="H195" s="1012"/>
      <c r="I195" s="1012"/>
      <c r="J195" s="1012"/>
      <c r="K195" s="1012"/>
      <c r="L195" s="1012"/>
      <c r="M195" s="1012"/>
      <c r="N195" s="1012"/>
      <c r="O195" s="1012"/>
      <c r="P195" s="1013"/>
      <c r="Q195" s="1108">
        <f>MIN(Q187,Q193)</f>
        <v>0</v>
      </c>
      <c r="R195" s="1108"/>
      <c r="S195" s="1108"/>
      <c r="T195" s="1108"/>
      <c r="U195" s="1108"/>
      <c r="V195" s="1108"/>
      <c r="W195" s="1108"/>
      <c r="X195" s="1108"/>
      <c r="Y195" s="1108"/>
      <c r="Z195" s="1108"/>
      <c r="AA195" s="1108"/>
      <c r="AB195" s="1108"/>
      <c r="AC195" s="1108"/>
      <c r="AD195" s="1108"/>
      <c r="AE195" s="1108"/>
      <c r="AF195" s="1108"/>
      <c r="AG195" s="1108"/>
      <c r="AH195" s="1108"/>
      <c r="AI195" s="1108"/>
      <c r="AJ195" s="1012" t="s">
        <v>2318</v>
      </c>
      <c r="AK195" s="1147" t="s">
        <v>2720</v>
      </c>
      <c r="AL195" s="1147"/>
      <c r="AM195" s="1147"/>
      <c r="AN195" s="1147"/>
      <c r="AO195" s="1147"/>
      <c r="AP195" s="1147"/>
      <c r="AQ195" s="1148"/>
      <c r="AV195" s="361"/>
      <c r="AW195" s="361"/>
      <c r="AX195" s="362"/>
    </row>
    <row r="196" spans="2:55" s="198" customFormat="1" ht="15" customHeight="1">
      <c r="B196" s="1014"/>
      <c r="C196" s="1015"/>
      <c r="D196" s="1015"/>
      <c r="E196" s="1015"/>
      <c r="F196" s="1015"/>
      <c r="G196" s="1015"/>
      <c r="H196" s="1015"/>
      <c r="I196" s="1015"/>
      <c r="J196" s="1015"/>
      <c r="K196" s="1015"/>
      <c r="L196" s="1015"/>
      <c r="M196" s="1015"/>
      <c r="N196" s="1015"/>
      <c r="O196" s="1015"/>
      <c r="P196" s="1016"/>
      <c r="Q196" s="1109"/>
      <c r="R196" s="1109"/>
      <c r="S196" s="1109"/>
      <c r="T196" s="1109"/>
      <c r="U196" s="1109"/>
      <c r="V196" s="1109"/>
      <c r="W196" s="1109"/>
      <c r="X196" s="1109"/>
      <c r="Y196" s="1109"/>
      <c r="Z196" s="1109"/>
      <c r="AA196" s="1109"/>
      <c r="AB196" s="1109"/>
      <c r="AC196" s="1109"/>
      <c r="AD196" s="1109"/>
      <c r="AE196" s="1109"/>
      <c r="AF196" s="1109"/>
      <c r="AG196" s="1109"/>
      <c r="AH196" s="1109"/>
      <c r="AI196" s="1109"/>
      <c r="AJ196" s="1015"/>
      <c r="AK196" s="1149"/>
      <c r="AL196" s="1149"/>
      <c r="AM196" s="1149"/>
      <c r="AN196" s="1149"/>
      <c r="AO196" s="1149"/>
      <c r="AP196" s="1149"/>
      <c r="AQ196" s="1150"/>
      <c r="AV196" s="361"/>
      <c r="AW196" s="361"/>
      <c r="AX196" s="362"/>
    </row>
    <row r="197" spans="2:55" s="198" customFormat="1" ht="15" customHeight="1" thickBot="1">
      <c r="B197" s="124"/>
      <c r="C197" s="124"/>
      <c r="D197" s="124"/>
      <c r="E197" s="124"/>
      <c r="F197" s="124"/>
      <c r="G197" s="124"/>
      <c r="H197" s="124"/>
      <c r="I197" s="124"/>
      <c r="J197" s="124"/>
      <c r="K197" s="124"/>
      <c r="L197" s="124"/>
      <c r="M197" s="124"/>
      <c r="N197" s="124"/>
      <c r="O197" s="124"/>
      <c r="P197" s="124"/>
      <c r="Q197" s="503"/>
      <c r="S197" s="503"/>
      <c r="T197" s="503"/>
      <c r="U197" s="503"/>
      <c r="V197" s="503"/>
      <c r="W197" s="503"/>
      <c r="X197" s="503"/>
      <c r="Y197" s="503"/>
      <c r="Z197" s="503"/>
      <c r="AA197" s="503"/>
      <c r="AB197" s="503"/>
      <c r="AC197" s="503"/>
      <c r="AD197" s="503"/>
      <c r="AE197" s="503"/>
      <c r="AF197" s="503"/>
      <c r="AG197" s="503"/>
      <c r="AH197" s="503"/>
      <c r="AI197" s="503"/>
      <c r="AJ197" s="124"/>
      <c r="AK197" s="123"/>
      <c r="AL197" s="123"/>
      <c r="AM197" s="123"/>
      <c r="AN197" s="123"/>
      <c r="AO197" s="123"/>
      <c r="AP197" s="123"/>
      <c r="AQ197" s="123"/>
      <c r="AS197" s="198" t="s">
        <v>2822</v>
      </c>
      <c r="AV197" s="361"/>
      <c r="AW197" s="361"/>
      <c r="AX197" s="362"/>
    </row>
    <row r="198" spans="2:55" s="198" customFormat="1" ht="15" customHeight="1">
      <c r="B198" s="1135" t="s">
        <v>2737</v>
      </c>
      <c r="C198" s="1136"/>
      <c r="D198" s="1136"/>
      <c r="E198" s="1136"/>
      <c r="F198" s="1136"/>
      <c r="G198" s="1136"/>
      <c r="H198" s="1136"/>
      <c r="I198" s="1136"/>
      <c r="J198" s="1136"/>
      <c r="K198" s="1136"/>
      <c r="L198" s="1136"/>
      <c r="M198" s="1136"/>
      <c r="N198" s="1136"/>
      <c r="O198" s="1136"/>
      <c r="P198" s="1137"/>
      <c r="Q198" s="1141">
        <f>MIN(ROUNDDOWN(Q175+Q195,-3),AS199)</f>
        <v>0</v>
      </c>
      <c r="R198" s="1141"/>
      <c r="S198" s="1141"/>
      <c r="T198" s="1141"/>
      <c r="U198" s="1141"/>
      <c r="V198" s="1141"/>
      <c r="W198" s="1141"/>
      <c r="X198" s="1141"/>
      <c r="Y198" s="1141"/>
      <c r="Z198" s="1141"/>
      <c r="AA198" s="1141"/>
      <c r="AB198" s="1141"/>
      <c r="AC198" s="1141"/>
      <c r="AD198" s="1141"/>
      <c r="AE198" s="1141"/>
      <c r="AF198" s="1141"/>
      <c r="AG198" s="1141"/>
      <c r="AH198" s="1141"/>
      <c r="AI198" s="1141"/>
      <c r="AJ198" s="1136" t="s">
        <v>2318</v>
      </c>
      <c r="AK198" s="1143" t="s">
        <v>2735</v>
      </c>
      <c r="AL198" s="1143"/>
      <c r="AM198" s="1143"/>
      <c r="AN198" s="1143"/>
      <c r="AO198" s="1143"/>
      <c r="AP198" s="1143"/>
      <c r="AQ198" s="1144"/>
      <c r="AS198" s="667">
        <v>100000000</v>
      </c>
      <c r="AV198" s="361"/>
      <c r="AW198" s="361"/>
      <c r="AX198" s="362"/>
      <c r="BC198" s="668"/>
    </row>
    <row r="199" spans="2:55" s="198" customFormat="1" ht="15" customHeight="1" thickBot="1">
      <c r="B199" s="1138"/>
      <c r="C199" s="1139"/>
      <c r="D199" s="1139"/>
      <c r="E199" s="1139"/>
      <c r="F199" s="1139"/>
      <c r="G199" s="1139"/>
      <c r="H199" s="1139"/>
      <c r="I199" s="1139"/>
      <c r="J199" s="1139"/>
      <c r="K199" s="1139"/>
      <c r="L199" s="1139"/>
      <c r="M199" s="1139"/>
      <c r="N199" s="1139"/>
      <c r="O199" s="1139"/>
      <c r="P199" s="1140"/>
      <c r="Q199" s="1142"/>
      <c r="R199" s="1142"/>
      <c r="S199" s="1142"/>
      <c r="T199" s="1142"/>
      <c r="U199" s="1142"/>
      <c r="V199" s="1142"/>
      <c r="W199" s="1142"/>
      <c r="X199" s="1142"/>
      <c r="Y199" s="1142"/>
      <c r="Z199" s="1142"/>
      <c r="AA199" s="1142"/>
      <c r="AB199" s="1142"/>
      <c r="AC199" s="1142"/>
      <c r="AD199" s="1142"/>
      <c r="AE199" s="1142"/>
      <c r="AF199" s="1142"/>
      <c r="AG199" s="1142"/>
      <c r="AH199" s="1142"/>
      <c r="AI199" s="1142"/>
      <c r="AJ199" s="1139"/>
      <c r="AK199" s="1145"/>
      <c r="AL199" s="1145"/>
      <c r="AM199" s="1145"/>
      <c r="AN199" s="1145"/>
      <c r="AO199" s="1145"/>
      <c r="AP199" s="1145"/>
      <c r="AQ199" s="1146"/>
      <c r="AS199" s="668">
        <v>100000000</v>
      </c>
      <c r="AV199" s="361"/>
      <c r="AW199" s="361"/>
      <c r="AX199" s="362"/>
    </row>
    <row r="200" spans="2:55" s="178" customFormat="1" ht="15" customHeight="1">
      <c r="B200" s="587"/>
      <c r="C200" s="587"/>
      <c r="D200" s="587"/>
      <c r="E200" s="587"/>
      <c r="F200" s="587"/>
      <c r="G200" s="587"/>
      <c r="H200" s="587"/>
      <c r="I200" s="587"/>
      <c r="J200" s="587"/>
      <c r="K200" s="587"/>
      <c r="L200" s="587"/>
      <c r="M200" s="587"/>
      <c r="N200" s="587"/>
      <c r="O200" s="587"/>
      <c r="P200" s="587"/>
      <c r="Q200" s="587"/>
      <c r="R200" s="587"/>
      <c r="S200" s="587"/>
      <c r="T200" s="587"/>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87"/>
      <c r="AQ200" s="587"/>
      <c r="AR200" s="3" t="s">
        <v>3012</v>
      </c>
      <c r="AS200" s="268"/>
    </row>
    <row r="201" spans="2:55" s="178" customFormat="1" ht="15" customHeight="1">
      <c r="B201" s="587"/>
      <c r="C201" s="587"/>
      <c r="D201" s="587"/>
      <c r="E201" s="587"/>
      <c r="F201" s="587"/>
      <c r="G201" s="587"/>
      <c r="H201" s="587"/>
      <c r="I201" s="587"/>
      <c r="J201" s="587"/>
      <c r="K201" s="587"/>
      <c r="L201" s="587"/>
      <c r="M201" s="587"/>
      <c r="N201" s="587"/>
      <c r="O201" s="587"/>
      <c r="P201" s="587"/>
      <c r="Q201" s="587"/>
      <c r="R201" s="587"/>
      <c r="S201" s="587"/>
      <c r="T201" s="587"/>
      <c r="U201" s="587"/>
      <c r="V201" s="587"/>
      <c r="W201" s="587"/>
      <c r="X201" s="587"/>
      <c r="Y201" s="587"/>
      <c r="Z201" s="587"/>
      <c r="AA201" s="587"/>
      <c r="AB201" s="587"/>
      <c r="AC201" s="587"/>
      <c r="AD201" s="587"/>
      <c r="AE201" s="587"/>
      <c r="AF201" s="587"/>
      <c r="AG201" s="587"/>
      <c r="AH201" s="587"/>
      <c r="AI201" s="587"/>
      <c r="AJ201" s="587"/>
      <c r="AK201" s="587"/>
      <c r="AL201" s="587"/>
      <c r="AM201" s="587"/>
      <c r="AN201" s="587"/>
      <c r="AO201" s="587"/>
      <c r="AP201" s="587"/>
      <c r="AQ201" s="587"/>
      <c r="AR201" s="587"/>
      <c r="AS201" s="268"/>
    </row>
    <row r="202" spans="2:55" s="178" customFormat="1" ht="15" customHeight="1">
      <c r="B202" s="1930" t="s">
        <v>2339</v>
      </c>
      <c r="C202" s="1931"/>
      <c r="D202" s="1931"/>
      <c r="E202" s="1931"/>
      <c r="F202" s="1931"/>
      <c r="G202" s="1931"/>
      <c r="H202" s="1932"/>
      <c r="I202" s="588"/>
      <c r="J202" s="584"/>
      <c r="K202" s="2026" t="s">
        <v>2340</v>
      </c>
      <c r="L202" s="2026"/>
      <c r="M202" s="2030">
        <f>MIN(Q198,AS199)</f>
        <v>0</v>
      </c>
      <c r="N202" s="2030"/>
      <c r="O202" s="2030"/>
      <c r="P202" s="2030"/>
      <c r="Q202" s="2030"/>
      <c r="R202" s="2030"/>
      <c r="S202" s="2030"/>
      <c r="T202" s="2030"/>
      <c r="U202" s="2030"/>
      <c r="V202" s="2030"/>
      <c r="W202" s="2030"/>
      <c r="X202" s="2030"/>
      <c r="Y202" s="2030"/>
      <c r="Z202" s="2030"/>
      <c r="AA202" s="2030"/>
      <c r="AB202" s="2030"/>
      <c r="AC202" s="2030"/>
      <c r="AD202" s="2030"/>
      <c r="AE202" s="2030"/>
      <c r="AF202" s="2028" t="s">
        <v>2318</v>
      </c>
      <c r="AG202" s="2028"/>
      <c r="AH202" s="589"/>
      <c r="AI202" s="589"/>
      <c r="AJ202" s="589"/>
      <c r="AK202" s="589"/>
      <c r="AL202" s="589"/>
      <c r="AM202" s="589"/>
      <c r="AN202" s="589"/>
      <c r="AO202" s="589"/>
      <c r="AP202" s="589"/>
      <c r="AQ202" s="590"/>
      <c r="AR202" s="268"/>
      <c r="AS202" s="268">
        <f>IF(第10号様式!Q198=0,'第1号（交付申請） '!Q208,MIN('第1号（交付申請） '!Q208,第10号様式!Q198))</f>
        <v>0</v>
      </c>
      <c r="AT202" s="268"/>
    </row>
    <row r="203" spans="2:55" s="178" customFormat="1" ht="15" customHeight="1">
      <c r="B203" s="1936"/>
      <c r="C203" s="1937"/>
      <c r="D203" s="1937"/>
      <c r="E203" s="1937"/>
      <c r="F203" s="1937"/>
      <c r="G203" s="1937"/>
      <c r="H203" s="1938"/>
      <c r="I203" s="591"/>
      <c r="J203" s="592"/>
      <c r="K203" s="2027"/>
      <c r="L203" s="2027"/>
      <c r="M203" s="2031"/>
      <c r="N203" s="2031"/>
      <c r="O203" s="2031"/>
      <c r="P203" s="2031"/>
      <c r="Q203" s="2031"/>
      <c r="R203" s="2031"/>
      <c r="S203" s="2031"/>
      <c r="T203" s="2031"/>
      <c r="U203" s="2031"/>
      <c r="V203" s="2031"/>
      <c r="W203" s="2031"/>
      <c r="X203" s="2031"/>
      <c r="Y203" s="2031"/>
      <c r="Z203" s="2031"/>
      <c r="AA203" s="2031"/>
      <c r="AB203" s="2031"/>
      <c r="AC203" s="2031"/>
      <c r="AD203" s="2031"/>
      <c r="AE203" s="2031"/>
      <c r="AF203" s="2029"/>
      <c r="AG203" s="2029"/>
      <c r="AH203" s="593"/>
      <c r="AI203" s="593"/>
      <c r="AJ203" s="593"/>
      <c r="AK203" s="593"/>
      <c r="AL203" s="593"/>
      <c r="AM203" s="593"/>
      <c r="AN203" s="593"/>
      <c r="AO203" s="594"/>
      <c r="AP203" s="594"/>
      <c r="AQ203" s="586"/>
      <c r="AT203" s="578" t="s">
        <v>2903</v>
      </c>
    </row>
    <row r="204" spans="2:55" s="178" customFormat="1" ht="15" customHeight="1">
      <c r="B204" s="584"/>
      <c r="C204" s="584"/>
      <c r="D204" s="583"/>
      <c r="E204" s="583"/>
      <c r="F204" s="583"/>
      <c r="G204" s="583"/>
      <c r="H204" s="583"/>
      <c r="I204" s="269"/>
      <c r="J204" s="269"/>
      <c r="K204" s="269"/>
      <c r="L204" s="269"/>
      <c r="M204" s="269"/>
      <c r="N204" s="269"/>
      <c r="O204" s="269"/>
      <c r="P204" s="595"/>
      <c r="Q204" s="595"/>
      <c r="R204" s="595"/>
      <c r="S204" s="596"/>
      <c r="T204" s="596"/>
      <c r="U204" s="596"/>
      <c r="V204" s="596"/>
      <c r="W204" s="596"/>
      <c r="X204" s="596"/>
      <c r="Y204" s="596"/>
      <c r="Z204" s="597"/>
      <c r="AA204" s="597"/>
      <c r="AB204" s="597"/>
      <c r="AC204" s="597"/>
      <c r="AD204" s="597"/>
      <c r="AE204" s="597"/>
      <c r="AF204" s="597"/>
      <c r="AG204" s="597"/>
      <c r="AH204" s="597"/>
      <c r="AI204" s="597"/>
      <c r="AJ204" s="597"/>
      <c r="AK204" s="597"/>
      <c r="AL204" s="597"/>
      <c r="AM204" s="597"/>
      <c r="AN204" s="597"/>
      <c r="AO204" s="597"/>
      <c r="AP204" s="597"/>
      <c r="AQ204" s="597"/>
      <c r="AR204" s="268"/>
      <c r="AS204" s="268"/>
      <c r="AT204" s="268"/>
      <c r="AU204" s="268"/>
    </row>
    <row r="205" spans="2:55" s="178" customFormat="1" ht="15" customHeight="1">
      <c r="B205" s="592" t="s">
        <v>2342</v>
      </c>
      <c r="C205" s="592"/>
      <c r="D205" s="598"/>
      <c r="E205" s="598"/>
      <c r="F205" s="598"/>
      <c r="G205" s="598"/>
      <c r="H205" s="598"/>
      <c r="I205" s="598"/>
      <c r="J205" s="598"/>
      <c r="K205" s="598"/>
      <c r="L205" s="598"/>
      <c r="M205" s="598"/>
      <c r="N205" s="598"/>
      <c r="O205" s="598"/>
      <c r="P205" s="547"/>
      <c r="Q205" s="547"/>
      <c r="R205" s="547"/>
      <c r="S205" s="599"/>
      <c r="T205" s="599"/>
      <c r="U205" s="599"/>
      <c r="V205" s="599"/>
      <c r="W205" s="599"/>
      <c r="X205" s="599"/>
      <c r="Y205" s="599"/>
      <c r="Z205" s="548"/>
      <c r="AA205" s="548"/>
      <c r="AB205" s="548"/>
      <c r="AC205" s="548"/>
      <c r="AD205" s="548"/>
      <c r="AE205" s="548"/>
      <c r="AF205" s="548"/>
      <c r="AG205" s="548"/>
      <c r="AH205" s="548"/>
      <c r="AI205" s="548"/>
      <c r="AJ205" s="548"/>
      <c r="AK205" s="548"/>
      <c r="AL205" s="548"/>
      <c r="AM205" s="548"/>
      <c r="AN205" s="548"/>
      <c r="AO205" s="548"/>
      <c r="AP205" s="548"/>
      <c r="AQ205" s="548"/>
      <c r="AR205" s="268"/>
      <c r="AS205" s="268"/>
      <c r="AT205" s="268"/>
      <c r="AU205" s="268"/>
    </row>
    <row r="206" spans="2:55" s="178" customFormat="1" ht="15" hidden="1" customHeight="1">
      <c r="B206" s="1960" t="s">
        <v>2343</v>
      </c>
      <c r="C206" s="1961"/>
      <c r="D206" s="1961"/>
      <c r="E206" s="1961"/>
      <c r="F206" s="1961"/>
      <c r="G206" s="1961"/>
      <c r="H206" s="1961"/>
      <c r="I206" s="1961"/>
      <c r="J206" s="1961"/>
      <c r="K206" s="1962"/>
      <c r="L206" s="600"/>
      <c r="M206" s="2103"/>
      <c r="N206" s="1968"/>
      <c r="O206" s="1968"/>
      <c r="P206" s="1968"/>
      <c r="Q206" s="1968"/>
      <c r="R206" s="1968"/>
      <c r="S206" s="1968"/>
      <c r="T206" s="1968"/>
      <c r="U206" s="1968"/>
      <c r="V206" s="1968"/>
      <c r="W206" s="1968"/>
      <c r="X206" s="1968"/>
      <c r="Y206" s="1968"/>
      <c r="Z206" s="1968"/>
      <c r="AA206" s="1968"/>
      <c r="AB206" s="1968"/>
      <c r="AC206" s="1968"/>
      <c r="AD206" s="1968"/>
      <c r="AE206" s="1968"/>
      <c r="AF206" s="1968"/>
      <c r="AG206" s="1968"/>
      <c r="AH206" s="1968"/>
      <c r="AI206" s="1968"/>
      <c r="AJ206" s="1968"/>
      <c r="AK206" s="1968"/>
      <c r="AL206" s="1968"/>
      <c r="AM206" s="1968"/>
      <c r="AN206" s="1968"/>
      <c r="AO206" s="1968"/>
      <c r="AP206" s="1968"/>
      <c r="AQ206" s="1968"/>
      <c r="AR206" s="1968"/>
      <c r="AS206" s="268"/>
      <c r="AT206" s="268"/>
      <c r="AU206" s="268"/>
    </row>
    <row r="207" spans="2:55" s="178" customFormat="1" ht="15" hidden="1" customHeight="1">
      <c r="B207" s="1963"/>
      <c r="C207" s="1964"/>
      <c r="D207" s="1964"/>
      <c r="E207" s="1964"/>
      <c r="F207" s="1964"/>
      <c r="G207" s="1964"/>
      <c r="H207" s="1964"/>
      <c r="I207" s="1964"/>
      <c r="J207" s="1964"/>
      <c r="K207" s="1965"/>
      <c r="L207" s="601"/>
      <c r="M207" s="1969"/>
      <c r="N207" s="1970"/>
      <c r="O207" s="1970"/>
      <c r="P207" s="1970"/>
      <c r="Q207" s="1970"/>
      <c r="R207" s="1970"/>
      <c r="S207" s="1970"/>
      <c r="T207" s="1970"/>
      <c r="U207" s="1970"/>
      <c r="V207" s="1970"/>
      <c r="W207" s="1970"/>
      <c r="X207" s="1970"/>
      <c r="Y207" s="1970"/>
      <c r="Z207" s="1970"/>
      <c r="AA207" s="1970"/>
      <c r="AB207" s="1970"/>
      <c r="AC207" s="1970"/>
      <c r="AD207" s="1970"/>
      <c r="AE207" s="1970"/>
      <c r="AF207" s="1970"/>
      <c r="AG207" s="1970"/>
      <c r="AH207" s="1970"/>
      <c r="AI207" s="1970"/>
      <c r="AJ207" s="1970"/>
      <c r="AK207" s="1970"/>
      <c r="AL207" s="1970"/>
      <c r="AM207" s="1970"/>
      <c r="AN207" s="1970"/>
      <c r="AO207" s="1970"/>
      <c r="AP207" s="1970"/>
      <c r="AQ207" s="1970"/>
      <c r="AR207" s="1970"/>
      <c r="AS207" s="268"/>
      <c r="AT207" s="602"/>
      <c r="AU207" s="602"/>
    </row>
    <row r="208" spans="2:55" s="178" customFormat="1" ht="15" hidden="1" customHeight="1">
      <c r="B208" s="1930" t="s">
        <v>2345</v>
      </c>
      <c r="C208" s="1931"/>
      <c r="D208" s="1931"/>
      <c r="E208" s="1931"/>
      <c r="F208" s="1931"/>
      <c r="G208" s="1931"/>
      <c r="H208" s="1931"/>
      <c r="I208" s="1931"/>
      <c r="J208" s="1931"/>
      <c r="K208" s="1932"/>
      <c r="L208" s="600"/>
      <c r="M208" s="1966"/>
      <c r="N208" s="1967"/>
      <c r="O208" s="1967"/>
      <c r="P208" s="1967"/>
      <c r="Q208" s="1967"/>
      <c r="R208" s="1967"/>
      <c r="S208" s="1967"/>
      <c r="T208" s="1967"/>
      <c r="U208" s="1967"/>
      <c r="V208" s="1967"/>
      <c r="W208" s="1967"/>
      <c r="X208" s="1967"/>
      <c r="Y208" s="1967"/>
      <c r="Z208" s="1967"/>
      <c r="AA208" s="1967"/>
      <c r="AB208" s="1967"/>
      <c r="AC208" s="1967"/>
      <c r="AD208" s="1967"/>
      <c r="AE208" s="1967"/>
      <c r="AF208" s="1967"/>
      <c r="AG208" s="1967"/>
      <c r="AH208" s="1967"/>
      <c r="AI208" s="1967"/>
      <c r="AJ208" s="1967"/>
      <c r="AK208" s="1967"/>
      <c r="AL208" s="1967"/>
      <c r="AM208" s="1967"/>
      <c r="AN208" s="1967"/>
      <c r="AO208" s="1967"/>
      <c r="AP208" s="1967"/>
      <c r="AQ208" s="1967"/>
      <c r="AR208" s="1967"/>
      <c r="AS208" s="268"/>
      <c r="AT208" s="268"/>
      <c r="AU208" s="268"/>
    </row>
    <row r="209" spans="1:50" s="178" customFormat="1" ht="15" hidden="1" customHeight="1">
      <c r="B209" s="1936"/>
      <c r="C209" s="1937"/>
      <c r="D209" s="1937"/>
      <c r="E209" s="1937"/>
      <c r="F209" s="1937"/>
      <c r="G209" s="1937"/>
      <c r="H209" s="1937"/>
      <c r="I209" s="1937"/>
      <c r="J209" s="1937"/>
      <c r="K209" s="1938"/>
      <c r="L209" s="601"/>
      <c r="M209" s="2103"/>
      <c r="N209" s="1968"/>
      <c r="O209" s="1968"/>
      <c r="P209" s="1968"/>
      <c r="Q209" s="1968"/>
      <c r="R209" s="1968"/>
      <c r="S209" s="1968"/>
      <c r="T209" s="1968"/>
      <c r="U209" s="1968"/>
      <c r="V209" s="1968"/>
      <c r="W209" s="1968"/>
      <c r="X209" s="1968"/>
      <c r="Y209" s="1968"/>
      <c r="Z209" s="1968"/>
      <c r="AA209" s="1968"/>
      <c r="AB209" s="1968"/>
      <c r="AC209" s="1968"/>
      <c r="AD209" s="1968"/>
      <c r="AE209" s="1968"/>
      <c r="AF209" s="1968"/>
      <c r="AG209" s="1968"/>
      <c r="AH209" s="1968"/>
      <c r="AI209" s="1968"/>
      <c r="AJ209" s="1968"/>
      <c r="AK209" s="1968"/>
      <c r="AL209" s="1968"/>
      <c r="AM209" s="1968"/>
      <c r="AN209" s="1968"/>
      <c r="AO209" s="1968"/>
      <c r="AP209" s="1968"/>
      <c r="AQ209" s="1968"/>
      <c r="AR209" s="1968"/>
      <c r="AS209" s="268"/>
      <c r="AT209" s="268"/>
      <c r="AU209" s="268"/>
    </row>
    <row r="210" spans="1:50" s="178" customFormat="1" ht="15" customHeight="1">
      <c r="B210" s="2032" t="s">
        <v>2482</v>
      </c>
      <c r="C210" s="2033"/>
      <c r="D210" s="2033"/>
      <c r="E210" s="2033"/>
      <c r="F210" s="2033"/>
      <c r="G210" s="2033"/>
      <c r="H210" s="2104"/>
      <c r="I210" s="2093"/>
      <c r="J210" s="2094"/>
      <c r="K210" s="2097"/>
      <c r="L210" s="2094"/>
      <c r="M210" s="2097"/>
      <c r="N210" s="2094"/>
      <c r="O210" s="2099"/>
      <c r="P210" s="2100"/>
      <c r="Q210" s="2038" t="s">
        <v>2346</v>
      </c>
      <c r="R210" s="2039"/>
      <c r="S210" s="2039"/>
      <c r="T210" s="2039"/>
      <c r="U210" s="2113"/>
      <c r="V210" s="2093"/>
      <c r="W210" s="2094"/>
      <c r="X210" s="2097"/>
      <c r="Y210" s="2094"/>
      <c r="Z210" s="2097"/>
      <c r="AA210" s="2115"/>
      <c r="AB210" s="2117" t="s">
        <v>2347</v>
      </c>
      <c r="AC210" s="2036"/>
      <c r="AD210" s="2036"/>
      <c r="AE210" s="2036"/>
      <c r="AF210" s="2036"/>
      <c r="AG210" s="2036"/>
      <c r="AH210" s="2044" t="s">
        <v>2348</v>
      </c>
      <c r="AI210" s="2044"/>
      <c r="AJ210" s="2044"/>
      <c r="AK210" s="2044"/>
      <c r="AL210" s="2044"/>
      <c r="AM210" s="2044"/>
      <c r="AN210" s="2044"/>
      <c r="AO210" s="2044"/>
      <c r="AP210" s="2044"/>
      <c r="AQ210" s="2045"/>
      <c r="AR210" s="603"/>
      <c r="AS210" s="268"/>
      <c r="AT210" s="578" t="s">
        <v>2344</v>
      </c>
      <c r="AU210" s="268"/>
    </row>
    <row r="211" spans="1:50" s="178" customFormat="1" ht="15" customHeight="1">
      <c r="B211" s="2034"/>
      <c r="C211" s="2035"/>
      <c r="D211" s="2035"/>
      <c r="E211" s="2035"/>
      <c r="F211" s="2035"/>
      <c r="G211" s="2035"/>
      <c r="H211" s="2105"/>
      <c r="I211" s="2095"/>
      <c r="J211" s="2096"/>
      <c r="K211" s="2098"/>
      <c r="L211" s="2096"/>
      <c r="M211" s="2098"/>
      <c r="N211" s="2096"/>
      <c r="O211" s="2101"/>
      <c r="P211" s="2102"/>
      <c r="Q211" s="2040"/>
      <c r="R211" s="2041"/>
      <c r="S211" s="2041"/>
      <c r="T211" s="2041"/>
      <c r="U211" s="2114"/>
      <c r="V211" s="2095"/>
      <c r="W211" s="2096"/>
      <c r="X211" s="2098"/>
      <c r="Y211" s="2096"/>
      <c r="Z211" s="2098"/>
      <c r="AA211" s="2116"/>
      <c r="AB211" s="2118"/>
      <c r="AC211" s="2037"/>
      <c r="AD211" s="2037"/>
      <c r="AE211" s="2037"/>
      <c r="AF211" s="2037"/>
      <c r="AG211" s="2037"/>
      <c r="AH211" s="2046"/>
      <c r="AI211" s="2046"/>
      <c r="AJ211" s="2046"/>
      <c r="AK211" s="2046"/>
      <c r="AL211" s="2046"/>
      <c r="AM211" s="2046"/>
      <c r="AN211" s="2046"/>
      <c r="AO211" s="2046"/>
      <c r="AP211" s="2046"/>
      <c r="AQ211" s="2047"/>
      <c r="AR211" s="603"/>
      <c r="AS211" s="268"/>
      <c r="AT211" s="268"/>
      <c r="AU211" s="268"/>
    </row>
    <row r="212" spans="1:50" s="178" customFormat="1" ht="15" customHeight="1">
      <c r="B212" s="2007" t="s">
        <v>2349</v>
      </c>
      <c r="C212" s="2008"/>
      <c r="D212" s="2008"/>
      <c r="E212" s="2008"/>
      <c r="F212" s="2008"/>
      <c r="G212" s="2008"/>
      <c r="H212" s="2013"/>
      <c r="I212" s="2023" t="s">
        <v>2350</v>
      </c>
      <c r="J212" s="2024"/>
      <c r="K212" s="2024"/>
      <c r="L212" s="2024"/>
      <c r="M212" s="2024"/>
      <c r="N212" s="2024"/>
      <c r="O212" s="2024"/>
      <c r="P212" s="2024"/>
      <c r="Q212" s="2024"/>
      <c r="R212" s="2024"/>
      <c r="S212" s="2024"/>
      <c r="T212" s="2024"/>
      <c r="U212" s="2024"/>
      <c r="V212" s="2024"/>
      <c r="W212" s="2024"/>
      <c r="X212" s="2024"/>
      <c r="Y212" s="2024"/>
      <c r="Z212" s="2024"/>
      <c r="AA212" s="2024"/>
      <c r="AB212" s="2024"/>
      <c r="AC212" s="2024"/>
      <c r="AD212" s="2024"/>
      <c r="AE212" s="2024"/>
      <c r="AF212" s="2024"/>
      <c r="AG212" s="2024"/>
      <c r="AH212" s="2024"/>
      <c r="AI212" s="2024"/>
      <c r="AJ212" s="2024"/>
      <c r="AK212" s="2024"/>
      <c r="AL212" s="2024"/>
      <c r="AM212" s="2024"/>
      <c r="AN212" s="2024"/>
      <c r="AO212" s="2024"/>
      <c r="AP212" s="2024"/>
      <c r="AQ212" s="2025"/>
      <c r="AR212" s="639"/>
      <c r="AS212" s="268"/>
      <c r="AT212" s="268"/>
      <c r="AU212" s="268"/>
      <c r="AX212" s="604"/>
    </row>
    <row r="213" spans="1:50" s="178" customFormat="1" ht="15" customHeight="1">
      <c r="B213" s="2009"/>
      <c r="C213" s="2010"/>
      <c r="D213" s="2010"/>
      <c r="E213" s="2010"/>
      <c r="F213" s="2010"/>
      <c r="G213" s="2010"/>
      <c r="H213" s="2092"/>
      <c r="I213" s="2001"/>
      <c r="J213" s="2002"/>
      <c r="K213" s="2002"/>
      <c r="L213" s="2002"/>
      <c r="M213" s="2002"/>
      <c r="N213" s="2002"/>
      <c r="O213" s="2002"/>
      <c r="P213" s="2002"/>
      <c r="Q213" s="2002"/>
      <c r="R213" s="2002"/>
      <c r="S213" s="2002"/>
      <c r="T213" s="2002"/>
      <c r="U213" s="2002"/>
      <c r="V213" s="2002"/>
      <c r="W213" s="2002"/>
      <c r="X213" s="2002"/>
      <c r="Y213" s="2002"/>
      <c r="Z213" s="2002"/>
      <c r="AA213" s="2002"/>
      <c r="AB213" s="2002"/>
      <c r="AC213" s="2002"/>
      <c r="AD213" s="2002"/>
      <c r="AE213" s="2002"/>
      <c r="AF213" s="2002"/>
      <c r="AG213" s="2002"/>
      <c r="AH213" s="2002"/>
      <c r="AI213" s="2002"/>
      <c r="AJ213" s="2002"/>
      <c r="AK213" s="2002"/>
      <c r="AL213" s="2002"/>
      <c r="AM213" s="2002"/>
      <c r="AN213" s="2002"/>
      <c r="AO213" s="2002"/>
      <c r="AP213" s="2002"/>
      <c r="AQ213" s="2003"/>
      <c r="AR213" s="605"/>
      <c r="AS213" s="268"/>
      <c r="AT213" s="268"/>
      <c r="AU213" s="268"/>
      <c r="AX213" s="604"/>
    </row>
    <row r="214" spans="1:50" s="178" customFormat="1" ht="15" customHeight="1">
      <c r="B214" s="2011"/>
      <c r="C214" s="2012"/>
      <c r="D214" s="2012"/>
      <c r="E214" s="2012"/>
      <c r="F214" s="2012"/>
      <c r="G214" s="2012"/>
      <c r="H214" s="2014"/>
      <c r="I214" s="2004"/>
      <c r="J214" s="2005"/>
      <c r="K214" s="2005"/>
      <c r="L214" s="2005"/>
      <c r="M214" s="2005"/>
      <c r="N214" s="2005"/>
      <c r="O214" s="2005"/>
      <c r="P214" s="2005"/>
      <c r="Q214" s="2005"/>
      <c r="R214" s="2005"/>
      <c r="S214" s="2005"/>
      <c r="T214" s="2005"/>
      <c r="U214" s="2005"/>
      <c r="V214" s="2005"/>
      <c r="W214" s="2005"/>
      <c r="X214" s="2005"/>
      <c r="Y214" s="2005"/>
      <c r="Z214" s="2005"/>
      <c r="AA214" s="2005"/>
      <c r="AB214" s="2005"/>
      <c r="AC214" s="2005"/>
      <c r="AD214" s="2005"/>
      <c r="AE214" s="2005"/>
      <c r="AF214" s="2005"/>
      <c r="AG214" s="2005"/>
      <c r="AH214" s="2005"/>
      <c r="AI214" s="2005"/>
      <c r="AJ214" s="2005"/>
      <c r="AK214" s="2005"/>
      <c r="AL214" s="2005"/>
      <c r="AM214" s="2005"/>
      <c r="AN214" s="2005"/>
      <c r="AO214" s="2005"/>
      <c r="AP214" s="2005"/>
      <c r="AQ214" s="2006"/>
      <c r="AR214" s="605"/>
      <c r="AS214" s="268"/>
      <c r="AT214" s="268"/>
      <c r="AU214" s="268"/>
      <c r="AX214" s="604"/>
    </row>
    <row r="215" spans="1:50" s="178" customFormat="1" ht="15" customHeight="1">
      <c r="B215" s="2007" t="s">
        <v>2351</v>
      </c>
      <c r="C215" s="2008"/>
      <c r="D215" s="2008"/>
      <c r="E215" s="2008"/>
      <c r="F215" s="2008"/>
      <c r="G215" s="2008"/>
      <c r="H215" s="2013"/>
      <c r="I215" s="2093"/>
      <c r="J215" s="2094"/>
      <c r="K215" s="2097"/>
      <c r="L215" s="2094"/>
      <c r="M215" s="2097"/>
      <c r="N215" s="2094"/>
      <c r="O215" s="2097"/>
      <c r="P215" s="2094"/>
      <c r="Q215" s="2097"/>
      <c r="R215" s="2094"/>
      <c r="S215" s="2097"/>
      <c r="T215" s="2094"/>
      <c r="U215" s="2099"/>
      <c r="V215" s="2100"/>
      <c r="W215" s="603"/>
      <c r="X215" s="606"/>
      <c r="Y215" s="606"/>
      <c r="Z215" s="606"/>
      <c r="AA215" s="606"/>
      <c r="AB215" s="606"/>
      <c r="AC215" s="606"/>
      <c r="AD215" s="606"/>
      <c r="AE215" s="606"/>
      <c r="AF215" s="606"/>
      <c r="AG215" s="606"/>
      <c r="AH215" s="606"/>
      <c r="AI215" s="606"/>
      <c r="AJ215" s="606"/>
      <c r="AK215" s="606"/>
      <c r="AL215" s="606"/>
      <c r="AM215" s="606"/>
      <c r="AN215" s="606"/>
      <c r="AO215" s="606"/>
      <c r="AP215" s="606"/>
      <c r="AQ215" s="606"/>
      <c r="AR215" s="606"/>
      <c r="AS215" s="268"/>
      <c r="AT215" s="268"/>
      <c r="AU215" s="268"/>
      <c r="AX215" s="604"/>
    </row>
    <row r="216" spans="1:50" s="178" customFormat="1" ht="15" customHeight="1">
      <c r="B216" s="2011"/>
      <c r="C216" s="2012"/>
      <c r="D216" s="2012"/>
      <c r="E216" s="2012"/>
      <c r="F216" s="2012"/>
      <c r="G216" s="2012"/>
      <c r="H216" s="2014"/>
      <c r="I216" s="2095"/>
      <c r="J216" s="2096"/>
      <c r="K216" s="2098"/>
      <c r="L216" s="2096"/>
      <c r="M216" s="2098"/>
      <c r="N216" s="2096"/>
      <c r="O216" s="2098"/>
      <c r="P216" s="2096"/>
      <c r="Q216" s="2098"/>
      <c r="R216" s="2096"/>
      <c r="S216" s="2098"/>
      <c r="T216" s="2096"/>
      <c r="U216" s="2101"/>
      <c r="V216" s="2102"/>
      <c r="W216" s="603"/>
      <c r="X216" s="606"/>
      <c r="Y216" s="606"/>
      <c r="Z216" s="606"/>
      <c r="AA216" s="606"/>
      <c r="AB216" s="606"/>
      <c r="AC216" s="606"/>
      <c r="AD216" s="606"/>
      <c r="AE216" s="606"/>
      <c r="AF216" s="606"/>
      <c r="AG216" s="606"/>
      <c r="AH216" s="606"/>
      <c r="AI216" s="606"/>
      <c r="AJ216" s="606"/>
      <c r="AK216" s="606"/>
      <c r="AL216" s="606"/>
      <c r="AM216" s="606"/>
      <c r="AN216" s="606"/>
      <c r="AO216" s="606"/>
      <c r="AP216" s="606"/>
      <c r="AQ216" s="606"/>
      <c r="AR216" s="606"/>
      <c r="AS216" s="268"/>
      <c r="AT216" s="268"/>
      <c r="AU216" s="268"/>
      <c r="AX216" s="604"/>
    </row>
    <row r="217" spans="1:50" s="178" customFormat="1" ht="15" customHeight="1">
      <c r="B217" s="584"/>
      <c r="C217" s="584"/>
      <c r="D217" s="583"/>
      <c r="E217" s="583"/>
      <c r="F217" s="583"/>
      <c r="G217" s="583"/>
      <c r="H217" s="583"/>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69"/>
      <c r="AE217" s="269"/>
      <c r="AF217" s="269"/>
      <c r="AG217" s="269"/>
      <c r="AK217" s="269"/>
      <c r="AL217" s="269"/>
      <c r="AO217" s="549"/>
      <c r="AP217" s="549"/>
      <c r="AQ217" s="549"/>
      <c r="AR217" s="549"/>
      <c r="AS217" s="268"/>
      <c r="AT217" s="268"/>
      <c r="AU217" s="268"/>
      <c r="AX217" s="604"/>
    </row>
    <row r="218" spans="1:50" s="178" customFormat="1" ht="15" customHeight="1">
      <c r="B218" s="269"/>
      <c r="C218" s="269"/>
      <c r="D218" s="269" t="s">
        <v>2352</v>
      </c>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c r="AF218" s="269"/>
      <c r="AG218" s="269"/>
      <c r="AH218" s="269"/>
      <c r="AI218" s="269"/>
      <c r="AJ218" s="269"/>
      <c r="AK218" s="269"/>
      <c r="AL218" s="269"/>
      <c r="AM218" s="549"/>
      <c r="AN218" s="549"/>
      <c r="AO218" s="549"/>
      <c r="AP218" s="549"/>
      <c r="AQ218" s="549"/>
      <c r="AR218" s="549"/>
      <c r="AS218" s="268"/>
      <c r="AT218" s="604"/>
      <c r="AU218" s="604"/>
      <c r="AV218" s="604"/>
      <c r="AW218" s="604"/>
      <c r="AX218" s="604"/>
    </row>
    <row r="219" spans="1:50" s="178" customFormat="1" ht="15" customHeight="1" thickBot="1">
      <c r="AK219" s="602"/>
      <c r="AL219" s="602"/>
      <c r="AM219" s="268"/>
      <c r="AN219" s="268"/>
      <c r="AO219" s="268"/>
      <c r="AP219" s="268"/>
      <c r="AQ219" s="268"/>
      <c r="AR219" s="607"/>
      <c r="AS219" s="268"/>
      <c r="AT219" s="604"/>
      <c r="AU219" s="604"/>
      <c r="AV219" s="604"/>
      <c r="AW219" s="604"/>
      <c r="AX219" s="604"/>
    </row>
    <row r="220" spans="1:50" s="178" customFormat="1" ht="15" customHeight="1" thickTop="1">
      <c r="A220" s="608"/>
      <c r="B220" s="2079" t="s">
        <v>2984</v>
      </c>
      <c r="C220" s="2080"/>
      <c r="D220" s="2080"/>
      <c r="E220" s="2080"/>
      <c r="F220" s="2080"/>
      <c r="G220" s="2080"/>
      <c r="H220" s="2080"/>
      <c r="I220" s="2080"/>
      <c r="J220" s="2080"/>
      <c r="K220" s="2080"/>
      <c r="L220" s="2080"/>
      <c r="M220" s="2080"/>
      <c r="N220" s="2080"/>
      <c r="O220" s="2080"/>
      <c r="P220" s="2080"/>
      <c r="Q220" s="2080"/>
      <c r="R220" s="2080"/>
      <c r="S220" s="2080"/>
      <c r="T220" s="2080"/>
      <c r="U220" s="2080"/>
      <c r="V220" s="2080"/>
      <c r="W220" s="2080"/>
      <c r="X220" s="2080"/>
      <c r="Y220" s="2080"/>
      <c r="Z220" s="2080"/>
      <c r="AA220" s="2080"/>
      <c r="AB220" s="2080"/>
      <c r="AC220" s="2080"/>
      <c r="AD220" s="2080"/>
      <c r="AE220" s="2080"/>
      <c r="AF220" s="2080"/>
      <c r="AG220" s="2080"/>
      <c r="AH220" s="2080"/>
      <c r="AI220" s="2080"/>
      <c r="AJ220" s="2080"/>
      <c r="AK220" s="2080"/>
      <c r="AL220" s="2080"/>
      <c r="AM220" s="2080"/>
      <c r="AN220" s="2080"/>
      <c r="AO220" s="2080"/>
      <c r="AP220" s="2080"/>
      <c r="AQ220" s="2081"/>
      <c r="AR220" s="609"/>
      <c r="AS220" s="604"/>
      <c r="AT220" s="604"/>
      <c r="AU220" s="604"/>
      <c r="AV220" s="604"/>
      <c r="AW220" s="604"/>
      <c r="AX220" s="604"/>
    </row>
    <row r="221" spans="1:50" s="178" customFormat="1" ht="15" customHeight="1">
      <c r="A221" s="609"/>
      <c r="B221" s="2082"/>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2083"/>
      <c r="AN221" s="2083"/>
      <c r="AO221" s="2083"/>
      <c r="AP221" s="2083"/>
      <c r="AQ221" s="2084"/>
      <c r="AR221" s="609"/>
      <c r="AS221" s="604"/>
      <c r="AT221" s="604"/>
      <c r="AU221" s="604"/>
      <c r="AV221" s="604"/>
      <c r="AW221" s="604"/>
      <c r="AX221" s="604"/>
    </row>
    <row r="222" spans="1:50" s="178" customFormat="1" ht="15" customHeight="1">
      <c r="A222" s="609"/>
      <c r="B222" s="2082"/>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2083"/>
      <c r="AN222" s="2083"/>
      <c r="AO222" s="2083"/>
      <c r="AP222" s="2083"/>
      <c r="AQ222" s="2084"/>
      <c r="AR222" s="609"/>
      <c r="AS222" s="604"/>
      <c r="AT222" s="604"/>
      <c r="AU222" s="604"/>
      <c r="AV222" s="604"/>
      <c r="AW222" s="604"/>
      <c r="AX222" s="604"/>
    </row>
    <row r="223" spans="1:50" s="178" customFormat="1" ht="15" customHeight="1">
      <c r="A223" s="609"/>
      <c r="B223" s="2082"/>
      <c r="C223" s="2083"/>
      <c r="D223" s="2083"/>
      <c r="E223" s="2083"/>
      <c r="F223" s="2083"/>
      <c r="G223" s="2083"/>
      <c r="H223" s="2083"/>
      <c r="I223" s="2083"/>
      <c r="J223" s="2083"/>
      <c r="K223" s="2083"/>
      <c r="L223" s="2083"/>
      <c r="M223" s="2083"/>
      <c r="N223" s="2083"/>
      <c r="O223" s="2083"/>
      <c r="P223" s="2083"/>
      <c r="Q223" s="2083"/>
      <c r="R223" s="2083"/>
      <c r="S223" s="2083"/>
      <c r="T223" s="2083"/>
      <c r="U223" s="2083"/>
      <c r="V223" s="2083"/>
      <c r="W223" s="2083"/>
      <c r="X223" s="2083"/>
      <c r="Y223" s="2083"/>
      <c r="Z223" s="2083"/>
      <c r="AA223" s="2083"/>
      <c r="AB223" s="2083"/>
      <c r="AC223" s="2083"/>
      <c r="AD223" s="2083"/>
      <c r="AE223" s="2083"/>
      <c r="AF223" s="2083"/>
      <c r="AG223" s="2083"/>
      <c r="AH223" s="2083"/>
      <c r="AI223" s="2083"/>
      <c r="AJ223" s="2083"/>
      <c r="AK223" s="2083"/>
      <c r="AL223" s="2083"/>
      <c r="AM223" s="2083"/>
      <c r="AN223" s="2083"/>
      <c r="AO223" s="2083"/>
      <c r="AP223" s="2083"/>
      <c r="AQ223" s="2084"/>
      <c r="AR223" s="609"/>
      <c r="AS223" s="604"/>
      <c r="AT223" s="604"/>
      <c r="AU223" s="604"/>
      <c r="AV223" s="604"/>
      <c r="AW223" s="604"/>
      <c r="AX223" s="604"/>
    </row>
    <row r="224" spans="1:50" s="178" customFormat="1" ht="15" customHeight="1">
      <c r="A224" s="609"/>
      <c r="B224" s="2082"/>
      <c r="C224" s="2083"/>
      <c r="D224" s="2083"/>
      <c r="E224" s="2083"/>
      <c r="F224" s="2083"/>
      <c r="G224" s="2083"/>
      <c r="H224" s="2083"/>
      <c r="I224" s="2083"/>
      <c r="J224" s="2083"/>
      <c r="K224" s="2083"/>
      <c r="L224" s="2083"/>
      <c r="M224" s="2083"/>
      <c r="N224" s="2083"/>
      <c r="O224" s="2083"/>
      <c r="P224" s="2083"/>
      <c r="Q224" s="2083"/>
      <c r="R224" s="2083"/>
      <c r="S224" s="2083"/>
      <c r="T224" s="2083"/>
      <c r="U224" s="2083"/>
      <c r="V224" s="2083"/>
      <c r="W224" s="2083"/>
      <c r="X224" s="2083"/>
      <c r="Y224" s="2083"/>
      <c r="Z224" s="2083"/>
      <c r="AA224" s="2083"/>
      <c r="AB224" s="2083"/>
      <c r="AC224" s="2083"/>
      <c r="AD224" s="2083"/>
      <c r="AE224" s="2083"/>
      <c r="AF224" s="2083"/>
      <c r="AG224" s="2083"/>
      <c r="AH224" s="2083"/>
      <c r="AI224" s="2083"/>
      <c r="AJ224" s="2083"/>
      <c r="AK224" s="2083"/>
      <c r="AL224" s="2083"/>
      <c r="AM224" s="2083"/>
      <c r="AN224" s="2083"/>
      <c r="AO224" s="2083"/>
      <c r="AP224" s="2083"/>
      <c r="AQ224" s="2084"/>
      <c r="AR224" s="609"/>
      <c r="AS224" s="604"/>
      <c r="AT224" s="604"/>
      <c r="AU224" s="604"/>
      <c r="AV224" s="604"/>
      <c r="AW224" s="604"/>
      <c r="AX224" s="604"/>
    </row>
    <row r="225" spans="1:50" s="178" customFormat="1" ht="15" customHeight="1">
      <c r="A225" s="609"/>
      <c r="B225" s="2082"/>
      <c r="C225" s="2083"/>
      <c r="D225" s="2083"/>
      <c r="E225" s="2083"/>
      <c r="F225" s="2083"/>
      <c r="G225" s="2083"/>
      <c r="H225" s="2083"/>
      <c r="I225" s="2083"/>
      <c r="J225" s="2083"/>
      <c r="K225" s="2083"/>
      <c r="L225" s="2083"/>
      <c r="M225" s="2083"/>
      <c r="N225" s="2083"/>
      <c r="O225" s="2083"/>
      <c r="P225" s="2083"/>
      <c r="Q225" s="2083"/>
      <c r="R225" s="2083"/>
      <c r="S225" s="2083"/>
      <c r="T225" s="2083"/>
      <c r="U225" s="2083"/>
      <c r="V225" s="2083"/>
      <c r="W225" s="2083"/>
      <c r="X225" s="2083"/>
      <c r="Y225" s="2083"/>
      <c r="Z225" s="2083"/>
      <c r="AA225" s="2083"/>
      <c r="AB225" s="2083"/>
      <c r="AC225" s="2083"/>
      <c r="AD225" s="2083"/>
      <c r="AE225" s="2083"/>
      <c r="AF225" s="2083"/>
      <c r="AG225" s="2083"/>
      <c r="AH225" s="2083"/>
      <c r="AI225" s="2083"/>
      <c r="AJ225" s="2083"/>
      <c r="AK225" s="2083"/>
      <c r="AL225" s="2083"/>
      <c r="AM225" s="2083"/>
      <c r="AN225" s="2083"/>
      <c r="AO225" s="2083"/>
      <c r="AP225" s="2083"/>
      <c r="AQ225" s="2084"/>
      <c r="AR225" s="609"/>
      <c r="AS225" s="604"/>
      <c r="AT225" s="604"/>
      <c r="AU225" s="604"/>
      <c r="AV225" s="604"/>
      <c r="AW225" s="604"/>
      <c r="AX225" s="604"/>
    </row>
    <row r="226" spans="1:50" s="178" customFormat="1" ht="15" customHeight="1">
      <c r="A226" s="609"/>
      <c r="B226" s="2082"/>
      <c r="C226" s="2083"/>
      <c r="D226" s="2083"/>
      <c r="E226" s="2083"/>
      <c r="F226" s="2083"/>
      <c r="G226" s="2083"/>
      <c r="H226" s="2083"/>
      <c r="I226" s="2083"/>
      <c r="J226" s="2083"/>
      <c r="K226" s="2083"/>
      <c r="L226" s="2083"/>
      <c r="M226" s="2083"/>
      <c r="N226" s="2083"/>
      <c r="O226" s="2083"/>
      <c r="P226" s="2083"/>
      <c r="Q226" s="2083"/>
      <c r="R226" s="2083"/>
      <c r="S226" s="2083"/>
      <c r="T226" s="2083"/>
      <c r="U226" s="2083"/>
      <c r="V226" s="2083"/>
      <c r="W226" s="2083"/>
      <c r="X226" s="2083"/>
      <c r="Y226" s="2083"/>
      <c r="Z226" s="2083"/>
      <c r="AA226" s="2083"/>
      <c r="AB226" s="2083"/>
      <c r="AC226" s="2083"/>
      <c r="AD226" s="2083"/>
      <c r="AE226" s="2083"/>
      <c r="AF226" s="2083"/>
      <c r="AG226" s="2083"/>
      <c r="AH226" s="2083"/>
      <c r="AI226" s="2083"/>
      <c r="AJ226" s="2083"/>
      <c r="AK226" s="2083"/>
      <c r="AL226" s="2083"/>
      <c r="AM226" s="2083"/>
      <c r="AN226" s="2083"/>
      <c r="AO226" s="2083"/>
      <c r="AP226" s="2083"/>
      <c r="AQ226" s="2084"/>
      <c r="AR226" s="609"/>
      <c r="AS226" s="604"/>
      <c r="AT226" s="604"/>
      <c r="AU226" s="604"/>
      <c r="AV226" s="604"/>
      <c r="AW226" s="604"/>
    </row>
    <row r="227" spans="1:50" s="178" customFormat="1" ht="15" customHeight="1">
      <c r="A227" s="609"/>
      <c r="B227" s="2082"/>
      <c r="C227" s="2083"/>
      <c r="D227" s="2083"/>
      <c r="E227" s="2083"/>
      <c r="F227" s="2083"/>
      <c r="G227" s="2083"/>
      <c r="H227" s="2083"/>
      <c r="I227" s="2083"/>
      <c r="J227" s="2083"/>
      <c r="K227" s="2083"/>
      <c r="L227" s="2083"/>
      <c r="M227" s="2083"/>
      <c r="N227" s="2083"/>
      <c r="O227" s="2083"/>
      <c r="P227" s="2083"/>
      <c r="Q227" s="2083"/>
      <c r="R227" s="2083"/>
      <c r="S227" s="2083"/>
      <c r="T227" s="2083"/>
      <c r="U227" s="2083"/>
      <c r="V227" s="2083"/>
      <c r="W227" s="2083"/>
      <c r="X227" s="2083"/>
      <c r="Y227" s="2083"/>
      <c r="Z227" s="2083"/>
      <c r="AA227" s="2083"/>
      <c r="AB227" s="2083"/>
      <c r="AC227" s="2083"/>
      <c r="AD227" s="2083"/>
      <c r="AE227" s="2083"/>
      <c r="AF227" s="2083"/>
      <c r="AG227" s="2083"/>
      <c r="AH227" s="2083"/>
      <c r="AI227" s="2083"/>
      <c r="AJ227" s="2083"/>
      <c r="AK227" s="2083"/>
      <c r="AL227" s="2083"/>
      <c r="AM227" s="2083"/>
      <c r="AN227" s="2083"/>
      <c r="AO227" s="2083"/>
      <c r="AP227" s="2083"/>
      <c r="AQ227" s="2084"/>
      <c r="AR227" s="609"/>
      <c r="AS227" s="604"/>
      <c r="AT227" s="604"/>
      <c r="AU227" s="604"/>
      <c r="AV227" s="604"/>
      <c r="AW227" s="604"/>
    </row>
    <row r="228" spans="1:50" s="178" customFormat="1" ht="15" customHeight="1">
      <c r="A228" s="609"/>
      <c r="B228" s="2082"/>
      <c r="C228" s="2083"/>
      <c r="D228" s="2083"/>
      <c r="E228" s="2083"/>
      <c r="F228" s="2083"/>
      <c r="G228" s="2083"/>
      <c r="H228" s="2083"/>
      <c r="I228" s="2083"/>
      <c r="J228" s="2083"/>
      <c r="K228" s="2083"/>
      <c r="L228" s="2083"/>
      <c r="M228" s="2083"/>
      <c r="N228" s="2083"/>
      <c r="O228" s="2083"/>
      <c r="P228" s="2083"/>
      <c r="Q228" s="2083"/>
      <c r="R228" s="2083"/>
      <c r="S228" s="2083"/>
      <c r="T228" s="2083"/>
      <c r="U228" s="2083"/>
      <c r="V228" s="2083"/>
      <c r="W228" s="2083"/>
      <c r="X228" s="2083"/>
      <c r="Y228" s="2083"/>
      <c r="Z228" s="2083"/>
      <c r="AA228" s="2083"/>
      <c r="AB228" s="2083"/>
      <c r="AC228" s="2083"/>
      <c r="AD228" s="2083"/>
      <c r="AE228" s="2083"/>
      <c r="AF228" s="2083"/>
      <c r="AG228" s="2083"/>
      <c r="AH228" s="2083"/>
      <c r="AI228" s="2083"/>
      <c r="AJ228" s="2083"/>
      <c r="AK228" s="2083"/>
      <c r="AL228" s="2083"/>
      <c r="AM228" s="2083"/>
      <c r="AN228" s="2083"/>
      <c r="AO228" s="2083"/>
      <c r="AP228" s="2083"/>
      <c r="AQ228" s="2084"/>
      <c r="AR228" s="609"/>
      <c r="AS228" s="604"/>
      <c r="AT228" s="604"/>
      <c r="AU228" s="604"/>
      <c r="AV228" s="604"/>
      <c r="AW228" s="604"/>
    </row>
    <row r="229" spans="1:50" s="178" customFormat="1" ht="15" customHeight="1">
      <c r="A229" s="609"/>
      <c r="B229" s="2082"/>
      <c r="C229" s="2083"/>
      <c r="D229" s="2083"/>
      <c r="E229" s="2083"/>
      <c r="F229" s="2083"/>
      <c r="G229" s="2083"/>
      <c r="H229" s="2083"/>
      <c r="I229" s="2083"/>
      <c r="J229" s="2083"/>
      <c r="K229" s="2083"/>
      <c r="L229" s="2083"/>
      <c r="M229" s="2083"/>
      <c r="N229" s="2083"/>
      <c r="O229" s="2083"/>
      <c r="P229" s="2083"/>
      <c r="Q229" s="2083"/>
      <c r="R229" s="2083"/>
      <c r="S229" s="2083"/>
      <c r="T229" s="2083"/>
      <c r="U229" s="2083"/>
      <c r="V229" s="2083"/>
      <c r="W229" s="2083"/>
      <c r="X229" s="2083"/>
      <c r="Y229" s="2083"/>
      <c r="Z229" s="2083"/>
      <c r="AA229" s="2083"/>
      <c r="AB229" s="2083"/>
      <c r="AC229" s="2083"/>
      <c r="AD229" s="2083"/>
      <c r="AE229" s="2083"/>
      <c r="AF229" s="2083"/>
      <c r="AG229" s="2083"/>
      <c r="AH229" s="2083"/>
      <c r="AI229" s="2083"/>
      <c r="AJ229" s="2083"/>
      <c r="AK229" s="2083"/>
      <c r="AL229" s="2083"/>
      <c r="AM229" s="2083"/>
      <c r="AN229" s="2083"/>
      <c r="AO229" s="2083"/>
      <c r="AP229" s="2083"/>
      <c r="AQ229" s="2084"/>
      <c r="AR229" s="609"/>
      <c r="AS229" s="604"/>
      <c r="AT229" s="604"/>
      <c r="AU229" s="604"/>
      <c r="AV229" s="604"/>
      <c r="AW229" s="604"/>
    </row>
    <row r="230" spans="1:50" s="178" customFormat="1" ht="15" customHeight="1">
      <c r="A230" s="609"/>
      <c r="B230" s="2082"/>
      <c r="C230" s="2083"/>
      <c r="D230" s="2083"/>
      <c r="E230" s="2083"/>
      <c r="F230" s="2083"/>
      <c r="G230" s="2083"/>
      <c r="H230" s="2083"/>
      <c r="I230" s="2083"/>
      <c r="J230" s="2083"/>
      <c r="K230" s="2083"/>
      <c r="L230" s="2083"/>
      <c r="M230" s="2083"/>
      <c r="N230" s="2083"/>
      <c r="O230" s="2083"/>
      <c r="P230" s="2083"/>
      <c r="Q230" s="2083"/>
      <c r="R230" s="2083"/>
      <c r="S230" s="2083"/>
      <c r="T230" s="2083"/>
      <c r="U230" s="2083"/>
      <c r="V230" s="2083"/>
      <c r="W230" s="2083"/>
      <c r="X230" s="2083"/>
      <c r="Y230" s="2083"/>
      <c r="Z230" s="2083"/>
      <c r="AA230" s="2083"/>
      <c r="AB230" s="2083"/>
      <c r="AC230" s="2083"/>
      <c r="AD230" s="2083"/>
      <c r="AE230" s="2083"/>
      <c r="AF230" s="2083"/>
      <c r="AG230" s="2083"/>
      <c r="AH230" s="2083"/>
      <c r="AI230" s="2083"/>
      <c r="AJ230" s="2083"/>
      <c r="AK230" s="2083"/>
      <c r="AL230" s="2083"/>
      <c r="AM230" s="2083"/>
      <c r="AN230" s="2083"/>
      <c r="AO230" s="2083"/>
      <c r="AP230" s="2083"/>
      <c r="AQ230" s="2084"/>
      <c r="AR230" s="609"/>
      <c r="AS230" s="604"/>
    </row>
    <row r="231" spans="1:50" s="178" customFormat="1" ht="15" customHeight="1">
      <c r="A231" s="609"/>
      <c r="B231" s="2082"/>
      <c r="C231" s="2083"/>
      <c r="D231" s="2083"/>
      <c r="E231" s="2083"/>
      <c r="F231" s="2083"/>
      <c r="G231" s="2083"/>
      <c r="H231" s="2083"/>
      <c r="I231" s="2083"/>
      <c r="J231" s="2083"/>
      <c r="K231" s="2083"/>
      <c r="L231" s="2083"/>
      <c r="M231" s="2083"/>
      <c r="N231" s="2083"/>
      <c r="O231" s="2083"/>
      <c r="P231" s="2083"/>
      <c r="Q231" s="2083"/>
      <c r="R231" s="2083"/>
      <c r="S231" s="2083"/>
      <c r="T231" s="2083"/>
      <c r="U231" s="2083"/>
      <c r="V231" s="2083"/>
      <c r="W231" s="2083"/>
      <c r="X231" s="2083"/>
      <c r="Y231" s="2083"/>
      <c r="Z231" s="2083"/>
      <c r="AA231" s="2083"/>
      <c r="AB231" s="2083"/>
      <c r="AC231" s="2083"/>
      <c r="AD231" s="2083"/>
      <c r="AE231" s="2083"/>
      <c r="AF231" s="2083"/>
      <c r="AG231" s="2083"/>
      <c r="AH231" s="2083"/>
      <c r="AI231" s="2083"/>
      <c r="AJ231" s="2083"/>
      <c r="AK231" s="2083"/>
      <c r="AL231" s="2083"/>
      <c r="AM231" s="2083"/>
      <c r="AN231" s="2083"/>
      <c r="AO231" s="2083"/>
      <c r="AP231" s="2083"/>
      <c r="AQ231" s="2084"/>
      <c r="AR231" s="609"/>
      <c r="AS231" s="604"/>
    </row>
    <row r="232" spans="1:50" s="178" customFormat="1" ht="15" customHeight="1">
      <c r="B232" s="2082"/>
      <c r="C232" s="2083"/>
      <c r="D232" s="2083"/>
      <c r="E232" s="2083"/>
      <c r="F232" s="2083"/>
      <c r="G232" s="2083"/>
      <c r="H232" s="2083"/>
      <c r="I232" s="2083"/>
      <c r="J232" s="2083"/>
      <c r="K232" s="2083"/>
      <c r="L232" s="2083"/>
      <c r="M232" s="2083"/>
      <c r="N232" s="2083"/>
      <c r="O232" s="2083"/>
      <c r="P232" s="2083"/>
      <c r="Q232" s="2083"/>
      <c r="R232" s="2083"/>
      <c r="S232" s="2083"/>
      <c r="T232" s="2083"/>
      <c r="U232" s="2083"/>
      <c r="V232" s="2083"/>
      <c r="W232" s="2083"/>
      <c r="X232" s="2083"/>
      <c r="Y232" s="2083"/>
      <c r="Z232" s="2083"/>
      <c r="AA232" s="2083"/>
      <c r="AB232" s="2083"/>
      <c r="AC232" s="2083"/>
      <c r="AD232" s="2083"/>
      <c r="AE232" s="2083"/>
      <c r="AF232" s="2083"/>
      <c r="AG232" s="2083"/>
      <c r="AH232" s="2083"/>
      <c r="AI232" s="2083"/>
      <c r="AJ232" s="2083"/>
      <c r="AK232" s="2083"/>
      <c r="AL232" s="2083"/>
      <c r="AM232" s="2083"/>
      <c r="AN232" s="2083"/>
      <c r="AO232" s="2083"/>
      <c r="AP232" s="2083"/>
      <c r="AQ232" s="2084"/>
      <c r="AR232" s="268"/>
      <c r="AS232" s="268"/>
    </row>
    <row r="233" spans="1:50" ht="15" customHeight="1" thickBot="1">
      <c r="B233" s="2085"/>
      <c r="C233" s="2086"/>
      <c r="D233" s="2086"/>
      <c r="E233" s="2086"/>
      <c r="F233" s="2086"/>
      <c r="G233" s="2086"/>
      <c r="H233" s="2086"/>
      <c r="I233" s="2086"/>
      <c r="J233" s="2086"/>
      <c r="K233" s="2086"/>
      <c r="L233" s="2086"/>
      <c r="M233" s="2086"/>
      <c r="N233" s="2086"/>
      <c r="O233" s="2086"/>
      <c r="P233" s="2086"/>
      <c r="Q233" s="2086"/>
      <c r="R233" s="2086"/>
      <c r="S233" s="2086"/>
      <c r="T233" s="2086"/>
      <c r="U233" s="2086"/>
      <c r="V233" s="2086"/>
      <c r="W233" s="2086"/>
      <c r="X233" s="2086"/>
      <c r="Y233" s="2086"/>
      <c r="Z233" s="2086"/>
      <c r="AA233" s="2086"/>
      <c r="AB233" s="2086"/>
      <c r="AC233" s="2086"/>
      <c r="AD233" s="2086"/>
      <c r="AE233" s="2086"/>
      <c r="AF233" s="2086"/>
      <c r="AG233" s="2086"/>
      <c r="AH233" s="2086"/>
      <c r="AI233" s="2086"/>
      <c r="AJ233" s="2086"/>
      <c r="AK233" s="2086"/>
      <c r="AL233" s="2086"/>
      <c r="AM233" s="2086"/>
      <c r="AN233" s="2086"/>
      <c r="AO233" s="2086"/>
      <c r="AP233" s="2086"/>
      <c r="AQ233" s="2087"/>
    </row>
    <row r="234" spans="1:50" ht="15" customHeight="1" thickTop="1"/>
  </sheetData>
  <sheetProtection algorithmName="SHA-512" hashValue="gkMt3vFFeWAm8YxOSavhMBv89D6PHiFAlNmvI2lrVawRPuUZVyzrpe21SMVO/PA+GMZWjZeomMjBWb45qtnMfw==" saltValue="kbPh9UzZyn6URCnceTItHQ==" spinCount="100000" sheet="1" formatCells="0" insertRows="0" deleteRows="0" selectLockedCells="1"/>
  <mergeCells count="435">
    <mergeCell ref="B185:P186"/>
    <mergeCell ref="Q185:AI186"/>
    <mergeCell ref="AK185:AQ186"/>
    <mergeCell ref="B187:P188"/>
    <mergeCell ref="Q187:AI188"/>
    <mergeCell ref="AJ187:AJ188"/>
    <mergeCell ref="AK187:AQ188"/>
    <mergeCell ref="B195:P196"/>
    <mergeCell ref="Q195:AI196"/>
    <mergeCell ref="AJ195:AJ196"/>
    <mergeCell ref="AK195:AQ196"/>
    <mergeCell ref="B189:P190"/>
    <mergeCell ref="Q189:AI190"/>
    <mergeCell ref="AJ189:AK190"/>
    <mergeCell ref="AL189:AQ190"/>
    <mergeCell ref="B191:P192"/>
    <mergeCell ref="Q191:AI192"/>
    <mergeCell ref="AJ191:AL192"/>
    <mergeCell ref="AM191:AQ192"/>
    <mergeCell ref="B193:P194"/>
    <mergeCell ref="Q193:AI194"/>
    <mergeCell ref="AJ193:AJ194"/>
    <mergeCell ref="AK193:AQ194"/>
    <mergeCell ref="B179:P180"/>
    <mergeCell ref="Q179:AI180"/>
    <mergeCell ref="AJ179:AJ180"/>
    <mergeCell ref="AK179:AQ180"/>
    <mergeCell ref="B181:P182"/>
    <mergeCell ref="Q181:AI182"/>
    <mergeCell ref="AJ181:AJ182"/>
    <mergeCell ref="AK181:AQ182"/>
    <mergeCell ref="B183:P184"/>
    <mergeCell ref="Q183:AI184"/>
    <mergeCell ref="AJ183:AJ184"/>
    <mergeCell ref="AK183:AQ184"/>
    <mergeCell ref="BB151:BB152"/>
    <mergeCell ref="B155:P156"/>
    <mergeCell ref="Q155:AI156"/>
    <mergeCell ref="AJ155:AJ156"/>
    <mergeCell ref="AK155:AQ156"/>
    <mergeCell ref="B159:P160"/>
    <mergeCell ref="Q159:AI160"/>
    <mergeCell ref="AJ159:AJ160"/>
    <mergeCell ref="AK159:AQ160"/>
    <mergeCell ref="B151:P152"/>
    <mergeCell ref="Q151:W152"/>
    <mergeCell ref="X151:Y152"/>
    <mergeCell ref="Z151:AG152"/>
    <mergeCell ref="AH151:AK152"/>
    <mergeCell ref="AL151:AR152"/>
    <mergeCell ref="B135:H150"/>
    <mergeCell ref="I135:J136"/>
    <mergeCell ref="K135:S136"/>
    <mergeCell ref="T135:AB136"/>
    <mergeCell ref="AC135:AK136"/>
    <mergeCell ref="I137:J138"/>
    <mergeCell ref="K137:P138"/>
    <mergeCell ref="Q137:R138"/>
    <mergeCell ref="S137:S138"/>
    <mergeCell ref="T137:Z138"/>
    <mergeCell ref="K143:P144"/>
    <mergeCell ref="I147:AB148"/>
    <mergeCell ref="AC147:AH148"/>
    <mergeCell ref="AI147:AK148"/>
    <mergeCell ref="I149:P150"/>
    <mergeCell ref="Q149:W150"/>
    <mergeCell ref="X149:Y150"/>
    <mergeCell ref="Z149:AK150"/>
    <mergeCell ref="AA137:AB138"/>
    <mergeCell ref="AC137:AH138"/>
    <mergeCell ref="AI137:AK138"/>
    <mergeCell ref="I139:J140"/>
    <mergeCell ref="K139:P140"/>
    <mergeCell ref="Q139:R140"/>
    <mergeCell ref="AL149:AR150"/>
    <mergeCell ref="I26:J26"/>
    <mergeCell ref="M26:Q26"/>
    <mergeCell ref="R26:T26"/>
    <mergeCell ref="U26:AP26"/>
    <mergeCell ref="C26:H26"/>
    <mergeCell ref="B27:AQ28"/>
    <mergeCell ref="P44:U44"/>
    <mergeCell ref="P46:U46"/>
    <mergeCell ref="Q55:AP55"/>
    <mergeCell ref="B35:N43"/>
    <mergeCell ref="B34:N34"/>
    <mergeCell ref="O34:AQ34"/>
    <mergeCell ref="AB35:AL35"/>
    <mergeCell ref="AB43:AL43"/>
    <mergeCell ref="AB41:AL41"/>
    <mergeCell ref="AB39:AL39"/>
    <mergeCell ref="AB37:AL37"/>
    <mergeCell ref="AC46:AD46"/>
    <mergeCell ref="AC44:AD44"/>
    <mergeCell ref="X44:AA44"/>
    <mergeCell ref="AJ63:AK64"/>
    <mergeCell ref="I65:J66"/>
    <mergeCell ref="K65:Q66"/>
    <mergeCell ref="B208:K209"/>
    <mergeCell ref="M208:AR209"/>
    <mergeCell ref="B210:H211"/>
    <mergeCell ref="I210:J211"/>
    <mergeCell ref="X46:AA46"/>
    <mergeCell ref="K210:L211"/>
    <mergeCell ref="B47:N55"/>
    <mergeCell ref="B44:N46"/>
    <mergeCell ref="AF46:AG46"/>
    <mergeCell ref="AF44:AG44"/>
    <mergeCell ref="M210:N211"/>
    <mergeCell ref="O210:P211"/>
    <mergeCell ref="Q210:U211"/>
    <mergeCell ref="V210:W211"/>
    <mergeCell ref="X210:Y211"/>
    <mergeCell ref="Z210:AA211"/>
    <mergeCell ref="AB210:AG211"/>
    <mergeCell ref="AH210:AQ211"/>
    <mergeCell ref="K202:L203"/>
    <mergeCell ref="M202:AE203"/>
    <mergeCell ref="AF202:AG203"/>
    <mergeCell ref="B206:K207"/>
    <mergeCell ref="M206:AR207"/>
    <mergeCell ref="B202:H203"/>
    <mergeCell ref="B212:H214"/>
    <mergeCell ref="I212:AQ212"/>
    <mergeCell ref="I213:AQ214"/>
    <mergeCell ref="B215:H216"/>
    <mergeCell ref="I215:J216"/>
    <mergeCell ref="K215:L216"/>
    <mergeCell ref="M215:N216"/>
    <mergeCell ref="O215:P216"/>
    <mergeCell ref="Q215:R216"/>
    <mergeCell ref="S215:T216"/>
    <mergeCell ref="U215:V216"/>
    <mergeCell ref="V10:Y10"/>
    <mergeCell ref="AA10:AG10"/>
    <mergeCell ref="AH10:AQ10"/>
    <mergeCell ref="AA13:AQ14"/>
    <mergeCell ref="AO3:AP3"/>
    <mergeCell ref="AL3:AM3"/>
    <mergeCell ref="AG3:AJ3"/>
    <mergeCell ref="V6:Y7"/>
    <mergeCell ref="V8:Y9"/>
    <mergeCell ref="V13:Y14"/>
    <mergeCell ref="AA6:AC7"/>
    <mergeCell ref="AD6:AQ7"/>
    <mergeCell ref="AA8:AQ9"/>
    <mergeCell ref="V15:Y15"/>
    <mergeCell ref="AA15:AQ15"/>
    <mergeCell ref="V16:Y16"/>
    <mergeCell ref="AA16:AG16"/>
    <mergeCell ref="AH16:AQ16"/>
    <mergeCell ref="B33:N33"/>
    <mergeCell ref="B30:N32"/>
    <mergeCell ref="O30:T30"/>
    <mergeCell ref="U30:AQ30"/>
    <mergeCell ref="O31:T31"/>
    <mergeCell ref="U31:AQ31"/>
    <mergeCell ref="O32:T32"/>
    <mergeCell ref="U32:AQ32"/>
    <mergeCell ref="O33:AQ33"/>
    <mergeCell ref="V19:Y20"/>
    <mergeCell ref="AA19:AQ20"/>
    <mergeCell ref="V21:Y21"/>
    <mergeCell ref="AA21:AQ21"/>
    <mergeCell ref="V22:Y22"/>
    <mergeCell ref="AA22:AG22"/>
    <mergeCell ref="AH22:AQ22"/>
    <mergeCell ref="F29:AP29"/>
    <mergeCell ref="B24:AQ25"/>
    <mergeCell ref="K26:L26"/>
    <mergeCell ref="R65:R66"/>
    <mergeCell ref="S65:S66"/>
    <mergeCell ref="T65:Z66"/>
    <mergeCell ref="AA65:AB66"/>
    <mergeCell ref="AC65:AI66"/>
    <mergeCell ref="AJ65:AK66"/>
    <mergeCell ref="R63:R64"/>
    <mergeCell ref="S63:S64"/>
    <mergeCell ref="T63:Z64"/>
    <mergeCell ref="AA63:AB64"/>
    <mergeCell ref="AC63:AI64"/>
    <mergeCell ref="I67:J68"/>
    <mergeCell ref="K67:Q68"/>
    <mergeCell ref="R67:R68"/>
    <mergeCell ref="S67:S68"/>
    <mergeCell ref="T67:Z68"/>
    <mergeCell ref="AA67:AB68"/>
    <mergeCell ref="AC67:AI68"/>
    <mergeCell ref="AJ67:AK68"/>
    <mergeCell ref="I69:J70"/>
    <mergeCell ref="K69:Q70"/>
    <mergeCell ref="R69:R70"/>
    <mergeCell ref="S69:S70"/>
    <mergeCell ref="T69:Z70"/>
    <mergeCell ref="AA69:AB70"/>
    <mergeCell ref="AC69:AI70"/>
    <mergeCell ref="AJ69:AK70"/>
    <mergeCell ref="I71:AB72"/>
    <mergeCell ref="AC71:AI72"/>
    <mergeCell ref="AJ71:AK72"/>
    <mergeCell ref="I73:P74"/>
    <mergeCell ref="Q73:W74"/>
    <mergeCell ref="X73:Y74"/>
    <mergeCell ref="Z73:AK74"/>
    <mergeCell ref="B75:H76"/>
    <mergeCell ref="I75:P76"/>
    <mergeCell ref="Q75:W76"/>
    <mergeCell ref="X75:Y76"/>
    <mergeCell ref="Z75:AK76"/>
    <mergeCell ref="B59:H74"/>
    <mergeCell ref="I59:J60"/>
    <mergeCell ref="K59:S60"/>
    <mergeCell ref="T59:AB60"/>
    <mergeCell ref="AC59:AK60"/>
    <mergeCell ref="I61:J62"/>
    <mergeCell ref="K61:Q62"/>
    <mergeCell ref="R61:R62"/>
    <mergeCell ref="S61:S62"/>
    <mergeCell ref="T61:Z62"/>
    <mergeCell ref="AA61:AB62"/>
    <mergeCell ref="AC61:AI62"/>
    <mergeCell ref="AJ61:AK62"/>
    <mergeCell ref="I63:J64"/>
    <mergeCell ref="K63:Q64"/>
    <mergeCell ref="B77:P78"/>
    <mergeCell ref="Q77:W78"/>
    <mergeCell ref="X77:Y78"/>
    <mergeCell ref="Z77:AK78"/>
    <mergeCell ref="AL77:AR78"/>
    <mergeCell ref="B80:H95"/>
    <mergeCell ref="I80:J81"/>
    <mergeCell ref="K80:S81"/>
    <mergeCell ref="T80:AB81"/>
    <mergeCell ref="AC80:AK81"/>
    <mergeCell ref="I82:J83"/>
    <mergeCell ref="K82:Q83"/>
    <mergeCell ref="R82:R83"/>
    <mergeCell ref="S82:S83"/>
    <mergeCell ref="T82:Z83"/>
    <mergeCell ref="AA82:AB83"/>
    <mergeCell ref="AC82:AI83"/>
    <mergeCell ref="AJ82:AK83"/>
    <mergeCell ref="I84:J85"/>
    <mergeCell ref="K84:Q85"/>
    <mergeCell ref="R84:R85"/>
    <mergeCell ref="S84:S85"/>
    <mergeCell ref="T84:Z85"/>
    <mergeCell ref="AA84:AB85"/>
    <mergeCell ref="AC84:AI85"/>
    <mergeCell ref="AJ84:AK85"/>
    <mergeCell ref="I86:J87"/>
    <mergeCell ref="K86:Q87"/>
    <mergeCell ref="R86:R87"/>
    <mergeCell ref="S86:S87"/>
    <mergeCell ref="T86:Z87"/>
    <mergeCell ref="AA86:AB87"/>
    <mergeCell ref="AC86:AI87"/>
    <mergeCell ref="AJ86:AK87"/>
    <mergeCell ref="I88:J89"/>
    <mergeCell ref="K88:Q89"/>
    <mergeCell ref="R88:R89"/>
    <mergeCell ref="S88:S89"/>
    <mergeCell ref="T88:Z89"/>
    <mergeCell ref="AA88:AB89"/>
    <mergeCell ref="AC88:AI89"/>
    <mergeCell ref="AJ88:AK89"/>
    <mergeCell ref="I90:J91"/>
    <mergeCell ref="K90:Q91"/>
    <mergeCell ref="R90:R91"/>
    <mergeCell ref="S90:S91"/>
    <mergeCell ref="T90:Z91"/>
    <mergeCell ref="AA90:AB91"/>
    <mergeCell ref="AC90:AI91"/>
    <mergeCell ref="AJ90:AK91"/>
    <mergeCell ref="AL98:AR99"/>
    <mergeCell ref="I92:AB93"/>
    <mergeCell ref="AC92:AI93"/>
    <mergeCell ref="AJ92:AK93"/>
    <mergeCell ref="I94:P95"/>
    <mergeCell ref="Q94:W95"/>
    <mergeCell ref="X94:Y95"/>
    <mergeCell ref="Z94:AK95"/>
    <mergeCell ref="B96:H97"/>
    <mergeCell ref="I96:P97"/>
    <mergeCell ref="Q96:W97"/>
    <mergeCell ref="X96:Y97"/>
    <mergeCell ref="Z96:AK97"/>
    <mergeCell ref="AJ103:AK104"/>
    <mergeCell ref="I105:J106"/>
    <mergeCell ref="K105:Q106"/>
    <mergeCell ref="R105:R106"/>
    <mergeCell ref="S105:S106"/>
    <mergeCell ref="T105:Z106"/>
    <mergeCell ref="AA105:AB106"/>
    <mergeCell ref="B98:P99"/>
    <mergeCell ref="Q98:W99"/>
    <mergeCell ref="X98:Y99"/>
    <mergeCell ref="Z98:AK99"/>
    <mergeCell ref="AC105:AI106"/>
    <mergeCell ref="AJ105:AK106"/>
    <mergeCell ref="S111:S112"/>
    <mergeCell ref="T111:Z112"/>
    <mergeCell ref="AA111:AB112"/>
    <mergeCell ref="AC111:AI112"/>
    <mergeCell ref="AJ111:AK112"/>
    <mergeCell ref="I113:AB114"/>
    <mergeCell ref="AC113:AI114"/>
    <mergeCell ref="AJ113:AK114"/>
    <mergeCell ref="I107:J108"/>
    <mergeCell ref="K107:Q108"/>
    <mergeCell ref="R107:R108"/>
    <mergeCell ref="S107:S108"/>
    <mergeCell ref="T107:Z108"/>
    <mergeCell ref="AA107:AB108"/>
    <mergeCell ref="AC107:AI108"/>
    <mergeCell ref="AJ107:AK108"/>
    <mergeCell ref="I109:J110"/>
    <mergeCell ref="K109:Q110"/>
    <mergeCell ref="R109:R110"/>
    <mergeCell ref="S109:S110"/>
    <mergeCell ref="T109:Z110"/>
    <mergeCell ref="AA109:AB110"/>
    <mergeCell ref="AC109:AI110"/>
    <mergeCell ref="AJ109:AK110"/>
    <mergeCell ref="I115:P116"/>
    <mergeCell ref="Q115:W116"/>
    <mergeCell ref="X115:Y116"/>
    <mergeCell ref="Z115:AK116"/>
    <mergeCell ref="B117:H118"/>
    <mergeCell ref="I117:P118"/>
    <mergeCell ref="Q117:W118"/>
    <mergeCell ref="X117:Y118"/>
    <mergeCell ref="Z117:AK118"/>
    <mergeCell ref="B101:H116"/>
    <mergeCell ref="I101:J102"/>
    <mergeCell ref="K101:S102"/>
    <mergeCell ref="T101:AB102"/>
    <mergeCell ref="AC101:AK102"/>
    <mergeCell ref="I103:J104"/>
    <mergeCell ref="K103:Q104"/>
    <mergeCell ref="R103:R104"/>
    <mergeCell ref="S103:S104"/>
    <mergeCell ref="T103:Z104"/>
    <mergeCell ref="AA103:AB104"/>
    <mergeCell ref="AC103:AI104"/>
    <mergeCell ref="I111:J112"/>
    <mergeCell ref="K111:Q112"/>
    <mergeCell ref="R111:R112"/>
    <mergeCell ref="B119:P120"/>
    <mergeCell ref="Q119:W120"/>
    <mergeCell ref="X119:Y120"/>
    <mergeCell ref="Z119:AK120"/>
    <mergeCell ref="AL119:AR120"/>
    <mergeCell ref="B121:P122"/>
    <mergeCell ref="Q121:W122"/>
    <mergeCell ref="X121:Y122"/>
    <mergeCell ref="Z121:AK122"/>
    <mergeCell ref="S139:S140"/>
    <mergeCell ref="T139:Z140"/>
    <mergeCell ref="AA139:AB140"/>
    <mergeCell ref="AC139:AH140"/>
    <mergeCell ref="AI139:AK140"/>
    <mergeCell ref="I141:J142"/>
    <mergeCell ref="K141:P142"/>
    <mergeCell ref="Q141:R142"/>
    <mergeCell ref="S141:S142"/>
    <mergeCell ref="T141:Z142"/>
    <mergeCell ref="AA141:AB142"/>
    <mergeCell ref="AC141:AH142"/>
    <mergeCell ref="AI141:AK142"/>
    <mergeCell ref="Q143:R144"/>
    <mergeCell ref="S143:S144"/>
    <mergeCell ref="T143:Z144"/>
    <mergeCell ref="AA143:AB144"/>
    <mergeCell ref="AC143:AH144"/>
    <mergeCell ref="AI143:AK144"/>
    <mergeCell ref="I145:J146"/>
    <mergeCell ref="K145:P146"/>
    <mergeCell ref="Q145:R146"/>
    <mergeCell ref="S145:S146"/>
    <mergeCell ref="T145:Z146"/>
    <mergeCell ref="AA145:AB146"/>
    <mergeCell ref="AC145:AH146"/>
    <mergeCell ref="AI145:AK146"/>
    <mergeCell ref="I143:J144"/>
    <mergeCell ref="AM171:AQ172"/>
    <mergeCell ref="B173:P174"/>
    <mergeCell ref="Q173:AI174"/>
    <mergeCell ref="AJ173:AJ174"/>
    <mergeCell ref="AK173:AQ174"/>
    <mergeCell ref="B161:P162"/>
    <mergeCell ref="Q161:AI162"/>
    <mergeCell ref="AJ161:AJ162"/>
    <mergeCell ref="AK161:AQ162"/>
    <mergeCell ref="B163:P164"/>
    <mergeCell ref="Q163:AI164"/>
    <mergeCell ref="AJ163:AJ164"/>
    <mergeCell ref="AK163:AQ164"/>
    <mergeCell ref="B165:P166"/>
    <mergeCell ref="Q165:AI166"/>
    <mergeCell ref="AK165:AQ166"/>
    <mergeCell ref="AJ171:AL172"/>
    <mergeCell ref="B127:P128"/>
    <mergeCell ref="Q127:W128"/>
    <mergeCell ref="X127:Y128"/>
    <mergeCell ref="Z127:AK128"/>
    <mergeCell ref="B129:P130"/>
    <mergeCell ref="Q129:W130"/>
    <mergeCell ref="X129:Y130"/>
    <mergeCell ref="Z129:AK130"/>
    <mergeCell ref="AL129:AR130"/>
    <mergeCell ref="B220:AQ233"/>
    <mergeCell ref="B198:P199"/>
    <mergeCell ref="Q198:AI199"/>
    <mergeCell ref="AJ198:AJ199"/>
    <mergeCell ref="AK198:AQ199"/>
    <mergeCell ref="B132:P133"/>
    <mergeCell ref="Q132:W133"/>
    <mergeCell ref="X132:Y133"/>
    <mergeCell ref="AL132:AR133"/>
    <mergeCell ref="Z132:AK133"/>
    <mergeCell ref="B167:P168"/>
    <mergeCell ref="Q167:AI168"/>
    <mergeCell ref="AJ167:AJ168"/>
    <mergeCell ref="AK167:AQ168"/>
    <mergeCell ref="B169:P170"/>
    <mergeCell ref="Q169:AI170"/>
    <mergeCell ref="AJ169:AK170"/>
    <mergeCell ref="AL169:AQ170"/>
    <mergeCell ref="B175:P176"/>
    <mergeCell ref="Q175:AI176"/>
    <mergeCell ref="AJ175:AJ176"/>
    <mergeCell ref="AK175:AQ176"/>
    <mergeCell ref="B171:P172"/>
    <mergeCell ref="Q171:AI172"/>
  </mergeCells>
  <phoneticPr fontId="57"/>
  <dataValidations count="1">
    <dataValidation type="list" showInputMessage="1" showErrorMessage="1" sqref="O34:AQ34" xr:uid="{00000000-0002-0000-20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scale="95" orientation="portrait" blackAndWhite="1" r:id="rId1"/>
  <rowBreaks count="4" manualBreakCount="4">
    <brk id="55" max="16383" man="1"/>
    <brk id="99" max="16383" man="1"/>
    <brk id="153" max="16383" man="1"/>
    <brk id="1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6" r:id="rId4" name="Check Box 10">
              <controlPr defaultSize="0" autoFill="0" autoLine="0" autoPict="0">
                <anchor moveWithCells="1">
                  <from>
                    <xdr:col>33</xdr:col>
                    <xdr:colOff>44450</xdr:colOff>
                    <xdr:row>209</xdr:row>
                    <xdr:rowOff>12700</xdr:rowOff>
                  </from>
                  <to>
                    <xdr:col>36</xdr:col>
                    <xdr:colOff>120650</xdr:colOff>
                    <xdr:row>211</xdr:row>
                    <xdr:rowOff>25400</xdr:rowOff>
                  </to>
                </anchor>
              </controlPr>
            </control>
          </mc:Choice>
        </mc:AlternateContent>
        <mc:AlternateContent xmlns:mc="http://schemas.openxmlformats.org/markup-compatibility/2006">
          <mc:Choice Requires="x14">
            <control shapeId="75787" r:id="rId5" name="Check Box 11">
              <controlPr defaultSize="0" autoFill="0" autoLine="0" autoPict="0">
                <anchor moveWithCells="1">
                  <from>
                    <xdr:col>36</xdr:col>
                    <xdr:colOff>114300</xdr:colOff>
                    <xdr:row>209</xdr:row>
                    <xdr:rowOff>38100</xdr:rowOff>
                  </from>
                  <to>
                    <xdr:col>39</xdr:col>
                    <xdr:colOff>82550</xdr:colOff>
                    <xdr:row>211</xdr:row>
                    <xdr:rowOff>6350</xdr:rowOff>
                  </to>
                </anchor>
              </controlPr>
            </control>
          </mc:Choice>
        </mc:AlternateContent>
        <mc:AlternateContent xmlns:mc="http://schemas.openxmlformats.org/markup-compatibility/2006">
          <mc:Choice Requires="x14">
            <control shapeId="75788" r:id="rId6" name="Check Box 12">
              <controlPr defaultSize="0" autoFill="0" autoLine="0" autoPict="0">
                <anchor moveWithCells="1">
                  <from>
                    <xdr:col>39</xdr:col>
                    <xdr:colOff>127000</xdr:colOff>
                    <xdr:row>209</xdr:row>
                    <xdr:rowOff>38100</xdr:rowOff>
                  </from>
                  <to>
                    <xdr:col>43</xdr:col>
                    <xdr:colOff>25400</xdr:colOff>
                    <xdr:row>211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B2:AC86"/>
  <sheetViews>
    <sheetView view="pageBreakPreview" zoomScaleNormal="100" zoomScaleSheetLayoutView="100" workbookViewId="0">
      <selection activeCell="A16" sqref="A16"/>
    </sheetView>
  </sheetViews>
  <sheetFormatPr defaultColWidth="9" defaultRowHeight="13"/>
  <cols>
    <col min="1" max="1" width="0.81640625" style="1" customWidth="1"/>
    <col min="2" max="28" width="3.1796875" style="1" customWidth="1"/>
    <col min="29" max="29" width="3.81640625" style="1" customWidth="1"/>
    <col min="30" max="30" width="2.90625" style="1" customWidth="1"/>
    <col min="31" max="32" width="7.90625" style="1" customWidth="1"/>
    <col min="33" max="16384" width="9" style="1"/>
  </cols>
  <sheetData>
    <row r="2" spans="2:29" ht="50.25" customHeight="1">
      <c r="B2" s="874" t="s">
        <v>2973</v>
      </c>
      <c r="C2" s="875"/>
      <c r="D2" s="875"/>
      <c r="E2" s="875"/>
      <c r="F2" s="875"/>
      <c r="G2" s="875"/>
      <c r="H2" s="875"/>
      <c r="I2" s="875"/>
      <c r="J2" s="875"/>
      <c r="K2" s="875"/>
      <c r="L2" s="875"/>
      <c r="M2" s="875"/>
      <c r="N2" s="875"/>
      <c r="O2" s="875"/>
      <c r="P2" s="875"/>
      <c r="Q2" s="875"/>
      <c r="R2" s="875"/>
      <c r="S2" s="875"/>
      <c r="T2" s="875"/>
      <c r="U2" s="875"/>
      <c r="V2" s="875"/>
      <c r="W2" s="875"/>
      <c r="X2" s="875"/>
      <c r="Y2" s="875"/>
      <c r="Z2" s="875"/>
      <c r="AA2" s="875"/>
      <c r="AB2" s="875"/>
    </row>
    <row r="3" spans="2:29" ht="9" customHeight="1">
      <c r="B3" s="8"/>
      <c r="C3" s="13"/>
      <c r="D3" s="13"/>
      <c r="E3" s="13"/>
      <c r="F3" s="13"/>
      <c r="G3" s="13"/>
      <c r="H3" s="13"/>
      <c r="I3" s="13"/>
      <c r="J3" s="13"/>
      <c r="K3" s="13"/>
      <c r="L3" s="13"/>
    </row>
    <row r="4" spans="2:29" ht="24" hidden="1" customHeight="1">
      <c r="B4" s="15"/>
      <c r="D4" s="2"/>
      <c r="E4" s="2"/>
      <c r="F4" s="13"/>
      <c r="G4" s="13"/>
      <c r="H4" s="13"/>
      <c r="I4" s="13"/>
      <c r="J4" s="13"/>
      <c r="K4" s="13"/>
      <c r="L4" s="13"/>
    </row>
    <row r="5" spans="2:29" ht="21" hidden="1" customHeight="1">
      <c r="B5" s="27"/>
      <c r="C5" s="5"/>
      <c r="D5" s="5"/>
      <c r="E5" s="5"/>
      <c r="F5" s="5"/>
      <c r="G5" s="5"/>
      <c r="H5" s="5"/>
      <c r="I5" s="2"/>
      <c r="J5" s="5"/>
      <c r="K5" s="5"/>
      <c r="L5" s="14"/>
      <c r="M5" s="14"/>
      <c r="N5" s="14"/>
      <c r="O5" s="14"/>
      <c r="P5" s="14"/>
      <c r="Q5" s="14"/>
      <c r="R5" s="14"/>
      <c r="S5" s="14"/>
      <c r="T5" s="14"/>
      <c r="U5" s="14"/>
      <c r="V5" s="14"/>
      <c r="W5" s="14"/>
      <c r="X5" s="14"/>
      <c r="Y5" s="14"/>
      <c r="Z5" s="14"/>
      <c r="AA5" s="14"/>
      <c r="AB5" s="14"/>
      <c r="AC5" s="14"/>
    </row>
    <row r="6" spans="2:29" ht="21" hidden="1" customHeight="1">
      <c r="B6" s="27"/>
      <c r="C6" s="5"/>
      <c r="D6" s="5"/>
      <c r="E6" s="5"/>
      <c r="F6" s="5"/>
      <c r="G6" s="5"/>
      <c r="H6" s="5"/>
      <c r="I6" s="2"/>
      <c r="J6" s="5"/>
      <c r="K6" s="5"/>
      <c r="L6" s="14"/>
      <c r="M6" s="14"/>
      <c r="N6" s="14"/>
      <c r="O6" s="14"/>
      <c r="P6" s="14"/>
      <c r="Q6" s="14"/>
      <c r="R6" s="14"/>
      <c r="S6" s="14"/>
      <c r="T6" s="14"/>
      <c r="U6" s="14"/>
      <c r="V6" s="14"/>
      <c r="W6" s="14"/>
      <c r="X6" s="14"/>
      <c r="Y6" s="14"/>
      <c r="Z6" s="14"/>
      <c r="AA6" s="14"/>
      <c r="AB6" s="14"/>
      <c r="AC6" s="14"/>
    </row>
    <row r="7" spans="2:29" ht="21" hidden="1" customHeight="1">
      <c r="B7" s="27"/>
      <c r="C7" s="5"/>
      <c r="D7" s="5"/>
      <c r="E7" s="5"/>
      <c r="F7" s="5"/>
      <c r="G7" s="5"/>
      <c r="H7" s="5"/>
      <c r="I7" s="2"/>
      <c r="J7" s="5"/>
      <c r="K7" s="5"/>
      <c r="L7" s="14"/>
      <c r="M7" s="14"/>
      <c r="N7" s="14"/>
      <c r="O7" s="14"/>
      <c r="P7" s="14"/>
      <c r="Q7" s="14"/>
      <c r="R7" s="14"/>
      <c r="S7" s="14"/>
      <c r="T7" s="14"/>
      <c r="U7" s="14"/>
      <c r="V7" s="14"/>
      <c r="W7" s="14"/>
      <c r="X7" s="14"/>
      <c r="Y7" s="14"/>
      <c r="Z7" s="14"/>
      <c r="AA7" s="14"/>
      <c r="AB7" s="14"/>
      <c r="AC7" s="14"/>
    </row>
    <row r="8" spans="2:29" ht="21" hidden="1" customHeight="1">
      <c r="B8" s="27"/>
      <c r="C8" s="5"/>
      <c r="D8" s="5"/>
      <c r="E8" s="5"/>
      <c r="F8" s="5"/>
      <c r="G8" s="5"/>
      <c r="H8" s="5"/>
      <c r="I8" s="2"/>
      <c r="J8" s="5"/>
      <c r="K8" s="5"/>
      <c r="L8" s="14"/>
      <c r="M8" s="14"/>
      <c r="N8" s="14"/>
      <c r="O8" s="14"/>
      <c r="P8" s="14"/>
      <c r="Q8" s="14"/>
      <c r="R8" s="14"/>
      <c r="S8" s="14"/>
      <c r="T8" s="14"/>
      <c r="U8" s="14"/>
      <c r="V8" s="14"/>
      <c r="W8" s="14"/>
      <c r="X8" s="14"/>
      <c r="Y8" s="14"/>
      <c r="Z8" s="14"/>
      <c r="AA8" s="14"/>
      <c r="AB8" s="14"/>
      <c r="AC8" s="14"/>
    </row>
    <row r="9" spans="2:29" ht="21" hidden="1" customHeight="1">
      <c r="B9" s="27"/>
      <c r="C9" s="5"/>
      <c r="D9" s="5"/>
      <c r="E9" s="5"/>
      <c r="F9" s="5"/>
      <c r="G9" s="5"/>
      <c r="H9" s="5"/>
      <c r="I9" s="2"/>
      <c r="J9" s="5"/>
      <c r="K9" s="5"/>
      <c r="L9" s="14"/>
      <c r="M9" s="14"/>
      <c r="N9" s="14"/>
      <c r="O9" s="14"/>
      <c r="P9" s="14"/>
      <c r="Q9" s="14"/>
      <c r="R9" s="14"/>
      <c r="S9" s="14"/>
      <c r="T9" s="14"/>
      <c r="U9" s="14"/>
      <c r="V9" s="14"/>
      <c r="W9" s="14"/>
      <c r="X9" s="14"/>
      <c r="Y9" s="14"/>
      <c r="Z9" s="14"/>
      <c r="AA9" s="14"/>
      <c r="AB9" s="14"/>
      <c r="AC9" s="14"/>
    </row>
    <row r="10" spans="2:29" ht="21" hidden="1" customHeight="1">
      <c r="B10" s="27"/>
      <c r="C10" s="5"/>
      <c r="D10" s="5"/>
      <c r="E10" s="5"/>
      <c r="F10" s="5"/>
      <c r="G10" s="5"/>
      <c r="H10" s="5"/>
      <c r="I10" s="2"/>
      <c r="J10" s="5"/>
      <c r="K10" s="5"/>
      <c r="L10" s="14"/>
      <c r="M10" s="14"/>
      <c r="N10" s="14"/>
      <c r="O10" s="14"/>
      <c r="P10" s="14"/>
      <c r="Q10" s="14"/>
      <c r="R10" s="14"/>
      <c r="S10" s="14"/>
      <c r="T10" s="14"/>
      <c r="U10" s="14"/>
      <c r="V10" s="14"/>
      <c r="W10" s="14"/>
      <c r="X10" s="14"/>
      <c r="Y10" s="14"/>
      <c r="Z10" s="14"/>
      <c r="AA10" s="14"/>
      <c r="AB10" s="14"/>
      <c r="AC10" s="14"/>
    </row>
    <row r="11" spans="2:29" ht="21" hidden="1" customHeight="1">
      <c r="B11" s="27"/>
      <c r="C11" s="5"/>
      <c r="D11" s="5"/>
      <c r="E11" s="5"/>
      <c r="F11" s="5"/>
      <c r="G11" s="5"/>
      <c r="H11" s="5"/>
      <c r="I11" s="2"/>
      <c r="J11" s="5"/>
      <c r="K11" s="5"/>
      <c r="L11" s="14"/>
      <c r="M11" s="14"/>
      <c r="N11" s="14"/>
      <c r="O11" s="14"/>
      <c r="P11" s="14"/>
      <c r="Q11" s="14"/>
      <c r="R11" s="14"/>
      <c r="S11" s="14"/>
      <c r="T11" s="14"/>
      <c r="U11" s="14"/>
      <c r="V11" s="14"/>
      <c r="W11" s="14"/>
      <c r="X11" s="14"/>
      <c r="Y11" s="14"/>
      <c r="Z11" s="14"/>
      <c r="AA11" s="14"/>
      <c r="AB11" s="14"/>
      <c r="AC11" s="14"/>
    </row>
    <row r="12" spans="2:29" ht="21" hidden="1" customHeight="1">
      <c r="B12" s="27"/>
      <c r="C12" s="5"/>
      <c r="D12" s="5"/>
      <c r="E12" s="5"/>
      <c r="F12" s="5"/>
      <c r="G12" s="5"/>
      <c r="H12" s="5"/>
      <c r="I12" s="2"/>
      <c r="J12" s="5"/>
      <c r="K12" s="5"/>
      <c r="L12" s="14"/>
      <c r="M12" s="14"/>
      <c r="N12" s="14"/>
      <c r="O12" s="14"/>
      <c r="P12" s="14"/>
      <c r="Q12" s="14"/>
      <c r="R12" s="14"/>
      <c r="S12" s="14"/>
      <c r="T12" s="14"/>
      <c r="U12" s="14"/>
      <c r="V12" s="14"/>
      <c r="W12" s="14"/>
      <c r="X12" s="14"/>
      <c r="Y12" s="14"/>
      <c r="Z12" s="14"/>
      <c r="AA12" s="14"/>
      <c r="AB12" s="14"/>
      <c r="AC12" s="14"/>
    </row>
    <row r="13" spans="2:29" ht="21" hidden="1" customHeight="1">
      <c r="B13" s="27"/>
      <c r="D13" s="2"/>
      <c r="E13" s="2"/>
      <c r="F13" s="2"/>
      <c r="G13" s="2"/>
      <c r="H13" s="2"/>
      <c r="I13" s="2"/>
      <c r="L13" s="6"/>
      <c r="M13" s="6"/>
      <c r="N13" s="6"/>
      <c r="O13" s="16"/>
      <c r="P13" s="6"/>
      <c r="Q13" s="6"/>
      <c r="R13" s="6"/>
      <c r="S13" s="6"/>
      <c r="T13" s="6"/>
      <c r="U13" s="6"/>
      <c r="V13" s="6"/>
      <c r="W13" s="6"/>
      <c r="X13" s="6"/>
      <c r="Y13" s="6"/>
      <c r="Z13" s="6"/>
      <c r="AA13" s="6"/>
      <c r="AB13" s="6"/>
      <c r="AC13" s="6"/>
    </row>
    <row r="14" spans="2:29" ht="21" hidden="1" customHeight="1">
      <c r="B14" s="27"/>
      <c r="C14" s="5"/>
      <c r="D14" s="46"/>
      <c r="E14" s="5"/>
      <c r="F14" s="5"/>
      <c r="G14" s="5"/>
      <c r="H14" s="5"/>
      <c r="I14" s="2"/>
      <c r="J14" s="5"/>
      <c r="K14" s="5"/>
      <c r="L14" s="14"/>
      <c r="M14" s="14"/>
      <c r="N14" s="14"/>
      <c r="O14" s="14"/>
      <c r="P14" s="14"/>
      <c r="Q14" s="14"/>
      <c r="R14" s="14"/>
      <c r="S14" s="14"/>
      <c r="T14" s="14"/>
      <c r="U14" s="14"/>
      <c r="V14" s="14"/>
      <c r="W14" s="14"/>
      <c r="X14" s="14"/>
      <c r="Y14" s="14"/>
      <c r="Z14" s="14"/>
      <c r="AA14" s="14"/>
      <c r="AB14" s="14"/>
      <c r="AC14" s="14"/>
    </row>
    <row r="15" spans="2:29" ht="13.5" hidden="1" customHeight="1">
      <c r="B15" s="27"/>
      <c r="C15" s="2"/>
      <c r="D15" s="2"/>
      <c r="E15" s="2"/>
      <c r="F15" s="2"/>
      <c r="G15" s="2"/>
      <c r="H15" s="2"/>
      <c r="I15" s="2"/>
      <c r="K15" s="6"/>
      <c r="L15" s="6"/>
      <c r="M15" s="6"/>
      <c r="N15" s="16"/>
      <c r="O15" s="6"/>
      <c r="P15" s="6"/>
      <c r="Q15" s="6"/>
      <c r="R15" s="6"/>
      <c r="S15" s="6"/>
      <c r="T15" s="6"/>
      <c r="U15" s="6"/>
      <c r="V15" s="6"/>
      <c r="W15" s="6"/>
      <c r="X15" s="6"/>
      <c r="Y15" s="6"/>
      <c r="Z15" s="6"/>
      <c r="AA15" s="6"/>
      <c r="AB15" s="6"/>
    </row>
    <row r="16" spans="2:29" ht="13.5" hidden="1" customHeight="1">
      <c r="B16" s="27"/>
      <c r="C16" s="2"/>
      <c r="D16" s="2"/>
      <c r="E16" s="2"/>
      <c r="F16" s="2"/>
      <c r="G16" s="2"/>
      <c r="H16" s="2"/>
      <c r="I16" s="2"/>
      <c r="K16" s="6"/>
      <c r="L16" s="6"/>
      <c r="M16" s="6"/>
      <c r="N16" s="16"/>
      <c r="O16" s="6"/>
      <c r="P16" s="6"/>
      <c r="Q16" s="6"/>
      <c r="R16" s="6"/>
      <c r="S16" s="6"/>
      <c r="T16" s="6"/>
      <c r="U16" s="6"/>
      <c r="V16" s="6"/>
      <c r="W16" s="6"/>
      <c r="X16" s="6"/>
      <c r="Y16" s="6"/>
      <c r="Z16" s="6"/>
      <c r="AA16" s="6"/>
      <c r="AB16" s="6"/>
    </row>
    <row r="17" spans="2:28" ht="24" customHeight="1">
      <c r="B17" s="18" t="s">
        <v>2433</v>
      </c>
      <c r="C17" s="27"/>
      <c r="D17" s="27"/>
      <c r="E17" s="27"/>
      <c r="F17" s="27"/>
      <c r="G17" s="27"/>
      <c r="H17" s="27"/>
      <c r="I17" s="27"/>
      <c r="J17" s="27"/>
      <c r="K17" s="27"/>
      <c r="L17" s="27"/>
      <c r="M17" s="6"/>
      <c r="N17" s="6"/>
      <c r="O17" s="6"/>
      <c r="P17" s="6"/>
      <c r="Q17" s="6"/>
      <c r="R17" s="6"/>
      <c r="S17" s="6"/>
      <c r="T17" s="6"/>
      <c r="U17" s="6"/>
      <c r="V17" s="6"/>
      <c r="W17" s="6"/>
      <c r="X17" s="6"/>
      <c r="Y17" s="6"/>
      <c r="Z17" s="6"/>
      <c r="AA17" s="6"/>
      <c r="AB17" s="6"/>
    </row>
    <row r="18" spans="2:28" ht="14">
      <c r="B18" s="17"/>
      <c r="C18" s="19"/>
      <c r="D18" s="27"/>
      <c r="E18" s="27"/>
      <c r="F18" s="27"/>
      <c r="G18" s="27"/>
      <c r="H18" s="27"/>
      <c r="I18" s="27"/>
      <c r="J18" s="27"/>
      <c r="K18" s="27"/>
      <c r="L18" s="27"/>
      <c r="M18" s="6"/>
      <c r="N18" s="6"/>
      <c r="O18" s="6"/>
      <c r="P18" s="6"/>
      <c r="Q18" s="6"/>
      <c r="R18" s="6"/>
      <c r="S18" s="6"/>
      <c r="T18" s="6"/>
      <c r="U18" s="6"/>
      <c r="V18" s="6"/>
      <c r="W18" s="6"/>
      <c r="X18" s="6"/>
      <c r="Y18" s="6"/>
      <c r="Z18" s="6"/>
      <c r="AA18" s="6"/>
      <c r="AB18" s="6"/>
    </row>
    <row r="19" spans="2:28" ht="14">
      <c r="B19" s="17"/>
      <c r="C19" s="19"/>
      <c r="D19" s="27"/>
      <c r="E19" s="27"/>
      <c r="F19" s="27"/>
      <c r="G19" s="27"/>
      <c r="H19" s="27"/>
      <c r="I19" s="27"/>
      <c r="J19" s="27"/>
      <c r="K19" s="27"/>
      <c r="L19" s="27"/>
      <c r="M19" s="6"/>
      <c r="N19" s="6"/>
      <c r="O19" s="6"/>
      <c r="P19" s="6"/>
      <c r="Q19" s="6"/>
      <c r="R19" s="6"/>
      <c r="S19" s="6"/>
      <c r="T19" s="6"/>
      <c r="U19" s="6"/>
      <c r="V19" s="6"/>
      <c r="W19" s="6"/>
      <c r="X19" s="6"/>
      <c r="Y19" s="6"/>
      <c r="Z19" s="6"/>
      <c r="AA19" s="6"/>
      <c r="AB19" s="6"/>
    </row>
    <row r="20" spans="2:28" ht="14">
      <c r="B20" s="17"/>
      <c r="C20" s="19"/>
      <c r="D20" s="27"/>
      <c r="E20" s="27"/>
      <c r="F20" s="27"/>
      <c r="G20" s="27"/>
      <c r="H20" s="27"/>
      <c r="I20" s="27"/>
      <c r="J20" s="27"/>
      <c r="K20" s="27"/>
      <c r="L20" s="27"/>
      <c r="M20" s="6"/>
      <c r="N20" s="6"/>
      <c r="O20" s="6"/>
      <c r="P20" s="6"/>
      <c r="Q20" s="6"/>
      <c r="R20" s="6"/>
      <c r="S20" s="6"/>
      <c r="T20" s="6"/>
      <c r="U20" s="6"/>
      <c r="V20" s="6"/>
      <c r="W20" s="6"/>
      <c r="X20" s="6"/>
      <c r="Y20" s="6"/>
      <c r="Z20" s="6"/>
      <c r="AA20" s="6"/>
      <c r="AB20" s="6"/>
    </row>
    <row r="21" spans="2:28" ht="14">
      <c r="B21" s="17"/>
      <c r="C21" s="19"/>
      <c r="D21" s="27"/>
      <c r="E21" s="27"/>
      <c r="F21" s="27"/>
      <c r="G21" s="27"/>
      <c r="H21" s="27"/>
      <c r="I21" s="27"/>
      <c r="J21" s="27"/>
      <c r="K21" s="27"/>
      <c r="L21" s="27"/>
      <c r="M21" s="6"/>
      <c r="N21" s="6"/>
      <c r="O21" s="6"/>
      <c r="P21" s="6"/>
      <c r="Q21" s="6"/>
      <c r="R21" s="6"/>
      <c r="S21" s="6"/>
      <c r="T21" s="6"/>
      <c r="U21" s="6"/>
      <c r="V21" s="6"/>
      <c r="W21" s="6"/>
      <c r="X21" s="6"/>
      <c r="Y21" s="6"/>
      <c r="Z21" s="6"/>
      <c r="AA21" s="6"/>
      <c r="AB21" s="6"/>
    </row>
    <row r="22" spans="2:28" ht="13.5" customHeight="1">
      <c r="B22" s="17"/>
      <c r="C22" s="19"/>
      <c r="D22" s="27"/>
      <c r="E22" s="27"/>
      <c r="F22" s="27"/>
      <c r="G22" s="27"/>
      <c r="H22" s="27"/>
      <c r="I22" s="27"/>
      <c r="J22" s="27"/>
      <c r="K22" s="27"/>
      <c r="L22" s="27"/>
      <c r="M22" s="6"/>
      <c r="N22" s="6"/>
      <c r="O22" s="6"/>
      <c r="P22" s="6"/>
      <c r="Q22" s="6"/>
      <c r="R22" s="1" t="s">
        <v>2437</v>
      </c>
      <c r="S22" s="6"/>
      <c r="T22" s="6"/>
      <c r="U22" s="6"/>
      <c r="V22" s="6"/>
      <c r="W22" s="6"/>
      <c r="X22" s="6"/>
      <c r="Y22" s="6"/>
      <c r="Z22" s="6"/>
      <c r="AA22" s="6"/>
      <c r="AB22" s="6"/>
    </row>
    <row r="23" spans="2:28" ht="13.5" customHeight="1">
      <c r="B23" s="17"/>
      <c r="C23" s="19"/>
      <c r="D23" s="27"/>
      <c r="E23" s="27"/>
      <c r="F23" s="27"/>
      <c r="G23" s="27"/>
      <c r="H23" s="27"/>
      <c r="I23" s="27"/>
      <c r="J23" s="27"/>
      <c r="K23" s="27"/>
      <c r="L23" s="27"/>
      <c r="M23" s="6"/>
      <c r="N23" s="6"/>
      <c r="O23" s="6"/>
      <c r="P23" s="6"/>
      <c r="Q23" s="6"/>
      <c r="R23" s="6"/>
      <c r="S23" s="6"/>
      <c r="T23" s="6"/>
      <c r="U23" s="6"/>
      <c r="V23" s="6"/>
      <c r="W23" s="6"/>
      <c r="X23" s="6"/>
      <c r="Y23" s="6"/>
      <c r="Z23" s="6"/>
      <c r="AA23" s="6"/>
      <c r="AB23" s="6"/>
    </row>
    <row r="24" spans="2:28" ht="24" customHeight="1">
      <c r="B24" s="21" t="s">
        <v>2434</v>
      </c>
      <c r="C24" s="6"/>
      <c r="D24" s="6"/>
      <c r="E24" s="6"/>
      <c r="F24" s="6"/>
      <c r="G24" s="6"/>
      <c r="H24" s="6"/>
      <c r="I24" s="6"/>
      <c r="J24" s="6"/>
      <c r="K24" s="6"/>
      <c r="L24" s="6"/>
      <c r="M24" s="6"/>
      <c r="N24" s="6"/>
      <c r="O24" s="6"/>
      <c r="P24" s="6"/>
      <c r="Q24" s="6"/>
      <c r="R24" s="6"/>
      <c r="S24" s="6"/>
      <c r="T24" s="6"/>
      <c r="U24" s="6"/>
      <c r="V24" s="6"/>
      <c r="W24" s="6"/>
      <c r="X24" s="6"/>
      <c r="Y24" s="6"/>
      <c r="Z24" s="6"/>
      <c r="AA24" s="6"/>
      <c r="AB24" s="6"/>
    </row>
    <row r="25" spans="2:28" ht="21" customHeight="1">
      <c r="B25" s="6"/>
      <c r="C25" s="7" t="s">
        <v>100</v>
      </c>
    </row>
    <row r="26" spans="2:28" ht="21" customHeight="1">
      <c r="B26" s="6"/>
      <c r="D26" s="877" t="s">
        <v>111</v>
      </c>
      <c r="E26" s="877"/>
      <c r="F26" s="877"/>
      <c r="G26" s="877"/>
      <c r="H26" s="877"/>
      <c r="I26" s="877"/>
      <c r="J26" s="877"/>
      <c r="K26" s="877"/>
      <c r="L26" s="877"/>
      <c r="M26" s="877"/>
      <c r="N26" s="877"/>
      <c r="O26" s="877"/>
      <c r="P26" s="877"/>
      <c r="Q26" s="877"/>
      <c r="R26" s="877"/>
      <c r="S26" s="877"/>
      <c r="T26" s="877"/>
      <c r="U26" s="877"/>
      <c r="V26" s="877"/>
      <c r="W26" s="877"/>
      <c r="X26" s="877"/>
      <c r="Y26" s="877"/>
      <c r="Z26" s="877"/>
      <c r="AA26" s="877"/>
      <c r="AB26" s="23"/>
    </row>
    <row r="27" spans="2:28" ht="21" customHeight="1">
      <c r="B27" s="6"/>
      <c r="D27" s="877" t="s">
        <v>112</v>
      </c>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23"/>
    </row>
    <row r="28" spans="2:28" ht="5.25" customHeight="1">
      <c r="B28" s="6"/>
      <c r="E28" s="298"/>
      <c r="F28" s="5"/>
      <c r="AB28" s="6"/>
    </row>
    <row r="29" spans="2:28" ht="21" customHeight="1">
      <c r="B29" s="6"/>
      <c r="E29" s="299"/>
      <c r="F29" s="5" t="s">
        <v>107</v>
      </c>
      <c r="AB29" s="6"/>
    </row>
    <row r="30" spans="2:28" ht="5.25" customHeight="1">
      <c r="B30" s="6"/>
      <c r="E30" s="300"/>
      <c r="F30" s="5"/>
      <c r="AB30" s="6"/>
    </row>
    <row r="31" spans="2:28" ht="21" customHeight="1">
      <c r="B31" s="6"/>
      <c r="E31" s="301"/>
      <c r="F31" s="302" t="s">
        <v>108</v>
      </c>
      <c r="G31" s="5"/>
      <c r="H31" s="5"/>
      <c r="I31" s="5"/>
      <c r="J31" s="5"/>
      <c r="K31" s="5"/>
      <c r="L31" s="5"/>
      <c r="M31" s="5"/>
      <c r="N31" s="5"/>
      <c r="O31" s="5"/>
      <c r="P31" s="5"/>
      <c r="Q31" s="5"/>
      <c r="R31" s="5"/>
      <c r="S31" s="5"/>
      <c r="T31" s="5"/>
      <c r="U31" s="5"/>
      <c r="V31" s="5"/>
      <c r="W31" s="5"/>
      <c r="X31" s="5"/>
      <c r="Y31" s="5"/>
      <c r="Z31" s="5"/>
      <c r="AA31" s="5"/>
      <c r="AB31" s="14"/>
    </row>
    <row r="32" spans="2:28" ht="5.25" customHeight="1">
      <c r="B32" s="6"/>
      <c r="E32" s="300"/>
      <c r="F32" s="5"/>
      <c r="AB32" s="6"/>
    </row>
    <row r="33" spans="2:28" ht="21" customHeight="1">
      <c r="B33" s="6"/>
      <c r="E33" s="303"/>
      <c r="F33" s="5" t="s">
        <v>109</v>
      </c>
      <c r="G33" s="534"/>
      <c r="H33" s="534"/>
      <c r="I33" s="534"/>
      <c r="J33" s="534"/>
      <c r="K33" s="534"/>
      <c r="L33" s="534"/>
      <c r="M33" s="534"/>
      <c r="N33" s="534"/>
      <c r="O33" s="534"/>
      <c r="P33" s="534"/>
      <c r="Q33" s="534"/>
      <c r="R33" s="534"/>
      <c r="S33" s="534"/>
      <c r="T33" s="534"/>
      <c r="U33" s="534"/>
      <c r="V33" s="534"/>
      <c r="W33" s="534"/>
      <c r="X33" s="534"/>
      <c r="Y33" s="534"/>
      <c r="Z33" s="534"/>
      <c r="AA33" s="534"/>
      <c r="AB33" s="22"/>
    </row>
    <row r="34" spans="2:28" ht="5.25" customHeight="1">
      <c r="B34" s="6"/>
      <c r="E34" s="300"/>
      <c r="F34" s="5"/>
      <c r="G34" s="534"/>
      <c r="H34" s="534"/>
      <c r="I34" s="534"/>
      <c r="J34" s="534"/>
      <c r="K34" s="534"/>
      <c r="L34" s="534"/>
      <c r="M34" s="534"/>
      <c r="N34" s="534"/>
      <c r="O34" s="534"/>
      <c r="P34" s="534"/>
      <c r="Q34" s="534"/>
      <c r="R34" s="534"/>
      <c r="S34" s="534"/>
      <c r="T34" s="534"/>
      <c r="U34" s="534"/>
      <c r="V34" s="534"/>
      <c r="W34" s="534"/>
      <c r="X34" s="534"/>
      <c r="Y34" s="534"/>
      <c r="Z34" s="534"/>
      <c r="AA34" s="534"/>
      <c r="AB34" s="22"/>
    </row>
    <row r="35" spans="2:28" ht="21" customHeight="1">
      <c r="B35" s="6"/>
      <c r="E35" s="304"/>
      <c r="F35" s="1" t="s">
        <v>2435</v>
      </c>
      <c r="AB35" s="6"/>
    </row>
    <row r="36" spans="2:28" ht="15" customHeight="1">
      <c r="B36" s="6"/>
      <c r="D36" s="305"/>
      <c r="AB36" s="6"/>
    </row>
    <row r="37" spans="2:28" ht="21" customHeight="1">
      <c r="B37" s="6"/>
      <c r="C37" s="21" t="s">
        <v>101</v>
      </c>
      <c r="D37" s="6"/>
      <c r="E37" s="6"/>
      <c r="F37" s="6"/>
      <c r="G37" s="6"/>
      <c r="H37" s="6"/>
      <c r="I37" s="6"/>
      <c r="J37" s="6"/>
      <c r="K37" s="6"/>
      <c r="L37" s="6"/>
      <c r="M37" s="6"/>
      <c r="N37" s="6"/>
      <c r="O37" s="6"/>
      <c r="P37" s="6"/>
      <c r="Q37" s="6"/>
      <c r="R37" s="6"/>
      <c r="S37" s="6"/>
      <c r="T37" s="6"/>
      <c r="U37" s="6"/>
      <c r="V37" s="6"/>
      <c r="W37" s="6"/>
      <c r="X37" s="6"/>
      <c r="Y37" s="6"/>
      <c r="Z37" s="6"/>
      <c r="AA37" s="6"/>
      <c r="AB37" s="6"/>
    </row>
    <row r="38" spans="2:28" ht="28.25" customHeight="1">
      <c r="B38" s="6"/>
      <c r="C38" s="6"/>
      <c r="D38" s="876" t="s">
        <v>102</v>
      </c>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73"/>
    </row>
    <row r="39" spans="2:28" ht="18" customHeight="1">
      <c r="B39" s="6"/>
      <c r="C39" s="6"/>
      <c r="D39" s="873" t="s">
        <v>103</v>
      </c>
      <c r="E39" s="873"/>
      <c r="F39" s="873"/>
      <c r="G39" s="873"/>
      <c r="H39" s="873"/>
      <c r="I39" s="873"/>
      <c r="J39" s="873"/>
      <c r="K39" s="873"/>
      <c r="L39" s="873"/>
      <c r="M39" s="873"/>
      <c r="N39" s="873"/>
      <c r="O39" s="873"/>
      <c r="P39" s="873"/>
      <c r="Q39" s="873"/>
      <c r="R39" s="873"/>
      <c r="S39" s="873"/>
      <c r="T39" s="873"/>
      <c r="U39" s="873"/>
      <c r="V39" s="873"/>
      <c r="W39" s="873"/>
      <c r="X39" s="873"/>
      <c r="Y39" s="873"/>
      <c r="Z39" s="873"/>
      <c r="AA39" s="873"/>
    </row>
    <row r="40" spans="2:28" ht="5.25" customHeight="1">
      <c r="B40" s="6"/>
      <c r="C40" s="6"/>
      <c r="E40" s="298"/>
      <c r="F40" s="5"/>
      <c r="AB40" s="6"/>
    </row>
    <row r="41" spans="2:28" ht="21" customHeight="1">
      <c r="B41" s="6"/>
      <c r="C41" s="6"/>
      <c r="E41" s="299"/>
      <c r="F41" s="5" t="s">
        <v>107</v>
      </c>
      <c r="AB41" s="6"/>
    </row>
    <row r="42" spans="2:28" ht="5.25" customHeight="1">
      <c r="B42" s="6"/>
      <c r="C42" s="6"/>
      <c r="E42" s="300"/>
      <c r="F42" s="5"/>
      <c r="AB42" s="6"/>
    </row>
    <row r="43" spans="2:28" ht="21" customHeight="1">
      <c r="B43" s="6"/>
      <c r="C43" s="6"/>
      <c r="E43" s="301"/>
      <c r="F43" s="302" t="s">
        <v>108</v>
      </c>
      <c r="G43" s="534"/>
      <c r="H43" s="534"/>
      <c r="I43" s="534"/>
      <c r="J43" s="534"/>
      <c r="K43" s="534"/>
      <c r="L43" s="534"/>
      <c r="M43" s="534"/>
      <c r="N43" s="534"/>
      <c r="O43" s="534"/>
      <c r="P43" s="534"/>
      <c r="Q43" s="534"/>
      <c r="R43" s="534"/>
      <c r="S43" s="534"/>
      <c r="T43" s="534"/>
      <c r="U43" s="534"/>
      <c r="V43" s="534"/>
      <c r="W43" s="534"/>
      <c r="X43" s="534"/>
      <c r="Y43" s="534"/>
      <c r="Z43" s="534"/>
      <c r="AA43" s="534"/>
      <c r="AB43" s="22"/>
    </row>
    <row r="44" spans="2:28" ht="5.25" customHeight="1">
      <c r="B44" s="6"/>
      <c r="C44" s="6"/>
      <c r="E44" s="300"/>
      <c r="F44" s="5"/>
      <c r="AB44" s="6"/>
    </row>
    <row r="45" spans="2:28" ht="21" customHeight="1">
      <c r="B45" s="6"/>
      <c r="C45" s="6"/>
      <c r="E45" s="303"/>
      <c r="F45" s="5" t="s">
        <v>109</v>
      </c>
      <c r="G45" s="534"/>
      <c r="H45" s="534"/>
      <c r="I45" s="534"/>
      <c r="J45" s="534"/>
      <c r="K45" s="534"/>
      <c r="L45" s="534"/>
      <c r="M45" s="534"/>
      <c r="N45" s="534"/>
      <c r="O45" s="534"/>
      <c r="P45" s="534"/>
      <c r="Q45" s="534"/>
      <c r="R45" s="534"/>
      <c r="S45" s="534"/>
      <c r="T45" s="534"/>
      <c r="U45" s="534"/>
      <c r="V45" s="534"/>
      <c r="W45" s="534"/>
      <c r="X45" s="534"/>
      <c r="Y45" s="534"/>
      <c r="Z45" s="534"/>
      <c r="AA45" s="534"/>
      <c r="AB45" s="22"/>
    </row>
    <row r="46" spans="2:28" ht="5.25" customHeight="1">
      <c r="B46" s="6"/>
      <c r="C46" s="6"/>
      <c r="E46" s="300"/>
      <c r="F46" s="5"/>
      <c r="G46" s="534"/>
      <c r="H46" s="534"/>
      <c r="I46" s="534"/>
      <c r="J46" s="534"/>
      <c r="K46" s="534"/>
      <c r="L46" s="534"/>
      <c r="M46" s="534"/>
      <c r="N46" s="534"/>
      <c r="O46" s="534"/>
      <c r="P46" s="534"/>
      <c r="Q46" s="534"/>
      <c r="R46" s="534"/>
      <c r="S46" s="534"/>
      <c r="T46" s="534"/>
      <c r="U46" s="534"/>
      <c r="V46" s="534"/>
      <c r="W46" s="534"/>
      <c r="X46" s="534"/>
      <c r="Y46" s="534"/>
      <c r="Z46" s="534"/>
      <c r="AA46" s="534"/>
      <c r="AB46" s="22"/>
    </row>
    <row r="47" spans="2:28" ht="21" customHeight="1">
      <c r="B47" s="6"/>
      <c r="C47" s="6"/>
      <c r="E47" s="304"/>
      <c r="F47" s="1" t="s">
        <v>2435</v>
      </c>
      <c r="AB47" s="6"/>
    </row>
    <row r="48" spans="2:28" ht="14.25" customHeight="1">
      <c r="B48" s="6"/>
      <c r="C48" s="6"/>
      <c r="AB48" s="6"/>
    </row>
    <row r="49" spans="2:28" ht="14.25" customHeight="1"/>
    <row r="50" spans="2:28" ht="54.75" customHeight="1">
      <c r="B50" s="874" t="s">
        <v>2541</v>
      </c>
      <c r="C50" s="875"/>
      <c r="D50" s="875"/>
      <c r="E50" s="875"/>
      <c r="F50" s="875"/>
      <c r="G50" s="875"/>
      <c r="H50" s="875"/>
      <c r="I50" s="875"/>
      <c r="J50" s="875"/>
      <c r="K50" s="875"/>
      <c r="L50" s="875"/>
      <c r="M50" s="875"/>
      <c r="N50" s="875"/>
      <c r="O50" s="875"/>
      <c r="P50" s="875"/>
      <c r="Q50" s="875"/>
      <c r="R50" s="875"/>
      <c r="S50" s="875"/>
      <c r="T50" s="875"/>
      <c r="U50" s="875"/>
      <c r="V50" s="875"/>
      <c r="W50" s="875"/>
      <c r="X50" s="875"/>
      <c r="Y50" s="875"/>
      <c r="Z50" s="875"/>
      <c r="AA50" s="875"/>
      <c r="AB50" s="875"/>
    </row>
    <row r="51" spans="2:28" ht="14.25" customHeight="1"/>
    <row r="52" spans="2:28" ht="14.25" customHeight="1"/>
    <row r="53" spans="2:28" ht="23.25" customHeight="1">
      <c r="B53" s="21" t="s">
        <v>104</v>
      </c>
      <c r="C53" s="27"/>
      <c r="D53" s="27"/>
      <c r="E53" s="6"/>
      <c r="F53" s="6"/>
      <c r="G53" s="6"/>
      <c r="H53" s="6"/>
      <c r="I53" s="6"/>
      <c r="J53" s="6"/>
      <c r="K53" s="6"/>
      <c r="L53" s="6"/>
      <c r="M53" s="6"/>
      <c r="N53" s="6"/>
      <c r="O53" s="6"/>
      <c r="P53" s="6"/>
      <c r="Q53" s="6"/>
      <c r="R53" s="6"/>
      <c r="S53" s="6"/>
      <c r="T53" s="6"/>
      <c r="U53" s="6"/>
      <c r="V53" s="6"/>
      <c r="W53" s="6"/>
      <c r="X53" s="6"/>
      <c r="Y53" s="6"/>
      <c r="Z53" s="6"/>
      <c r="AA53" s="6"/>
      <c r="AB53" s="6"/>
    </row>
    <row r="54" spans="2:28" ht="21" customHeight="1">
      <c r="B54" s="17"/>
      <c r="C54" s="6"/>
      <c r="D54" s="876" t="s">
        <v>2436</v>
      </c>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12"/>
    </row>
    <row r="55" spans="2:28" ht="14.25" customHeight="1">
      <c r="B55" s="6"/>
      <c r="C55" s="6"/>
      <c r="D55" s="6"/>
      <c r="E55" s="6"/>
      <c r="F55" s="6"/>
      <c r="G55" s="6"/>
      <c r="H55" s="6"/>
      <c r="I55" s="6"/>
      <c r="J55" s="6"/>
      <c r="K55" s="6"/>
      <c r="L55" s="6"/>
      <c r="M55" s="6"/>
      <c r="N55" s="6"/>
      <c r="O55" s="6"/>
      <c r="P55" s="6"/>
      <c r="Q55" s="6"/>
      <c r="R55" s="6"/>
      <c r="S55" s="6"/>
      <c r="T55" s="6"/>
      <c r="U55" s="6"/>
      <c r="V55" s="6"/>
      <c r="W55" s="6"/>
      <c r="X55" s="6"/>
      <c r="Y55" s="6"/>
      <c r="Z55" s="6"/>
      <c r="AA55" s="6"/>
      <c r="AB55" s="6"/>
    </row>
    <row r="56" spans="2:28" ht="14.25" customHeight="1">
      <c r="B56" s="6"/>
      <c r="C56" s="6"/>
      <c r="D56" s="6"/>
      <c r="E56" s="6"/>
      <c r="F56" s="6"/>
      <c r="G56" s="6"/>
      <c r="H56" s="6"/>
      <c r="I56" s="6"/>
      <c r="J56" s="6"/>
      <c r="K56" s="6"/>
      <c r="L56" s="6"/>
      <c r="M56" s="6"/>
      <c r="N56" s="6"/>
      <c r="O56" s="6"/>
      <c r="P56" s="6"/>
      <c r="Q56" s="6"/>
      <c r="R56" s="6"/>
      <c r="S56" s="6"/>
      <c r="T56" s="6"/>
      <c r="U56" s="6"/>
      <c r="V56" s="6"/>
      <c r="W56" s="6"/>
      <c r="X56" s="6"/>
      <c r="Y56" s="6"/>
      <c r="Z56" s="6"/>
      <c r="AA56" s="6"/>
      <c r="AB56" s="6"/>
    </row>
    <row r="57" spans="2:28" ht="24" customHeight="1">
      <c r="B57" s="20" t="s">
        <v>110</v>
      </c>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2:28" ht="21" customHeight="1">
      <c r="B58" s="6"/>
      <c r="C58" s="6"/>
      <c r="D58" s="873" t="s">
        <v>116</v>
      </c>
      <c r="E58" s="873"/>
      <c r="F58" s="873"/>
      <c r="G58" s="873"/>
      <c r="H58" s="873"/>
      <c r="I58" s="873"/>
      <c r="J58" s="873"/>
      <c r="K58" s="873"/>
      <c r="L58" s="873"/>
      <c r="M58" s="873"/>
      <c r="N58" s="873"/>
      <c r="O58" s="873"/>
      <c r="P58" s="873"/>
      <c r="Q58" s="873"/>
      <c r="R58" s="873"/>
      <c r="S58" s="873"/>
      <c r="T58" s="873"/>
      <c r="U58" s="873"/>
      <c r="V58" s="873"/>
      <c r="W58" s="873"/>
      <c r="X58" s="873"/>
      <c r="Y58" s="873"/>
      <c r="Z58" s="873"/>
      <c r="AA58" s="873"/>
      <c r="AB58" s="6"/>
    </row>
    <row r="59" spans="2:28" ht="21" customHeight="1">
      <c r="B59" s="6"/>
      <c r="C59" s="6"/>
      <c r="D59" s="878" t="s">
        <v>115</v>
      </c>
      <c r="E59" s="878"/>
      <c r="F59" s="878"/>
      <c r="G59" s="878"/>
      <c r="H59" s="878"/>
      <c r="I59" s="878"/>
      <c r="J59" s="878"/>
      <c r="K59" s="878"/>
      <c r="L59" s="878"/>
      <c r="M59" s="878"/>
      <c r="N59" s="878"/>
      <c r="O59" s="878"/>
      <c r="P59" s="878"/>
      <c r="Q59" s="878"/>
      <c r="R59" s="878"/>
      <c r="S59" s="878"/>
      <c r="T59" s="878"/>
      <c r="U59" s="878"/>
      <c r="V59" s="878"/>
      <c r="W59" s="878"/>
      <c r="X59" s="878"/>
      <c r="Y59" s="878"/>
      <c r="Z59" s="878"/>
      <c r="AA59" s="878"/>
      <c r="AB59" s="6"/>
    </row>
    <row r="60" spans="2:28" ht="21" customHeight="1">
      <c r="B60" s="6"/>
      <c r="C60" s="6"/>
      <c r="D60" s="24"/>
      <c r="E60" s="24"/>
      <c r="F60" s="24"/>
      <c r="G60" s="24"/>
      <c r="H60" s="24"/>
      <c r="I60" s="24"/>
      <c r="J60" s="24"/>
      <c r="K60" s="24"/>
      <c r="L60" s="24"/>
      <c r="M60" s="24"/>
      <c r="N60" s="24"/>
      <c r="O60" s="24"/>
      <c r="P60" s="24"/>
      <c r="Q60" s="24"/>
      <c r="R60" s="24"/>
      <c r="S60" s="24"/>
      <c r="T60" s="24"/>
      <c r="U60" s="24"/>
      <c r="V60" s="24"/>
      <c r="W60" s="24"/>
      <c r="X60" s="24"/>
      <c r="Y60" s="24"/>
      <c r="Z60" s="24"/>
      <c r="AA60" s="24"/>
      <c r="AB60" s="6"/>
    </row>
    <row r="61" spans="2:28" ht="21" customHeight="1">
      <c r="B61" s="6"/>
      <c r="C61" s="6" t="s">
        <v>117</v>
      </c>
      <c r="D61" s="24"/>
      <c r="E61" s="24"/>
      <c r="F61" s="24"/>
      <c r="G61" s="24"/>
      <c r="H61" s="24"/>
      <c r="I61" s="24"/>
      <c r="J61" s="24"/>
      <c r="K61" s="24"/>
      <c r="L61" s="24"/>
      <c r="M61" s="24"/>
      <c r="N61" s="24"/>
      <c r="O61" s="24"/>
      <c r="P61" s="24"/>
      <c r="Q61" s="24"/>
      <c r="R61" s="24"/>
      <c r="S61" s="24"/>
      <c r="T61" s="24"/>
      <c r="U61" s="24"/>
      <c r="V61" s="24"/>
      <c r="W61" s="24"/>
      <c r="X61" s="24"/>
      <c r="Y61" s="24"/>
      <c r="Z61" s="24"/>
      <c r="AA61" s="24"/>
      <c r="AB61" s="6"/>
    </row>
    <row r="62" spans="2:28" ht="24" customHeight="1">
      <c r="B62" s="6"/>
      <c r="C62" s="6"/>
      <c r="D62" s="873" t="s">
        <v>113</v>
      </c>
      <c r="E62" s="873"/>
      <c r="F62" s="873"/>
      <c r="G62" s="873"/>
      <c r="H62" s="873"/>
      <c r="I62" s="873"/>
      <c r="J62" s="873"/>
      <c r="K62" s="873"/>
      <c r="L62" s="873"/>
      <c r="M62" s="873"/>
      <c r="N62" s="873"/>
      <c r="O62" s="873"/>
      <c r="P62" s="873"/>
      <c r="Q62" s="873"/>
      <c r="R62" s="873"/>
      <c r="S62" s="873"/>
      <c r="T62" s="873"/>
      <c r="U62" s="873"/>
      <c r="V62" s="873"/>
      <c r="W62" s="873"/>
      <c r="X62" s="873"/>
      <c r="Y62" s="873"/>
      <c r="Z62" s="873"/>
      <c r="AA62" s="873"/>
      <c r="AB62" s="6"/>
    </row>
    <row r="63" spans="2:28" ht="24" customHeight="1">
      <c r="B63" s="6"/>
      <c r="C63" s="6"/>
      <c r="D63" s="876" t="s">
        <v>114</v>
      </c>
      <c r="E63" s="876"/>
      <c r="F63" s="876"/>
      <c r="G63" s="876"/>
      <c r="H63" s="876"/>
      <c r="I63" s="876"/>
      <c r="J63" s="876"/>
      <c r="K63" s="876"/>
      <c r="L63" s="876"/>
      <c r="M63" s="876"/>
      <c r="N63" s="876"/>
      <c r="O63" s="876"/>
      <c r="P63" s="876"/>
      <c r="Q63" s="876"/>
      <c r="R63" s="876"/>
      <c r="S63" s="876"/>
      <c r="T63" s="876"/>
      <c r="U63" s="876"/>
      <c r="V63" s="876"/>
      <c r="W63" s="876"/>
      <c r="X63" s="876"/>
      <c r="Y63" s="876"/>
      <c r="Z63" s="876"/>
      <c r="AA63" s="876"/>
      <c r="AB63" s="12"/>
    </row>
    <row r="64" spans="2:28" ht="14.25" customHeight="1">
      <c r="B64" s="6"/>
      <c r="C64" s="6"/>
      <c r="AB64" s="6"/>
    </row>
    <row r="65" spans="2:28" ht="21" customHeight="1">
      <c r="B65" s="6"/>
      <c r="C65" s="6"/>
      <c r="D65" s="1" t="s">
        <v>105</v>
      </c>
      <c r="AB65" s="6"/>
    </row>
    <row r="66" spans="2:28" ht="14.25" customHeight="1">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2:28" ht="14">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2:28" ht="14">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2:28" ht="14">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2:28" ht="14">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2:28" ht="14">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2:28" ht="14">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2:28" ht="14">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2:28" ht="14">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2:28" ht="14">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2:28" ht="14">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2:28" ht="14">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2:28" ht="14">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2:28" ht="14">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2:28" ht="14">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2:28" ht="14">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2:28" ht="21.75" customHeight="1">
      <c r="B82" s="6"/>
      <c r="C82" s="6"/>
      <c r="D82" s="6"/>
      <c r="F82" s="6"/>
      <c r="G82" s="6"/>
      <c r="H82" s="6"/>
      <c r="I82" s="6"/>
      <c r="J82" s="6"/>
      <c r="K82" s="6"/>
      <c r="L82" s="6"/>
      <c r="M82" s="6"/>
      <c r="N82" s="6"/>
      <c r="O82" s="6"/>
      <c r="P82" s="6"/>
      <c r="Q82" s="6"/>
      <c r="R82" s="6"/>
      <c r="S82" s="6"/>
      <c r="T82" s="6"/>
      <c r="U82" s="6"/>
      <c r="V82" s="6"/>
      <c r="W82" s="6"/>
      <c r="X82" s="6"/>
      <c r="Y82" s="6"/>
      <c r="Z82" s="6"/>
      <c r="AA82" s="6"/>
      <c r="AB82" s="6"/>
    </row>
    <row r="83" spans="2:28" ht="21.75" customHeight="1">
      <c r="B83" s="6"/>
      <c r="C83" s="6"/>
      <c r="D83" s="6"/>
      <c r="F83" s="6"/>
      <c r="G83" s="6"/>
      <c r="H83" s="6"/>
      <c r="I83" s="6"/>
      <c r="J83" s="6"/>
      <c r="K83" s="6"/>
      <c r="L83" s="6"/>
      <c r="M83" s="6"/>
      <c r="N83" s="6"/>
      <c r="O83" s="6"/>
      <c r="P83" s="6"/>
      <c r="Q83" s="6"/>
      <c r="R83" s="6"/>
      <c r="S83" s="6"/>
      <c r="T83" s="6"/>
      <c r="U83" s="6"/>
      <c r="V83" s="6"/>
      <c r="W83" s="6"/>
      <c r="X83" s="6"/>
      <c r="Y83" s="6"/>
      <c r="Z83" s="6"/>
      <c r="AA83" s="6"/>
      <c r="AB83" s="6"/>
    </row>
    <row r="84" spans="2:28" ht="14">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2:28" ht="14">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2:28" ht="18" customHeight="1">
      <c r="B86" s="6"/>
      <c r="C86" s="6"/>
      <c r="D86" s="6"/>
      <c r="E86" s="6"/>
      <c r="F86" s="6"/>
      <c r="G86" s="6"/>
      <c r="H86" s="6"/>
      <c r="I86" s="6"/>
      <c r="J86" s="6"/>
      <c r="K86" s="6"/>
      <c r="L86" s="6"/>
      <c r="M86" s="6"/>
      <c r="N86" s="6"/>
      <c r="O86" s="6"/>
      <c r="P86" s="6"/>
      <c r="Q86" s="6"/>
      <c r="R86" s="6"/>
      <c r="S86" s="6"/>
      <c r="T86" s="6"/>
      <c r="U86" s="6"/>
      <c r="V86" s="6"/>
      <c r="W86" s="6"/>
      <c r="X86" s="6"/>
      <c r="Y86" s="6"/>
      <c r="Z86" s="6"/>
      <c r="AA86" s="6"/>
      <c r="AB86" s="6"/>
    </row>
  </sheetData>
  <sheetProtection algorithmName="SHA-512" hashValue="ryUWlCQyvOOsjy12Z+i9Ha4lpERO9DK2wHVKLU6sXRLmH7aulBGAgo04tiRKuPL5ni5mpEZuexHi+6gUhZASfg==" saltValue="vxZX1KZbYdyWz2JOVmbHFg==" spinCount="100000" sheet="1" selectLockedCells="1"/>
  <mergeCells count="11">
    <mergeCell ref="D58:AA58"/>
    <mergeCell ref="D62:AA62"/>
    <mergeCell ref="B2:AB2"/>
    <mergeCell ref="D63:AA63"/>
    <mergeCell ref="D26:AA26"/>
    <mergeCell ref="B50:AB50"/>
    <mergeCell ref="D54:AA54"/>
    <mergeCell ref="D59:AA59"/>
    <mergeCell ref="D38:AA38"/>
    <mergeCell ref="D39:AA39"/>
    <mergeCell ref="D27:AA27"/>
  </mergeCells>
  <phoneticPr fontId="1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49"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theme="6"/>
  </sheetPr>
  <dimension ref="B1:AQ60"/>
  <sheetViews>
    <sheetView showZeros="0" view="pageBreakPreview" topLeftCell="A61"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2787</v>
      </c>
    </row>
    <row r="2" spans="2:43" ht="15" customHeight="1">
      <c r="AD2" s="407"/>
      <c r="AE2" s="2126" t="s">
        <v>2252</v>
      </c>
      <c r="AF2" s="2126"/>
      <c r="AG2" s="2126"/>
      <c r="AH2" s="2126"/>
      <c r="AI2" s="2126"/>
      <c r="AJ2" s="2126"/>
      <c r="AK2" s="2137"/>
      <c r="AL2" s="2137"/>
      <c r="AM2" s="2137"/>
      <c r="AN2" s="408" t="s">
        <v>2543</v>
      </c>
      <c r="AP2" s="407"/>
      <c r="AQ2" s="408" t="s">
        <v>2241</v>
      </c>
    </row>
    <row r="3" spans="2:43" ht="15" customHeight="1">
      <c r="Z3" s="740"/>
      <c r="AD3" s="2133"/>
      <c r="AE3" s="2133"/>
      <c r="AF3" s="2133"/>
      <c r="AG3" s="2133"/>
      <c r="AH3" s="408" t="s">
        <v>2242</v>
      </c>
      <c r="AI3" s="2137"/>
      <c r="AJ3" s="2137"/>
      <c r="AK3" s="408" t="s">
        <v>2243</v>
      </c>
      <c r="AL3" s="2137"/>
      <c r="AM3" s="2137"/>
      <c r="AN3" s="408" t="s">
        <v>2244</v>
      </c>
    </row>
    <row r="4" spans="2:43" ht="15" customHeight="1">
      <c r="B4" s="408" t="s">
        <v>2919</v>
      </c>
    </row>
    <row r="5" spans="2:43" ht="15" customHeight="1">
      <c r="B5" s="2126" t="s">
        <v>2545</v>
      </c>
      <c r="C5" s="2126"/>
      <c r="D5" s="2126"/>
      <c r="E5" s="2126"/>
      <c r="F5" s="2126"/>
      <c r="H5" s="407"/>
    </row>
    <row r="6" spans="2:43" ht="15" customHeight="1">
      <c r="B6" s="2126" t="s">
        <v>2546</v>
      </c>
      <c r="C6" s="2126"/>
      <c r="D6" s="2126"/>
      <c r="E6" s="2126"/>
      <c r="F6" s="2126"/>
      <c r="H6" s="719"/>
    </row>
    <row r="8" spans="2:43" ht="15" customHeight="1" outlineLevel="1">
      <c r="B8" s="408" t="s">
        <v>2958</v>
      </c>
    </row>
    <row r="9" spans="2:43" ht="15" customHeight="1" outlineLevel="1">
      <c r="B9" s="2126" t="s">
        <v>2545</v>
      </c>
      <c r="C9" s="2126"/>
      <c r="D9" s="2126"/>
      <c r="E9" s="2126"/>
      <c r="F9" s="2126"/>
      <c r="H9" s="407"/>
    </row>
    <row r="10" spans="2:43" ht="15" customHeight="1" outlineLevel="1">
      <c r="B10" s="2126" t="s">
        <v>2546</v>
      </c>
      <c r="C10" s="2126"/>
      <c r="D10" s="2126"/>
      <c r="E10" s="2126"/>
      <c r="F10" s="2126"/>
      <c r="H10" s="719"/>
    </row>
    <row r="12" spans="2:43" ht="15" customHeight="1" outlineLevel="1">
      <c r="B12" s="408" t="s">
        <v>2959</v>
      </c>
    </row>
    <row r="13" spans="2:43" ht="15" customHeight="1" outlineLevel="1">
      <c r="B13" s="2126" t="s">
        <v>2545</v>
      </c>
      <c r="C13" s="2126"/>
      <c r="D13" s="2126"/>
      <c r="E13" s="2126"/>
      <c r="F13" s="2126"/>
      <c r="H13" s="407"/>
    </row>
    <row r="14" spans="2:43" ht="15" customHeight="1" outlineLevel="1">
      <c r="B14" s="2126" t="s">
        <v>2546</v>
      </c>
      <c r="C14" s="2126"/>
      <c r="D14" s="2126"/>
      <c r="E14" s="2126"/>
      <c r="F14" s="2126"/>
      <c r="H14" s="719"/>
    </row>
    <row r="15" spans="2:43" ht="15" customHeight="1">
      <c r="AB15" s="2126" t="s">
        <v>2548</v>
      </c>
      <c r="AC15" s="2126"/>
      <c r="AD15" s="2126"/>
      <c r="AE15" s="2126"/>
      <c r="AF15" s="2126"/>
      <c r="AG15" s="2126"/>
      <c r="AH15" s="2126"/>
      <c r="AI15" s="2126"/>
      <c r="AJ15" s="2126"/>
      <c r="AK15" s="2126"/>
      <c r="AL15" s="2126"/>
      <c r="AM15" s="2126"/>
      <c r="AN15" s="2126"/>
    </row>
    <row r="16" spans="2:43" ht="15" customHeight="1">
      <c r="AB16" s="2129" t="s">
        <v>2549</v>
      </c>
      <c r="AC16" s="2129"/>
      <c r="AD16" s="2129"/>
      <c r="AE16" s="2129"/>
      <c r="AF16" s="745"/>
      <c r="AG16" s="745"/>
      <c r="AH16" s="2139"/>
      <c r="AI16" s="2139"/>
      <c r="AJ16" s="2139"/>
      <c r="AK16" s="2139"/>
      <c r="AL16" s="2139"/>
      <c r="AM16" s="2139"/>
      <c r="AN16" s="2139"/>
      <c r="AP16" s="720" t="s">
        <v>2550</v>
      </c>
    </row>
    <row r="18" spans="2:40" ht="15" customHeight="1">
      <c r="B18" s="1785" t="s">
        <v>2582</v>
      </c>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row>
    <row r="19" spans="2:40" ht="15" customHeight="1">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row>
    <row r="21" spans="2:40" ht="15" customHeight="1">
      <c r="B21" s="736"/>
      <c r="C21" s="2134"/>
      <c r="D21" s="2134"/>
      <c r="E21" s="2134"/>
      <c r="F21" s="2134"/>
      <c r="G21" s="736" t="s">
        <v>2242</v>
      </c>
      <c r="H21" s="737"/>
      <c r="I21" s="736" t="s">
        <v>2243</v>
      </c>
      <c r="J21" s="737"/>
      <c r="K21" s="736" t="s">
        <v>2244</v>
      </c>
      <c r="L21" s="2127" t="s">
        <v>2950</v>
      </c>
      <c r="M21" s="2127"/>
      <c r="N21" s="2127"/>
      <c r="O21" s="2127"/>
      <c r="P21" s="2127"/>
      <c r="Q21" s="2127"/>
      <c r="R21" s="2127"/>
      <c r="S21" s="2127"/>
      <c r="T21" s="2127"/>
      <c r="U21" s="2127"/>
      <c r="V21" s="2127"/>
      <c r="W21" s="2127"/>
      <c r="X21" s="2127"/>
      <c r="Y21" s="2127"/>
      <c r="Z21" s="2127"/>
      <c r="AA21" s="2127"/>
      <c r="AB21" s="2127"/>
      <c r="AC21" s="2127"/>
      <c r="AD21" s="2127"/>
      <c r="AE21" s="2127"/>
      <c r="AF21" s="2127"/>
      <c r="AG21" s="2127"/>
      <c r="AH21" s="2127"/>
      <c r="AI21" s="2127"/>
      <c r="AJ21" s="2127"/>
      <c r="AK21" s="2127"/>
      <c r="AL21" s="2127"/>
      <c r="AM21" s="2127"/>
      <c r="AN21" s="2127"/>
    </row>
    <row r="22" spans="2:40" ht="15" customHeight="1">
      <c r="B22" s="2128" t="s">
        <v>2951</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row>
    <row r="23" spans="2:40" ht="15" customHeight="1">
      <c r="B23" s="2128"/>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row>
    <row r="24" spans="2:40" ht="15" customHeight="1">
      <c r="B24" s="721"/>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c r="AN24" s="721"/>
    </row>
    <row r="25" spans="2:40" ht="15" customHeight="1">
      <c r="B25" s="2126" t="s">
        <v>2255</v>
      </c>
      <c r="C25" s="2126"/>
      <c r="D25" s="2126"/>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2583</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36"/>
      <c r="E28" s="436"/>
      <c r="F28" s="436"/>
      <c r="G28" s="436"/>
      <c r="H28" s="436"/>
      <c r="I28" s="436"/>
      <c r="J28" s="436"/>
      <c r="K28" s="436"/>
      <c r="L28" s="436"/>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C29" s="414"/>
      <c r="D29" s="414"/>
      <c r="E29" s="414"/>
      <c r="F29" s="414"/>
      <c r="H29" s="414"/>
      <c r="J29" s="414"/>
    </row>
    <row r="30" spans="2:40" ht="15" customHeight="1">
      <c r="B30" s="731" t="s">
        <v>2892</v>
      </c>
      <c r="C30" s="414"/>
      <c r="D30" s="414"/>
      <c r="E30" s="414"/>
      <c r="F30" s="414"/>
      <c r="H30" s="414"/>
      <c r="J30" s="414"/>
    </row>
    <row r="31" spans="2:40" ht="15" customHeight="1">
      <c r="B31" s="732"/>
      <c r="C31" s="2132" t="s">
        <v>2881</v>
      </c>
      <c r="D31" s="2132"/>
      <c r="E31" s="2132"/>
      <c r="F31" s="2132"/>
      <c r="G31" s="2132"/>
      <c r="H31" s="2132"/>
      <c r="I31" s="734" t="s">
        <v>2901</v>
      </c>
      <c r="J31" s="407"/>
    </row>
    <row r="32" spans="2:40" ht="15" customHeight="1">
      <c r="B32" s="732"/>
      <c r="C32" s="2132" t="s">
        <v>2902</v>
      </c>
      <c r="D32" s="2132"/>
      <c r="E32" s="2132"/>
      <c r="F32" s="2132"/>
      <c r="G32" s="2132"/>
      <c r="H32" s="2132"/>
      <c r="I32" s="734" t="s">
        <v>2901</v>
      </c>
      <c r="J32" s="407"/>
    </row>
    <row r="33" spans="2:39" ht="15" customHeight="1">
      <c r="B33" s="732"/>
      <c r="C33" s="2132" t="s">
        <v>2883</v>
      </c>
      <c r="D33" s="2132"/>
      <c r="E33" s="2132"/>
      <c r="F33" s="2132"/>
      <c r="G33" s="2132"/>
      <c r="H33" s="2132"/>
      <c r="I33" s="734" t="s">
        <v>2901</v>
      </c>
      <c r="J33" s="407"/>
    </row>
    <row r="34" spans="2:39" ht="15" customHeight="1">
      <c r="B34" s="732"/>
      <c r="C34" s="735"/>
      <c r="D34" s="735"/>
      <c r="E34" s="735"/>
      <c r="F34" s="735"/>
      <c r="G34" s="735"/>
      <c r="H34" s="414"/>
    </row>
    <row r="35" spans="2:39" ht="15" customHeight="1">
      <c r="B35" s="435" t="s">
        <v>2584</v>
      </c>
      <c r="C35" s="414"/>
      <c r="D35" s="414"/>
      <c r="E35" s="414"/>
      <c r="F35" s="414"/>
      <c r="H35" s="414"/>
      <c r="J35" s="414"/>
    </row>
    <row r="36" spans="2:39" ht="15" customHeight="1">
      <c r="B36" s="732"/>
      <c r="C36" s="407"/>
      <c r="D36" s="407"/>
      <c r="E36" s="407"/>
      <c r="F36" s="407"/>
      <c r="G36" s="407"/>
      <c r="H36" s="407"/>
      <c r="I36" s="407"/>
      <c r="J36" s="407"/>
      <c r="K36" s="407"/>
      <c r="L36" s="407"/>
    </row>
    <row r="37" spans="2:39" ht="15" customHeight="1">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row>
    <row r="38" spans="2:39" ht="15" customHeight="1">
      <c r="B38" s="435" t="s">
        <v>2585</v>
      </c>
    </row>
    <row r="39" spans="2:39" ht="15" customHeight="1">
      <c r="C39" s="414" t="s">
        <v>2340</v>
      </c>
      <c r="D39" s="2146"/>
      <c r="E39" s="2146"/>
      <c r="F39" s="2146"/>
      <c r="G39" s="2146"/>
      <c r="H39" s="2146"/>
      <c r="I39" s="2146"/>
      <c r="J39" s="2146"/>
      <c r="K39" s="2146"/>
    </row>
    <row r="40" spans="2:39" ht="15" customHeight="1">
      <c r="C40" s="414"/>
      <c r="D40" s="727"/>
      <c r="E40" s="727"/>
      <c r="F40" s="727"/>
      <c r="G40" s="727"/>
      <c r="H40" s="727"/>
      <c r="I40" s="727"/>
      <c r="J40" s="727"/>
      <c r="K40" s="727"/>
      <c r="L40" s="435"/>
      <c r="M40" s="435"/>
      <c r="N40" s="435"/>
      <c r="O40" s="435"/>
      <c r="P40" s="435"/>
      <c r="Q40" s="435"/>
      <c r="R40" s="435"/>
    </row>
    <row r="41" spans="2:39" ht="15" customHeight="1">
      <c r="C41" s="741"/>
      <c r="D41" s="741"/>
      <c r="E41" s="741"/>
      <c r="F41" s="741"/>
      <c r="G41" s="741"/>
      <c r="H41" s="741"/>
      <c r="I41" s="741"/>
      <c r="J41" s="741"/>
      <c r="K41" s="742"/>
      <c r="L41" s="729"/>
      <c r="M41" s="729"/>
      <c r="N41" s="729"/>
      <c r="O41" s="729"/>
      <c r="P41" s="729"/>
      <c r="Q41" s="729"/>
      <c r="R41" s="729"/>
    </row>
    <row r="42" spans="2:39" ht="15" customHeight="1" thickBot="1">
      <c r="C42" s="2136" t="s">
        <v>2586</v>
      </c>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row>
    <row r="43" spans="2:39" ht="15" customHeight="1">
      <c r="B43" s="414"/>
      <c r="C43" s="2130"/>
      <c r="D43" s="2130"/>
      <c r="E43" s="2130"/>
      <c r="F43" s="2130"/>
      <c r="G43" s="2130"/>
      <c r="H43" s="2130"/>
      <c r="I43" s="2130"/>
      <c r="J43" s="2130" t="s">
        <v>2587</v>
      </c>
      <c r="K43" s="2130"/>
      <c r="L43" s="2130"/>
      <c r="M43" s="2130"/>
      <c r="N43" s="2130"/>
      <c r="O43" s="2130"/>
      <c r="P43" s="2130"/>
      <c r="Q43" s="2130"/>
      <c r="R43" s="2130"/>
      <c r="S43" s="2130"/>
      <c r="T43" s="2130" t="s">
        <v>2588</v>
      </c>
      <c r="U43" s="2130"/>
      <c r="V43" s="2130"/>
      <c r="W43" s="2130"/>
      <c r="X43" s="2130"/>
      <c r="Y43" s="2130"/>
      <c r="Z43" s="2130"/>
      <c r="AA43" s="2130"/>
      <c r="AB43" s="2130"/>
      <c r="AC43" s="2147"/>
      <c r="AD43" s="2148" t="s">
        <v>2589</v>
      </c>
      <c r="AE43" s="2149"/>
      <c r="AF43" s="2149"/>
      <c r="AG43" s="2149"/>
      <c r="AH43" s="2149"/>
      <c r="AI43" s="2149"/>
      <c r="AJ43" s="2149"/>
      <c r="AK43" s="2149"/>
      <c r="AL43" s="2149"/>
      <c r="AM43" s="2150"/>
    </row>
    <row r="44" spans="2:39" ht="15" customHeight="1">
      <c r="B44" s="414"/>
      <c r="C44" s="2130"/>
      <c r="D44" s="2130"/>
      <c r="E44" s="2130"/>
      <c r="F44" s="2130"/>
      <c r="G44" s="2130"/>
      <c r="H44" s="2130"/>
      <c r="I44" s="2130"/>
      <c r="J44" s="2130"/>
      <c r="K44" s="2130"/>
      <c r="L44" s="2130"/>
      <c r="M44" s="2130"/>
      <c r="N44" s="2130"/>
      <c r="O44" s="2130"/>
      <c r="P44" s="2130"/>
      <c r="Q44" s="2130"/>
      <c r="R44" s="2130"/>
      <c r="S44" s="2130"/>
      <c r="T44" s="2130"/>
      <c r="U44" s="2130"/>
      <c r="V44" s="2130"/>
      <c r="W44" s="2130"/>
      <c r="X44" s="2130"/>
      <c r="Y44" s="2130"/>
      <c r="Z44" s="2130"/>
      <c r="AA44" s="2130"/>
      <c r="AB44" s="2130"/>
      <c r="AC44" s="2147"/>
      <c r="AD44" s="2151"/>
      <c r="AE44" s="2152"/>
      <c r="AF44" s="2152"/>
      <c r="AG44" s="2152"/>
      <c r="AH44" s="2152"/>
      <c r="AI44" s="2152"/>
      <c r="AJ44" s="2152"/>
      <c r="AK44" s="2152"/>
      <c r="AL44" s="2152"/>
      <c r="AM44" s="2153"/>
    </row>
    <row r="45" spans="2:39" ht="15" customHeight="1">
      <c r="B45" s="414"/>
      <c r="C45" s="2138" t="s">
        <v>2211</v>
      </c>
      <c r="D45" s="2130"/>
      <c r="E45" s="2130"/>
      <c r="F45" s="2130"/>
      <c r="G45" s="2130"/>
      <c r="H45" s="2130"/>
      <c r="I45" s="2130"/>
      <c r="J45" s="2131"/>
      <c r="K45" s="2131"/>
      <c r="L45" s="2131"/>
      <c r="M45" s="2131"/>
      <c r="N45" s="2131"/>
      <c r="O45" s="2131"/>
      <c r="P45" s="2131"/>
      <c r="Q45" s="2131"/>
      <c r="R45" s="2131"/>
      <c r="S45" s="2131"/>
      <c r="T45" s="2131"/>
      <c r="U45" s="2131"/>
      <c r="V45" s="2131"/>
      <c r="W45" s="2131"/>
      <c r="X45" s="2131"/>
      <c r="Y45" s="2131"/>
      <c r="Z45" s="2131"/>
      <c r="AA45" s="2131"/>
      <c r="AB45" s="2131"/>
      <c r="AC45" s="2140"/>
      <c r="AD45" s="2141"/>
      <c r="AE45" s="2131"/>
      <c r="AF45" s="2131"/>
      <c r="AG45" s="2131"/>
      <c r="AH45" s="2131"/>
      <c r="AI45" s="2131"/>
      <c r="AJ45" s="2131"/>
      <c r="AK45" s="2131"/>
      <c r="AL45" s="2131"/>
      <c r="AM45" s="2142"/>
    </row>
    <row r="46" spans="2:39" ht="15" customHeight="1" thickBot="1">
      <c r="C46" s="2130"/>
      <c r="D46" s="2130"/>
      <c r="E46" s="2130"/>
      <c r="F46" s="2130"/>
      <c r="G46" s="2130"/>
      <c r="H46" s="2130"/>
      <c r="I46" s="2130"/>
      <c r="J46" s="2131"/>
      <c r="K46" s="2131"/>
      <c r="L46" s="2131"/>
      <c r="M46" s="2131"/>
      <c r="N46" s="2131"/>
      <c r="O46" s="2131"/>
      <c r="P46" s="2131"/>
      <c r="Q46" s="2131"/>
      <c r="R46" s="2131"/>
      <c r="S46" s="2131"/>
      <c r="T46" s="2131"/>
      <c r="U46" s="2131"/>
      <c r="V46" s="2131"/>
      <c r="W46" s="2131"/>
      <c r="X46" s="2131"/>
      <c r="Y46" s="2131"/>
      <c r="Z46" s="2131"/>
      <c r="AA46" s="2131"/>
      <c r="AB46" s="2131"/>
      <c r="AC46" s="2140"/>
      <c r="AD46" s="2143"/>
      <c r="AE46" s="2144"/>
      <c r="AF46" s="2144"/>
      <c r="AG46" s="2144"/>
      <c r="AH46" s="2144"/>
      <c r="AI46" s="2144"/>
      <c r="AJ46" s="2144"/>
      <c r="AK46" s="2144"/>
      <c r="AL46" s="2144"/>
      <c r="AM46" s="2145"/>
    </row>
    <row r="47" spans="2:39" ht="15" customHeight="1">
      <c r="C47" s="743"/>
      <c r="D47" s="728"/>
      <c r="E47" s="414"/>
      <c r="F47" s="414"/>
      <c r="G47" s="414"/>
      <c r="H47" s="414"/>
      <c r="I47" s="414"/>
      <c r="J47" s="414"/>
      <c r="K47" s="414"/>
      <c r="L47" s="414"/>
      <c r="M47" s="414"/>
      <c r="N47" s="414"/>
      <c r="O47" s="414"/>
      <c r="P47" s="414"/>
      <c r="Q47" s="414"/>
      <c r="R47" s="414"/>
      <c r="S47" s="729"/>
      <c r="T47" s="414"/>
      <c r="U47" s="414"/>
      <c r="V47" s="414"/>
      <c r="W47" s="414"/>
      <c r="X47" s="414"/>
      <c r="Y47" s="414"/>
      <c r="Z47" s="414"/>
      <c r="AA47" s="414"/>
      <c r="AB47" s="414"/>
      <c r="AC47" s="414"/>
      <c r="AD47" s="414"/>
      <c r="AE47" s="414"/>
      <c r="AF47" s="414"/>
      <c r="AG47" s="414"/>
      <c r="AH47" s="414"/>
      <c r="AI47" s="414"/>
    </row>
    <row r="48" spans="2:39" ht="15" customHeight="1">
      <c r="C48" s="2135" t="s">
        <v>2740</v>
      </c>
      <c r="D48" s="2135"/>
      <c r="E48" s="2135"/>
      <c r="F48" s="2135"/>
      <c r="G48" s="2135"/>
      <c r="H48" s="2135"/>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row>
    <row r="49" spans="2:39" ht="15" customHeight="1">
      <c r="C49" s="2135"/>
      <c r="D49" s="2135"/>
      <c r="E49" s="2135"/>
      <c r="F49" s="2135"/>
      <c r="G49" s="2135"/>
      <c r="H49" s="2135"/>
      <c r="I49" s="2135"/>
      <c r="J49" s="2135"/>
      <c r="K49" s="2135"/>
      <c r="L49" s="2135"/>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row>
    <row r="50" spans="2:39" ht="15" customHeight="1">
      <c r="C50" s="742"/>
      <c r="D50" s="742"/>
      <c r="E50" s="742"/>
      <c r="F50" s="742"/>
      <c r="G50" s="742"/>
      <c r="H50" s="742"/>
      <c r="I50" s="742"/>
      <c r="J50" s="742"/>
      <c r="K50" s="742"/>
      <c r="L50" s="729"/>
      <c r="M50" s="729"/>
      <c r="N50" s="729"/>
      <c r="O50" s="729"/>
      <c r="P50" s="729"/>
      <c r="Q50" s="729"/>
      <c r="R50" s="729"/>
      <c r="S50" s="729"/>
      <c r="T50" s="729"/>
      <c r="U50" s="729"/>
      <c r="V50" s="729"/>
      <c r="W50" s="729"/>
      <c r="X50" s="729"/>
      <c r="Y50" s="729"/>
      <c r="Z50" s="729"/>
      <c r="AA50" s="729"/>
      <c r="AB50" s="729"/>
      <c r="AC50" s="729"/>
      <c r="AD50" s="729"/>
      <c r="AE50" s="729"/>
      <c r="AF50" s="729"/>
      <c r="AG50" s="729"/>
    </row>
    <row r="51" spans="2:39" ht="15" customHeight="1">
      <c r="C51" s="712"/>
      <c r="D51" s="741"/>
      <c r="E51" s="741"/>
      <c r="F51" s="741"/>
      <c r="G51" s="741"/>
      <c r="H51" s="741"/>
      <c r="I51" s="741"/>
      <c r="J51" s="741"/>
      <c r="K51" s="742"/>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row>
    <row r="52" spans="2:39" ht="15" customHeight="1">
      <c r="B52" s="435"/>
      <c r="C52" s="744"/>
      <c r="D52" s="744"/>
      <c r="E52" s="744"/>
      <c r="F52" s="744"/>
      <c r="G52" s="744"/>
      <c r="H52" s="744"/>
      <c r="I52" s="744"/>
      <c r="J52" s="744"/>
      <c r="K52" s="744"/>
      <c r="L52" s="744"/>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row>
    <row r="53" spans="2:39" ht="15" customHeight="1">
      <c r="B53" s="732"/>
      <c r="C53" s="730"/>
      <c r="D53" s="744"/>
      <c r="E53" s="744"/>
      <c r="F53" s="744"/>
      <c r="G53" s="744"/>
      <c r="H53" s="744"/>
      <c r="I53" s="744"/>
      <c r="J53" s="744"/>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row>
    <row r="54" spans="2:39" ht="15" customHeight="1">
      <c r="C54" s="730"/>
      <c r="D54" s="730"/>
      <c r="E54" s="730"/>
      <c r="F54" s="730"/>
      <c r="G54" s="730"/>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row>
    <row r="55" spans="2:39" ht="15" customHeight="1">
      <c r="C55" s="744"/>
      <c r="D55" s="744"/>
      <c r="E55" s="744"/>
      <c r="F55" s="744"/>
      <c r="G55" s="744"/>
      <c r="H55" s="744"/>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row>
    <row r="56" spans="2:39" ht="15" customHeight="1">
      <c r="B56" s="732"/>
      <c r="C56" s="744"/>
      <c r="D56" s="744"/>
      <c r="E56" s="744"/>
      <c r="F56" s="744"/>
      <c r="G56" s="744"/>
      <c r="H56" s="744"/>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row>
    <row r="57" spans="2:39" ht="15" customHeight="1">
      <c r="B57" s="435"/>
      <c r="C57" s="730"/>
      <c r="D57" s="730"/>
      <c r="E57" s="730"/>
      <c r="F57" s="730"/>
      <c r="G57" s="730"/>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row>
    <row r="58" spans="2:39" ht="15" customHeight="1">
      <c r="C58" s="730"/>
      <c r="D58" s="730"/>
      <c r="E58" s="730"/>
      <c r="F58" s="730"/>
      <c r="G58" s="730"/>
      <c r="H58" s="730"/>
      <c r="I58" s="730"/>
      <c r="J58" s="730"/>
      <c r="K58" s="730"/>
      <c r="L58" s="730"/>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row>
    <row r="59" spans="2:39" ht="15" customHeight="1">
      <c r="B59" s="435"/>
      <c r="C59" s="730"/>
      <c r="D59" s="730"/>
      <c r="E59" s="730"/>
      <c r="F59" s="730"/>
      <c r="G59" s="730"/>
      <c r="H59" s="730"/>
      <c r="I59" s="730"/>
      <c r="J59" s="730"/>
      <c r="K59" s="730"/>
      <c r="L59" s="730"/>
      <c r="M59" s="730"/>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row>
    <row r="60" spans="2:39" ht="15" customHeight="1">
      <c r="AL60" s="726"/>
    </row>
  </sheetData>
  <mergeCells count="33">
    <mergeCell ref="AD3:AG3"/>
    <mergeCell ref="C21:F21"/>
    <mergeCell ref="C48:AM49"/>
    <mergeCell ref="C42:AM42"/>
    <mergeCell ref="AE2:AJ2"/>
    <mergeCell ref="AK2:AM2"/>
    <mergeCell ref="AI3:AJ3"/>
    <mergeCell ref="AL3:AM3"/>
    <mergeCell ref="C45:I46"/>
    <mergeCell ref="AH16:AN16"/>
    <mergeCell ref="T45:AC46"/>
    <mergeCell ref="AD45:AM46"/>
    <mergeCell ref="D39:K39"/>
    <mergeCell ref="C43:I44"/>
    <mergeCell ref="T43:AC44"/>
    <mergeCell ref="AD43:AM44"/>
    <mergeCell ref="J43:S44"/>
    <mergeCell ref="J45:S46"/>
    <mergeCell ref="C33:H33"/>
    <mergeCell ref="C32:H32"/>
    <mergeCell ref="C31:H31"/>
    <mergeCell ref="B18:AN19"/>
    <mergeCell ref="L21:AN21"/>
    <mergeCell ref="B22:AN23"/>
    <mergeCell ref="B25:AN25"/>
    <mergeCell ref="AB15:AN15"/>
    <mergeCell ref="AB16:AE16"/>
    <mergeCell ref="B14:F14"/>
    <mergeCell ref="B5:F5"/>
    <mergeCell ref="B6:F6"/>
    <mergeCell ref="B9:F9"/>
    <mergeCell ref="B10:F10"/>
    <mergeCell ref="B13:F13"/>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theme="6"/>
  </sheetPr>
  <dimension ref="B1:AQ42"/>
  <sheetViews>
    <sheetView showZeros="0" view="pageBreakPreview" topLeftCell="A25"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2788</v>
      </c>
    </row>
    <row r="2" spans="2:43" ht="15" customHeight="1">
      <c r="AD2" s="407"/>
      <c r="AE2" s="2126" t="s">
        <v>2252</v>
      </c>
      <c r="AF2" s="2126"/>
      <c r="AG2" s="2126"/>
      <c r="AH2" s="2126"/>
      <c r="AI2" s="2126"/>
      <c r="AJ2" s="2126"/>
      <c r="AK2" s="2137"/>
      <c r="AL2" s="2137"/>
      <c r="AM2" s="2137"/>
      <c r="AN2" s="408" t="s">
        <v>2543</v>
      </c>
      <c r="AP2" s="407"/>
      <c r="AQ2" s="408" t="s">
        <v>2241</v>
      </c>
    </row>
    <row r="3" spans="2:43" ht="15" customHeight="1">
      <c r="AD3" s="2133"/>
      <c r="AE3" s="2133"/>
      <c r="AF3" s="2133"/>
      <c r="AG3" s="2133"/>
      <c r="AH3" s="408" t="s">
        <v>2242</v>
      </c>
      <c r="AI3" s="2137"/>
      <c r="AJ3" s="2137"/>
      <c r="AK3" s="408" t="s">
        <v>2243</v>
      </c>
      <c r="AL3" s="2137"/>
      <c r="AM3" s="2137"/>
      <c r="AN3" s="408" t="s">
        <v>2244</v>
      </c>
    </row>
    <row r="4" spans="2:43" ht="15" customHeight="1">
      <c r="B4" s="408" t="s">
        <v>2919</v>
      </c>
    </row>
    <row r="5" spans="2:43" ht="15" customHeight="1">
      <c r="B5" s="2126" t="s">
        <v>2545</v>
      </c>
      <c r="C5" s="2126"/>
      <c r="D5" s="2126"/>
      <c r="E5" s="2126"/>
      <c r="F5" s="2126"/>
      <c r="H5" s="407"/>
    </row>
    <row r="6" spans="2:43" ht="15" customHeight="1">
      <c r="B6" s="2126" t="s">
        <v>2546</v>
      </c>
      <c r="C6" s="2126"/>
      <c r="D6" s="2126"/>
      <c r="E6" s="2126"/>
      <c r="F6" s="2126"/>
      <c r="H6" s="719"/>
    </row>
    <row r="8" spans="2:43" ht="15" customHeight="1" outlineLevel="1">
      <c r="B8" s="408" t="s">
        <v>2958</v>
      </c>
    </row>
    <row r="9" spans="2:43" ht="15" customHeight="1" outlineLevel="1">
      <c r="B9" s="2126" t="s">
        <v>2545</v>
      </c>
      <c r="C9" s="2126"/>
      <c r="D9" s="2126"/>
      <c r="E9" s="2126"/>
      <c r="F9" s="2126"/>
      <c r="H9" s="407"/>
    </row>
    <row r="10" spans="2:43" ht="15" customHeight="1" outlineLevel="1">
      <c r="B10" s="2126" t="s">
        <v>2546</v>
      </c>
      <c r="C10" s="2126"/>
      <c r="D10" s="2126"/>
      <c r="E10" s="2126"/>
      <c r="F10" s="2126"/>
      <c r="H10" s="719"/>
    </row>
    <row r="12" spans="2:43" ht="15" customHeight="1" outlineLevel="1">
      <c r="B12" s="408" t="s">
        <v>2959</v>
      </c>
    </row>
    <row r="13" spans="2:43" ht="15" customHeight="1" outlineLevel="1">
      <c r="B13" s="2126" t="s">
        <v>2545</v>
      </c>
      <c r="C13" s="2126"/>
      <c r="D13" s="2126"/>
      <c r="E13" s="2126"/>
      <c r="F13" s="2126"/>
      <c r="H13" s="407"/>
    </row>
    <row r="14" spans="2:43" ht="15" customHeight="1" outlineLevel="1">
      <c r="B14" s="2126" t="s">
        <v>2546</v>
      </c>
      <c r="C14" s="2126"/>
      <c r="D14" s="2126"/>
      <c r="E14" s="2126"/>
      <c r="F14" s="2126"/>
      <c r="H14" s="719"/>
    </row>
    <row r="15" spans="2:43" ht="15" customHeight="1">
      <c r="AB15" s="2126" t="s">
        <v>2548</v>
      </c>
      <c r="AC15" s="2126"/>
      <c r="AD15" s="2126"/>
      <c r="AE15" s="2126"/>
      <c r="AF15" s="2126"/>
      <c r="AG15" s="2126"/>
      <c r="AH15" s="2126"/>
      <c r="AI15" s="2126"/>
      <c r="AJ15" s="2126"/>
      <c r="AK15" s="2126"/>
      <c r="AL15" s="2126"/>
      <c r="AM15" s="2126"/>
      <c r="AN15" s="2126"/>
    </row>
    <row r="16" spans="2:43" ht="15" customHeight="1">
      <c r="AB16" s="2129" t="s">
        <v>2549</v>
      </c>
      <c r="AC16" s="2129"/>
      <c r="AD16" s="2129"/>
      <c r="AE16" s="2129"/>
      <c r="AF16" s="745"/>
      <c r="AG16" s="745"/>
      <c r="AH16" s="2139"/>
      <c r="AI16" s="2139"/>
      <c r="AJ16" s="2139"/>
      <c r="AK16" s="2139"/>
      <c r="AL16" s="2139"/>
      <c r="AM16" s="2139"/>
      <c r="AN16" s="2139"/>
      <c r="AP16" s="720" t="s">
        <v>2550</v>
      </c>
    </row>
    <row r="18" spans="2:40" ht="15" customHeight="1">
      <c r="B18" s="1785" t="s">
        <v>2590</v>
      </c>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row>
    <row r="19" spans="2:40" ht="15" customHeight="1">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row>
    <row r="20" spans="2:40" ht="15" customHeight="1">
      <c r="B20" s="414"/>
      <c r="C20" s="414"/>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row>
    <row r="21" spans="2:40" ht="15" customHeight="1">
      <c r="C21" s="2156"/>
      <c r="D21" s="2156"/>
      <c r="E21" s="2156"/>
      <c r="F21" s="2156"/>
      <c r="G21" s="408" t="s">
        <v>2242</v>
      </c>
      <c r="H21" s="436"/>
      <c r="I21" s="408" t="s">
        <v>2243</v>
      </c>
      <c r="J21" s="436"/>
      <c r="K21" s="2126" t="s">
        <v>2251</v>
      </c>
      <c r="L21" s="2126"/>
      <c r="M21" s="407"/>
      <c r="N21" s="2157" t="s">
        <v>2591</v>
      </c>
      <c r="O21" s="2157"/>
      <c r="P21" s="2157"/>
      <c r="Q21" s="2157"/>
      <c r="R21" s="2157"/>
      <c r="S21" s="2157"/>
      <c r="T21" s="2137"/>
      <c r="U21" s="2137"/>
      <c r="V21" s="2137"/>
      <c r="W21" s="2157" t="s">
        <v>2934</v>
      </c>
      <c r="X21" s="2157"/>
      <c r="Y21" s="2157"/>
      <c r="Z21" s="2157"/>
      <c r="AA21" s="2157"/>
      <c r="AB21" s="2157"/>
      <c r="AC21" s="2157"/>
      <c r="AD21" s="2157"/>
      <c r="AE21" s="2157"/>
      <c r="AF21" s="2157"/>
      <c r="AG21" s="2157"/>
      <c r="AH21" s="2157"/>
      <c r="AI21" s="2157"/>
      <c r="AJ21" s="2157"/>
      <c r="AK21" s="2157"/>
      <c r="AL21" s="2157"/>
      <c r="AM21" s="2157"/>
      <c r="AN21" s="2157"/>
    </row>
    <row r="22" spans="2:40" ht="15" customHeight="1">
      <c r="B22" s="2128" t="s">
        <v>2985</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row>
    <row r="23" spans="2:40" ht="15" customHeight="1">
      <c r="B23" s="2128"/>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row>
    <row r="25" spans="2:40" ht="15" customHeight="1">
      <c r="B25" s="2126" t="s">
        <v>2255</v>
      </c>
      <c r="C25" s="2126"/>
      <c r="D25" s="2126"/>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2552</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14"/>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row>
    <row r="30" spans="2:40" ht="15" customHeight="1">
      <c r="B30" s="731" t="s">
        <v>2892</v>
      </c>
      <c r="C30" s="414"/>
      <c r="D30" s="414"/>
      <c r="E30" s="414"/>
      <c r="F30" s="414"/>
      <c r="H30" s="414"/>
      <c r="J30" s="414"/>
    </row>
    <row r="31" spans="2:40" ht="15" customHeight="1">
      <c r="B31" s="732"/>
      <c r="C31" s="2155" t="s">
        <v>2881</v>
      </c>
      <c r="D31" s="2155"/>
      <c r="E31" s="2155"/>
      <c r="F31" s="2155"/>
      <c r="G31" s="2155"/>
      <c r="H31" s="2155"/>
      <c r="I31" s="734" t="s">
        <v>2901</v>
      </c>
      <c r="J31" s="407"/>
    </row>
    <row r="32" spans="2:40" ht="15" customHeight="1">
      <c r="B32" s="732"/>
      <c r="C32" s="2155" t="s">
        <v>2902</v>
      </c>
      <c r="D32" s="2155"/>
      <c r="E32" s="2155"/>
      <c r="F32" s="2155"/>
      <c r="G32" s="2155"/>
      <c r="H32" s="2155"/>
      <c r="I32" s="734" t="s">
        <v>2901</v>
      </c>
      <c r="J32" s="407"/>
    </row>
    <row r="33" spans="2:12" ht="15" customHeight="1">
      <c r="B33" s="732"/>
      <c r="C33" s="2155" t="s">
        <v>2883</v>
      </c>
      <c r="D33" s="2155"/>
      <c r="E33" s="2155"/>
      <c r="F33" s="2155"/>
      <c r="G33" s="2155"/>
      <c r="H33" s="2155"/>
      <c r="I33" s="734" t="s">
        <v>2901</v>
      </c>
      <c r="J33" s="407"/>
    </row>
    <row r="34" spans="2:12" ht="15" customHeight="1">
      <c r="B34" s="732"/>
      <c r="C34" s="735"/>
      <c r="D34" s="735"/>
      <c r="E34" s="735"/>
      <c r="F34" s="735"/>
      <c r="G34" s="735"/>
      <c r="H34" s="414"/>
      <c r="J34" s="414"/>
    </row>
    <row r="35" spans="2:12" ht="15" customHeight="1">
      <c r="B35" s="408" t="s">
        <v>2584</v>
      </c>
    </row>
    <row r="36" spans="2:12" ht="15" customHeight="1">
      <c r="C36" s="407"/>
    </row>
    <row r="38" spans="2:12" ht="15" customHeight="1">
      <c r="B38" s="408" t="s">
        <v>2592</v>
      </c>
    </row>
    <row r="39" spans="2:12" ht="15" customHeight="1">
      <c r="C39" s="414" t="s">
        <v>2340</v>
      </c>
      <c r="D39" s="2154"/>
      <c r="E39" s="2154"/>
      <c r="F39" s="2154"/>
      <c r="G39" s="2154"/>
      <c r="H39" s="2154"/>
      <c r="I39" s="2154"/>
      <c r="J39" s="2154"/>
      <c r="K39" s="2154"/>
      <c r="L39" s="408" t="s">
        <v>2341</v>
      </c>
    </row>
    <row r="41" spans="2:12" ht="15" customHeight="1">
      <c r="B41" s="408" t="s">
        <v>2593</v>
      </c>
    </row>
    <row r="42" spans="2:12" ht="15" customHeight="1">
      <c r="C42" s="407"/>
    </row>
  </sheetData>
  <mergeCells count="26">
    <mergeCell ref="B18:AN19"/>
    <mergeCell ref="B5:F5"/>
    <mergeCell ref="AH16:AN16"/>
    <mergeCell ref="AE2:AJ2"/>
    <mergeCell ref="AK2:AM2"/>
    <mergeCell ref="AI3:AJ3"/>
    <mergeCell ref="AL3:AM3"/>
    <mergeCell ref="B10:F10"/>
    <mergeCell ref="B9:F9"/>
    <mergeCell ref="B14:F14"/>
    <mergeCell ref="B13:F13"/>
    <mergeCell ref="B6:F6"/>
    <mergeCell ref="AB15:AN15"/>
    <mergeCell ref="AB16:AE16"/>
    <mergeCell ref="AD3:AG3"/>
    <mergeCell ref="D39:K39"/>
    <mergeCell ref="K21:L21"/>
    <mergeCell ref="B22:AN23"/>
    <mergeCell ref="B25:AN25"/>
    <mergeCell ref="C33:H33"/>
    <mergeCell ref="C31:H31"/>
    <mergeCell ref="C32:H32"/>
    <mergeCell ref="C21:F21"/>
    <mergeCell ref="W21:AN21"/>
    <mergeCell ref="T21:V21"/>
    <mergeCell ref="N21:S21"/>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6"/>
  </sheetPr>
  <dimension ref="B1:AQ52"/>
  <sheetViews>
    <sheetView showZeros="0" view="pageBreakPreview" topLeftCell="A25"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2789</v>
      </c>
    </row>
    <row r="2" spans="2:43" ht="15" customHeight="1">
      <c r="AD2" s="407"/>
      <c r="AE2" s="2126" t="s">
        <v>2252</v>
      </c>
      <c r="AF2" s="2126"/>
      <c r="AG2" s="2126"/>
      <c r="AH2" s="2126"/>
      <c r="AI2" s="2126"/>
      <c r="AJ2" s="2126"/>
      <c r="AK2" s="2137"/>
      <c r="AL2" s="2137"/>
      <c r="AM2" s="2137"/>
      <c r="AN2" s="408" t="s">
        <v>2543</v>
      </c>
      <c r="AP2" s="407"/>
      <c r="AQ2" s="408" t="s">
        <v>2241</v>
      </c>
    </row>
    <row r="3" spans="2:43" ht="15" customHeight="1">
      <c r="AD3" s="2133"/>
      <c r="AE3" s="2133"/>
      <c r="AF3" s="2133"/>
      <c r="AG3" s="2133"/>
      <c r="AH3" s="408" t="s">
        <v>2242</v>
      </c>
      <c r="AI3" s="2137"/>
      <c r="AJ3" s="2137"/>
      <c r="AK3" s="408" t="s">
        <v>2243</v>
      </c>
      <c r="AL3" s="2137"/>
      <c r="AM3" s="2137"/>
      <c r="AN3" s="408" t="s">
        <v>2244</v>
      </c>
    </row>
    <row r="4" spans="2:43" ht="15" customHeight="1">
      <c r="B4" s="408" t="s">
        <v>2919</v>
      </c>
    </row>
    <row r="5" spans="2:43" ht="15" customHeight="1">
      <c r="B5" s="2126" t="s">
        <v>2545</v>
      </c>
      <c r="C5" s="2126"/>
      <c r="D5" s="2126"/>
      <c r="E5" s="2126"/>
      <c r="F5" s="2126"/>
      <c r="H5" s="407"/>
    </row>
    <row r="6" spans="2:43" ht="15" customHeight="1">
      <c r="B6" s="2126" t="s">
        <v>2546</v>
      </c>
      <c r="C6" s="2126"/>
      <c r="D6" s="2126"/>
      <c r="E6" s="2126"/>
      <c r="F6" s="2126"/>
      <c r="H6" s="719"/>
    </row>
    <row r="8" spans="2:43" ht="15" customHeight="1" outlineLevel="1">
      <c r="B8" s="408" t="s">
        <v>2958</v>
      </c>
    </row>
    <row r="9" spans="2:43" ht="15" customHeight="1" outlineLevel="1">
      <c r="B9" s="2126" t="s">
        <v>2545</v>
      </c>
      <c r="C9" s="2126"/>
      <c r="D9" s="2126"/>
      <c r="E9" s="2126"/>
      <c r="F9" s="2126"/>
      <c r="H9" s="407"/>
    </row>
    <row r="10" spans="2:43" ht="15" customHeight="1" outlineLevel="1">
      <c r="B10" s="2126" t="s">
        <v>2546</v>
      </c>
      <c r="C10" s="2126"/>
      <c r="D10" s="2126"/>
      <c r="E10" s="2126"/>
      <c r="F10" s="2126"/>
      <c r="H10" s="719"/>
    </row>
    <row r="12" spans="2:43" ht="15" customHeight="1" outlineLevel="1">
      <c r="B12" s="408" t="s">
        <v>2959</v>
      </c>
    </row>
    <row r="13" spans="2:43" ht="15" customHeight="1" outlineLevel="1">
      <c r="B13" s="2126" t="s">
        <v>2545</v>
      </c>
      <c r="C13" s="2126"/>
      <c r="D13" s="2126"/>
      <c r="E13" s="2126"/>
      <c r="F13" s="2126"/>
      <c r="H13" s="407"/>
    </row>
    <row r="14" spans="2:43" ht="15" customHeight="1" outlineLevel="1">
      <c r="B14" s="2126" t="s">
        <v>2546</v>
      </c>
      <c r="C14" s="2126"/>
      <c r="D14" s="2126"/>
      <c r="E14" s="2126"/>
      <c r="F14" s="2126"/>
      <c r="H14" s="719"/>
    </row>
    <row r="15" spans="2:43" ht="15" customHeight="1">
      <c r="AB15" s="2126" t="s">
        <v>2548</v>
      </c>
      <c r="AC15" s="2126"/>
      <c r="AD15" s="2126"/>
      <c r="AE15" s="2126"/>
      <c r="AF15" s="2126"/>
      <c r="AG15" s="2126"/>
      <c r="AH15" s="2126"/>
      <c r="AI15" s="2126"/>
      <c r="AJ15" s="2126"/>
      <c r="AK15" s="2126"/>
      <c r="AL15" s="2126"/>
      <c r="AM15" s="2126"/>
      <c r="AN15" s="2126"/>
    </row>
    <row r="16" spans="2:43" ht="15" customHeight="1">
      <c r="AB16" s="2129" t="s">
        <v>2549</v>
      </c>
      <c r="AC16" s="2129"/>
      <c r="AD16" s="2129"/>
      <c r="AE16" s="2129"/>
      <c r="AF16" s="745"/>
      <c r="AG16" s="745"/>
      <c r="AH16" s="2139"/>
      <c r="AI16" s="2139"/>
      <c r="AJ16" s="2139"/>
      <c r="AK16" s="2139"/>
      <c r="AL16" s="2139"/>
      <c r="AM16" s="2139"/>
      <c r="AN16" s="2139"/>
      <c r="AP16" s="720" t="s">
        <v>2550</v>
      </c>
    </row>
    <row r="18" spans="2:40" ht="15" customHeight="1">
      <c r="B18" s="1785" t="s">
        <v>2594</v>
      </c>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row>
    <row r="19" spans="2:40" ht="15" customHeight="1">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row>
    <row r="21" spans="2:40" ht="15" customHeight="1">
      <c r="B21" s="736"/>
      <c r="C21" s="2134"/>
      <c r="D21" s="2134"/>
      <c r="E21" s="2134"/>
      <c r="F21" s="2134"/>
      <c r="G21" s="736" t="s">
        <v>2242</v>
      </c>
      <c r="H21" s="737"/>
      <c r="I21" s="736" t="s">
        <v>2243</v>
      </c>
      <c r="J21" s="737"/>
      <c r="K21" s="2127" t="s">
        <v>2251</v>
      </c>
      <c r="L21" s="2127"/>
      <c r="M21" s="738"/>
      <c r="N21" s="2158" t="s">
        <v>2591</v>
      </c>
      <c r="O21" s="2158"/>
      <c r="P21" s="2158"/>
      <c r="Q21" s="2158"/>
      <c r="R21" s="2158"/>
      <c r="S21" s="2158"/>
      <c r="T21" s="2159"/>
      <c r="U21" s="2159"/>
      <c r="V21" s="2159"/>
      <c r="W21" s="2127" t="s">
        <v>2952</v>
      </c>
      <c r="X21" s="2127"/>
      <c r="Y21" s="2127"/>
      <c r="Z21" s="2127"/>
      <c r="AA21" s="2127"/>
      <c r="AB21" s="2127"/>
      <c r="AC21" s="2127"/>
      <c r="AD21" s="2127"/>
      <c r="AE21" s="2127"/>
      <c r="AF21" s="2127"/>
      <c r="AG21" s="2127"/>
      <c r="AH21" s="2127"/>
      <c r="AI21" s="2127"/>
      <c r="AJ21" s="2127"/>
      <c r="AK21" s="2127"/>
      <c r="AL21" s="2127"/>
      <c r="AM21" s="2127"/>
      <c r="AN21" s="2127"/>
    </row>
    <row r="22" spans="2:40" ht="15" customHeight="1">
      <c r="B22" s="2128" t="s">
        <v>2953</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row>
    <row r="23" spans="2:40" ht="15" customHeight="1">
      <c r="B23" s="2128"/>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row>
    <row r="25" spans="2:40" ht="15" customHeight="1">
      <c r="B25" s="2126" t="s">
        <v>2255</v>
      </c>
      <c r="C25" s="2126"/>
      <c r="D25" s="2126"/>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row>
    <row r="26" spans="2:40"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row>
    <row r="27" spans="2:40" ht="15" customHeight="1">
      <c r="B27" s="435" t="s">
        <v>2552</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row>
    <row r="28" spans="2:40" ht="15" customHeight="1">
      <c r="B28" s="414"/>
      <c r="C28" s="407"/>
      <c r="D28" s="414"/>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14"/>
      <c r="D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row>
    <row r="30" spans="2:40" ht="15" customHeight="1">
      <c r="B30" s="731" t="s">
        <v>2892</v>
      </c>
      <c r="C30" s="414"/>
      <c r="D30" s="414"/>
      <c r="E30" s="414"/>
      <c r="F30" s="414"/>
      <c r="H30" s="414"/>
      <c r="J30" s="414"/>
    </row>
    <row r="31" spans="2:40" ht="15" customHeight="1">
      <c r="B31" s="732"/>
      <c r="C31" s="2132" t="s">
        <v>2881</v>
      </c>
      <c r="D31" s="2132"/>
      <c r="E31" s="2132"/>
      <c r="F31" s="2132"/>
      <c r="G31" s="2132"/>
      <c r="H31" s="2132"/>
      <c r="I31" s="734" t="s">
        <v>2901</v>
      </c>
      <c r="J31" s="407"/>
    </row>
    <row r="32" spans="2:40" ht="15" customHeight="1">
      <c r="B32" s="732"/>
      <c r="C32" s="2132" t="s">
        <v>2902</v>
      </c>
      <c r="D32" s="2132"/>
      <c r="E32" s="2132"/>
      <c r="F32" s="2132"/>
      <c r="G32" s="2132"/>
      <c r="H32" s="2132"/>
      <c r="I32" s="734" t="s">
        <v>2901</v>
      </c>
      <c r="J32" s="407"/>
    </row>
    <row r="33" spans="2:40" ht="15" customHeight="1">
      <c r="B33" s="732"/>
      <c r="C33" s="2132" t="s">
        <v>2883</v>
      </c>
      <c r="D33" s="2132"/>
      <c r="E33" s="2132"/>
      <c r="F33" s="2132"/>
      <c r="G33" s="2132"/>
      <c r="H33" s="2132"/>
      <c r="I33" s="734" t="s">
        <v>2901</v>
      </c>
      <c r="J33" s="407"/>
    </row>
    <row r="34" spans="2:40" ht="15" customHeight="1">
      <c r="B34" s="732"/>
      <c r="C34" s="735"/>
      <c r="D34" s="735"/>
      <c r="E34" s="735"/>
      <c r="F34" s="735"/>
      <c r="G34" s="735"/>
      <c r="H34" s="414"/>
      <c r="J34" s="414"/>
    </row>
    <row r="35" spans="2:40" ht="15" customHeight="1">
      <c r="B35" s="408" t="s">
        <v>2595</v>
      </c>
      <c r="C35" s="739"/>
    </row>
    <row r="36" spans="2:40" ht="15" customHeight="1">
      <c r="C36" s="414" t="s">
        <v>2340</v>
      </c>
      <c r="D36" s="2161"/>
      <c r="E36" s="2161"/>
      <c r="F36" s="2161"/>
      <c r="G36" s="2161"/>
      <c r="H36" s="2161"/>
      <c r="I36" s="2161"/>
      <c r="J36" s="2161"/>
      <c r="K36" s="2161"/>
      <c r="L36" s="408" t="s">
        <v>2341</v>
      </c>
    </row>
    <row r="38" spans="2:40" ht="15" customHeight="1">
      <c r="B38" s="435" t="s">
        <v>2596</v>
      </c>
      <c r="C38" s="414"/>
    </row>
    <row r="39" spans="2:40" ht="15" customHeight="1">
      <c r="B39" s="414"/>
      <c r="C39" s="407"/>
    </row>
    <row r="41" spans="2:40" ht="15" customHeight="1">
      <c r="B41" s="408" t="s">
        <v>2597</v>
      </c>
    </row>
    <row r="42" spans="2:40" ht="15" customHeight="1">
      <c r="C42" s="414" t="s">
        <v>2340</v>
      </c>
      <c r="D42" s="2161"/>
      <c r="E42" s="2161"/>
      <c r="F42" s="2161"/>
      <c r="G42" s="2161"/>
      <c r="H42" s="2161"/>
      <c r="I42" s="2161"/>
      <c r="J42" s="2161"/>
      <c r="K42" s="2161"/>
      <c r="L42" s="408" t="s">
        <v>2341</v>
      </c>
    </row>
    <row r="43" spans="2:40" ht="15" customHeight="1">
      <c r="C43" s="2160" t="s">
        <v>2986</v>
      </c>
      <c r="D43" s="2160"/>
      <c r="E43" s="2160"/>
      <c r="F43" s="2160"/>
      <c r="G43" s="2160"/>
      <c r="H43" s="2160"/>
      <c r="I43" s="2160"/>
      <c r="J43" s="2160"/>
      <c r="K43" s="2160"/>
      <c r="L43" s="2160"/>
      <c r="M43" s="2160"/>
      <c r="N43" s="2160"/>
      <c r="O43" s="2160"/>
      <c r="P43" s="2160"/>
      <c r="Q43" s="2160"/>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60"/>
      <c r="AM43" s="2160"/>
      <c r="AN43" s="2160"/>
    </row>
    <row r="44" spans="2:40" ht="15" customHeight="1">
      <c r="C44" s="2160"/>
      <c r="D44" s="2160"/>
      <c r="E44" s="2160"/>
      <c r="F44" s="2160"/>
      <c r="G44" s="2160"/>
      <c r="H44" s="2160"/>
      <c r="I44" s="2160"/>
      <c r="J44" s="2160"/>
      <c r="K44" s="2160"/>
      <c r="L44" s="2160"/>
      <c r="M44" s="2160"/>
      <c r="N44" s="2160"/>
      <c r="O44" s="2160"/>
      <c r="P44" s="2160"/>
      <c r="Q44" s="2160"/>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60"/>
      <c r="AM44" s="2160"/>
      <c r="AN44" s="2160"/>
    </row>
    <row r="45" spans="2:40" ht="15" customHeight="1">
      <c r="C45" s="2160"/>
      <c r="D45" s="2160"/>
      <c r="E45" s="2160"/>
      <c r="F45" s="2160"/>
      <c r="G45" s="2160"/>
      <c r="H45" s="2160"/>
      <c r="I45" s="2160"/>
      <c r="J45" s="2160"/>
      <c r="K45" s="2160"/>
      <c r="L45" s="2160"/>
      <c r="M45" s="2160"/>
      <c r="N45" s="2160"/>
      <c r="O45" s="2160"/>
      <c r="P45" s="2160"/>
      <c r="Q45" s="2160"/>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60"/>
      <c r="AM45" s="2160"/>
      <c r="AN45" s="2160"/>
    </row>
    <row r="46" spans="2:40" ht="15" customHeight="1">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row>
    <row r="47" spans="2:40" ht="15" customHeight="1">
      <c r="B47" s="408" t="s">
        <v>2598</v>
      </c>
      <c r="C47" s="414"/>
    </row>
    <row r="48" spans="2:40" ht="15" customHeight="1">
      <c r="B48" s="414"/>
      <c r="C48" s="2133"/>
      <c r="D48" s="2133"/>
      <c r="E48" s="2133"/>
      <c r="F48" s="2133"/>
      <c r="G48" s="408" t="s">
        <v>2242</v>
      </c>
      <c r="H48" s="436"/>
      <c r="I48" s="408" t="s">
        <v>2243</v>
      </c>
      <c r="J48" s="436"/>
      <c r="K48" s="408" t="s">
        <v>2244</v>
      </c>
    </row>
    <row r="50" spans="2:3" ht="15" customHeight="1">
      <c r="B50" s="435" t="s">
        <v>2599</v>
      </c>
      <c r="C50" s="414"/>
    </row>
    <row r="51" spans="2:3" ht="15" customHeight="1">
      <c r="B51" s="435"/>
      <c r="C51" s="408" t="s">
        <v>2741</v>
      </c>
    </row>
    <row r="52" spans="2:3" ht="15" customHeight="1">
      <c r="C52" s="408" t="s">
        <v>2600</v>
      </c>
    </row>
  </sheetData>
  <mergeCells count="29">
    <mergeCell ref="B14:F14"/>
    <mergeCell ref="B18:AN19"/>
    <mergeCell ref="C48:F48"/>
    <mergeCell ref="C43:AN45"/>
    <mergeCell ref="AE2:AJ2"/>
    <mergeCell ref="AK2:AM2"/>
    <mergeCell ref="AI3:AJ3"/>
    <mergeCell ref="AL3:AM3"/>
    <mergeCell ref="AD3:AG3"/>
    <mergeCell ref="K21:L21"/>
    <mergeCell ref="D36:K36"/>
    <mergeCell ref="D42:K42"/>
    <mergeCell ref="C33:H33"/>
    <mergeCell ref="C31:H31"/>
    <mergeCell ref="C32:H32"/>
    <mergeCell ref="C21:F21"/>
    <mergeCell ref="B5:F5"/>
    <mergeCell ref="B6:F6"/>
    <mergeCell ref="B9:F9"/>
    <mergeCell ref="B10:F10"/>
    <mergeCell ref="B13:F13"/>
    <mergeCell ref="B22:AN23"/>
    <mergeCell ref="B25:AN25"/>
    <mergeCell ref="AB15:AN15"/>
    <mergeCell ref="AH16:AN16"/>
    <mergeCell ref="AB16:AE16"/>
    <mergeCell ref="N21:S21"/>
    <mergeCell ref="W21:AN21"/>
    <mergeCell ref="T21:V21"/>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FF00"/>
  </sheetPr>
  <dimension ref="A1:AV58"/>
  <sheetViews>
    <sheetView showZeros="0" view="pageBreakPreview" zoomScaleNormal="100" zoomScaleSheetLayoutView="100" workbookViewId="0">
      <selection activeCell="AG3" sqref="AG3:AJ3"/>
    </sheetView>
  </sheetViews>
  <sheetFormatPr defaultColWidth="2.1796875" defaultRowHeight="15" customHeight="1" outlineLevelRow="1"/>
  <cols>
    <col min="1" max="39" width="2.1796875" style="180"/>
    <col min="40" max="46" width="2.1796875" style="181"/>
    <col min="47" max="16384" width="2.1796875" style="180"/>
  </cols>
  <sheetData>
    <row r="1" spans="1:48" ht="15" customHeight="1">
      <c r="A1" s="182" t="s">
        <v>2790</v>
      </c>
    </row>
    <row r="2" spans="1:48" ht="15" customHeight="1">
      <c r="AL2" s="184"/>
      <c r="AM2" s="184"/>
      <c r="AQ2" s="184"/>
      <c r="AU2" s="185"/>
      <c r="AV2" s="180" t="s">
        <v>2241</v>
      </c>
    </row>
    <row r="3" spans="1:48" ht="15" customHeight="1">
      <c r="AG3" s="2053"/>
      <c r="AH3" s="2053"/>
      <c r="AI3" s="2053"/>
      <c r="AJ3" s="2053"/>
      <c r="AK3" s="186" t="s">
        <v>2242</v>
      </c>
      <c r="AL3" s="2053"/>
      <c r="AM3" s="2053"/>
      <c r="AN3" s="186" t="s">
        <v>2243</v>
      </c>
      <c r="AO3" s="2053"/>
      <c r="AP3" s="2053"/>
      <c r="AQ3" s="186" t="s">
        <v>2244</v>
      </c>
    </row>
    <row r="4" spans="1:48" ht="15" customHeight="1">
      <c r="B4" s="180" t="s">
        <v>2245</v>
      </c>
      <c r="AM4" s="187"/>
      <c r="AN4" s="187"/>
      <c r="AO4" s="187"/>
      <c r="AP4" s="187"/>
      <c r="AQ4" s="187"/>
    </row>
    <row r="5" spans="1:48" s="178" customFormat="1" ht="15" customHeight="1">
      <c r="B5" s="178" t="s">
        <v>2287</v>
      </c>
      <c r="V5" s="178" t="s">
        <v>2928</v>
      </c>
      <c r="AH5" s="797"/>
      <c r="AI5" s="797"/>
      <c r="AJ5" s="797"/>
      <c r="AK5" s="797"/>
      <c r="AL5" s="797"/>
      <c r="AM5" s="797"/>
      <c r="AN5" s="797"/>
      <c r="AO5" s="797"/>
      <c r="AP5" s="797"/>
      <c r="AQ5" s="268"/>
      <c r="AR5" s="268"/>
      <c r="AS5" s="268"/>
    </row>
    <row r="6" spans="1:48"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row>
    <row r="7" spans="1:48"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row>
    <row r="8" spans="1:48"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row>
    <row r="9" spans="1:48"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row>
    <row r="10" spans="1:48"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row>
    <row r="11" spans="1:48"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8" s="1" customFormat="1" ht="15" customHeight="1" outlineLevel="1">
      <c r="V12" s="1" t="s">
        <v>2834</v>
      </c>
      <c r="AD12" s="2"/>
      <c r="AE12" s="2"/>
      <c r="AF12" s="2"/>
      <c r="AG12" s="2"/>
      <c r="AH12" s="2"/>
      <c r="AI12" s="2"/>
      <c r="AJ12" s="2"/>
      <c r="AK12" s="2"/>
      <c r="AL12" s="2"/>
      <c r="AM12" s="2"/>
      <c r="AN12" s="2"/>
      <c r="AO12" s="2"/>
      <c r="AP12" s="2"/>
      <c r="AQ12" s="2"/>
      <c r="AR12" s="2"/>
    </row>
    <row r="13" spans="1:48"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row>
    <row r="14" spans="1:48"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row>
    <row r="15" spans="1:48"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row>
    <row r="16" spans="1:48"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row>
    <row r="17" spans="2:47"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47" s="1" customFormat="1" ht="15" customHeight="1" outlineLevel="1">
      <c r="V18" s="1" t="s">
        <v>2835</v>
      </c>
      <c r="AD18" s="2"/>
      <c r="AE18" s="2"/>
      <c r="AF18" s="2"/>
      <c r="AG18" s="2"/>
      <c r="AH18" s="2"/>
      <c r="AI18" s="2"/>
      <c r="AJ18" s="2"/>
      <c r="AK18" s="2"/>
      <c r="AL18" s="2"/>
      <c r="AM18" s="2"/>
      <c r="AN18" s="2"/>
      <c r="AO18" s="2"/>
      <c r="AP18" s="2"/>
      <c r="AQ18" s="2"/>
      <c r="AR18" s="2"/>
    </row>
    <row r="19" spans="2:47"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row>
    <row r="20" spans="2:47"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row>
    <row r="21" spans="2:47"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row>
    <row r="22" spans="2:47"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row>
    <row r="23" spans="2:47" ht="10" customHeight="1">
      <c r="V23" s="553"/>
      <c r="W23" s="553"/>
      <c r="X23" s="553"/>
      <c r="Y23" s="553"/>
      <c r="Z23" s="274"/>
      <c r="AA23" s="274"/>
      <c r="AB23" s="274"/>
      <c r="AC23" s="274"/>
      <c r="AD23" s="274"/>
      <c r="AE23" s="274"/>
      <c r="AF23" s="274"/>
      <c r="AG23" s="477"/>
      <c r="AH23" s="477"/>
      <c r="AI23" s="477"/>
      <c r="AJ23" s="477"/>
      <c r="AK23" s="477"/>
      <c r="AL23" s="477"/>
      <c r="AM23" s="477"/>
      <c r="AN23" s="477"/>
      <c r="AO23" s="477"/>
      <c r="AP23" s="477"/>
      <c r="AQ23" s="477"/>
      <c r="AU23" s="183"/>
    </row>
    <row r="24" spans="2:47" ht="15" customHeight="1">
      <c r="B24" s="2171" t="s">
        <v>2361</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U24" s="183"/>
    </row>
    <row r="25" spans="2:47" ht="15" customHeight="1">
      <c r="B25" s="2171"/>
      <c r="C25" s="2171"/>
      <c r="D25" s="2171"/>
      <c r="E25" s="2171"/>
      <c r="F25" s="2171"/>
      <c r="G25" s="2171"/>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c r="AU25" s="183"/>
    </row>
    <row r="26" spans="2:47" ht="10" customHeight="1"/>
    <row r="27" spans="2:47" ht="15" customHeight="1">
      <c r="C27" s="1985" t="str">
        <f>IF(基本情報!E81="","",基本情報!E81)</f>
        <v/>
      </c>
      <c r="D27" s="1985"/>
      <c r="E27" s="1985"/>
      <c r="F27" s="1985"/>
      <c r="G27" s="1985"/>
      <c r="H27" s="1985"/>
      <c r="I27" s="1985"/>
      <c r="J27" s="181" t="s">
        <v>2651</v>
      </c>
      <c r="K27" s="2166">
        <f>基本情報!E82</f>
        <v>0</v>
      </c>
      <c r="L27" s="2166"/>
      <c r="M27" s="180" t="s">
        <v>2252</v>
      </c>
      <c r="S27" s="2166">
        <f>基本情報!E83</f>
        <v>0</v>
      </c>
      <c r="T27" s="2166"/>
      <c r="U27" s="2166"/>
      <c r="V27" s="2174" t="s">
        <v>2812</v>
      </c>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180"/>
      <c r="AU27" s="183" t="s">
        <v>2362</v>
      </c>
    </row>
    <row r="28" spans="2:47" ht="15" customHeight="1">
      <c r="B28" s="2055" t="s">
        <v>2889</v>
      </c>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5"/>
      <c r="AM28" s="2055"/>
      <c r="AN28" s="2055"/>
      <c r="AO28" s="2055"/>
      <c r="AP28" s="2055"/>
      <c r="AQ28" s="2055"/>
    </row>
    <row r="29" spans="2:47" ht="15" customHeight="1">
      <c r="B29" s="2055"/>
      <c r="C29" s="2055"/>
      <c r="D29" s="2055"/>
      <c r="E29" s="2055"/>
      <c r="F29" s="2055"/>
      <c r="G29" s="2055"/>
      <c r="H29" s="2055"/>
      <c r="I29" s="2055"/>
      <c r="J29" s="2055"/>
      <c r="K29" s="2055"/>
      <c r="L29" s="2055"/>
      <c r="M29" s="2055"/>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c r="AL29" s="2055"/>
      <c r="AM29" s="2055"/>
      <c r="AN29" s="2055"/>
      <c r="AO29" s="2055"/>
      <c r="AP29" s="2055"/>
      <c r="AQ29" s="2055"/>
    </row>
    <row r="30" spans="2:47" ht="15" customHeight="1">
      <c r="B30" s="2175" t="s">
        <v>2255</v>
      </c>
      <c r="C30" s="2175"/>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c r="AN30" s="2175"/>
      <c r="AO30" s="2175"/>
      <c r="AP30" s="2175"/>
      <c r="AQ30" s="2175"/>
    </row>
    <row r="31" spans="2:47" s="123" customFormat="1" ht="15" customHeight="1">
      <c r="B31" s="1037" t="s">
        <v>2878</v>
      </c>
      <c r="C31" s="1037"/>
      <c r="D31" s="1037"/>
      <c r="E31" s="1037"/>
      <c r="F31" s="1037"/>
      <c r="G31" s="1037"/>
      <c r="H31" s="1037"/>
      <c r="I31" s="1037"/>
      <c r="J31" s="1037"/>
      <c r="K31" s="1037"/>
      <c r="L31" s="1037"/>
      <c r="M31" s="1037"/>
      <c r="N31" s="1037"/>
      <c r="O31" s="1041" t="s">
        <v>2836</v>
      </c>
      <c r="P31" s="1042"/>
      <c r="Q31" s="1042"/>
      <c r="R31" s="1042"/>
      <c r="S31" s="1042"/>
      <c r="T31" s="1042"/>
      <c r="U31" s="972">
        <f>基本情報!$E$73</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R31" s="124"/>
      <c r="AS31" s="124"/>
    </row>
    <row r="32" spans="2:47" s="123" customFormat="1" ht="15" customHeight="1">
      <c r="B32" s="1037"/>
      <c r="C32" s="1037"/>
      <c r="D32" s="1037"/>
      <c r="E32" s="1037"/>
      <c r="F32" s="1037"/>
      <c r="G32" s="1037"/>
      <c r="H32" s="1037"/>
      <c r="I32" s="1037"/>
      <c r="J32" s="1037"/>
      <c r="K32" s="1037"/>
      <c r="L32" s="1037"/>
      <c r="M32" s="1037"/>
      <c r="N32" s="1037"/>
      <c r="O32" s="1041" t="s">
        <v>2837</v>
      </c>
      <c r="P32" s="1042"/>
      <c r="Q32" s="1042"/>
      <c r="R32" s="1042"/>
      <c r="S32" s="1042"/>
      <c r="T32" s="1042"/>
      <c r="U32" s="972">
        <f>基本情報!$E$74</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R32" s="124"/>
    </row>
    <row r="33" spans="2:46" s="123" customFormat="1" ht="15" customHeight="1">
      <c r="B33" s="1037"/>
      <c r="C33" s="1037"/>
      <c r="D33" s="1037"/>
      <c r="E33" s="1037"/>
      <c r="F33" s="1037"/>
      <c r="G33" s="1037"/>
      <c r="H33" s="1037"/>
      <c r="I33" s="1037"/>
      <c r="J33" s="1037"/>
      <c r="K33" s="1037"/>
      <c r="L33" s="1037"/>
      <c r="M33" s="1037"/>
      <c r="N33" s="1037"/>
      <c r="O33" s="1041" t="s">
        <v>2883</v>
      </c>
      <c r="P33" s="1042"/>
      <c r="Q33" s="1042"/>
      <c r="R33" s="1042"/>
      <c r="S33" s="1042"/>
      <c r="T33" s="1042"/>
      <c r="U33" s="972">
        <f>IF(基本情報!$E$60="",基本情報!$E$65,基本情報!$E$60&amp;基本情報!$E$63&amp;基本情報!$E$65)</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R33" s="124"/>
    </row>
    <row r="34" spans="2:46" ht="15" customHeight="1">
      <c r="B34" s="2179" t="s">
        <v>2678</v>
      </c>
      <c r="C34" s="2168"/>
      <c r="D34" s="2168"/>
      <c r="E34" s="2168"/>
      <c r="F34" s="2168"/>
      <c r="G34" s="2168"/>
      <c r="H34" s="2168"/>
      <c r="I34" s="2168"/>
      <c r="J34" s="2168"/>
      <c r="K34" s="2168"/>
      <c r="L34" s="2168"/>
      <c r="M34" s="2168"/>
      <c r="N34" s="2180"/>
      <c r="O34" s="2182">
        <f>基本情報!E79</f>
        <v>0</v>
      </c>
      <c r="P34" s="2183"/>
      <c r="Q34" s="2183"/>
      <c r="R34" s="2183"/>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4"/>
      <c r="AT34" s="180"/>
    </row>
    <row r="35" spans="2:46" ht="13" customHeight="1">
      <c r="B35" s="2172" t="s">
        <v>2363</v>
      </c>
      <c r="C35" s="2172"/>
      <c r="D35" s="2172"/>
      <c r="E35" s="2172"/>
      <c r="F35" s="2172"/>
      <c r="G35" s="2172"/>
      <c r="H35" s="2172"/>
      <c r="I35" s="2172"/>
      <c r="J35" s="2172"/>
      <c r="K35" s="2172"/>
      <c r="L35" s="2172"/>
      <c r="M35" s="2172"/>
      <c r="N35" s="2173"/>
      <c r="O35" s="478"/>
      <c r="P35" s="479"/>
      <c r="Q35" s="2162" t="s">
        <v>2340</v>
      </c>
      <c r="R35" s="2162"/>
      <c r="S35" s="2178"/>
      <c r="T35" s="2178"/>
      <c r="U35" s="2178"/>
      <c r="V35" s="2178"/>
      <c r="W35" s="2178"/>
      <c r="X35" s="2178"/>
      <c r="Y35" s="2178"/>
      <c r="Z35" s="2178"/>
      <c r="AA35" s="2178"/>
      <c r="AB35" s="2178"/>
      <c r="AC35" s="2178"/>
      <c r="AD35" s="2178"/>
      <c r="AE35" s="2178"/>
      <c r="AF35" s="2178"/>
      <c r="AG35" s="2178"/>
      <c r="AH35" s="2178"/>
      <c r="AI35" s="2162" t="s">
        <v>2341</v>
      </c>
      <c r="AJ35" s="2162"/>
      <c r="AK35" s="480"/>
      <c r="AL35" s="480"/>
      <c r="AM35" s="480"/>
      <c r="AN35" s="480"/>
      <c r="AO35" s="480"/>
      <c r="AP35" s="480"/>
      <c r="AQ35" s="481"/>
      <c r="AT35" s="180"/>
    </row>
    <row r="36" spans="2:46" ht="13" customHeight="1">
      <c r="B36" s="2172"/>
      <c r="C36" s="2172"/>
      <c r="D36" s="2172"/>
      <c r="E36" s="2172"/>
      <c r="F36" s="2172"/>
      <c r="G36" s="2172"/>
      <c r="H36" s="2172"/>
      <c r="I36" s="2172"/>
      <c r="J36" s="2172"/>
      <c r="K36" s="2172"/>
      <c r="L36" s="2172"/>
      <c r="M36" s="2172"/>
      <c r="N36" s="2173"/>
      <c r="O36" s="644"/>
      <c r="P36" s="645"/>
      <c r="Q36" s="2061"/>
      <c r="R36" s="2061"/>
      <c r="S36" s="2176"/>
      <c r="T36" s="2176"/>
      <c r="U36" s="2176"/>
      <c r="V36" s="2176"/>
      <c r="W36" s="2176"/>
      <c r="X36" s="2176"/>
      <c r="Y36" s="2176"/>
      <c r="Z36" s="2176"/>
      <c r="AA36" s="2176"/>
      <c r="AB36" s="2176"/>
      <c r="AC36" s="2176"/>
      <c r="AD36" s="2176"/>
      <c r="AE36" s="2176"/>
      <c r="AF36" s="2176"/>
      <c r="AG36" s="2176"/>
      <c r="AH36" s="2176"/>
      <c r="AI36" s="2061"/>
      <c r="AJ36" s="2061"/>
      <c r="AK36" s="182"/>
      <c r="AL36" s="182"/>
      <c r="AM36" s="182"/>
      <c r="AN36" s="182"/>
      <c r="AO36" s="182"/>
      <c r="AP36" s="182"/>
      <c r="AQ36" s="646"/>
    </row>
    <row r="37" spans="2:46" ht="13" customHeight="1">
      <c r="B37" s="2172" t="s">
        <v>2364</v>
      </c>
      <c r="C37" s="2172"/>
      <c r="D37" s="2172"/>
      <c r="E37" s="2172"/>
      <c r="F37" s="2172"/>
      <c r="G37" s="2172"/>
      <c r="H37" s="2172"/>
      <c r="I37" s="2172"/>
      <c r="J37" s="2172"/>
      <c r="K37" s="2172"/>
      <c r="L37" s="2172"/>
      <c r="M37" s="2172"/>
      <c r="N37" s="2173"/>
      <c r="O37" s="647"/>
      <c r="P37" s="480"/>
      <c r="Q37" s="2167" t="s">
        <v>2365</v>
      </c>
      <c r="R37" s="2167"/>
      <c r="S37" s="2167"/>
      <c r="T37" s="2169"/>
      <c r="U37" s="2169"/>
      <c r="V37" s="1996" t="s">
        <v>2242</v>
      </c>
      <c r="W37" s="1996"/>
      <c r="X37" s="2112"/>
      <c r="Y37" s="2112"/>
      <c r="Z37" s="1996" t="s">
        <v>2243</v>
      </c>
      <c r="AA37" s="1996"/>
      <c r="AB37" s="2112"/>
      <c r="AC37" s="2112"/>
      <c r="AD37" s="1996" t="s">
        <v>2244</v>
      </c>
      <c r="AE37" s="1996"/>
      <c r="AF37" s="648"/>
      <c r="AG37" s="648"/>
      <c r="AH37" s="626"/>
      <c r="AI37" s="649"/>
      <c r="AJ37" s="648"/>
      <c r="AK37" s="648"/>
      <c r="AL37" s="648"/>
      <c r="AM37" s="648"/>
      <c r="AN37" s="648"/>
      <c r="AO37" s="648"/>
      <c r="AP37" s="648"/>
      <c r="AQ37" s="650"/>
    </row>
    <row r="38" spans="2:46" ht="13" customHeight="1">
      <c r="B38" s="2172"/>
      <c r="C38" s="2172"/>
      <c r="D38" s="2172"/>
      <c r="E38" s="2172"/>
      <c r="F38" s="2172"/>
      <c r="G38" s="2172"/>
      <c r="H38" s="2172"/>
      <c r="I38" s="2172"/>
      <c r="J38" s="2172"/>
      <c r="K38" s="2172"/>
      <c r="L38" s="2172"/>
      <c r="M38" s="2172"/>
      <c r="N38" s="2173"/>
      <c r="O38" s="644"/>
      <c r="P38" s="645"/>
      <c r="Q38" s="2168"/>
      <c r="R38" s="2168"/>
      <c r="S38" s="2168"/>
      <c r="T38" s="2170"/>
      <c r="U38" s="2170"/>
      <c r="V38" s="1945"/>
      <c r="W38" s="1945"/>
      <c r="X38" s="2111"/>
      <c r="Y38" s="2111"/>
      <c r="Z38" s="1945"/>
      <c r="AA38" s="1945"/>
      <c r="AB38" s="2111"/>
      <c r="AC38" s="2111"/>
      <c r="AD38" s="1945"/>
      <c r="AE38" s="1945"/>
      <c r="AF38" s="276"/>
      <c r="AG38" s="276"/>
      <c r="AH38" s="638"/>
      <c r="AI38" s="638"/>
      <c r="AJ38" s="276"/>
      <c r="AK38" s="276"/>
      <c r="AL38" s="276"/>
      <c r="AM38" s="276"/>
      <c r="AN38" s="276"/>
      <c r="AO38" s="276"/>
      <c r="AP38" s="276"/>
      <c r="AQ38" s="651"/>
    </row>
    <row r="39" spans="2:46" ht="13" customHeight="1">
      <c r="B39" s="2172"/>
      <c r="C39" s="2172"/>
      <c r="D39" s="2172"/>
      <c r="E39" s="2172"/>
      <c r="F39" s="2172"/>
      <c r="G39" s="2172"/>
      <c r="H39" s="2172"/>
      <c r="I39" s="2172"/>
      <c r="J39" s="2172"/>
      <c r="K39" s="2172"/>
      <c r="L39" s="2172"/>
      <c r="M39" s="2172"/>
      <c r="N39" s="2173"/>
      <c r="O39" s="644"/>
      <c r="P39" s="645"/>
      <c r="Q39" s="2061" t="s">
        <v>2340</v>
      </c>
      <c r="R39" s="2061"/>
      <c r="S39" s="2176"/>
      <c r="T39" s="2176"/>
      <c r="U39" s="2176"/>
      <c r="V39" s="2176"/>
      <c r="W39" s="2176"/>
      <c r="X39" s="2176"/>
      <c r="Y39" s="2176"/>
      <c r="Z39" s="2176"/>
      <c r="AA39" s="2176"/>
      <c r="AB39" s="2176"/>
      <c r="AC39" s="2176"/>
      <c r="AD39" s="2176"/>
      <c r="AE39" s="2176"/>
      <c r="AF39" s="2176"/>
      <c r="AG39" s="2176"/>
      <c r="AH39" s="2176"/>
      <c r="AI39" s="2061" t="s">
        <v>2341</v>
      </c>
      <c r="AJ39" s="2061"/>
      <c r="AK39" s="276"/>
      <c r="AL39" s="276"/>
      <c r="AM39" s="276"/>
      <c r="AN39" s="276"/>
      <c r="AO39" s="276"/>
      <c r="AP39" s="276"/>
      <c r="AQ39" s="651"/>
    </row>
    <row r="40" spans="2:46" ht="13" customHeight="1">
      <c r="B40" s="2172"/>
      <c r="C40" s="2172"/>
      <c r="D40" s="2172"/>
      <c r="E40" s="2172"/>
      <c r="F40" s="2172"/>
      <c r="G40" s="2172"/>
      <c r="H40" s="2172"/>
      <c r="I40" s="2172"/>
      <c r="J40" s="2172"/>
      <c r="K40" s="2172"/>
      <c r="L40" s="2172"/>
      <c r="M40" s="2172"/>
      <c r="N40" s="2173"/>
      <c r="O40" s="652"/>
      <c r="P40" s="552"/>
      <c r="Q40" s="2063"/>
      <c r="R40" s="2063"/>
      <c r="S40" s="2177"/>
      <c r="T40" s="2177"/>
      <c r="U40" s="2177"/>
      <c r="V40" s="2177"/>
      <c r="W40" s="2177"/>
      <c r="X40" s="2177"/>
      <c r="Y40" s="2177"/>
      <c r="Z40" s="2177"/>
      <c r="AA40" s="2177"/>
      <c r="AB40" s="2177"/>
      <c r="AC40" s="2177"/>
      <c r="AD40" s="2177"/>
      <c r="AE40" s="2177"/>
      <c r="AF40" s="2177"/>
      <c r="AG40" s="2177"/>
      <c r="AH40" s="2177"/>
      <c r="AI40" s="2063"/>
      <c r="AJ40" s="2063"/>
      <c r="AK40" s="634"/>
      <c r="AL40" s="634"/>
      <c r="AM40" s="634"/>
      <c r="AN40" s="634"/>
      <c r="AO40" s="634"/>
      <c r="AP40" s="634"/>
      <c r="AQ40" s="653"/>
    </row>
    <row r="41" spans="2:46" ht="13" customHeight="1">
      <c r="B41" s="2172" t="s">
        <v>2366</v>
      </c>
      <c r="C41" s="2172"/>
      <c r="D41" s="2172"/>
      <c r="E41" s="2172"/>
      <c r="F41" s="2172"/>
      <c r="G41" s="2172"/>
      <c r="H41" s="2172"/>
      <c r="I41" s="2172"/>
      <c r="J41" s="2172"/>
      <c r="K41" s="2172"/>
      <c r="L41" s="2172"/>
      <c r="M41" s="2172"/>
      <c r="N41" s="2172"/>
      <c r="O41" s="645"/>
      <c r="P41" s="645"/>
      <c r="Q41" s="2167" t="s">
        <v>2365</v>
      </c>
      <c r="R41" s="2167"/>
      <c r="S41" s="2167"/>
      <c r="T41" s="2169"/>
      <c r="U41" s="2169"/>
      <c r="V41" s="1996" t="s">
        <v>2242</v>
      </c>
      <c r="W41" s="1996"/>
      <c r="X41" s="2112"/>
      <c r="Y41" s="2112"/>
      <c r="Z41" s="1996" t="s">
        <v>2243</v>
      </c>
      <c r="AA41" s="1996"/>
      <c r="AB41" s="2181"/>
      <c r="AC41" s="2181"/>
      <c r="AD41" s="1996" t="s">
        <v>2244</v>
      </c>
      <c r="AE41" s="1996"/>
      <c r="AI41" s="638"/>
      <c r="AJ41" s="276"/>
      <c r="AK41" s="276"/>
      <c r="AL41" s="276"/>
      <c r="AM41" s="276"/>
      <c r="AN41" s="276"/>
      <c r="AO41" s="276"/>
      <c r="AP41" s="276"/>
      <c r="AQ41" s="651"/>
    </row>
    <row r="42" spans="2:46" ht="13" customHeight="1">
      <c r="B42" s="2172"/>
      <c r="C42" s="2172"/>
      <c r="D42" s="2172"/>
      <c r="E42" s="2172"/>
      <c r="F42" s="2172"/>
      <c r="G42" s="2172"/>
      <c r="H42" s="2172"/>
      <c r="I42" s="2172"/>
      <c r="J42" s="2172"/>
      <c r="K42" s="2172"/>
      <c r="L42" s="2172"/>
      <c r="M42" s="2172"/>
      <c r="N42" s="2172"/>
      <c r="O42" s="645"/>
      <c r="P42" s="645"/>
      <c r="Q42" s="2168"/>
      <c r="R42" s="2168"/>
      <c r="S42" s="2168"/>
      <c r="T42" s="2170"/>
      <c r="U42" s="2170"/>
      <c r="V42" s="1945"/>
      <c r="W42" s="1945"/>
      <c r="X42" s="2111"/>
      <c r="Y42" s="2111"/>
      <c r="Z42" s="1945"/>
      <c r="AA42" s="1945"/>
      <c r="AB42" s="2053"/>
      <c r="AC42" s="2053"/>
      <c r="AD42" s="1945"/>
      <c r="AE42" s="1945"/>
      <c r="AF42" s="276"/>
      <c r="AG42" s="276"/>
      <c r="AH42" s="638"/>
      <c r="AI42" s="638"/>
      <c r="AJ42" s="276"/>
      <c r="AK42" s="276"/>
      <c r="AL42" s="276"/>
      <c r="AM42" s="276"/>
      <c r="AN42" s="276"/>
      <c r="AO42" s="276"/>
      <c r="AP42" s="276"/>
      <c r="AQ42" s="651"/>
    </row>
    <row r="43" spans="2:46" ht="13" customHeight="1">
      <c r="B43" s="2172"/>
      <c r="C43" s="2172"/>
      <c r="D43" s="2172"/>
      <c r="E43" s="2172"/>
      <c r="F43" s="2172"/>
      <c r="G43" s="2172"/>
      <c r="H43" s="2172"/>
      <c r="I43" s="2172"/>
      <c r="J43" s="2172"/>
      <c r="K43" s="2172"/>
      <c r="L43" s="2172"/>
      <c r="M43" s="2172"/>
      <c r="N43" s="2172"/>
      <c r="O43" s="645"/>
      <c r="P43" s="645"/>
      <c r="Q43" s="2061" t="s">
        <v>2367</v>
      </c>
      <c r="R43" s="2061"/>
      <c r="S43" s="2061"/>
      <c r="T43" s="2061"/>
      <c r="U43" s="2061"/>
      <c r="V43" s="2163" t="s">
        <v>2340</v>
      </c>
      <c r="W43" s="2163"/>
      <c r="X43" s="2194"/>
      <c r="Y43" s="2194"/>
      <c r="Z43" s="2194"/>
      <c r="AA43" s="2194"/>
      <c r="AB43" s="2194"/>
      <c r="AC43" s="2194"/>
      <c r="AD43" s="2194"/>
      <c r="AE43" s="2194"/>
      <c r="AF43" s="2194"/>
      <c r="AG43" s="2194"/>
      <c r="AH43" s="2194"/>
      <c r="AI43" s="2168" t="s">
        <v>2341</v>
      </c>
      <c r="AJ43" s="2168"/>
      <c r="AK43" s="654"/>
      <c r="AM43" s="182"/>
      <c r="AN43" s="182"/>
      <c r="AO43" s="182"/>
      <c r="AP43" s="182"/>
      <c r="AQ43" s="646"/>
    </row>
    <row r="44" spans="2:46" ht="13" customHeight="1">
      <c r="B44" s="2172"/>
      <c r="C44" s="2172"/>
      <c r="D44" s="2172"/>
      <c r="E44" s="2172"/>
      <c r="F44" s="2172"/>
      <c r="G44" s="2172"/>
      <c r="H44" s="2172"/>
      <c r="I44" s="2172"/>
      <c r="J44" s="2172"/>
      <c r="K44" s="2172"/>
      <c r="L44" s="2172"/>
      <c r="M44" s="2172"/>
      <c r="N44" s="2172"/>
      <c r="O44" s="645"/>
      <c r="P44" s="645"/>
      <c r="Q44" s="2061"/>
      <c r="R44" s="2061"/>
      <c r="S44" s="2061"/>
      <c r="T44" s="2061"/>
      <c r="U44" s="2061"/>
      <c r="V44" s="2163"/>
      <c r="W44" s="2163"/>
      <c r="X44" s="2194"/>
      <c r="Y44" s="2194"/>
      <c r="Z44" s="2194"/>
      <c r="AA44" s="2194"/>
      <c r="AB44" s="2194"/>
      <c r="AC44" s="2194"/>
      <c r="AD44" s="2194"/>
      <c r="AE44" s="2194"/>
      <c r="AF44" s="2194"/>
      <c r="AG44" s="2194"/>
      <c r="AH44" s="2194"/>
      <c r="AI44" s="2168"/>
      <c r="AJ44" s="2168"/>
      <c r="AK44" s="276"/>
      <c r="AM44" s="276"/>
      <c r="AN44" s="276"/>
      <c r="AO44" s="276"/>
      <c r="AP44" s="276"/>
      <c r="AQ44" s="651"/>
    </row>
    <row r="45" spans="2:46" ht="13" customHeight="1">
      <c r="B45" s="2172"/>
      <c r="C45" s="2172"/>
      <c r="D45" s="2172"/>
      <c r="E45" s="2172"/>
      <c r="F45" s="2172"/>
      <c r="G45" s="2172"/>
      <c r="H45" s="2172"/>
      <c r="I45" s="2172"/>
      <c r="J45" s="2172"/>
      <c r="K45" s="2172"/>
      <c r="L45" s="2172"/>
      <c r="M45" s="2172"/>
      <c r="N45" s="2172"/>
      <c r="O45" s="645"/>
      <c r="P45" s="645"/>
      <c r="Q45" s="2061" t="s">
        <v>2368</v>
      </c>
      <c r="R45" s="2061"/>
      <c r="S45" s="2061"/>
      <c r="T45" s="2061"/>
      <c r="U45" s="2061"/>
      <c r="V45" s="2163" t="s">
        <v>2340</v>
      </c>
      <c r="W45" s="2163"/>
      <c r="X45" s="2194"/>
      <c r="Y45" s="2194"/>
      <c r="Z45" s="2194"/>
      <c r="AA45" s="2194"/>
      <c r="AB45" s="2194"/>
      <c r="AC45" s="2194"/>
      <c r="AD45" s="2194"/>
      <c r="AE45" s="2194"/>
      <c r="AF45" s="2194"/>
      <c r="AG45" s="2194"/>
      <c r="AH45" s="2194"/>
      <c r="AI45" s="2168" t="s">
        <v>2341</v>
      </c>
      <c r="AJ45" s="2168"/>
      <c r="AK45" s="654"/>
      <c r="AM45" s="182"/>
      <c r="AN45" s="182"/>
      <c r="AO45" s="182"/>
      <c r="AP45" s="182"/>
      <c r="AQ45" s="646"/>
    </row>
    <row r="46" spans="2:46" ht="13" customHeight="1">
      <c r="B46" s="2172"/>
      <c r="C46" s="2172"/>
      <c r="D46" s="2172"/>
      <c r="E46" s="2172"/>
      <c r="F46" s="2172"/>
      <c r="G46" s="2172"/>
      <c r="H46" s="2172"/>
      <c r="I46" s="2172"/>
      <c r="J46" s="2172"/>
      <c r="K46" s="2172"/>
      <c r="L46" s="2172"/>
      <c r="M46" s="2172"/>
      <c r="N46" s="2172"/>
      <c r="O46" s="645"/>
      <c r="P46" s="645"/>
      <c r="Q46" s="2061"/>
      <c r="R46" s="2061"/>
      <c r="S46" s="2061"/>
      <c r="T46" s="2061"/>
      <c r="U46" s="2061"/>
      <c r="V46" s="2163"/>
      <c r="W46" s="2163"/>
      <c r="X46" s="2194"/>
      <c r="Y46" s="2194"/>
      <c r="Z46" s="2194"/>
      <c r="AA46" s="2194"/>
      <c r="AB46" s="2194"/>
      <c r="AC46" s="2194"/>
      <c r="AD46" s="2194"/>
      <c r="AE46" s="2194"/>
      <c r="AF46" s="2194"/>
      <c r="AG46" s="2194"/>
      <c r="AH46" s="2194"/>
      <c r="AI46" s="2168"/>
      <c r="AJ46" s="2168"/>
      <c r="AK46" s="276"/>
      <c r="AM46" s="276"/>
      <c r="AN46" s="276"/>
      <c r="AO46" s="276"/>
      <c r="AP46" s="276"/>
      <c r="AQ46" s="651"/>
    </row>
    <row r="47" spans="2:46" ht="13" customHeight="1">
      <c r="B47" s="2172"/>
      <c r="C47" s="2172"/>
      <c r="D47" s="2172"/>
      <c r="E47" s="2172"/>
      <c r="F47" s="2172"/>
      <c r="G47" s="2172"/>
      <c r="H47" s="2172"/>
      <c r="I47" s="2172"/>
      <c r="J47" s="2172"/>
      <c r="K47" s="2172"/>
      <c r="L47" s="2172"/>
      <c r="M47" s="2172"/>
      <c r="N47" s="2172"/>
      <c r="O47" s="645"/>
      <c r="P47" s="645"/>
      <c r="Q47" s="2061" t="s">
        <v>2369</v>
      </c>
      <c r="R47" s="2061"/>
      <c r="S47" s="2061"/>
      <c r="T47" s="2061"/>
      <c r="U47" s="2061"/>
      <c r="V47" s="2163" t="s">
        <v>2340</v>
      </c>
      <c r="W47" s="2163"/>
      <c r="X47" s="2193"/>
      <c r="Y47" s="2193"/>
      <c r="Z47" s="2193"/>
      <c r="AA47" s="2193"/>
      <c r="AB47" s="2193"/>
      <c r="AC47" s="2193"/>
      <c r="AD47" s="2193"/>
      <c r="AE47" s="2193"/>
      <c r="AF47" s="2193"/>
      <c r="AG47" s="2193"/>
      <c r="AH47" s="2193"/>
      <c r="AI47" s="2168" t="s">
        <v>2341</v>
      </c>
      <c r="AJ47" s="2168"/>
      <c r="AK47" s="276"/>
      <c r="AM47" s="276"/>
      <c r="AN47" s="276"/>
      <c r="AO47" s="276"/>
      <c r="AP47" s="276"/>
      <c r="AQ47" s="651"/>
    </row>
    <row r="48" spans="2:46" ht="13" customHeight="1">
      <c r="B48" s="2172"/>
      <c r="C48" s="2172"/>
      <c r="D48" s="2172"/>
      <c r="E48" s="2172"/>
      <c r="F48" s="2172"/>
      <c r="G48" s="2172"/>
      <c r="H48" s="2172"/>
      <c r="I48" s="2172"/>
      <c r="J48" s="2172"/>
      <c r="K48" s="2172"/>
      <c r="L48" s="2172"/>
      <c r="M48" s="2172"/>
      <c r="N48" s="2172"/>
      <c r="O48" s="645"/>
      <c r="P48" s="645"/>
      <c r="Q48" s="2061"/>
      <c r="R48" s="2061"/>
      <c r="S48" s="2061"/>
      <c r="T48" s="2061"/>
      <c r="U48" s="2061"/>
      <c r="V48" s="2163"/>
      <c r="W48" s="2163"/>
      <c r="X48" s="2193"/>
      <c r="Y48" s="2193"/>
      <c r="Z48" s="2193"/>
      <c r="AA48" s="2193"/>
      <c r="AB48" s="2193"/>
      <c r="AC48" s="2193"/>
      <c r="AD48" s="2193"/>
      <c r="AE48" s="2193"/>
      <c r="AF48" s="2193"/>
      <c r="AG48" s="2193"/>
      <c r="AH48" s="2193"/>
      <c r="AI48" s="2168"/>
      <c r="AJ48" s="2168"/>
      <c r="AK48" s="654"/>
      <c r="AM48" s="182"/>
      <c r="AN48" s="182"/>
      <c r="AO48" s="182"/>
      <c r="AP48" s="182"/>
      <c r="AQ48" s="646"/>
    </row>
    <row r="49" spans="2:43" ht="13" customHeight="1">
      <c r="B49" s="2110" t="s">
        <v>2370</v>
      </c>
      <c r="C49" s="2167"/>
      <c r="D49" s="2167"/>
      <c r="E49" s="2167"/>
      <c r="F49" s="2167"/>
      <c r="G49" s="2167"/>
      <c r="H49" s="2167"/>
      <c r="I49" s="2167"/>
      <c r="J49" s="2167"/>
      <c r="K49" s="2167"/>
      <c r="L49" s="2167"/>
      <c r="M49" s="2167"/>
      <c r="N49" s="2185"/>
      <c r="O49" s="647"/>
      <c r="P49" s="480"/>
      <c r="Q49" s="2189" t="s">
        <v>2371</v>
      </c>
      <c r="R49" s="2189"/>
      <c r="S49" s="2189"/>
      <c r="T49" s="2189"/>
      <c r="U49" s="2189"/>
      <c r="V49" s="2189"/>
      <c r="W49" s="2189"/>
      <c r="X49" s="2189"/>
      <c r="Y49" s="2189"/>
      <c r="Z49" s="2189"/>
      <c r="AA49" s="2189"/>
      <c r="AB49" s="2189"/>
      <c r="AC49" s="2189"/>
      <c r="AD49" s="2189"/>
      <c r="AE49" s="2189"/>
      <c r="AF49" s="2189"/>
      <c r="AG49" s="2189"/>
      <c r="AH49" s="2189"/>
      <c r="AI49" s="2189"/>
      <c r="AJ49" s="2189"/>
      <c r="AK49" s="2189"/>
      <c r="AL49" s="2189"/>
      <c r="AM49" s="2189"/>
      <c r="AN49" s="2189"/>
      <c r="AO49" s="2189"/>
      <c r="AP49" s="2189"/>
      <c r="AQ49" s="2190"/>
    </row>
    <row r="50" spans="2:43" ht="13" customHeight="1">
      <c r="B50" s="2186"/>
      <c r="C50" s="2187"/>
      <c r="D50" s="2187"/>
      <c r="E50" s="2187"/>
      <c r="F50" s="2187"/>
      <c r="G50" s="2187"/>
      <c r="H50" s="2187"/>
      <c r="I50" s="2187"/>
      <c r="J50" s="2187"/>
      <c r="K50" s="2187"/>
      <c r="L50" s="2187"/>
      <c r="M50" s="2187"/>
      <c r="N50" s="2188"/>
      <c r="O50" s="652"/>
      <c r="P50" s="552"/>
      <c r="Q50" s="2191"/>
      <c r="R50" s="2191"/>
      <c r="S50" s="2191"/>
      <c r="T50" s="2191"/>
      <c r="U50" s="2191"/>
      <c r="V50" s="2191"/>
      <c r="W50" s="2191"/>
      <c r="X50" s="2191"/>
      <c r="Y50" s="2191"/>
      <c r="Z50" s="2191"/>
      <c r="AA50" s="2191"/>
      <c r="AB50" s="2191"/>
      <c r="AC50" s="2191"/>
      <c r="AD50" s="2191"/>
      <c r="AE50" s="2191"/>
      <c r="AF50" s="2191"/>
      <c r="AG50" s="2191"/>
      <c r="AH50" s="2191"/>
      <c r="AI50" s="2191"/>
      <c r="AJ50" s="2191"/>
      <c r="AK50" s="2191"/>
      <c r="AL50" s="2191"/>
      <c r="AM50" s="2191"/>
      <c r="AN50" s="2191"/>
      <c r="AO50" s="2191"/>
      <c r="AP50" s="2191"/>
      <c r="AQ50" s="2192"/>
    </row>
    <row r="51" spans="2:43" ht="13" customHeight="1">
      <c r="B51" s="2107" t="s">
        <v>2372</v>
      </c>
      <c r="C51" s="2107"/>
      <c r="D51" s="2107"/>
      <c r="E51" s="2107"/>
      <c r="F51" s="2107"/>
      <c r="G51" s="2107"/>
      <c r="H51" s="2107"/>
      <c r="I51" s="2107"/>
      <c r="J51" s="2107"/>
      <c r="K51" s="2107"/>
      <c r="L51" s="2107"/>
      <c r="M51" s="2107"/>
      <c r="N51" s="2107"/>
      <c r="O51" s="641"/>
      <c r="P51" s="580"/>
      <c r="Q51" s="2162" t="s">
        <v>2367</v>
      </c>
      <c r="R51" s="2162"/>
      <c r="S51" s="2162"/>
      <c r="T51" s="2162"/>
      <c r="U51" s="2162"/>
      <c r="V51" s="2165" t="s">
        <v>2340</v>
      </c>
      <c r="W51" s="2165"/>
      <c r="X51" s="2196"/>
      <c r="Y51" s="2196"/>
      <c r="Z51" s="2196"/>
      <c r="AA51" s="2196"/>
      <c r="AB51" s="2196"/>
      <c r="AC51" s="2196"/>
      <c r="AD51" s="2196"/>
      <c r="AE51" s="2196"/>
      <c r="AF51" s="2196"/>
      <c r="AG51" s="2196"/>
      <c r="AH51" s="2196"/>
      <c r="AI51" s="2167" t="s">
        <v>2341</v>
      </c>
      <c r="AJ51" s="2167"/>
      <c r="AK51" s="655"/>
      <c r="AL51" s="626"/>
      <c r="AM51" s="626"/>
      <c r="AN51" s="580"/>
      <c r="AO51" s="580"/>
      <c r="AP51" s="580"/>
      <c r="AQ51" s="656"/>
    </row>
    <row r="52" spans="2:43" ht="13" customHeight="1">
      <c r="B52" s="2107"/>
      <c r="C52" s="2107"/>
      <c r="D52" s="2107"/>
      <c r="E52" s="2107"/>
      <c r="F52" s="2107"/>
      <c r="G52" s="2107"/>
      <c r="H52" s="2107"/>
      <c r="I52" s="2107"/>
      <c r="J52" s="2107"/>
      <c r="K52" s="2107"/>
      <c r="L52" s="2107"/>
      <c r="M52" s="2107"/>
      <c r="N52" s="2107"/>
      <c r="O52" s="642"/>
      <c r="P52" s="182"/>
      <c r="Q52" s="2061"/>
      <c r="R52" s="2061"/>
      <c r="S52" s="2061"/>
      <c r="T52" s="2061"/>
      <c r="U52" s="2061"/>
      <c r="V52" s="2163"/>
      <c r="W52" s="2163"/>
      <c r="X52" s="2194"/>
      <c r="Y52" s="2194"/>
      <c r="Z52" s="2194"/>
      <c r="AA52" s="2194"/>
      <c r="AB52" s="2194"/>
      <c r="AC52" s="2194"/>
      <c r="AD52" s="2194"/>
      <c r="AE52" s="2194"/>
      <c r="AF52" s="2194"/>
      <c r="AG52" s="2194"/>
      <c r="AH52" s="2194"/>
      <c r="AI52" s="2168"/>
      <c r="AJ52" s="2168"/>
      <c r="AK52" s="276"/>
      <c r="AN52" s="276"/>
      <c r="AO52" s="276"/>
      <c r="AP52" s="276"/>
      <c r="AQ52" s="651"/>
    </row>
    <row r="53" spans="2:43" ht="13" customHeight="1">
      <c r="B53" s="2107"/>
      <c r="C53" s="2107"/>
      <c r="D53" s="2107"/>
      <c r="E53" s="2107"/>
      <c r="F53" s="2107"/>
      <c r="G53" s="2107"/>
      <c r="H53" s="2107"/>
      <c r="I53" s="2107"/>
      <c r="J53" s="2107"/>
      <c r="K53" s="2107"/>
      <c r="L53" s="2107"/>
      <c r="M53" s="2107"/>
      <c r="N53" s="2107"/>
      <c r="O53" s="642"/>
      <c r="P53" s="182"/>
      <c r="Q53" s="2061" t="s">
        <v>2368</v>
      </c>
      <c r="R53" s="2061"/>
      <c r="S53" s="2061"/>
      <c r="T53" s="2061"/>
      <c r="U53" s="2061"/>
      <c r="V53" s="2163" t="s">
        <v>2340</v>
      </c>
      <c r="W53" s="2163"/>
      <c r="X53" s="2194"/>
      <c r="Y53" s="2194"/>
      <c r="Z53" s="2194"/>
      <c r="AA53" s="2194"/>
      <c r="AB53" s="2194"/>
      <c r="AC53" s="2194"/>
      <c r="AD53" s="2194"/>
      <c r="AE53" s="2194"/>
      <c r="AF53" s="2194"/>
      <c r="AG53" s="2194"/>
      <c r="AH53" s="2194"/>
      <c r="AI53" s="2168" t="s">
        <v>2341</v>
      </c>
      <c r="AJ53" s="2168"/>
      <c r="AK53" s="654"/>
      <c r="AN53" s="182"/>
      <c r="AO53" s="182"/>
      <c r="AP53" s="182"/>
      <c r="AQ53" s="646"/>
    </row>
    <row r="54" spans="2:43" ht="13" customHeight="1">
      <c r="B54" s="2107"/>
      <c r="C54" s="2107"/>
      <c r="D54" s="2107"/>
      <c r="E54" s="2107"/>
      <c r="F54" s="2107"/>
      <c r="G54" s="2107"/>
      <c r="H54" s="2107"/>
      <c r="I54" s="2107"/>
      <c r="J54" s="2107"/>
      <c r="K54" s="2107"/>
      <c r="L54" s="2107"/>
      <c r="M54" s="2107"/>
      <c r="N54" s="2107"/>
      <c r="O54" s="642"/>
      <c r="P54" s="182"/>
      <c r="Q54" s="2061"/>
      <c r="R54" s="2061"/>
      <c r="S54" s="2061"/>
      <c r="T54" s="2061"/>
      <c r="U54" s="2061"/>
      <c r="V54" s="2163"/>
      <c r="W54" s="2163"/>
      <c r="X54" s="2194"/>
      <c r="Y54" s="2194"/>
      <c r="Z54" s="2194"/>
      <c r="AA54" s="2194"/>
      <c r="AB54" s="2194"/>
      <c r="AC54" s="2194"/>
      <c r="AD54" s="2194"/>
      <c r="AE54" s="2194"/>
      <c r="AF54" s="2194"/>
      <c r="AG54" s="2194"/>
      <c r="AH54" s="2194"/>
      <c r="AI54" s="2168"/>
      <c r="AJ54" s="2168"/>
      <c r="AK54" s="276"/>
      <c r="AN54" s="276"/>
      <c r="AO54" s="276"/>
      <c r="AP54" s="276"/>
      <c r="AQ54" s="651"/>
    </row>
    <row r="55" spans="2:43" ht="13" customHeight="1">
      <c r="B55" s="2107"/>
      <c r="C55" s="2107"/>
      <c r="D55" s="2107"/>
      <c r="E55" s="2107"/>
      <c r="F55" s="2107"/>
      <c r="G55" s="2107"/>
      <c r="H55" s="2107"/>
      <c r="I55" s="2107"/>
      <c r="J55" s="2107"/>
      <c r="K55" s="2107"/>
      <c r="L55" s="2107"/>
      <c r="M55" s="2107"/>
      <c r="N55" s="2107"/>
      <c r="O55" s="642"/>
      <c r="P55" s="189"/>
      <c r="Q55" s="2061" t="s">
        <v>2369</v>
      </c>
      <c r="R55" s="2061"/>
      <c r="S55" s="2061"/>
      <c r="T55" s="2061"/>
      <c r="U55" s="2061"/>
      <c r="V55" s="2163" t="s">
        <v>2340</v>
      </c>
      <c r="W55" s="2163"/>
      <c r="X55" s="2193"/>
      <c r="Y55" s="2193"/>
      <c r="Z55" s="2193"/>
      <c r="AA55" s="2193"/>
      <c r="AB55" s="2193"/>
      <c r="AC55" s="2193"/>
      <c r="AD55" s="2193"/>
      <c r="AE55" s="2193"/>
      <c r="AF55" s="2193"/>
      <c r="AG55" s="2193"/>
      <c r="AH55" s="2193"/>
      <c r="AI55" s="2168" t="s">
        <v>2341</v>
      </c>
      <c r="AJ55" s="2168"/>
      <c r="AK55" s="276"/>
      <c r="AN55" s="276"/>
      <c r="AO55" s="276"/>
      <c r="AP55" s="276"/>
      <c r="AQ55" s="651"/>
    </row>
    <row r="56" spans="2:43" ht="13" customHeight="1">
      <c r="B56" s="2107"/>
      <c r="C56" s="2107"/>
      <c r="D56" s="2107"/>
      <c r="E56" s="2107"/>
      <c r="F56" s="2107"/>
      <c r="G56" s="2107"/>
      <c r="H56" s="2107"/>
      <c r="I56" s="2107"/>
      <c r="J56" s="2107"/>
      <c r="K56" s="2107"/>
      <c r="L56" s="2107"/>
      <c r="M56" s="2107"/>
      <c r="N56" s="2107"/>
      <c r="O56" s="643"/>
      <c r="P56" s="634"/>
      <c r="Q56" s="2063"/>
      <c r="R56" s="2063"/>
      <c r="S56" s="2063"/>
      <c r="T56" s="2063"/>
      <c r="U56" s="2063"/>
      <c r="V56" s="2164"/>
      <c r="W56" s="2164"/>
      <c r="X56" s="2195"/>
      <c r="Y56" s="2195"/>
      <c r="Z56" s="2195"/>
      <c r="AA56" s="2195"/>
      <c r="AB56" s="2195"/>
      <c r="AC56" s="2195"/>
      <c r="AD56" s="2195"/>
      <c r="AE56" s="2195"/>
      <c r="AF56" s="2195"/>
      <c r="AG56" s="2195"/>
      <c r="AH56" s="2195"/>
      <c r="AI56" s="2187"/>
      <c r="AJ56" s="2187"/>
      <c r="AK56" s="657"/>
      <c r="AL56" s="632"/>
      <c r="AM56" s="632"/>
      <c r="AN56" s="634"/>
      <c r="AO56" s="634"/>
      <c r="AP56" s="634"/>
      <c r="AQ56" s="653"/>
    </row>
    <row r="57" spans="2:43" ht="15" customHeight="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9"/>
      <c r="AO57" s="189"/>
      <c r="AP57" s="189"/>
      <c r="AQ57" s="189"/>
    </row>
    <row r="58" spans="2:43" ht="15" customHeight="1">
      <c r="AM58" s="184"/>
      <c r="AQ58" s="658"/>
    </row>
  </sheetData>
  <sheetProtection algorithmName="SHA-512" hashValue="xV8bXk/b/zwdGEUTrzH2LKmbs+FijsVpoQdonlUrAdla1p16AJVolpvwKiiPwnljXO8G2EgNJ5CHYkiWCyk9Zw==" saltValue="6htvB6yIL7zET+Kcw/jeTw==" spinCount="100000" sheet="1" formatCells="0" selectLockedCells="1"/>
  <mergeCells count="91">
    <mergeCell ref="AI55:AJ56"/>
    <mergeCell ref="AI53:AJ54"/>
    <mergeCell ref="AI51:AJ52"/>
    <mergeCell ref="X55:AH56"/>
    <mergeCell ref="AI43:AJ44"/>
    <mergeCell ref="X53:AH54"/>
    <mergeCell ref="X51:AH52"/>
    <mergeCell ref="B49:N50"/>
    <mergeCell ref="Q49:AQ50"/>
    <mergeCell ref="Q43:U44"/>
    <mergeCell ref="V47:W48"/>
    <mergeCell ref="V45:W46"/>
    <mergeCell ref="V43:W44"/>
    <mergeCell ref="X47:AH48"/>
    <mergeCell ref="X45:AH46"/>
    <mergeCell ref="X43:AH44"/>
    <mergeCell ref="AI45:AJ46"/>
    <mergeCell ref="AI35:AJ36"/>
    <mergeCell ref="B34:N34"/>
    <mergeCell ref="AI39:AJ40"/>
    <mergeCell ref="Q41:S42"/>
    <mergeCell ref="AD41:AE42"/>
    <mergeCell ref="AB41:AC42"/>
    <mergeCell ref="Z41:AA42"/>
    <mergeCell ref="X41:Y42"/>
    <mergeCell ref="V41:W42"/>
    <mergeCell ref="T41:U42"/>
    <mergeCell ref="X37:Y38"/>
    <mergeCell ref="O34:AQ34"/>
    <mergeCell ref="B51:N56"/>
    <mergeCell ref="B41:N48"/>
    <mergeCell ref="B37:N40"/>
    <mergeCell ref="B28:AQ29"/>
    <mergeCell ref="V27:AQ27"/>
    <mergeCell ref="B30:AQ30"/>
    <mergeCell ref="C27:I27"/>
    <mergeCell ref="Q39:R40"/>
    <mergeCell ref="S39:AH40"/>
    <mergeCell ref="Q47:U48"/>
    <mergeCell ref="Q45:U46"/>
    <mergeCell ref="AI47:AJ48"/>
    <mergeCell ref="B35:N36"/>
    <mergeCell ref="Q35:R36"/>
    <mergeCell ref="S35:AH36"/>
    <mergeCell ref="Q55:U56"/>
    <mergeCell ref="V13:Y14"/>
    <mergeCell ref="B24:AQ25"/>
    <mergeCell ref="K27:L27"/>
    <mergeCell ref="V15:Y15"/>
    <mergeCell ref="V16:Y16"/>
    <mergeCell ref="V19:Y20"/>
    <mergeCell ref="AA19:AQ20"/>
    <mergeCell ref="V21:Y21"/>
    <mergeCell ref="AA21:AQ21"/>
    <mergeCell ref="V22:Y22"/>
    <mergeCell ref="AA22:AG22"/>
    <mergeCell ref="AH22:AQ22"/>
    <mergeCell ref="AO3:AP3"/>
    <mergeCell ref="AL3:AM3"/>
    <mergeCell ref="AG3:AJ3"/>
    <mergeCell ref="S27:U27"/>
    <mergeCell ref="Q37:S38"/>
    <mergeCell ref="T37:U38"/>
    <mergeCell ref="V37:W38"/>
    <mergeCell ref="AD37:AE38"/>
    <mergeCell ref="AB37:AC38"/>
    <mergeCell ref="Z37:AA38"/>
    <mergeCell ref="V8:Y9"/>
    <mergeCell ref="V6:Y7"/>
    <mergeCell ref="AA13:AQ14"/>
    <mergeCell ref="AA15:AQ15"/>
    <mergeCell ref="AA16:AG16"/>
    <mergeCell ref="AH16:AQ16"/>
    <mergeCell ref="Q53:U54"/>
    <mergeCell ref="Q51:U52"/>
    <mergeCell ref="V55:W56"/>
    <mergeCell ref="V53:W54"/>
    <mergeCell ref="V51:W52"/>
    <mergeCell ref="B31:N33"/>
    <mergeCell ref="O31:T31"/>
    <mergeCell ref="U31:AQ31"/>
    <mergeCell ref="O32:T32"/>
    <mergeCell ref="U32:AQ32"/>
    <mergeCell ref="O33:T33"/>
    <mergeCell ref="U33:AQ33"/>
    <mergeCell ref="AA6:AC7"/>
    <mergeCell ref="AD6:AQ7"/>
    <mergeCell ref="AA8:AQ9"/>
    <mergeCell ref="V10:Y10"/>
    <mergeCell ref="AA10:AG10"/>
    <mergeCell ref="AH10:AQ10"/>
  </mergeCells>
  <phoneticPr fontId="57"/>
  <printOptions horizontalCentered="1"/>
  <pageMargins left="0.23622047244094491" right="0.23622047244094491" top="0.74803149606299213" bottom="0.74803149606299213" header="0.31496062992125984" footer="0.31496062992125984"/>
  <pageSetup paperSize="9" scale="98" orientation="portrait" blackAndWhite="1"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FF00"/>
  </sheetPr>
  <dimension ref="A1:BR60"/>
  <sheetViews>
    <sheetView showGridLines="0" view="pageBreakPreview" zoomScale="120" zoomScaleNormal="100" zoomScaleSheetLayoutView="120" workbookViewId="0">
      <selection activeCell="B23" sqref="B23:AQ24"/>
    </sheetView>
  </sheetViews>
  <sheetFormatPr defaultColWidth="2.36328125" defaultRowHeight="15" customHeight="1" outlineLevelRow="1"/>
  <cols>
    <col min="1" max="36" width="2.36328125" style="180"/>
    <col min="37" max="45" width="2.36328125" style="181"/>
    <col min="46" max="16384" width="2.36328125" style="180"/>
  </cols>
  <sheetData>
    <row r="1" spans="1:47" ht="15" customHeight="1">
      <c r="A1" s="180" t="s">
        <v>2542</v>
      </c>
      <c r="B1" s="182"/>
      <c r="C1" s="182"/>
    </row>
    <row r="2" spans="1:47" ht="15" customHeight="1">
      <c r="AG2" s="184"/>
      <c r="AH2" s="184"/>
      <c r="AI2" s="184"/>
      <c r="AJ2" s="184"/>
      <c r="AP2" s="184"/>
      <c r="AT2" s="185"/>
      <c r="AU2" s="180" t="s">
        <v>2241</v>
      </c>
    </row>
    <row r="3" spans="1:47" ht="15" customHeight="1">
      <c r="AD3" s="482"/>
      <c r="AE3" s="482"/>
      <c r="AF3" s="482"/>
      <c r="AG3" s="2204"/>
      <c r="AH3" s="2204"/>
      <c r="AI3" s="2204"/>
      <c r="AJ3" s="2204"/>
      <c r="AK3" s="186" t="s">
        <v>2242</v>
      </c>
      <c r="AL3" s="2054"/>
      <c r="AM3" s="2054"/>
      <c r="AN3" s="186" t="s">
        <v>2243</v>
      </c>
      <c r="AO3" s="2054"/>
      <c r="AP3" s="2054"/>
      <c r="AQ3" s="191" t="s">
        <v>2244</v>
      </c>
    </row>
    <row r="4" spans="1:47" ht="15" customHeight="1">
      <c r="B4" s="180" t="s">
        <v>2245</v>
      </c>
      <c r="AH4" s="187"/>
      <c r="AI4" s="187"/>
      <c r="AJ4" s="187"/>
      <c r="AK4" s="187"/>
      <c r="AL4" s="187"/>
      <c r="AM4" s="187"/>
      <c r="AN4" s="187"/>
      <c r="AO4" s="187"/>
      <c r="AP4" s="187"/>
    </row>
    <row r="5" spans="1:47" ht="15" customHeight="1">
      <c r="B5" s="180" t="s">
        <v>2293</v>
      </c>
    </row>
    <row r="6" spans="1:47" ht="15" customHeight="1">
      <c r="V6" s="182" t="s">
        <v>2246</v>
      </c>
      <c r="X6" s="182"/>
      <c r="AA6" s="182"/>
      <c r="AB6" s="182"/>
      <c r="AC6" s="182"/>
      <c r="AD6" s="189"/>
      <c r="AE6" s="189"/>
      <c r="AF6" s="189"/>
      <c r="AG6" s="189"/>
      <c r="AH6" s="189"/>
      <c r="AI6" s="189"/>
      <c r="AJ6" s="189"/>
      <c r="AK6" s="189"/>
      <c r="AL6" s="189"/>
      <c r="AM6" s="189"/>
      <c r="AN6" s="189"/>
      <c r="AO6" s="189"/>
      <c r="AP6" s="189"/>
    </row>
    <row r="7" spans="1:47" ht="15" customHeight="1">
      <c r="V7" s="2203" t="s">
        <v>2360</v>
      </c>
      <c r="W7" s="2203"/>
      <c r="X7" s="2203"/>
      <c r="Y7" s="2203"/>
      <c r="Z7" s="1582">
        <f>第20号様式!Z6</f>
        <v>0</v>
      </c>
      <c r="AA7" s="1582"/>
      <c r="AB7" s="1582"/>
      <c r="AC7" s="1582"/>
      <c r="AD7" s="1582"/>
      <c r="AE7" s="1582"/>
      <c r="AF7" s="1582"/>
      <c r="AG7" s="1582"/>
      <c r="AH7" s="1582"/>
      <c r="AI7" s="1582"/>
      <c r="AJ7" s="1582"/>
      <c r="AK7" s="1582"/>
      <c r="AL7" s="1582"/>
      <c r="AM7" s="1582"/>
      <c r="AN7" s="1582"/>
      <c r="AO7" s="1582"/>
      <c r="AP7" s="1582"/>
      <c r="AQ7" s="1582"/>
    </row>
    <row r="8" spans="1:47" ht="15" customHeight="1">
      <c r="V8" s="2203"/>
      <c r="W8" s="2203"/>
      <c r="X8" s="2203"/>
      <c r="Y8" s="2203"/>
      <c r="Z8" s="1582"/>
      <c r="AA8" s="1582"/>
      <c r="AB8" s="1582"/>
      <c r="AC8" s="1582"/>
      <c r="AD8" s="1582"/>
      <c r="AE8" s="1582"/>
      <c r="AF8" s="1582"/>
      <c r="AG8" s="1582"/>
      <c r="AH8" s="1582"/>
      <c r="AI8" s="1582"/>
      <c r="AJ8" s="1582"/>
      <c r="AK8" s="1582"/>
      <c r="AL8" s="1582"/>
      <c r="AM8" s="1582"/>
      <c r="AN8" s="1582"/>
      <c r="AO8" s="1582"/>
      <c r="AP8" s="1582"/>
      <c r="AQ8" s="1582"/>
    </row>
    <row r="9" spans="1:47" ht="15" customHeight="1">
      <c r="V9" s="2203" t="s">
        <v>2249</v>
      </c>
      <c r="W9" s="2203"/>
      <c r="X9" s="2203"/>
      <c r="Y9" s="2203"/>
      <c r="Z9" s="1582">
        <f>第20号様式!Z8</f>
        <v>0</v>
      </c>
      <c r="AA9" s="1582"/>
      <c r="AB9" s="1582"/>
      <c r="AC9" s="1582"/>
      <c r="AD9" s="1582"/>
      <c r="AE9" s="1582"/>
      <c r="AF9" s="1582"/>
      <c r="AG9" s="1582"/>
      <c r="AH9" s="1582"/>
      <c r="AI9" s="1582"/>
      <c r="AJ9" s="1582"/>
      <c r="AK9" s="1582"/>
      <c r="AL9" s="1582"/>
      <c r="AM9" s="1582"/>
      <c r="AN9" s="1582"/>
      <c r="AO9" s="1582"/>
      <c r="AP9" s="1582"/>
      <c r="AQ9" s="1582"/>
    </row>
    <row r="10" spans="1:47" ht="15" customHeight="1">
      <c r="V10" s="2203"/>
      <c r="W10" s="2203"/>
      <c r="X10" s="2203"/>
      <c r="Y10" s="2203"/>
      <c r="Z10" s="1582"/>
      <c r="AA10" s="1582"/>
      <c r="AB10" s="1582"/>
      <c r="AC10" s="1582"/>
      <c r="AD10" s="1582"/>
      <c r="AE10" s="1582"/>
      <c r="AF10" s="1582"/>
      <c r="AG10" s="1582"/>
      <c r="AH10" s="1582"/>
      <c r="AI10" s="1582"/>
      <c r="AJ10" s="1582"/>
      <c r="AK10" s="1582"/>
      <c r="AL10" s="1582"/>
      <c r="AM10" s="1582"/>
      <c r="AN10" s="1582"/>
      <c r="AO10" s="1582"/>
      <c r="AP10" s="1582"/>
      <c r="AQ10" s="1582"/>
    </row>
    <row r="11" spans="1:47" ht="15" customHeight="1">
      <c r="V11" s="2197" t="s">
        <v>2157</v>
      </c>
      <c r="W11" s="2197"/>
      <c r="X11" s="2197"/>
      <c r="Y11" s="2197"/>
      <c r="Z11" s="1582">
        <f>第20号様式!Z10</f>
        <v>0</v>
      </c>
      <c r="AA11" s="1582"/>
      <c r="AB11" s="1582"/>
      <c r="AC11" s="1582"/>
      <c r="AD11" s="1582"/>
      <c r="AE11" s="1582"/>
      <c r="AF11" s="1582"/>
      <c r="AG11" s="1582"/>
      <c r="AH11" s="1582">
        <f>第20号様式!AG10</f>
        <v>0</v>
      </c>
      <c r="AI11" s="1582"/>
      <c r="AJ11" s="1582"/>
      <c r="AK11" s="1582"/>
      <c r="AL11" s="1582"/>
      <c r="AM11" s="1582"/>
      <c r="AN11" s="1582"/>
      <c r="AO11" s="1582"/>
      <c r="AP11" s="1582"/>
      <c r="AQ11" s="1582"/>
      <c r="AT11" s="183"/>
    </row>
    <row r="12" spans="1:47" ht="15" customHeight="1">
      <c r="V12" s="2197"/>
      <c r="W12" s="2197"/>
      <c r="X12" s="2197"/>
      <c r="Y12" s="2197"/>
      <c r="Z12" s="1582"/>
      <c r="AA12" s="1582"/>
      <c r="AB12" s="1582"/>
      <c r="AC12" s="1582"/>
      <c r="AD12" s="1582"/>
      <c r="AE12" s="1582"/>
      <c r="AF12" s="1582"/>
      <c r="AG12" s="1582"/>
      <c r="AH12" s="1582"/>
      <c r="AI12" s="1582"/>
      <c r="AJ12" s="1582"/>
      <c r="AK12" s="1582"/>
      <c r="AL12" s="1582"/>
      <c r="AM12" s="1582"/>
      <c r="AN12" s="1582"/>
      <c r="AO12" s="1582"/>
      <c r="AP12" s="1582"/>
      <c r="AQ12" s="1582"/>
    </row>
    <row r="13" spans="1:47" ht="15" customHeight="1" outlineLevel="1">
      <c r="V13" s="188" t="s">
        <v>2294</v>
      </c>
      <c r="X13" s="188"/>
      <c r="Y13" s="188"/>
      <c r="Z13" s="188"/>
      <c r="AA13" s="476"/>
      <c r="AB13" s="476"/>
      <c r="AC13" s="476"/>
      <c r="AD13" s="476"/>
      <c r="AE13" s="476"/>
      <c r="AF13" s="476"/>
      <c r="AG13" s="476"/>
      <c r="AH13" s="476"/>
      <c r="AI13" s="476"/>
      <c r="AJ13" s="476"/>
      <c r="AK13" s="476"/>
      <c r="AL13" s="476"/>
      <c r="AM13" s="476"/>
      <c r="AN13" s="476"/>
      <c r="AO13" s="476"/>
      <c r="AP13" s="476"/>
      <c r="AQ13" s="180"/>
    </row>
    <row r="14" spans="1:47" ht="15" customHeight="1" outlineLevel="1">
      <c r="V14" s="2203" t="s">
        <v>2360</v>
      </c>
      <c r="W14" s="2203"/>
      <c r="X14" s="2203"/>
      <c r="Y14" s="2203"/>
      <c r="Z14" s="1582">
        <f>第20号様式!Z13</f>
        <v>0</v>
      </c>
      <c r="AA14" s="1582"/>
      <c r="AB14" s="1582"/>
      <c r="AC14" s="1582"/>
      <c r="AD14" s="1582"/>
      <c r="AE14" s="1582"/>
      <c r="AF14" s="1582"/>
      <c r="AG14" s="1582"/>
      <c r="AH14" s="1582"/>
      <c r="AI14" s="1582"/>
      <c r="AJ14" s="1582"/>
      <c r="AK14" s="1582"/>
      <c r="AL14" s="1582"/>
      <c r="AM14" s="1582"/>
      <c r="AN14" s="1582"/>
      <c r="AO14" s="1582"/>
      <c r="AP14" s="1582"/>
      <c r="AQ14" s="1582"/>
    </row>
    <row r="15" spans="1:47" ht="15" customHeight="1" outlineLevel="1">
      <c r="V15" s="2203"/>
      <c r="W15" s="2203"/>
      <c r="X15" s="2203"/>
      <c r="Y15" s="2203"/>
      <c r="Z15" s="1582"/>
      <c r="AA15" s="1582"/>
      <c r="AB15" s="1582"/>
      <c r="AC15" s="1582"/>
      <c r="AD15" s="1582"/>
      <c r="AE15" s="1582"/>
      <c r="AF15" s="1582"/>
      <c r="AG15" s="1582"/>
      <c r="AH15" s="1582"/>
      <c r="AI15" s="1582"/>
      <c r="AJ15" s="1582"/>
      <c r="AK15" s="1582"/>
      <c r="AL15" s="1582"/>
      <c r="AM15" s="1582"/>
      <c r="AN15" s="1582"/>
      <c r="AO15" s="1582"/>
      <c r="AP15" s="1582"/>
      <c r="AQ15" s="1582"/>
    </row>
    <row r="16" spans="1:47" ht="15" customHeight="1" outlineLevel="1">
      <c r="V16" s="2203" t="s">
        <v>2249</v>
      </c>
      <c r="W16" s="2203"/>
      <c r="X16" s="2203"/>
      <c r="Y16" s="2203"/>
      <c r="Z16" s="1582">
        <f>第20号様式!Z15</f>
        <v>0</v>
      </c>
      <c r="AA16" s="1582"/>
      <c r="AB16" s="1582"/>
      <c r="AC16" s="1582"/>
      <c r="AD16" s="1582"/>
      <c r="AE16" s="1582"/>
      <c r="AF16" s="1582"/>
      <c r="AG16" s="1582"/>
      <c r="AH16" s="1582"/>
      <c r="AI16" s="1582"/>
      <c r="AJ16" s="1582"/>
      <c r="AK16" s="1582"/>
      <c r="AL16" s="1582"/>
      <c r="AM16" s="1582"/>
      <c r="AN16" s="1582"/>
      <c r="AO16" s="1582"/>
      <c r="AP16" s="1582"/>
      <c r="AQ16" s="1582"/>
    </row>
    <row r="17" spans="2:48" ht="15" customHeight="1" outlineLevel="1">
      <c r="V17" s="2203"/>
      <c r="W17" s="2203"/>
      <c r="X17" s="2203"/>
      <c r="Y17" s="2203"/>
      <c r="Z17" s="1582"/>
      <c r="AA17" s="1582"/>
      <c r="AB17" s="1582"/>
      <c r="AC17" s="1582"/>
      <c r="AD17" s="1582"/>
      <c r="AE17" s="1582"/>
      <c r="AF17" s="1582"/>
      <c r="AG17" s="1582"/>
      <c r="AH17" s="1582"/>
      <c r="AI17" s="1582"/>
      <c r="AJ17" s="1582"/>
      <c r="AK17" s="1582"/>
      <c r="AL17" s="1582"/>
      <c r="AM17" s="1582"/>
      <c r="AN17" s="1582"/>
      <c r="AO17" s="1582"/>
      <c r="AP17" s="1582"/>
      <c r="AQ17" s="1582"/>
    </row>
    <row r="18" spans="2:48" ht="15" customHeight="1" outlineLevel="1">
      <c r="V18" s="2197" t="s">
        <v>2157</v>
      </c>
      <c r="W18" s="2197"/>
      <c r="X18" s="2197"/>
      <c r="Y18" s="2197"/>
      <c r="Z18" s="1582">
        <f>第20号様式!Z17</f>
        <v>0</v>
      </c>
      <c r="AA18" s="1582"/>
      <c r="AB18" s="1582"/>
      <c r="AC18" s="1582"/>
      <c r="AD18" s="1582"/>
      <c r="AE18" s="1582"/>
      <c r="AF18" s="1582"/>
      <c r="AG18" s="1582"/>
      <c r="AH18" s="1582">
        <f>第20号様式!AG17</f>
        <v>0</v>
      </c>
      <c r="AI18" s="1582"/>
      <c r="AJ18" s="1582"/>
      <c r="AK18" s="1582"/>
      <c r="AL18" s="1582"/>
      <c r="AM18" s="1582"/>
      <c r="AN18" s="1582"/>
      <c r="AO18" s="1582"/>
      <c r="AP18" s="1582"/>
      <c r="AQ18" s="1582"/>
      <c r="AT18" s="183"/>
    </row>
    <row r="19" spans="2:48" ht="15" customHeight="1">
      <c r="V19" s="2197"/>
      <c r="W19" s="2197"/>
      <c r="X19" s="2197"/>
      <c r="Y19" s="2197"/>
      <c r="Z19" s="1582"/>
      <c r="AA19" s="1582"/>
      <c r="AB19" s="1582"/>
      <c r="AC19" s="1582"/>
      <c r="AD19" s="1582"/>
      <c r="AE19" s="1582"/>
      <c r="AF19" s="1582"/>
      <c r="AG19" s="1582"/>
      <c r="AH19" s="1582"/>
      <c r="AI19" s="1582"/>
      <c r="AJ19" s="1582"/>
      <c r="AK19" s="1582"/>
      <c r="AL19" s="1582"/>
      <c r="AM19" s="1582"/>
      <c r="AN19" s="1582"/>
      <c r="AO19" s="1582"/>
      <c r="AP19" s="1582"/>
      <c r="AQ19" s="1582"/>
      <c r="AT19" s="181"/>
    </row>
    <row r="20" spans="2:48" ht="15" hidden="1" customHeight="1">
      <c r="V20" s="188" t="s">
        <v>2126</v>
      </c>
      <c r="X20" s="188"/>
      <c r="Y20" s="188"/>
      <c r="Z20" s="188"/>
      <c r="AA20" s="476"/>
      <c r="AB20" s="476"/>
      <c r="AC20" s="476"/>
      <c r="AD20" s="476"/>
      <c r="AE20" s="476"/>
      <c r="AF20" s="476"/>
      <c r="AG20" s="476"/>
      <c r="AH20" s="476"/>
      <c r="AI20" s="476"/>
      <c r="AJ20" s="476"/>
      <c r="AK20" s="476"/>
      <c r="AL20" s="476"/>
      <c r="AM20" s="476"/>
      <c r="AN20" s="476"/>
      <c r="AO20" s="476"/>
      <c r="AP20" s="476"/>
      <c r="AQ20" s="190"/>
      <c r="AR20" s="180"/>
      <c r="AT20" s="181"/>
      <c r="AU20" s="181"/>
    </row>
    <row r="21" spans="2:48" ht="15" hidden="1" customHeight="1">
      <c r="V21" s="2203" t="s">
        <v>2360</v>
      </c>
      <c r="W21" s="2203"/>
      <c r="X21" s="2203"/>
      <c r="Y21" s="2203"/>
      <c r="Z21" s="1582">
        <f>第20号様式!Z20</f>
        <v>0</v>
      </c>
      <c r="AA21" s="1582"/>
      <c r="AB21" s="1582"/>
      <c r="AC21" s="1582"/>
      <c r="AD21" s="1582"/>
      <c r="AE21" s="1582"/>
      <c r="AF21" s="1582"/>
      <c r="AG21" s="1582"/>
      <c r="AH21" s="1582"/>
      <c r="AI21" s="1582"/>
      <c r="AJ21" s="1582"/>
      <c r="AK21" s="1582"/>
      <c r="AL21" s="1582"/>
      <c r="AM21" s="1582"/>
      <c r="AN21" s="1582"/>
      <c r="AO21" s="1582"/>
      <c r="AP21" s="1582"/>
      <c r="AQ21" s="1582"/>
      <c r="AR21" s="180"/>
      <c r="AT21" s="181"/>
      <c r="AU21" s="181"/>
    </row>
    <row r="22" spans="2:48" ht="15" hidden="1" customHeight="1">
      <c r="V22" s="2203"/>
      <c r="W22" s="2203"/>
      <c r="X22" s="2203"/>
      <c r="Y22" s="2203"/>
      <c r="Z22" s="1582"/>
      <c r="AA22" s="1582"/>
      <c r="AB22" s="1582"/>
      <c r="AC22" s="1582"/>
      <c r="AD22" s="1582"/>
      <c r="AE22" s="1582"/>
      <c r="AF22" s="1582"/>
      <c r="AG22" s="1582"/>
      <c r="AH22" s="1582"/>
      <c r="AI22" s="1582"/>
      <c r="AJ22" s="1582"/>
      <c r="AK22" s="1582"/>
      <c r="AL22" s="1582"/>
      <c r="AM22" s="1582"/>
      <c r="AN22" s="1582"/>
      <c r="AO22" s="1582"/>
      <c r="AP22" s="1582"/>
      <c r="AQ22" s="1582"/>
      <c r="AR22" s="180"/>
      <c r="AT22" s="181"/>
      <c r="AU22" s="181"/>
      <c r="AV22" s="183"/>
    </row>
    <row r="23" spans="2:48" ht="15" hidden="1" customHeight="1">
      <c r="V23" s="2203" t="s">
        <v>2249</v>
      </c>
      <c r="W23" s="2203"/>
      <c r="X23" s="2203"/>
      <c r="Y23" s="2203"/>
      <c r="Z23" s="1582">
        <f>第20号様式!Z22</f>
        <v>0</v>
      </c>
      <c r="AA23" s="1582"/>
      <c r="AB23" s="1582"/>
      <c r="AC23" s="1582"/>
      <c r="AD23" s="1582"/>
      <c r="AE23" s="1582"/>
      <c r="AF23" s="1582"/>
      <c r="AG23" s="1582"/>
      <c r="AH23" s="1582"/>
      <c r="AI23" s="1582"/>
      <c r="AJ23" s="1582"/>
      <c r="AK23" s="1582"/>
      <c r="AL23" s="1582"/>
      <c r="AM23" s="1582"/>
      <c r="AN23" s="1582"/>
      <c r="AO23" s="1582"/>
      <c r="AP23" s="1582"/>
      <c r="AQ23" s="1582"/>
      <c r="AR23" s="180"/>
      <c r="AT23" s="181"/>
      <c r="AU23" s="181"/>
      <c r="AV23" s="181"/>
    </row>
    <row r="24" spans="2:48" ht="15" hidden="1" customHeight="1">
      <c r="V24" s="2203"/>
      <c r="W24" s="2203"/>
      <c r="X24" s="2203"/>
      <c r="Y24" s="2203"/>
      <c r="Z24" s="1582"/>
      <c r="AA24" s="1582"/>
      <c r="AB24" s="1582"/>
      <c r="AC24" s="1582"/>
      <c r="AD24" s="1582"/>
      <c r="AE24" s="1582"/>
      <c r="AF24" s="1582"/>
      <c r="AG24" s="1582"/>
      <c r="AH24" s="1582"/>
      <c r="AI24" s="1582"/>
      <c r="AJ24" s="1582"/>
      <c r="AK24" s="1582"/>
      <c r="AL24" s="1582"/>
      <c r="AM24" s="1582"/>
      <c r="AN24" s="1582"/>
      <c r="AO24" s="1582"/>
      <c r="AP24" s="1582"/>
      <c r="AQ24" s="1582"/>
      <c r="AR24" s="180"/>
      <c r="AT24" s="181"/>
      <c r="AU24" s="181"/>
    </row>
    <row r="25" spans="2:48" ht="15" hidden="1" customHeight="1">
      <c r="V25" s="2197" t="s">
        <v>2157</v>
      </c>
      <c r="W25" s="2197"/>
      <c r="X25" s="2197"/>
      <c r="Y25" s="2197"/>
      <c r="Z25" s="1582" t="e">
        <f>第20号様式!#REF!</f>
        <v>#REF!</v>
      </c>
      <c r="AA25" s="1582"/>
      <c r="AB25" s="1582"/>
      <c r="AC25" s="1582"/>
      <c r="AD25" s="1582"/>
      <c r="AE25" s="1582"/>
      <c r="AF25" s="1582"/>
      <c r="AG25" s="1582"/>
      <c r="AH25" s="1582" t="e">
        <f>第20号様式!#REF!</f>
        <v>#REF!</v>
      </c>
      <c r="AI25" s="1582"/>
      <c r="AJ25" s="1582"/>
      <c r="AK25" s="1582"/>
      <c r="AL25" s="1582"/>
      <c r="AM25" s="1582"/>
      <c r="AN25" s="1582"/>
      <c r="AO25" s="1582"/>
      <c r="AP25" s="1582"/>
      <c r="AQ25" s="1582"/>
      <c r="AR25" s="180"/>
      <c r="AT25" s="181"/>
      <c r="AU25" s="181"/>
      <c r="AV25" s="183"/>
    </row>
    <row r="26" spans="2:48" ht="15" hidden="1" customHeight="1">
      <c r="V26" s="2197"/>
      <c r="W26" s="2197"/>
      <c r="X26" s="2197"/>
      <c r="Y26" s="2197"/>
      <c r="Z26" s="1582"/>
      <c r="AA26" s="1582"/>
      <c r="AB26" s="1582"/>
      <c r="AC26" s="1582"/>
      <c r="AD26" s="1582"/>
      <c r="AE26" s="1582"/>
      <c r="AF26" s="1582"/>
      <c r="AG26" s="1582"/>
      <c r="AH26" s="1582"/>
      <c r="AI26" s="1582"/>
      <c r="AJ26" s="1582"/>
      <c r="AK26" s="1582"/>
      <c r="AL26" s="1582"/>
      <c r="AM26" s="1582"/>
      <c r="AN26" s="1582"/>
      <c r="AO26" s="1582"/>
      <c r="AP26" s="1582"/>
      <c r="AQ26" s="1582"/>
    </row>
    <row r="28" spans="2:48" ht="15" customHeight="1">
      <c r="B28" s="2171" t="s">
        <v>2373</v>
      </c>
      <c r="C28" s="2171"/>
      <c r="D28" s="2171"/>
      <c r="E28" s="2171"/>
      <c r="F28" s="2171"/>
      <c r="G28" s="2171"/>
      <c r="H28" s="2171"/>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71"/>
      <c r="AO28" s="2171"/>
      <c r="AP28" s="2171"/>
      <c r="AQ28" s="2171"/>
    </row>
    <row r="29" spans="2:48" ht="15" customHeight="1">
      <c r="B29" s="2171"/>
      <c r="C29" s="2171"/>
      <c r="D29" s="2171"/>
      <c r="E29" s="2171"/>
      <c r="F29" s="2171"/>
      <c r="G29" s="2171"/>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row>
    <row r="30" spans="2:48" ht="15" customHeight="1">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row>
    <row r="31" spans="2:48" ht="15" customHeight="1">
      <c r="B31" s="2198" t="str">
        <f>第20号様式!C27</f>
        <v/>
      </c>
      <c r="C31" s="2198"/>
      <c r="D31" s="2198"/>
      <c r="E31" s="2198"/>
      <c r="F31" s="2198"/>
      <c r="G31" s="2198"/>
      <c r="H31" s="2198"/>
      <c r="I31" s="2199" t="s">
        <v>2651</v>
      </c>
      <c r="J31" s="2199"/>
      <c r="K31" s="2200">
        <f>第20号様式!K27</f>
        <v>0</v>
      </c>
      <c r="L31" s="2200"/>
      <c r="M31" s="2201" t="s">
        <v>2252</v>
      </c>
      <c r="N31" s="2201"/>
      <c r="O31" s="2201"/>
      <c r="P31" s="2201"/>
      <c r="Q31" s="2201"/>
      <c r="R31" s="2201"/>
      <c r="S31" s="2200">
        <f>第20号様式!S27</f>
        <v>0</v>
      </c>
      <c r="T31" s="2200"/>
      <c r="U31" s="2202" t="s">
        <v>2661</v>
      </c>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180"/>
      <c r="AT31" s="183" t="s">
        <v>2362</v>
      </c>
    </row>
    <row r="32" spans="2:48" ht="15" customHeight="1">
      <c r="B32" s="2055" t="s">
        <v>2660</v>
      </c>
      <c r="C32" s="2055"/>
      <c r="D32" s="2055"/>
      <c r="E32" s="2055"/>
      <c r="F32" s="2055"/>
      <c r="G32" s="2055"/>
      <c r="H32" s="2055"/>
      <c r="I32" s="2055"/>
      <c r="J32" s="2055"/>
      <c r="K32" s="2055"/>
      <c r="L32" s="2055"/>
      <c r="M32" s="2055"/>
      <c r="N32" s="2055"/>
      <c r="O32" s="2055"/>
      <c r="P32" s="2055"/>
      <c r="Q32" s="2055"/>
      <c r="R32" s="2055"/>
      <c r="S32" s="2055"/>
      <c r="T32" s="2055"/>
      <c r="U32" s="2055"/>
      <c r="V32" s="2055"/>
      <c r="W32" s="2055"/>
      <c r="X32" s="2055"/>
      <c r="Y32" s="2055"/>
      <c r="Z32" s="2055"/>
      <c r="AA32" s="2055"/>
      <c r="AB32" s="2055"/>
      <c r="AC32" s="2055"/>
      <c r="AD32" s="2055"/>
      <c r="AE32" s="2055"/>
      <c r="AF32" s="2055"/>
      <c r="AG32" s="2055"/>
      <c r="AH32" s="2055"/>
      <c r="AI32" s="2055"/>
      <c r="AJ32" s="2055"/>
      <c r="AK32" s="2055"/>
      <c r="AL32" s="2055"/>
      <c r="AM32" s="2055"/>
      <c r="AN32" s="2055"/>
      <c r="AO32" s="2055"/>
      <c r="AP32" s="2055"/>
      <c r="AQ32" s="2055"/>
    </row>
    <row r="33" spans="2:46" ht="15" customHeight="1">
      <c r="B33" s="2055"/>
      <c r="C33" s="2055"/>
      <c r="D33" s="2055"/>
      <c r="E33" s="2055"/>
      <c r="F33" s="2055"/>
      <c r="G33" s="2055"/>
      <c r="H33" s="2055"/>
      <c r="I33" s="2055"/>
      <c r="J33" s="2055"/>
      <c r="K33" s="2055"/>
      <c r="L33" s="2055"/>
      <c r="M33" s="2055"/>
      <c r="N33" s="2055"/>
      <c r="O33" s="2055"/>
      <c r="P33" s="2055"/>
      <c r="Q33" s="2055"/>
      <c r="R33" s="2055"/>
      <c r="S33" s="2055"/>
      <c r="T33" s="2055"/>
      <c r="U33" s="2055"/>
      <c r="V33" s="2055"/>
      <c r="W33" s="2055"/>
      <c r="X33" s="2055"/>
      <c r="Y33" s="2055"/>
      <c r="Z33" s="2055"/>
      <c r="AA33" s="2055"/>
      <c r="AB33" s="2055"/>
      <c r="AC33" s="2055"/>
      <c r="AD33" s="2055"/>
      <c r="AE33" s="2055"/>
      <c r="AF33" s="2055"/>
      <c r="AG33" s="2055"/>
      <c r="AH33" s="2055"/>
      <c r="AI33" s="2055"/>
      <c r="AJ33" s="2055"/>
      <c r="AK33" s="2055"/>
      <c r="AL33" s="2055"/>
      <c r="AM33" s="2055"/>
      <c r="AN33" s="2055"/>
      <c r="AO33" s="2055"/>
      <c r="AP33" s="2055"/>
      <c r="AQ33" s="2055"/>
    </row>
    <row r="34" spans="2:46" ht="15" customHeight="1">
      <c r="D34" s="2175" t="s">
        <v>2255</v>
      </c>
      <c r="E34" s="2175"/>
      <c r="F34" s="2175"/>
      <c r="G34" s="2175"/>
      <c r="H34" s="2175"/>
      <c r="I34" s="2175"/>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row>
    <row r="35" spans="2:46" ht="15" customHeight="1">
      <c r="B35" s="2110" t="s">
        <v>2256</v>
      </c>
      <c r="C35" s="2167"/>
      <c r="D35" s="2167"/>
      <c r="E35" s="2167"/>
      <c r="F35" s="2167"/>
      <c r="G35" s="2167"/>
      <c r="H35" s="2167"/>
      <c r="I35" s="2167"/>
      <c r="J35" s="2167"/>
      <c r="K35" s="2167"/>
      <c r="L35" s="2167"/>
      <c r="M35" s="2167"/>
      <c r="N35" s="2185"/>
      <c r="O35" s="2235" t="str">
        <f>第20号様式!O32</f>
        <v>住所</v>
      </c>
      <c r="P35" s="2231"/>
      <c r="Q35" s="2231"/>
      <c r="R35" s="2231"/>
      <c r="S35" s="2231"/>
      <c r="T35" s="2231"/>
      <c r="U35" s="2231"/>
      <c r="V35" s="2231"/>
      <c r="W35" s="2231"/>
      <c r="X35" s="2231"/>
      <c r="Y35" s="2231"/>
      <c r="Z35" s="2231"/>
      <c r="AA35" s="2231"/>
      <c r="AB35" s="2231"/>
      <c r="AC35" s="2231"/>
      <c r="AD35" s="2231">
        <f>第20号様式!AE32</f>
        <v>0</v>
      </c>
      <c r="AE35" s="2231"/>
      <c r="AF35" s="2231"/>
      <c r="AG35" s="2231"/>
      <c r="AH35" s="2231"/>
      <c r="AI35" s="2231"/>
      <c r="AJ35" s="2231"/>
      <c r="AK35" s="2231">
        <f>第20号様式!AL32</f>
        <v>0</v>
      </c>
      <c r="AL35" s="2231"/>
      <c r="AM35" s="2231"/>
      <c r="AN35" s="2231"/>
      <c r="AO35" s="2231"/>
      <c r="AP35" s="2231"/>
      <c r="AQ35" s="2232"/>
      <c r="AS35" s="180"/>
    </row>
    <row r="36" spans="2:46" ht="15" customHeight="1">
      <c r="B36" s="2179"/>
      <c r="C36" s="2168"/>
      <c r="D36" s="2168"/>
      <c r="E36" s="2168"/>
      <c r="F36" s="2168"/>
      <c r="G36" s="2168"/>
      <c r="H36" s="2168"/>
      <c r="I36" s="2168"/>
      <c r="J36" s="2168"/>
      <c r="K36" s="2168"/>
      <c r="L36" s="2168"/>
      <c r="M36" s="2168"/>
      <c r="N36" s="2180"/>
      <c r="O36" s="2236"/>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4"/>
      <c r="AS36" s="180"/>
    </row>
    <row r="37" spans="2:46" ht="15" customHeight="1">
      <c r="B37" s="2186" t="s">
        <v>2257</v>
      </c>
      <c r="C37" s="2187"/>
      <c r="D37" s="2187"/>
      <c r="E37" s="2187"/>
      <c r="F37" s="2187"/>
      <c r="G37" s="2187"/>
      <c r="H37" s="2187"/>
      <c r="I37" s="2187"/>
      <c r="J37" s="2187"/>
      <c r="K37" s="2187"/>
      <c r="L37" s="2187"/>
      <c r="M37" s="2187"/>
      <c r="N37" s="2188"/>
      <c r="O37" s="2238" t="s">
        <v>2258</v>
      </c>
      <c r="P37" s="2239"/>
      <c r="Q37" s="2239"/>
      <c r="R37" s="2239"/>
      <c r="S37" s="2239"/>
      <c r="T37" s="2237">
        <f>第20号様式!O34</f>
        <v>0</v>
      </c>
      <c r="U37" s="2237"/>
      <c r="V37" s="2237"/>
      <c r="W37" s="2237"/>
      <c r="X37" s="2237"/>
      <c r="Y37" s="2237"/>
      <c r="Z37" s="2237"/>
      <c r="AA37" s="2237"/>
      <c r="AB37" s="2240" t="s">
        <v>2259</v>
      </c>
      <c r="AC37" s="2240"/>
      <c r="AD37" s="2240"/>
      <c r="AE37" s="2240"/>
      <c r="AF37" s="2240"/>
      <c r="AG37" s="2240"/>
      <c r="AH37" s="2240"/>
      <c r="AI37" s="2240"/>
      <c r="AJ37" s="2240"/>
      <c r="AK37" s="2240"/>
      <c r="AL37" s="2240"/>
      <c r="AM37" s="2240"/>
      <c r="AN37" s="2240"/>
      <c r="AO37" s="2240"/>
      <c r="AP37" s="2240"/>
      <c r="AQ37" s="2241"/>
      <c r="AS37" s="180"/>
    </row>
    <row r="38" spans="2:46" ht="15" customHeight="1">
      <c r="B38" s="2205" t="s">
        <v>2304</v>
      </c>
      <c r="C38" s="2205"/>
      <c r="D38" s="2107" t="s">
        <v>2374</v>
      </c>
      <c r="E38" s="2107"/>
      <c r="F38" s="2107"/>
      <c r="G38" s="2107"/>
      <c r="H38" s="2107"/>
      <c r="I38" s="2107"/>
      <c r="J38" s="2107"/>
      <c r="K38" s="2107"/>
      <c r="L38" s="2107"/>
      <c r="M38" s="2107"/>
      <c r="N38" s="2107"/>
      <c r="O38" s="2225"/>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7"/>
    </row>
    <row r="39" spans="2:46" ht="15" customHeight="1">
      <c r="B39" s="2205"/>
      <c r="C39" s="2205"/>
      <c r="D39" s="2109"/>
      <c r="E39" s="2109"/>
      <c r="F39" s="2109"/>
      <c r="G39" s="2109"/>
      <c r="H39" s="2109"/>
      <c r="I39" s="2109"/>
      <c r="J39" s="2109"/>
      <c r="K39" s="2109"/>
      <c r="L39" s="2109"/>
      <c r="M39" s="2109"/>
      <c r="N39" s="2109"/>
      <c r="O39" s="2228"/>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30"/>
    </row>
    <row r="40" spans="2:46" ht="15" customHeight="1">
      <c r="B40" s="2205"/>
      <c r="C40" s="2205"/>
      <c r="D40" s="2207" t="s">
        <v>2375</v>
      </c>
      <c r="E40" s="2208"/>
      <c r="F40" s="2208"/>
      <c r="G40" s="2208"/>
      <c r="H40" s="2208"/>
      <c r="I40" s="2208"/>
      <c r="J40" s="2208"/>
      <c r="K40" s="2208"/>
      <c r="L40" s="2208"/>
      <c r="M40" s="2208"/>
      <c r="N40" s="2209"/>
      <c r="O40" s="2222"/>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4"/>
      <c r="AT40" s="181"/>
    </row>
    <row r="41" spans="2:46" ht="15" customHeight="1">
      <c r="B41" s="2205"/>
      <c r="C41" s="2205"/>
      <c r="D41" s="2210" t="s">
        <v>2376</v>
      </c>
      <c r="E41" s="2211"/>
      <c r="F41" s="2211"/>
      <c r="G41" s="2211"/>
      <c r="H41" s="2211"/>
      <c r="I41" s="2211"/>
      <c r="J41" s="2211"/>
      <c r="K41" s="2211"/>
      <c r="L41" s="2211"/>
      <c r="M41" s="2211"/>
      <c r="N41" s="2212"/>
      <c r="O41" s="2216"/>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8"/>
      <c r="AT41" s="181"/>
    </row>
    <row r="42" spans="2:46" ht="15" customHeight="1">
      <c r="B42" s="2205"/>
      <c r="C42" s="2205"/>
      <c r="D42" s="2213"/>
      <c r="E42" s="2214"/>
      <c r="F42" s="2214"/>
      <c r="G42" s="2214"/>
      <c r="H42" s="2214"/>
      <c r="I42" s="2214"/>
      <c r="J42" s="2214"/>
      <c r="K42" s="2214"/>
      <c r="L42" s="2214"/>
      <c r="M42" s="2214"/>
      <c r="N42" s="2215"/>
      <c r="O42" s="2219"/>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1"/>
      <c r="AT42" s="181"/>
    </row>
    <row r="43" spans="2:46" ht="15" customHeight="1">
      <c r="B43" s="2205"/>
      <c r="C43" s="2205"/>
      <c r="D43" s="2186" t="s">
        <v>2377</v>
      </c>
      <c r="E43" s="2187"/>
      <c r="F43" s="2187"/>
      <c r="G43" s="2187"/>
      <c r="H43" s="2187"/>
      <c r="I43" s="2187"/>
      <c r="J43" s="2187"/>
      <c r="K43" s="2187"/>
      <c r="L43" s="2187"/>
      <c r="M43" s="2187"/>
      <c r="N43" s="2188"/>
      <c r="O43" s="2225"/>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7"/>
      <c r="AT43" s="181"/>
    </row>
    <row r="44" spans="2:46" ht="15" customHeight="1">
      <c r="B44" s="2205" t="s">
        <v>2303</v>
      </c>
      <c r="C44" s="2205"/>
      <c r="D44" s="2107" t="s">
        <v>2374</v>
      </c>
      <c r="E44" s="2107"/>
      <c r="F44" s="2107"/>
      <c r="G44" s="2107"/>
      <c r="H44" s="2107"/>
      <c r="I44" s="2107"/>
      <c r="J44" s="2107"/>
      <c r="K44" s="2107"/>
      <c r="L44" s="2107"/>
      <c r="M44" s="2107"/>
      <c r="N44" s="2107"/>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T44" s="181"/>
    </row>
    <row r="45" spans="2:46" ht="15" customHeight="1">
      <c r="B45" s="2205"/>
      <c r="C45" s="2205"/>
      <c r="D45" s="2107"/>
      <c r="E45" s="2107"/>
      <c r="F45" s="2107"/>
      <c r="G45" s="2107"/>
      <c r="H45" s="2107"/>
      <c r="I45" s="2107"/>
      <c r="J45" s="2107"/>
      <c r="K45" s="2107"/>
      <c r="L45" s="2107"/>
      <c r="M45" s="2107"/>
      <c r="N45" s="2107"/>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T45" s="181"/>
    </row>
    <row r="46" spans="2:46" ht="15" customHeight="1">
      <c r="B46" s="2205"/>
      <c r="C46" s="2205"/>
      <c r="D46" s="2252" t="s">
        <v>2375</v>
      </c>
      <c r="E46" s="2253"/>
      <c r="F46" s="2253"/>
      <c r="G46" s="2253"/>
      <c r="H46" s="2253"/>
      <c r="I46" s="2253"/>
      <c r="J46" s="2253"/>
      <c r="K46" s="2253"/>
      <c r="L46" s="2253"/>
      <c r="M46" s="2253"/>
      <c r="N46" s="2254"/>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T46" s="181"/>
    </row>
    <row r="47" spans="2:46" ht="15" customHeight="1">
      <c r="B47" s="2205"/>
      <c r="C47" s="2205"/>
      <c r="D47" s="2210" t="s">
        <v>2376</v>
      </c>
      <c r="E47" s="2211"/>
      <c r="F47" s="2211"/>
      <c r="G47" s="2211"/>
      <c r="H47" s="2211"/>
      <c r="I47" s="2211"/>
      <c r="J47" s="2211"/>
      <c r="K47" s="2211"/>
      <c r="L47" s="2211"/>
      <c r="M47" s="2211"/>
      <c r="N47" s="2212"/>
      <c r="O47" s="2243"/>
      <c r="P47" s="2243"/>
      <c r="Q47" s="2243"/>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3"/>
      <c r="AP47" s="2243"/>
      <c r="AQ47" s="2243"/>
      <c r="AT47" s="181"/>
    </row>
    <row r="48" spans="2:46" ht="15" customHeight="1">
      <c r="B48" s="2205"/>
      <c r="C48" s="2205"/>
      <c r="D48" s="2255"/>
      <c r="E48" s="2256"/>
      <c r="F48" s="2256"/>
      <c r="G48" s="2256"/>
      <c r="H48" s="2256"/>
      <c r="I48" s="2256"/>
      <c r="J48" s="2256"/>
      <c r="K48" s="2256"/>
      <c r="L48" s="2256"/>
      <c r="M48" s="2256"/>
      <c r="N48" s="2257"/>
      <c r="O48" s="2244"/>
      <c r="P48" s="2244"/>
      <c r="Q48" s="2244"/>
      <c r="R48" s="2244"/>
      <c r="S48" s="2244"/>
      <c r="T48" s="2244"/>
      <c r="U48" s="2244"/>
      <c r="V48" s="2244"/>
      <c r="W48" s="2244"/>
      <c r="X48" s="2244"/>
      <c r="Y48" s="2244"/>
      <c r="Z48" s="2244"/>
      <c r="AA48" s="2244"/>
      <c r="AB48" s="2244"/>
      <c r="AC48" s="2244"/>
      <c r="AD48" s="2244"/>
      <c r="AE48" s="2244"/>
      <c r="AF48" s="2244"/>
      <c r="AG48" s="2244"/>
      <c r="AH48" s="2244"/>
      <c r="AI48" s="2244"/>
      <c r="AJ48" s="2244"/>
      <c r="AK48" s="2244"/>
      <c r="AL48" s="2244"/>
      <c r="AM48" s="2244"/>
      <c r="AN48" s="2244"/>
      <c r="AO48" s="2244"/>
      <c r="AP48" s="2244"/>
      <c r="AQ48" s="2244"/>
      <c r="AT48" s="181"/>
    </row>
    <row r="49" spans="2:70" ht="15" customHeight="1">
      <c r="B49" s="2206"/>
      <c r="C49" s="2206"/>
      <c r="D49" s="2107" t="s">
        <v>2377</v>
      </c>
      <c r="E49" s="2107"/>
      <c r="F49" s="2107"/>
      <c r="G49" s="2107"/>
      <c r="H49" s="2107"/>
      <c r="I49" s="2107"/>
      <c r="J49" s="2107"/>
      <c r="K49" s="2107"/>
      <c r="L49" s="2107"/>
      <c r="M49" s="2107"/>
      <c r="N49" s="2107"/>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T49" s="181"/>
    </row>
    <row r="50" spans="2:70" ht="15" customHeight="1">
      <c r="B50" s="2246" t="s">
        <v>2378</v>
      </c>
      <c r="C50" s="2247"/>
      <c r="D50" s="2247"/>
      <c r="E50" s="2247"/>
      <c r="F50" s="2247"/>
      <c r="G50" s="2247"/>
      <c r="H50" s="2247"/>
      <c r="I50" s="2247"/>
      <c r="J50" s="2247"/>
      <c r="K50" s="2247"/>
      <c r="L50" s="2247"/>
      <c r="M50" s="2247"/>
      <c r="N50" s="2248"/>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T50" s="181"/>
    </row>
    <row r="51" spans="2:70" ht="15" customHeight="1">
      <c r="B51" s="2249"/>
      <c r="C51" s="2250"/>
      <c r="D51" s="2250"/>
      <c r="E51" s="2250"/>
      <c r="F51" s="2250"/>
      <c r="G51" s="2250"/>
      <c r="H51" s="2250"/>
      <c r="I51" s="2250"/>
      <c r="J51" s="2250"/>
      <c r="K51" s="2250"/>
      <c r="L51" s="2250"/>
      <c r="M51" s="2250"/>
      <c r="N51" s="2251"/>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T51" s="181"/>
    </row>
    <row r="52" spans="2:70" ht="15" customHeight="1">
      <c r="B52" s="2246" t="s">
        <v>2379</v>
      </c>
      <c r="C52" s="2247"/>
      <c r="D52" s="2247"/>
      <c r="E52" s="2247"/>
      <c r="F52" s="2247"/>
      <c r="G52" s="2247"/>
      <c r="H52" s="2247"/>
      <c r="I52" s="2247"/>
      <c r="J52" s="2247"/>
      <c r="K52" s="2247"/>
      <c r="L52" s="2247"/>
      <c r="M52" s="2247"/>
      <c r="N52" s="2248"/>
      <c r="O52" s="2246"/>
      <c r="P52" s="2247"/>
      <c r="Q52" s="2263"/>
      <c r="R52" s="2263"/>
      <c r="S52" s="2263"/>
      <c r="T52" s="2263"/>
      <c r="U52" s="2263"/>
      <c r="V52" s="2263"/>
      <c r="W52" s="2263"/>
      <c r="X52" s="2265" t="s">
        <v>2242</v>
      </c>
      <c r="Y52" s="2265"/>
      <c r="Z52" s="2267"/>
      <c r="AA52" s="2267"/>
      <c r="AB52" s="2265" t="s">
        <v>2380</v>
      </c>
      <c r="AC52" s="2265"/>
      <c r="AD52" s="2267"/>
      <c r="AE52" s="2267"/>
      <c r="AF52" s="2265" t="s">
        <v>2244</v>
      </c>
      <c r="AG52" s="2265"/>
      <c r="AH52" s="2269"/>
      <c r="AI52" s="2269"/>
      <c r="AJ52" s="2269"/>
      <c r="AK52" s="2269"/>
      <c r="AL52" s="2269"/>
      <c r="AM52" s="2269"/>
      <c r="AN52" s="2269"/>
      <c r="AO52" s="2269"/>
      <c r="AP52" s="2269"/>
      <c r="AQ52" s="2270"/>
      <c r="AT52" s="181"/>
    </row>
    <row r="53" spans="2:70" ht="15" customHeight="1">
      <c r="B53" s="2249"/>
      <c r="C53" s="2250"/>
      <c r="D53" s="2250"/>
      <c r="E53" s="2250"/>
      <c r="F53" s="2250"/>
      <c r="G53" s="2250"/>
      <c r="H53" s="2250"/>
      <c r="I53" s="2250"/>
      <c r="J53" s="2250"/>
      <c r="K53" s="2250"/>
      <c r="L53" s="2250"/>
      <c r="M53" s="2250"/>
      <c r="N53" s="2251"/>
      <c r="O53" s="2249"/>
      <c r="P53" s="2250"/>
      <c r="Q53" s="2264"/>
      <c r="R53" s="2264"/>
      <c r="S53" s="2264"/>
      <c r="T53" s="2264"/>
      <c r="U53" s="2264"/>
      <c r="V53" s="2264"/>
      <c r="W53" s="2264"/>
      <c r="X53" s="2266"/>
      <c r="Y53" s="2266"/>
      <c r="Z53" s="2268"/>
      <c r="AA53" s="2268"/>
      <c r="AB53" s="2266"/>
      <c r="AC53" s="2266"/>
      <c r="AD53" s="2268"/>
      <c r="AE53" s="2268"/>
      <c r="AF53" s="2266"/>
      <c r="AG53" s="2266"/>
      <c r="AH53" s="2271"/>
      <c r="AI53" s="2271"/>
      <c r="AJ53" s="2271"/>
      <c r="AK53" s="2271"/>
      <c r="AL53" s="2271"/>
      <c r="AM53" s="2271"/>
      <c r="AN53" s="2271"/>
      <c r="AO53" s="2271"/>
      <c r="AP53" s="2271"/>
      <c r="AQ53" s="2272"/>
      <c r="AT53" s="181"/>
    </row>
    <row r="54" spans="2:70" ht="15" customHeight="1">
      <c r="F54" s="181"/>
      <c r="G54" s="181"/>
      <c r="H54" s="181"/>
      <c r="I54" s="181"/>
      <c r="J54" s="181"/>
      <c r="K54" s="181"/>
      <c r="L54" s="181"/>
      <c r="M54" s="181"/>
      <c r="N54" s="181"/>
      <c r="O54" s="181"/>
      <c r="P54" s="181"/>
      <c r="Q54" s="181"/>
      <c r="R54" s="181"/>
      <c r="S54" s="181"/>
      <c r="T54" s="193"/>
      <c r="U54" s="193"/>
      <c r="V54" s="193"/>
      <c r="W54" s="193"/>
      <c r="X54" s="193"/>
      <c r="Y54" s="192"/>
      <c r="Z54" s="192"/>
      <c r="AA54" s="192"/>
      <c r="AB54" s="192"/>
      <c r="AC54" s="192"/>
      <c r="AG54" s="192"/>
      <c r="AH54" s="192"/>
      <c r="AI54" s="192"/>
      <c r="AJ54" s="192"/>
      <c r="AK54" s="192"/>
      <c r="AL54" s="192"/>
      <c r="AM54" s="192"/>
      <c r="AN54" s="192"/>
      <c r="AO54" s="192"/>
      <c r="AP54" s="192"/>
      <c r="AQ54" s="192"/>
      <c r="AT54" s="181"/>
    </row>
    <row r="55" spans="2:70" ht="15" customHeight="1">
      <c r="B55" s="2273" t="s">
        <v>2381</v>
      </c>
      <c r="C55" s="2273"/>
      <c r="D55" s="2273"/>
      <c r="E55" s="2273"/>
      <c r="F55" s="2273"/>
      <c r="G55" s="2273"/>
      <c r="H55" s="2273"/>
      <c r="I55" s="2273"/>
      <c r="J55" s="2273"/>
      <c r="K55" s="2273"/>
      <c r="L55" s="2273"/>
      <c r="M55" s="2273"/>
      <c r="N55" s="2273"/>
      <c r="O55" s="2273"/>
      <c r="P55" s="2273"/>
      <c r="Q55" s="2273"/>
      <c r="R55" s="2273"/>
      <c r="S55" s="483"/>
      <c r="T55" s="483"/>
      <c r="U55" s="483"/>
      <c r="V55" s="483"/>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94"/>
      <c r="AZ55" s="194"/>
      <c r="BA55" s="194"/>
      <c r="BB55" s="194"/>
      <c r="BC55" s="194"/>
      <c r="BD55" s="194"/>
      <c r="BE55" s="194"/>
      <c r="BF55" s="194"/>
      <c r="BG55" s="194"/>
      <c r="BH55" s="194"/>
      <c r="BI55" s="194"/>
      <c r="BJ55" s="194"/>
      <c r="BK55" s="194"/>
      <c r="BL55" s="194"/>
      <c r="BM55" s="194"/>
      <c r="BN55" s="194"/>
      <c r="BO55" s="194"/>
      <c r="BP55" s="194"/>
      <c r="BQ55" s="194"/>
      <c r="BR55" s="194"/>
    </row>
    <row r="56" spans="2:70" ht="15" customHeight="1">
      <c r="B56" s="2258" t="s">
        <v>2382</v>
      </c>
      <c r="C56" s="2258"/>
      <c r="D56" s="2258"/>
      <c r="E56" s="2258"/>
      <c r="F56" s="2258"/>
      <c r="G56" s="2258"/>
      <c r="H56" s="2258"/>
      <c r="I56" s="2258"/>
      <c r="J56" s="2258"/>
      <c r="K56" s="2258"/>
      <c r="L56" s="2258"/>
      <c r="M56" s="2258"/>
      <c r="N56" s="2258"/>
      <c r="O56" s="2259" t="s">
        <v>2383</v>
      </c>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195"/>
      <c r="AS56" s="195"/>
      <c r="AT56" s="183" t="s">
        <v>2384</v>
      </c>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row>
    <row r="57" spans="2:70" ht="15" customHeight="1">
      <c r="B57" s="2258"/>
      <c r="C57" s="2258"/>
      <c r="D57" s="2258"/>
      <c r="E57" s="2258"/>
      <c r="F57" s="2258"/>
      <c r="G57" s="2258"/>
      <c r="H57" s="2258"/>
      <c r="I57" s="2258"/>
      <c r="J57" s="2258"/>
      <c r="K57" s="2258"/>
      <c r="L57" s="2258"/>
      <c r="M57" s="2258"/>
      <c r="N57" s="2258"/>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195"/>
      <c r="AS57" s="195"/>
      <c r="AT57" s="183"/>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row>
    <row r="58" spans="2:70" ht="15" customHeight="1">
      <c r="B58" s="2260" t="s">
        <v>2662</v>
      </c>
      <c r="C58" s="2261"/>
      <c r="D58" s="2261"/>
      <c r="E58" s="2261"/>
      <c r="F58" s="2261"/>
      <c r="G58" s="2261"/>
      <c r="H58" s="2261"/>
      <c r="I58" s="2261"/>
      <c r="J58" s="2261"/>
      <c r="K58" s="2261"/>
      <c r="L58" s="226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row>
    <row r="59" spans="2:70" ht="15" customHeight="1">
      <c r="B59" s="2262"/>
      <c r="C59" s="2262"/>
      <c r="D59" s="2262"/>
      <c r="E59" s="2262"/>
      <c r="F59" s="2262"/>
      <c r="G59" s="2262"/>
      <c r="H59" s="2262"/>
      <c r="I59" s="2262"/>
      <c r="J59" s="2262"/>
      <c r="K59" s="2262"/>
      <c r="L59" s="2262"/>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row>
    <row r="60" spans="2:70" ht="15" customHeight="1">
      <c r="B60" s="197"/>
    </row>
  </sheetData>
  <sheetProtection formatCells="0" selectLockedCells="1"/>
  <mergeCells count="74">
    <mergeCell ref="B56:N57"/>
    <mergeCell ref="O56:AQ57"/>
    <mergeCell ref="B58:AQ59"/>
    <mergeCell ref="B52:N53"/>
    <mergeCell ref="O50:AQ51"/>
    <mergeCell ref="Q52:W53"/>
    <mergeCell ref="X52:Y53"/>
    <mergeCell ref="Z52:AA53"/>
    <mergeCell ref="AB52:AC53"/>
    <mergeCell ref="AD52:AE53"/>
    <mergeCell ref="AF52:AG53"/>
    <mergeCell ref="AH52:AQ53"/>
    <mergeCell ref="O52:P53"/>
    <mergeCell ref="B55:R55"/>
    <mergeCell ref="O46:AQ46"/>
    <mergeCell ref="O44:AQ45"/>
    <mergeCell ref="B50:N51"/>
    <mergeCell ref="D46:N46"/>
    <mergeCell ref="D47:N48"/>
    <mergeCell ref="D34:AP34"/>
    <mergeCell ref="B32:AQ33"/>
    <mergeCell ref="D49:N49"/>
    <mergeCell ref="O41:AQ42"/>
    <mergeCell ref="O40:AQ40"/>
    <mergeCell ref="O38:AQ39"/>
    <mergeCell ref="O43:AQ43"/>
    <mergeCell ref="D44:N45"/>
    <mergeCell ref="AK35:AQ36"/>
    <mergeCell ref="AD35:AJ36"/>
    <mergeCell ref="O35:AC36"/>
    <mergeCell ref="T37:AA37"/>
    <mergeCell ref="O37:S37"/>
    <mergeCell ref="AB37:AQ37"/>
    <mergeCell ref="O49:AQ49"/>
    <mergeCell ref="O47:AQ48"/>
    <mergeCell ref="B35:N36"/>
    <mergeCell ref="B37:N37"/>
    <mergeCell ref="B38:C43"/>
    <mergeCell ref="B44:C49"/>
    <mergeCell ref="D38:N39"/>
    <mergeCell ref="D43:N43"/>
    <mergeCell ref="D40:N40"/>
    <mergeCell ref="D41:N42"/>
    <mergeCell ref="AO3:AP3"/>
    <mergeCell ref="AL3:AM3"/>
    <mergeCell ref="AG3:AJ3"/>
    <mergeCell ref="V16:Y17"/>
    <mergeCell ref="V14:Y15"/>
    <mergeCell ref="V11:Y12"/>
    <mergeCell ref="V9:Y10"/>
    <mergeCell ref="V7:Y8"/>
    <mergeCell ref="Z7:AQ8"/>
    <mergeCell ref="Z16:AQ17"/>
    <mergeCell ref="Z14:AQ15"/>
    <mergeCell ref="AH11:AQ12"/>
    <mergeCell ref="Z11:AG12"/>
    <mergeCell ref="Z9:AQ10"/>
    <mergeCell ref="V23:Y24"/>
    <mergeCell ref="V21:Y22"/>
    <mergeCell ref="V18:Y19"/>
    <mergeCell ref="Z23:AQ24"/>
    <mergeCell ref="Z21:AQ22"/>
    <mergeCell ref="AH18:AQ19"/>
    <mergeCell ref="Z18:AG19"/>
    <mergeCell ref="V25:Y26"/>
    <mergeCell ref="AH25:AQ26"/>
    <mergeCell ref="Z25:AG26"/>
    <mergeCell ref="B31:H31"/>
    <mergeCell ref="I31:J31"/>
    <mergeCell ref="K31:L31"/>
    <mergeCell ref="M31:R31"/>
    <mergeCell ref="U31:AQ31"/>
    <mergeCell ref="B28:AQ29"/>
    <mergeCell ref="S31:T31"/>
  </mergeCells>
  <phoneticPr fontId="57"/>
  <printOptions horizontalCentered="1"/>
  <pageMargins left="0.70866141732283472" right="0.70866141732283472"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76200</xdr:colOff>
                    <xdr:row>55</xdr:row>
                    <xdr:rowOff>69850</xdr:rowOff>
                  </from>
                  <to>
                    <xdr:col>4</xdr:col>
                    <xdr:colOff>127000</xdr:colOff>
                    <xdr:row>56</xdr:row>
                    <xdr:rowOff>101600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theme="6"/>
  </sheetPr>
  <dimension ref="B1:AY57"/>
  <sheetViews>
    <sheetView showGridLines="0" showZeros="0" view="pageBreakPreview" zoomScale="115" zoomScaleNormal="100" zoomScaleSheetLayoutView="115" workbookViewId="0">
      <selection activeCell="B23" sqref="B23:AQ24"/>
    </sheetView>
  </sheetViews>
  <sheetFormatPr defaultColWidth="9" defaultRowHeight="12.5" outlineLevelRow="1"/>
  <cols>
    <col min="1" max="3" width="2.6328125" style="484" customWidth="1"/>
    <col min="4" max="4" width="1.6328125" style="484" customWidth="1"/>
    <col min="5" max="5" width="2.08984375" style="484" customWidth="1"/>
    <col min="6" max="6" width="1.36328125" style="484" customWidth="1"/>
    <col min="7" max="18" width="2.6328125" style="484" customWidth="1"/>
    <col min="19" max="20" width="2.36328125" style="484" customWidth="1"/>
    <col min="21" max="21" width="1.6328125" style="484" customWidth="1"/>
    <col min="22" max="22" width="1.36328125" style="484" customWidth="1"/>
    <col min="23" max="24" width="2.6328125" style="484" customWidth="1"/>
    <col min="25" max="25" width="1.36328125" style="484" customWidth="1"/>
    <col min="26" max="27" width="2.6328125" style="484" customWidth="1"/>
    <col min="28" max="29" width="1.36328125" style="484" customWidth="1"/>
    <col min="30" max="31" width="2.6328125" style="484" customWidth="1"/>
    <col min="32" max="32" width="1.36328125" style="484" customWidth="1"/>
    <col min="33" max="34" width="2.6328125" style="484" customWidth="1"/>
    <col min="35" max="35" width="1.36328125" style="484" customWidth="1"/>
    <col min="36" max="43" width="2.6328125" style="484" customWidth="1"/>
    <col min="44" max="67" width="2.453125" style="484" customWidth="1"/>
    <col min="68" max="16384" width="9" style="484"/>
  </cols>
  <sheetData>
    <row r="1" spans="2:42">
      <c r="B1" s="484" t="s">
        <v>2663</v>
      </c>
    </row>
    <row r="2" spans="2:42" ht="13.5" customHeight="1">
      <c r="AA2" s="485"/>
      <c r="AB2" s="2274" t="s">
        <v>2252</v>
      </c>
      <c r="AC2" s="2274"/>
      <c r="AD2" s="2274"/>
      <c r="AE2" s="2274"/>
      <c r="AF2" s="2274"/>
      <c r="AG2" s="2274"/>
      <c r="AH2" s="2275"/>
      <c r="AI2" s="2275"/>
      <c r="AJ2" s="2275"/>
      <c r="AK2" s="484" t="s">
        <v>2543</v>
      </c>
      <c r="AO2" s="486"/>
      <c r="AP2" s="487" t="s">
        <v>2241</v>
      </c>
    </row>
    <row r="3" spans="2:42" ht="2.25" customHeight="1">
      <c r="AB3" s="488"/>
      <c r="AC3" s="488"/>
      <c r="AD3" s="488"/>
      <c r="AE3" s="488"/>
      <c r="AF3" s="488"/>
      <c r="AG3" s="488"/>
      <c r="AH3" s="488"/>
      <c r="AI3" s="488"/>
      <c r="AJ3" s="488"/>
    </row>
    <row r="4" spans="2:42">
      <c r="AA4" s="2276"/>
      <c r="AB4" s="2276"/>
      <c r="AC4" s="2275"/>
      <c r="AD4" s="2275"/>
      <c r="AE4" s="484" t="s">
        <v>2242</v>
      </c>
      <c r="AF4" s="2275"/>
      <c r="AG4" s="2275"/>
      <c r="AH4" s="484" t="s">
        <v>2243</v>
      </c>
      <c r="AI4" s="2275"/>
      <c r="AJ4" s="2275"/>
      <c r="AK4" s="484" t="s">
        <v>2244</v>
      </c>
    </row>
    <row r="5" spans="2:42" ht="18" customHeight="1"/>
    <row r="6" spans="2:42">
      <c r="B6" s="484" t="s">
        <v>2579</v>
      </c>
    </row>
    <row r="7" spans="2:42" ht="15.75" customHeight="1">
      <c r="B7" s="2277" t="s">
        <v>2545</v>
      </c>
      <c r="C7" s="2277"/>
      <c r="D7" s="2277"/>
      <c r="E7" s="2277"/>
      <c r="G7" s="485"/>
    </row>
    <row r="8" spans="2:42" ht="15.75" customHeight="1">
      <c r="B8" s="2278" t="s">
        <v>2546</v>
      </c>
      <c r="C8" s="2278"/>
      <c r="D8" s="2278"/>
      <c r="E8" s="2278"/>
      <c r="G8" s="489"/>
    </row>
    <row r="10" spans="2:42" outlineLevel="1">
      <c r="B10" s="484" t="s">
        <v>2547</v>
      </c>
    </row>
    <row r="11" spans="2:42" ht="15.75" customHeight="1" outlineLevel="1">
      <c r="B11" s="2277" t="s">
        <v>2545</v>
      </c>
      <c r="C11" s="2277"/>
      <c r="D11" s="2277"/>
      <c r="E11" s="2277"/>
      <c r="G11" s="485"/>
    </row>
    <row r="12" spans="2:42" ht="15.75" customHeight="1" outlineLevel="1">
      <c r="B12" s="2278" t="s">
        <v>2546</v>
      </c>
      <c r="C12" s="2278"/>
      <c r="D12" s="2278"/>
      <c r="E12" s="2278"/>
      <c r="G12" s="489"/>
    </row>
    <row r="13" spans="2:42" ht="18" customHeight="1"/>
    <row r="14" spans="2:42" ht="13.5" customHeight="1">
      <c r="Z14" s="2279" t="s">
        <v>2548</v>
      </c>
      <c r="AA14" s="2279"/>
      <c r="AB14" s="2279"/>
      <c r="AC14" s="2279"/>
      <c r="AD14" s="2279"/>
      <c r="AE14" s="2279"/>
      <c r="AF14" s="2279"/>
      <c r="AG14" s="2279"/>
      <c r="AH14" s="2279"/>
      <c r="AI14" s="2279"/>
      <c r="AJ14" s="2279"/>
      <c r="AK14" s="2279"/>
    </row>
    <row r="15" spans="2:42" ht="15" customHeight="1">
      <c r="AA15" s="2280" t="s">
        <v>2549</v>
      </c>
      <c r="AB15" s="2280"/>
      <c r="AC15" s="2280"/>
      <c r="AD15" s="2280"/>
      <c r="AE15" s="2281"/>
      <c r="AF15" s="2281"/>
      <c r="AG15" s="2281"/>
      <c r="AH15" s="2281"/>
      <c r="AI15" s="2281"/>
      <c r="AJ15" s="2281"/>
      <c r="AK15" s="2281"/>
      <c r="AO15" s="490" t="s">
        <v>2550</v>
      </c>
    </row>
    <row r="16" spans="2:42" ht="18" customHeight="1"/>
    <row r="17" spans="2:51" ht="18" customHeight="1"/>
    <row r="18" spans="2:51">
      <c r="B18" s="2282" t="s">
        <v>2664</v>
      </c>
      <c r="C18" s="2283"/>
      <c r="D18" s="2283"/>
      <c r="E18" s="2283"/>
      <c r="F18" s="2283"/>
      <c r="G18" s="2283"/>
      <c r="H18" s="2283"/>
      <c r="I18" s="2283"/>
      <c r="J18" s="2283"/>
      <c r="K18" s="2283"/>
      <c r="L18" s="2283"/>
      <c r="M18" s="2283"/>
      <c r="N18" s="2283"/>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c r="AK18" s="2283"/>
    </row>
    <row r="19" spans="2:51">
      <c r="B19" s="2283"/>
      <c r="C19" s="2283"/>
      <c r="D19" s="2283"/>
      <c r="E19" s="2283"/>
      <c r="F19" s="2283"/>
      <c r="G19" s="2283"/>
      <c r="H19" s="2283"/>
      <c r="I19" s="2283"/>
      <c r="J19" s="2283"/>
      <c r="K19" s="2283"/>
      <c r="L19" s="2283"/>
      <c r="M19" s="2283"/>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row>
    <row r="20" spans="2:51" ht="13.5" customHeight="1">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row>
    <row r="21" spans="2:51" ht="13.5" customHeight="1"/>
    <row r="22" spans="2:51" ht="12.75" customHeight="1">
      <c r="C22" s="2274"/>
      <c r="D22" s="2274"/>
      <c r="E22" s="2275"/>
      <c r="F22" s="2275"/>
      <c r="G22" s="484" t="s">
        <v>2242</v>
      </c>
      <c r="H22" s="491"/>
      <c r="I22" s="484" t="s">
        <v>2243</v>
      </c>
      <c r="J22" s="491"/>
      <c r="K22" s="484" t="s">
        <v>2244</v>
      </c>
      <c r="L22" s="2276" t="s">
        <v>2580</v>
      </c>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row>
    <row r="23" spans="2:51" ht="39" customHeight="1">
      <c r="B23" s="2284" t="s">
        <v>2665</v>
      </c>
      <c r="C23" s="2284"/>
      <c r="D23" s="2284"/>
      <c r="E23" s="2284"/>
      <c r="F23" s="2284"/>
      <c r="G23" s="2284"/>
      <c r="H23" s="2284"/>
      <c r="I23" s="2284"/>
      <c r="J23" s="2284"/>
      <c r="K23" s="2284"/>
      <c r="L23" s="2284"/>
      <c r="M23" s="2284"/>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c r="AL23" s="492"/>
      <c r="AM23" s="492"/>
    </row>
    <row r="24" spans="2:51" ht="18" customHeight="1"/>
    <row r="25" spans="2:51">
      <c r="B25" s="2274" t="s">
        <v>2255</v>
      </c>
      <c r="C25" s="2274"/>
      <c r="D25" s="2274"/>
      <c r="E25" s="2274"/>
      <c r="F25" s="2274"/>
      <c r="G25" s="2274"/>
      <c r="H25" s="2274"/>
      <c r="I25" s="2274"/>
      <c r="J25" s="2274"/>
      <c r="K25" s="2274"/>
      <c r="L25" s="2274"/>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row>
    <row r="26" spans="2:51">
      <c r="B26" s="488"/>
      <c r="C26" s="488"/>
      <c r="D26" s="488"/>
      <c r="E26" s="488"/>
      <c r="F26" s="488"/>
      <c r="G26" s="488"/>
      <c r="H26" s="488"/>
      <c r="I26" s="488"/>
      <c r="J26" s="488"/>
      <c r="K26" s="488"/>
      <c r="L26" s="488"/>
      <c r="M26" s="488"/>
      <c r="N26" s="488"/>
      <c r="O26" s="488"/>
      <c r="P26" s="488"/>
      <c r="Q26" s="488"/>
      <c r="R26" s="488"/>
      <c r="S26" s="488"/>
      <c r="T26" s="488"/>
      <c r="U26" s="488"/>
      <c r="V26" s="488"/>
      <c r="W26" s="488"/>
      <c r="X26" s="488"/>
      <c r="Y26" s="488"/>
      <c r="Z26" s="488"/>
      <c r="AA26" s="488"/>
      <c r="AB26" s="488"/>
      <c r="AC26" s="488"/>
      <c r="AD26" s="488"/>
      <c r="AE26" s="488"/>
      <c r="AF26" s="488"/>
      <c r="AG26" s="488"/>
      <c r="AH26" s="488"/>
      <c r="AI26" s="488"/>
      <c r="AJ26" s="488"/>
      <c r="AK26" s="488"/>
    </row>
    <row r="27" spans="2:51" ht="15.75" customHeight="1">
      <c r="B27" s="493" t="s">
        <v>2666</v>
      </c>
      <c r="C27" s="488"/>
      <c r="D27" s="488"/>
      <c r="E27" s="488"/>
      <c r="F27" s="488"/>
      <c r="G27" s="493" t="s">
        <v>2667</v>
      </c>
      <c r="H27" s="488"/>
      <c r="I27" s="488"/>
      <c r="J27" s="488"/>
      <c r="K27" s="488"/>
      <c r="L27" s="2285"/>
      <c r="M27" s="2285"/>
      <c r="N27" s="2285"/>
      <c r="O27" s="2285"/>
      <c r="P27" s="493" t="s">
        <v>2668</v>
      </c>
      <c r="Q27" s="491"/>
      <c r="R27" s="493" t="s">
        <v>2669</v>
      </c>
      <c r="S27" s="491"/>
      <c r="T27" s="493" t="s">
        <v>2670</v>
      </c>
      <c r="U27" s="488"/>
      <c r="V27" s="488"/>
      <c r="W27" s="488"/>
      <c r="X27" s="488"/>
      <c r="Y27" s="488"/>
      <c r="Z27" s="488"/>
      <c r="AA27" s="488"/>
      <c r="AB27" s="488"/>
      <c r="AC27" s="488"/>
      <c r="AD27" s="488"/>
      <c r="AE27" s="488"/>
      <c r="AF27" s="488"/>
      <c r="AG27" s="488"/>
      <c r="AH27" s="488"/>
      <c r="AI27" s="488"/>
      <c r="AJ27" s="488"/>
      <c r="AK27" s="488"/>
      <c r="AL27" s="488"/>
      <c r="AM27" s="488"/>
      <c r="AN27" s="488"/>
      <c r="AO27" s="488"/>
      <c r="AP27" s="488"/>
      <c r="AQ27" s="488"/>
      <c r="AR27" s="488"/>
      <c r="AS27" s="488"/>
      <c r="AT27" s="488"/>
      <c r="AU27" s="488"/>
      <c r="AV27" s="488"/>
      <c r="AW27" s="488"/>
      <c r="AX27" s="488"/>
      <c r="AY27" s="488"/>
    </row>
    <row r="28" spans="2:51" ht="15.75" customHeight="1">
      <c r="F28" s="484" t="s">
        <v>2671</v>
      </c>
    </row>
    <row r="29" spans="2:51" ht="15.75" customHeight="1"/>
    <row r="30" spans="2:51" ht="15.75" customHeight="1">
      <c r="B30" s="484" t="s">
        <v>2672</v>
      </c>
      <c r="G30" s="484" t="s">
        <v>2673</v>
      </c>
      <c r="L30" s="2285"/>
      <c r="M30" s="2285"/>
      <c r="N30" s="2285"/>
      <c r="O30" s="2285"/>
      <c r="P30" s="484" t="s">
        <v>2674</v>
      </c>
      <c r="Q30" s="485"/>
      <c r="R30" s="484" t="s">
        <v>2675</v>
      </c>
      <c r="S30" s="485"/>
      <c r="T30" s="484" t="s">
        <v>2676</v>
      </c>
      <c r="AF30" s="484">
        <v>0</v>
      </c>
      <c r="AJ30" s="484">
        <v>0</v>
      </c>
      <c r="AQ30" s="484">
        <v>0</v>
      </c>
      <c r="AX30" s="484">
        <v>0</v>
      </c>
    </row>
    <row r="31" spans="2:51" ht="15.75" customHeight="1"/>
    <row r="32" spans="2:51" ht="15.75" customHeight="1">
      <c r="B32" s="484" t="s">
        <v>2677</v>
      </c>
      <c r="G32" s="484" t="s">
        <v>2678</v>
      </c>
      <c r="L32" s="2286"/>
      <c r="M32" s="2286"/>
      <c r="N32" s="2286"/>
      <c r="O32" s="2286"/>
      <c r="P32" s="2286"/>
      <c r="Q32" s="2286"/>
      <c r="R32" s="2286"/>
      <c r="S32" s="2286"/>
      <c r="T32" s="2286"/>
    </row>
    <row r="33" spans="2:36" ht="15.75" customHeight="1"/>
    <row r="34" spans="2:36" ht="15.75" customHeight="1">
      <c r="B34" s="484" t="s">
        <v>2679</v>
      </c>
      <c r="G34" s="484" t="s">
        <v>2376</v>
      </c>
      <c r="L34" s="2286"/>
      <c r="M34" s="2286"/>
      <c r="N34" s="2286"/>
      <c r="O34" s="2286"/>
      <c r="P34" s="2286"/>
      <c r="Q34" s="2286"/>
      <c r="R34" s="2286"/>
      <c r="S34" s="2286"/>
      <c r="T34" s="2286"/>
      <c r="U34" s="2286"/>
      <c r="V34" s="2286"/>
      <c r="W34" s="2286"/>
      <c r="X34" s="2286"/>
      <c r="Y34" s="2286"/>
      <c r="Z34" s="2286"/>
      <c r="AA34" s="2286"/>
      <c r="AB34" s="2286"/>
      <c r="AC34" s="2286"/>
      <c r="AD34" s="2286"/>
      <c r="AE34" s="2286"/>
      <c r="AF34" s="2286"/>
      <c r="AG34" s="2286"/>
      <c r="AH34" s="2286"/>
      <c r="AI34" s="2286"/>
      <c r="AJ34" s="2286"/>
    </row>
    <row r="35" spans="2:36" ht="15.75" customHeight="1"/>
    <row r="36" spans="2:36" ht="15.75" customHeight="1">
      <c r="B36" s="484" t="s">
        <v>2680</v>
      </c>
      <c r="G36" s="484" t="s">
        <v>2681</v>
      </c>
      <c r="O36" s="2286"/>
      <c r="P36" s="2286"/>
      <c r="Q36" s="2286"/>
      <c r="R36" s="2286"/>
      <c r="S36" s="2286"/>
      <c r="T36" s="2286"/>
      <c r="U36" s="2286"/>
      <c r="V36" s="2286"/>
      <c r="W36" s="2286"/>
      <c r="X36" s="2286"/>
      <c r="Y36" s="2286"/>
      <c r="Z36" s="2286"/>
      <c r="AA36" s="2286"/>
      <c r="AB36" s="2286"/>
      <c r="AC36" s="2286"/>
      <c r="AD36" s="2286"/>
      <c r="AE36" s="2286"/>
      <c r="AF36" s="2286"/>
      <c r="AG36" s="2286"/>
      <c r="AH36" s="2286"/>
      <c r="AI36" s="2286"/>
      <c r="AJ36" s="2286"/>
    </row>
    <row r="37" spans="2:36" ht="15.75" customHeight="1"/>
    <row r="38" spans="2:36" ht="15.75" customHeight="1">
      <c r="B38" s="484" t="s">
        <v>2682</v>
      </c>
      <c r="G38" s="484" t="s">
        <v>2683</v>
      </c>
    </row>
    <row r="39" spans="2:36" ht="15.75" customHeight="1">
      <c r="H39" s="484" t="s">
        <v>2684</v>
      </c>
    </row>
    <row r="40" spans="2:36" ht="15.75" customHeight="1">
      <c r="G40" s="484" t="s">
        <v>2685</v>
      </c>
    </row>
    <row r="41" spans="2:36" ht="15.75" customHeight="1"/>
    <row r="42" spans="2:36" ht="15.75" customHeight="1">
      <c r="B42" s="484" t="s">
        <v>2686</v>
      </c>
      <c r="G42" s="484" t="s">
        <v>2687</v>
      </c>
    </row>
    <row r="43" spans="2:36" ht="15.75" customHeight="1"/>
    <row r="44" spans="2:36" ht="15.75" customHeight="1"/>
    <row r="45" spans="2:36" ht="15.75" customHeight="1"/>
    <row r="46" spans="2:36" ht="15.75" customHeight="1"/>
    <row r="47" spans="2:36" ht="15.75" customHeight="1"/>
    <row r="48" spans="2: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4">
    <mergeCell ref="L27:O27"/>
    <mergeCell ref="L30:O30"/>
    <mergeCell ref="L32:T32"/>
    <mergeCell ref="L34:AJ34"/>
    <mergeCell ref="O36:AJ36"/>
    <mergeCell ref="B25:AK25"/>
    <mergeCell ref="B7:E7"/>
    <mergeCell ref="B8:E8"/>
    <mergeCell ref="B11:E11"/>
    <mergeCell ref="B12:E12"/>
    <mergeCell ref="Z14:AK14"/>
    <mergeCell ref="AA15:AD15"/>
    <mergeCell ref="AE15:AK15"/>
    <mergeCell ref="B18:AK19"/>
    <mergeCell ref="C22:D22"/>
    <mergeCell ref="E22:F22"/>
    <mergeCell ref="L22:AK22"/>
    <mergeCell ref="B23:AK23"/>
    <mergeCell ref="AB2:AG2"/>
    <mergeCell ref="AH2:AJ2"/>
    <mergeCell ref="AA4:AB4"/>
    <mergeCell ref="AC4:AD4"/>
    <mergeCell ref="AF4:AG4"/>
    <mergeCell ref="AI4:AJ4"/>
  </mergeCells>
  <phoneticPr fontId="57"/>
  <pageMargins left="0.70866141732283472" right="0.70866141732283472" top="0.74803149606299213" bottom="0.55118110236220474" header="0.51181102362204722" footer="0.51181102362204722"/>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FFFF00"/>
  </sheetPr>
  <dimension ref="A1:AU55"/>
  <sheetViews>
    <sheetView showZeros="0" view="pageBreakPreview" zoomScaleNormal="100" zoomScaleSheetLayoutView="100" workbookViewId="0">
      <selection activeCell="O45" sqref="O45:AQ46"/>
    </sheetView>
  </sheetViews>
  <sheetFormatPr defaultColWidth="2.1796875" defaultRowHeight="15" customHeight="1" outlineLevelRow="1"/>
  <cols>
    <col min="1" max="36" width="2.1796875" style="180"/>
    <col min="37" max="45" width="2.1796875" style="181"/>
    <col min="46" max="16384" width="2.1796875" style="180"/>
  </cols>
  <sheetData>
    <row r="1" spans="1:47" ht="15" customHeight="1">
      <c r="A1" s="182" t="s">
        <v>2791</v>
      </c>
      <c r="C1" s="182"/>
    </row>
    <row r="2" spans="1:47" ht="15" customHeight="1">
      <c r="AF2" s="184"/>
      <c r="AG2" s="184"/>
      <c r="AH2" s="184"/>
      <c r="AI2" s="184"/>
      <c r="AJ2" s="184"/>
      <c r="AP2" s="184"/>
      <c r="AT2" s="659"/>
      <c r="AU2" s="180" t="s">
        <v>2241</v>
      </c>
    </row>
    <row r="3" spans="1:47" ht="15" customHeight="1">
      <c r="AB3" s="271"/>
      <c r="AC3" s="271"/>
      <c r="AD3" s="271"/>
      <c r="AF3"/>
      <c r="AG3" s="1321"/>
      <c r="AH3" s="1321"/>
      <c r="AI3" s="1321"/>
      <c r="AJ3" s="1321"/>
      <c r="AK3" s="186" t="s">
        <v>2242</v>
      </c>
      <c r="AL3" s="2054"/>
      <c r="AM3" s="2054"/>
      <c r="AN3" s="186" t="s">
        <v>2243</v>
      </c>
      <c r="AO3" s="2054"/>
      <c r="AP3" s="2054"/>
      <c r="AQ3" s="186" t="s">
        <v>2244</v>
      </c>
    </row>
    <row r="4" spans="1:47" ht="15" customHeight="1">
      <c r="B4" s="180" t="s">
        <v>2245</v>
      </c>
      <c r="AJ4" s="187"/>
      <c r="AK4" s="187"/>
      <c r="AL4" s="187"/>
      <c r="AM4" s="187"/>
      <c r="AN4" s="187"/>
      <c r="AO4" s="187"/>
      <c r="AP4" s="187"/>
    </row>
    <row r="5" spans="1:47" s="178" customFormat="1" ht="15" customHeight="1">
      <c r="B5" s="178" t="s">
        <v>2287</v>
      </c>
      <c r="V5" s="178" t="s">
        <v>2928</v>
      </c>
      <c r="AH5" s="797"/>
      <c r="AI5" s="797"/>
      <c r="AJ5" s="797"/>
      <c r="AK5" s="797"/>
      <c r="AL5" s="797"/>
      <c r="AM5" s="797"/>
      <c r="AN5" s="797"/>
      <c r="AO5" s="797"/>
      <c r="AP5" s="797"/>
      <c r="AQ5" s="268"/>
      <c r="AR5" s="268"/>
      <c r="AS5" s="268"/>
    </row>
    <row r="6" spans="1:47" s="1" customFormat="1" ht="15" customHeight="1">
      <c r="V6" s="1198" t="s">
        <v>6</v>
      </c>
      <c r="W6" s="1198"/>
      <c r="X6" s="1198"/>
      <c r="Y6" s="1198"/>
      <c r="Z6" s="540"/>
      <c r="AA6" s="1197" t="str">
        <f>IF(基本情報!$E$9="","",基本情報!$E$9)</f>
        <v/>
      </c>
      <c r="AB6" s="1197"/>
      <c r="AC6" s="1197"/>
      <c r="AD6" s="1007" t="str">
        <f>IF(基本情報!$E$10="","",基本情報!$E$10)</f>
        <v/>
      </c>
      <c r="AE6" s="1007"/>
      <c r="AF6" s="1007"/>
      <c r="AG6" s="1007"/>
      <c r="AH6" s="1007"/>
      <c r="AI6" s="1007"/>
      <c r="AJ6" s="1007"/>
      <c r="AK6" s="1007"/>
      <c r="AL6" s="1007"/>
      <c r="AM6" s="1007"/>
      <c r="AN6" s="1007"/>
      <c r="AO6" s="1007"/>
      <c r="AP6" s="1007"/>
      <c r="AQ6" s="1007"/>
      <c r="AR6" s="2"/>
    </row>
    <row r="7" spans="1:47" s="1" customFormat="1" ht="15" customHeight="1">
      <c r="V7" s="1198"/>
      <c r="W7" s="1198"/>
      <c r="X7" s="1198"/>
      <c r="Y7" s="1198"/>
      <c r="Z7" s="540"/>
      <c r="AA7" s="1197"/>
      <c r="AB7" s="1197"/>
      <c r="AC7" s="1197"/>
      <c r="AD7" s="1007"/>
      <c r="AE7" s="1007"/>
      <c r="AF7" s="1007"/>
      <c r="AG7" s="1007"/>
      <c r="AH7" s="1007"/>
      <c r="AI7" s="1007"/>
      <c r="AJ7" s="1007"/>
      <c r="AK7" s="1007"/>
      <c r="AL7" s="1007"/>
      <c r="AM7" s="1007"/>
      <c r="AN7" s="1007"/>
      <c r="AO7" s="1007"/>
      <c r="AP7" s="1007"/>
      <c r="AQ7" s="1007"/>
      <c r="AR7" s="2"/>
    </row>
    <row r="8" spans="1:47" s="1" customFormat="1" ht="15" customHeight="1">
      <c r="V8" s="1198" t="s">
        <v>2838</v>
      </c>
      <c r="W8" s="1198"/>
      <c r="X8" s="1198"/>
      <c r="Y8" s="1198"/>
      <c r="Z8" s="540"/>
      <c r="AA8" s="1007" t="str">
        <f>IF(基本情報!$E$8="","",基本情報!$E$8)</f>
        <v/>
      </c>
      <c r="AB8" s="1007"/>
      <c r="AC8" s="1007"/>
      <c r="AD8" s="1007"/>
      <c r="AE8" s="1007"/>
      <c r="AF8" s="1007"/>
      <c r="AG8" s="1007"/>
      <c r="AH8" s="1007"/>
      <c r="AI8" s="1007"/>
      <c r="AJ8" s="1007"/>
      <c r="AK8" s="1007"/>
      <c r="AL8" s="1007"/>
      <c r="AM8" s="1007"/>
      <c r="AN8" s="1007"/>
      <c r="AO8" s="1007"/>
      <c r="AP8" s="1007"/>
      <c r="AQ8" s="1007"/>
      <c r="AR8" s="2"/>
    </row>
    <row r="9" spans="1:47" s="1" customFormat="1" ht="15" customHeight="1">
      <c r="V9" s="1198"/>
      <c r="W9" s="1198"/>
      <c r="X9" s="1198"/>
      <c r="Y9" s="1198"/>
      <c r="Z9" s="540"/>
      <c r="AA9" s="1007"/>
      <c r="AB9" s="1007"/>
      <c r="AC9" s="1007"/>
      <c r="AD9" s="1007"/>
      <c r="AE9" s="1007"/>
      <c r="AF9" s="1007"/>
      <c r="AG9" s="1007"/>
      <c r="AH9" s="1007"/>
      <c r="AI9" s="1007"/>
      <c r="AJ9" s="1007"/>
      <c r="AK9" s="1007"/>
      <c r="AL9" s="1007"/>
      <c r="AM9" s="1007"/>
      <c r="AN9" s="1007"/>
      <c r="AO9" s="1007"/>
      <c r="AP9" s="1007"/>
      <c r="AQ9" s="1007"/>
      <c r="AR9" s="2"/>
    </row>
    <row r="10" spans="1:47" s="1" customFormat="1" ht="18" customHeight="1">
      <c r="V10" s="1199" t="s">
        <v>8</v>
      </c>
      <c r="W10" s="1199"/>
      <c r="X10" s="1199"/>
      <c r="Y10" s="1199"/>
      <c r="Z10" s="539"/>
      <c r="AA10" s="1007" t="str">
        <f>IF(基本情報!$E$11="","",基本情報!$E$11)</f>
        <v/>
      </c>
      <c r="AB10" s="1007"/>
      <c r="AC10" s="1007"/>
      <c r="AD10" s="1007"/>
      <c r="AE10" s="1007"/>
      <c r="AF10" s="1007"/>
      <c r="AG10" s="1007"/>
      <c r="AH10" s="1196" t="str">
        <f>IF(基本情報!$E$13="","",基本情報!$E$13)</f>
        <v/>
      </c>
      <c r="AI10" s="1196"/>
      <c r="AJ10" s="1196"/>
      <c r="AK10" s="1196"/>
      <c r="AL10" s="1196"/>
      <c r="AM10" s="1196"/>
      <c r="AN10" s="1196"/>
      <c r="AO10" s="1196"/>
      <c r="AP10" s="1196"/>
      <c r="AQ10" s="1196"/>
      <c r="AR10" s="2"/>
    </row>
    <row r="11" spans="1:47" s="1" customFormat="1" ht="13" customHeight="1">
      <c r="V11" s="539"/>
      <c r="W11" s="539"/>
      <c r="X11" s="539"/>
      <c r="Y11" s="539"/>
      <c r="Z11" s="539"/>
      <c r="AA11" s="4"/>
      <c r="AB11" s="4"/>
      <c r="AC11" s="4"/>
      <c r="AD11" s="4"/>
      <c r="AE11" s="4"/>
      <c r="AF11" s="4"/>
      <c r="AG11" s="4"/>
      <c r="AH11" s="670"/>
      <c r="AI11" s="670"/>
      <c r="AJ11" s="670"/>
      <c r="AK11" s="670"/>
      <c r="AL11" s="670"/>
      <c r="AM11" s="670"/>
      <c r="AN11" s="670"/>
      <c r="AO11" s="670"/>
      <c r="AP11" s="670"/>
      <c r="AQ11" s="670"/>
      <c r="AR11" s="2"/>
      <c r="AT11" s="34"/>
    </row>
    <row r="12" spans="1:47" s="1" customFormat="1" ht="15" customHeight="1" outlineLevel="1">
      <c r="V12" s="1" t="s">
        <v>2834</v>
      </c>
      <c r="AD12" s="2"/>
      <c r="AE12" s="2"/>
      <c r="AF12" s="2"/>
      <c r="AG12" s="2"/>
      <c r="AH12" s="2"/>
      <c r="AI12" s="2"/>
      <c r="AJ12" s="2"/>
      <c r="AK12" s="2"/>
      <c r="AL12" s="2"/>
      <c r="AM12" s="2"/>
      <c r="AN12" s="2"/>
      <c r="AO12" s="2"/>
      <c r="AP12" s="2"/>
      <c r="AQ12" s="2"/>
      <c r="AR12" s="2"/>
    </row>
    <row r="13" spans="1:47" s="1" customFormat="1" ht="15" customHeight="1" outlineLevel="1">
      <c r="V13" s="1198" t="s">
        <v>6</v>
      </c>
      <c r="W13" s="1198"/>
      <c r="X13" s="1198"/>
      <c r="Y13" s="1198"/>
      <c r="Z13" s="540"/>
      <c r="AA13" s="1007" t="str">
        <f>IF(基本情報!$E$23="","",基本情報!$E$23)</f>
        <v/>
      </c>
      <c r="AB13" s="1007"/>
      <c r="AC13" s="1007"/>
      <c r="AD13" s="1007"/>
      <c r="AE13" s="1007"/>
      <c r="AF13" s="1007"/>
      <c r="AG13" s="1007"/>
      <c r="AH13" s="1007"/>
      <c r="AI13" s="1007"/>
      <c r="AJ13" s="1007"/>
      <c r="AK13" s="1007"/>
      <c r="AL13" s="1007"/>
      <c r="AM13" s="1007"/>
      <c r="AN13" s="1007"/>
      <c r="AO13" s="1007"/>
      <c r="AP13" s="1007"/>
      <c r="AQ13" s="1007"/>
      <c r="AR13" s="2"/>
    </row>
    <row r="14" spans="1:47" s="1" customFormat="1" ht="15" customHeight="1" outlineLevel="1">
      <c r="V14" s="1198"/>
      <c r="W14" s="1198"/>
      <c r="X14" s="1198"/>
      <c r="Y14" s="1198"/>
      <c r="Z14" s="540"/>
      <c r="AA14" s="1007"/>
      <c r="AB14" s="1007"/>
      <c r="AC14" s="1007"/>
      <c r="AD14" s="1007"/>
      <c r="AE14" s="1007"/>
      <c r="AF14" s="1007"/>
      <c r="AG14" s="1007"/>
      <c r="AH14" s="1007"/>
      <c r="AI14" s="1007"/>
      <c r="AJ14" s="1007"/>
      <c r="AK14" s="1007"/>
      <c r="AL14" s="1007"/>
      <c r="AM14" s="1007"/>
      <c r="AN14" s="1007"/>
      <c r="AO14" s="1007"/>
      <c r="AP14" s="1007"/>
      <c r="AQ14" s="1007"/>
      <c r="AR14" s="2"/>
    </row>
    <row r="15" spans="1:47" s="1" customFormat="1" ht="15" customHeight="1" outlineLevel="1">
      <c r="V15" s="1198" t="s">
        <v>7</v>
      </c>
      <c r="W15" s="1198"/>
      <c r="X15" s="1198"/>
      <c r="Y15" s="1198"/>
      <c r="Z15" s="540"/>
      <c r="AA15" s="1007" t="str">
        <f>IF(基本情報!$E$21="","",基本情報!$E$21)</f>
        <v/>
      </c>
      <c r="AB15" s="1007"/>
      <c r="AC15" s="1007"/>
      <c r="AD15" s="1007"/>
      <c r="AE15" s="1007"/>
      <c r="AF15" s="1007"/>
      <c r="AG15" s="1007"/>
      <c r="AH15" s="1007"/>
      <c r="AI15" s="1007"/>
      <c r="AJ15" s="1007"/>
      <c r="AK15" s="1007"/>
      <c r="AL15" s="1007"/>
      <c r="AM15" s="1007"/>
      <c r="AN15" s="1007"/>
      <c r="AO15" s="1007"/>
      <c r="AP15" s="1007"/>
      <c r="AQ15" s="1007"/>
      <c r="AR15" s="2"/>
    </row>
    <row r="16" spans="1:47" s="1" customFormat="1" ht="18" customHeight="1" outlineLevel="1">
      <c r="V16" s="1199" t="s">
        <v>8</v>
      </c>
      <c r="W16" s="1199"/>
      <c r="X16" s="1199"/>
      <c r="Y16" s="1199"/>
      <c r="Z16" s="539"/>
      <c r="AA16" s="1007" t="str">
        <f>IF(基本情報!$E$24="","",基本情報!$E$24)</f>
        <v/>
      </c>
      <c r="AB16" s="1007"/>
      <c r="AC16" s="1007"/>
      <c r="AD16" s="1007"/>
      <c r="AE16" s="1007"/>
      <c r="AF16" s="1007"/>
      <c r="AG16" s="1007"/>
      <c r="AH16" s="1196" t="str">
        <f>IF(基本情報!$E$26="","",基本情報!$E$26)</f>
        <v/>
      </c>
      <c r="AI16" s="1196"/>
      <c r="AJ16" s="1196"/>
      <c r="AK16" s="1196"/>
      <c r="AL16" s="1196"/>
      <c r="AM16" s="1196"/>
      <c r="AN16" s="1196"/>
      <c r="AO16" s="1196"/>
      <c r="AP16" s="1196"/>
      <c r="AQ16" s="1196"/>
      <c r="AR16" s="2"/>
    </row>
    <row r="17" spans="2:46" s="1" customFormat="1" ht="13" customHeight="1">
      <c r="V17" s="539"/>
      <c r="W17" s="539"/>
      <c r="X17" s="539"/>
      <c r="Y17" s="539"/>
      <c r="Z17" s="539"/>
      <c r="AA17" s="669"/>
      <c r="AB17" s="669"/>
      <c r="AC17" s="669"/>
      <c r="AD17" s="669"/>
      <c r="AE17" s="669"/>
      <c r="AF17" s="669"/>
      <c r="AG17" s="669"/>
      <c r="AH17" s="670"/>
      <c r="AI17" s="670"/>
      <c r="AJ17" s="670"/>
      <c r="AK17" s="670"/>
      <c r="AL17" s="670"/>
      <c r="AM17" s="670"/>
      <c r="AN17" s="670"/>
      <c r="AO17" s="670"/>
      <c r="AP17" s="670"/>
      <c r="AQ17" s="670"/>
      <c r="AR17" s="2"/>
      <c r="AS17" s="34"/>
      <c r="AT17" s="34"/>
    </row>
    <row r="18" spans="2:46" s="1" customFormat="1" ht="15" customHeight="1" outlineLevel="1">
      <c r="V18" s="1" t="s">
        <v>2835</v>
      </c>
      <c r="AD18" s="2"/>
      <c r="AE18" s="2"/>
      <c r="AF18" s="2"/>
      <c r="AG18" s="2"/>
      <c r="AH18" s="2"/>
      <c r="AI18" s="2"/>
      <c r="AJ18" s="2"/>
      <c r="AK18" s="2"/>
      <c r="AL18" s="2"/>
      <c r="AM18" s="2"/>
      <c r="AN18" s="2"/>
      <c r="AO18" s="2"/>
      <c r="AP18" s="2"/>
      <c r="AQ18" s="2"/>
      <c r="AR18" s="2"/>
    </row>
    <row r="19" spans="2:46" s="1" customFormat="1" ht="15" customHeight="1" outlineLevel="1">
      <c r="V19" s="1198" t="s">
        <v>6</v>
      </c>
      <c r="W19" s="1198"/>
      <c r="X19" s="1198"/>
      <c r="Y19" s="1198"/>
      <c r="Z19" s="540"/>
      <c r="AA19" s="1007" t="str">
        <f>IF(基本情報!$E$36="","",基本情報!$E$36)</f>
        <v/>
      </c>
      <c r="AB19" s="1007"/>
      <c r="AC19" s="1007"/>
      <c r="AD19" s="1007"/>
      <c r="AE19" s="1007"/>
      <c r="AF19" s="1007"/>
      <c r="AG19" s="1007"/>
      <c r="AH19" s="1007"/>
      <c r="AI19" s="1007"/>
      <c r="AJ19" s="1007"/>
      <c r="AK19" s="1007"/>
      <c r="AL19" s="1007"/>
      <c r="AM19" s="1007"/>
      <c r="AN19" s="1007"/>
      <c r="AO19" s="1007"/>
      <c r="AP19" s="1007"/>
      <c r="AQ19" s="1007"/>
      <c r="AR19" s="2"/>
    </row>
    <row r="20" spans="2:46" s="1" customFormat="1" ht="15" customHeight="1" outlineLevel="1">
      <c r="V20" s="1198"/>
      <c r="W20" s="1198"/>
      <c r="X20" s="1198"/>
      <c r="Y20" s="1198"/>
      <c r="Z20" s="540"/>
      <c r="AA20" s="1007"/>
      <c r="AB20" s="1007"/>
      <c r="AC20" s="1007"/>
      <c r="AD20" s="1007"/>
      <c r="AE20" s="1007"/>
      <c r="AF20" s="1007"/>
      <c r="AG20" s="1007"/>
      <c r="AH20" s="1007"/>
      <c r="AI20" s="1007"/>
      <c r="AJ20" s="1007"/>
      <c r="AK20" s="1007"/>
      <c r="AL20" s="1007"/>
      <c r="AM20" s="1007"/>
      <c r="AN20" s="1007"/>
      <c r="AO20" s="1007"/>
      <c r="AP20" s="1007"/>
      <c r="AQ20" s="1007"/>
      <c r="AR20" s="2"/>
    </row>
    <row r="21" spans="2:46" s="1" customFormat="1" ht="15" customHeight="1" outlineLevel="1">
      <c r="V21" s="1198" t="s">
        <v>7</v>
      </c>
      <c r="W21" s="1198"/>
      <c r="X21" s="1198"/>
      <c r="Y21" s="1198"/>
      <c r="Z21" s="540"/>
      <c r="AA21" s="1007" t="str">
        <f>IF(基本情報!$E$34="","",基本情報!$E$34)</f>
        <v/>
      </c>
      <c r="AB21" s="1007"/>
      <c r="AC21" s="1007"/>
      <c r="AD21" s="1007"/>
      <c r="AE21" s="1007"/>
      <c r="AF21" s="1007"/>
      <c r="AG21" s="1007"/>
      <c r="AH21" s="1007"/>
      <c r="AI21" s="1007"/>
      <c r="AJ21" s="1007"/>
      <c r="AK21" s="1007"/>
      <c r="AL21" s="1007"/>
      <c r="AM21" s="1007"/>
      <c r="AN21" s="1007"/>
      <c r="AO21" s="1007"/>
      <c r="AP21" s="1007"/>
      <c r="AQ21" s="1007"/>
      <c r="AR21" s="2"/>
    </row>
    <row r="22" spans="2:46" s="1" customFormat="1" ht="18" customHeight="1" outlineLevel="1">
      <c r="V22" s="1199" t="s">
        <v>8</v>
      </c>
      <c r="W22" s="1199"/>
      <c r="X22" s="1199"/>
      <c r="Y22" s="1199"/>
      <c r="Z22" s="539"/>
      <c r="AA22" s="1007" t="str">
        <f>IF(基本情報!$E$37="","",基本情報!$E$37)</f>
        <v/>
      </c>
      <c r="AB22" s="1007"/>
      <c r="AC22" s="1007"/>
      <c r="AD22" s="1007"/>
      <c r="AE22" s="1007"/>
      <c r="AF22" s="1007"/>
      <c r="AG22" s="1007"/>
      <c r="AH22" s="1196" t="str">
        <f>IF(基本情報!$E$39="","",基本情報!$E$39)</f>
        <v/>
      </c>
      <c r="AI22" s="1196"/>
      <c r="AJ22" s="1196"/>
      <c r="AK22" s="1196"/>
      <c r="AL22" s="1196"/>
      <c r="AM22" s="1196"/>
      <c r="AN22" s="1196"/>
      <c r="AO22" s="1196"/>
      <c r="AP22" s="1196"/>
      <c r="AQ22" s="1196"/>
      <c r="AR22" s="2"/>
    </row>
    <row r="23" spans="2:46" s="640" customFormat="1" ht="15" customHeight="1">
      <c r="V23" s="660"/>
      <c r="W23" s="660"/>
      <c r="X23" s="660"/>
      <c r="Y23" s="660"/>
    </row>
    <row r="24" spans="2:46" ht="15" customHeight="1">
      <c r="B24" s="2171" t="s">
        <v>2385</v>
      </c>
      <c r="C24" s="2171"/>
      <c r="D24" s="2171"/>
      <c r="E24" s="2171"/>
      <c r="F24" s="2171"/>
      <c r="G24" s="2171"/>
      <c r="H24" s="2171"/>
      <c r="I24" s="2171"/>
      <c r="J24" s="2171"/>
      <c r="K24" s="2171"/>
      <c r="L24" s="2171"/>
      <c r="M24" s="2171"/>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row>
    <row r="25" spans="2:46" ht="15" customHeight="1">
      <c r="B25" s="2171"/>
      <c r="C25" s="2171"/>
      <c r="D25" s="2171"/>
      <c r="E25" s="2171"/>
      <c r="F25" s="2171"/>
      <c r="G25" s="2171"/>
      <c r="H25" s="2171"/>
      <c r="I25" s="2171"/>
      <c r="J25" s="2171"/>
      <c r="K25" s="2171"/>
      <c r="L25" s="2171"/>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c r="AN25" s="2171"/>
      <c r="AO25" s="2171"/>
      <c r="AP25" s="2171"/>
      <c r="AQ25" s="2171"/>
    </row>
    <row r="27" spans="2:46" ht="15" customHeight="1">
      <c r="C27" s="2294" t="str">
        <f>第20号様式!C27</f>
        <v/>
      </c>
      <c r="D27" s="2294"/>
      <c r="E27" s="2294"/>
      <c r="F27" s="2294"/>
      <c r="G27" s="2294"/>
      <c r="H27" s="2294"/>
      <c r="I27" s="2293" t="s">
        <v>2651</v>
      </c>
      <c r="J27" s="2293"/>
      <c r="K27" s="661">
        <f>第20号様式!K27</f>
        <v>0</v>
      </c>
      <c r="L27" s="180" t="s">
        <v>2252</v>
      </c>
      <c r="R27" s="2166">
        <f>第20号様式!S27</f>
        <v>0</v>
      </c>
      <c r="S27" s="2166"/>
      <c r="T27" s="2166"/>
      <c r="U27" s="2202" t="s">
        <v>2813</v>
      </c>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180"/>
      <c r="AT27" s="183" t="s">
        <v>2362</v>
      </c>
    </row>
    <row r="28" spans="2:46" ht="15" customHeight="1">
      <c r="B28" s="2055" t="s">
        <v>2890</v>
      </c>
      <c r="C28" s="2055"/>
      <c r="D28" s="2055"/>
      <c r="E28" s="2055"/>
      <c r="F28" s="2055"/>
      <c r="G28" s="2055"/>
      <c r="H28" s="2055"/>
      <c r="I28" s="2055"/>
      <c r="J28" s="2055"/>
      <c r="K28" s="2055"/>
      <c r="L28" s="2055"/>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5"/>
      <c r="AM28" s="2055"/>
      <c r="AN28" s="2055"/>
      <c r="AO28" s="2055"/>
      <c r="AP28" s="2055"/>
      <c r="AQ28" s="2055"/>
    </row>
    <row r="29" spans="2:46" ht="15" customHeight="1">
      <c r="B29" s="2055"/>
      <c r="C29" s="2055"/>
      <c r="D29" s="2055"/>
      <c r="E29" s="2055"/>
      <c r="F29" s="2055"/>
      <c r="G29" s="2055"/>
      <c r="H29" s="2055"/>
      <c r="I29" s="2055"/>
      <c r="J29" s="2055"/>
      <c r="K29" s="2055"/>
      <c r="L29" s="2055"/>
      <c r="M29" s="2055"/>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c r="AL29" s="2055"/>
      <c r="AM29" s="2055"/>
      <c r="AN29" s="2055"/>
      <c r="AO29" s="2055"/>
      <c r="AP29" s="2055"/>
      <c r="AQ29" s="2055"/>
    </row>
    <row r="30" spans="2:46" ht="15" customHeight="1">
      <c r="D30" s="2175" t="s">
        <v>2255</v>
      </c>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c r="AN30" s="2175"/>
      <c r="AO30" s="2175"/>
      <c r="AP30" s="2175"/>
    </row>
    <row r="31" spans="2:46" s="123" customFormat="1" ht="15" customHeight="1">
      <c r="B31" s="1037" t="s">
        <v>2878</v>
      </c>
      <c r="C31" s="1037"/>
      <c r="D31" s="1037"/>
      <c r="E31" s="1037"/>
      <c r="F31" s="1037"/>
      <c r="G31" s="1037"/>
      <c r="H31" s="1037"/>
      <c r="I31" s="1037"/>
      <c r="J31" s="1037"/>
      <c r="K31" s="1037"/>
      <c r="L31" s="1037"/>
      <c r="M31" s="1037"/>
      <c r="N31" s="1037"/>
      <c r="O31" s="1041" t="s">
        <v>2836</v>
      </c>
      <c r="P31" s="1042"/>
      <c r="Q31" s="1042"/>
      <c r="R31" s="1042"/>
      <c r="S31" s="1042"/>
      <c r="T31" s="1042"/>
      <c r="U31" s="972">
        <f>基本情報!$E$73</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AR31" s="124"/>
      <c r="AS31" s="124"/>
    </row>
    <row r="32" spans="2:46" s="123" customFormat="1" ht="15" customHeight="1">
      <c r="B32" s="1037"/>
      <c r="C32" s="1037"/>
      <c r="D32" s="1037"/>
      <c r="E32" s="1037"/>
      <c r="F32" s="1037"/>
      <c r="G32" s="1037"/>
      <c r="H32" s="1037"/>
      <c r="I32" s="1037"/>
      <c r="J32" s="1037"/>
      <c r="K32" s="1037"/>
      <c r="L32" s="1037"/>
      <c r="M32" s="1037"/>
      <c r="N32" s="1037"/>
      <c r="O32" s="1041" t="s">
        <v>2837</v>
      </c>
      <c r="P32" s="1042"/>
      <c r="Q32" s="1042"/>
      <c r="R32" s="1042"/>
      <c r="S32" s="1042"/>
      <c r="T32" s="1042"/>
      <c r="U32" s="972">
        <f>基本情報!$E$74</f>
        <v>0</v>
      </c>
      <c r="V32" s="972"/>
      <c r="W32" s="972"/>
      <c r="X32" s="972"/>
      <c r="Y32" s="972"/>
      <c r="Z32" s="972"/>
      <c r="AA32" s="972"/>
      <c r="AB32" s="972"/>
      <c r="AC32" s="972"/>
      <c r="AD32" s="972"/>
      <c r="AE32" s="972"/>
      <c r="AF32" s="972"/>
      <c r="AG32" s="972"/>
      <c r="AH32" s="972"/>
      <c r="AI32" s="972"/>
      <c r="AJ32" s="972"/>
      <c r="AK32" s="972"/>
      <c r="AL32" s="972"/>
      <c r="AM32" s="972"/>
      <c r="AN32" s="972"/>
      <c r="AO32" s="972"/>
      <c r="AP32" s="972"/>
      <c r="AQ32" s="973"/>
      <c r="AR32" s="124"/>
    </row>
    <row r="33" spans="2:45" s="123" customFormat="1" ht="15" customHeight="1">
      <c r="B33" s="1037"/>
      <c r="C33" s="1037"/>
      <c r="D33" s="1037"/>
      <c r="E33" s="1037"/>
      <c r="F33" s="1037"/>
      <c r="G33" s="1037"/>
      <c r="H33" s="1037"/>
      <c r="I33" s="1037"/>
      <c r="J33" s="1037"/>
      <c r="K33" s="1037"/>
      <c r="L33" s="1037"/>
      <c r="M33" s="1037"/>
      <c r="N33" s="1037"/>
      <c r="O33" s="1041" t="s">
        <v>2883</v>
      </c>
      <c r="P33" s="1042"/>
      <c r="Q33" s="1042"/>
      <c r="R33" s="1042"/>
      <c r="S33" s="1042"/>
      <c r="T33" s="1042"/>
      <c r="U33" s="972">
        <f>IF(基本情報!$E$60="",基本情報!$E$65,基本情報!$E$60&amp;基本情報!$E$63&amp;基本情報!$E$65)</f>
        <v>0</v>
      </c>
      <c r="V33" s="972"/>
      <c r="W33" s="972"/>
      <c r="X33" s="972"/>
      <c r="Y33" s="972"/>
      <c r="Z33" s="972"/>
      <c r="AA33" s="972"/>
      <c r="AB33" s="972"/>
      <c r="AC33" s="972"/>
      <c r="AD33" s="972"/>
      <c r="AE33" s="972"/>
      <c r="AF33" s="972"/>
      <c r="AG33" s="972"/>
      <c r="AH33" s="972"/>
      <c r="AI33" s="972"/>
      <c r="AJ33" s="972"/>
      <c r="AK33" s="972"/>
      <c r="AL33" s="972"/>
      <c r="AM33" s="972"/>
      <c r="AN33" s="972"/>
      <c r="AO33" s="972"/>
      <c r="AP33" s="972"/>
      <c r="AQ33" s="973"/>
      <c r="AR33" s="124"/>
    </row>
    <row r="34" spans="2:45" ht="15" customHeight="1">
      <c r="B34" s="2179" t="s">
        <v>2678</v>
      </c>
      <c r="C34" s="2168"/>
      <c r="D34" s="2168"/>
      <c r="E34" s="2168"/>
      <c r="F34" s="2168"/>
      <c r="G34" s="2168"/>
      <c r="H34" s="2168"/>
      <c r="I34" s="2168"/>
      <c r="J34" s="2168"/>
      <c r="K34" s="2168"/>
      <c r="L34" s="2168"/>
      <c r="M34" s="2168"/>
      <c r="N34" s="2180"/>
      <c r="O34" s="2182">
        <f>第20号様式!O34</f>
        <v>0</v>
      </c>
      <c r="P34" s="2183"/>
      <c r="Q34" s="2183"/>
      <c r="R34" s="2183"/>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4"/>
      <c r="AS34" s="180"/>
    </row>
    <row r="35" spans="2:45" ht="15" customHeight="1">
      <c r="B35" s="2295" t="s">
        <v>2386</v>
      </c>
      <c r="C35" s="2296"/>
      <c r="D35" s="2296"/>
      <c r="E35" s="2296"/>
      <c r="F35" s="2296"/>
      <c r="G35" s="2296"/>
      <c r="H35" s="2296"/>
      <c r="I35" s="2296"/>
      <c r="J35" s="2296"/>
      <c r="K35" s="2296"/>
      <c r="L35" s="2296"/>
      <c r="M35" s="2296"/>
      <c r="N35" s="2297"/>
      <c r="O35" s="2287"/>
      <c r="P35" s="2288"/>
      <c r="Q35" s="2288"/>
      <c r="R35" s="2288"/>
      <c r="S35" s="2288"/>
      <c r="T35" s="2288"/>
      <c r="U35" s="2288"/>
      <c r="V35" s="2288"/>
      <c r="W35" s="2288"/>
      <c r="X35" s="2288"/>
      <c r="Y35" s="2288"/>
      <c r="Z35" s="2288"/>
      <c r="AA35" s="2288"/>
      <c r="AB35" s="2288"/>
      <c r="AC35" s="2288"/>
      <c r="AD35" s="2288"/>
      <c r="AE35" s="2288"/>
      <c r="AF35" s="2288"/>
      <c r="AG35" s="2288"/>
      <c r="AH35" s="2288"/>
      <c r="AI35" s="2288"/>
      <c r="AJ35" s="2288"/>
      <c r="AK35" s="2288"/>
      <c r="AL35" s="2288"/>
      <c r="AM35" s="2288"/>
      <c r="AN35" s="2288"/>
      <c r="AO35" s="2288"/>
      <c r="AP35" s="2288"/>
      <c r="AQ35" s="2289"/>
    </row>
    <row r="36" spans="2:45" ht="15" customHeight="1">
      <c r="B36" s="2298"/>
      <c r="C36" s="2299"/>
      <c r="D36" s="2299"/>
      <c r="E36" s="2299"/>
      <c r="F36" s="2299"/>
      <c r="G36" s="2299"/>
      <c r="H36" s="2299"/>
      <c r="I36" s="2299"/>
      <c r="J36" s="2299"/>
      <c r="K36" s="2299"/>
      <c r="L36" s="2299"/>
      <c r="M36" s="2299"/>
      <c r="N36" s="2300"/>
      <c r="O36" s="2290"/>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2"/>
    </row>
    <row r="37" spans="2:45" ht="15" customHeight="1">
      <c r="B37" s="2110" t="s">
        <v>2387</v>
      </c>
      <c r="C37" s="2167"/>
      <c r="D37" s="2167"/>
      <c r="E37" s="2167"/>
      <c r="F37" s="2167"/>
      <c r="G37" s="2167"/>
      <c r="H37" s="2167"/>
      <c r="I37" s="2167"/>
      <c r="J37" s="2167"/>
      <c r="K37" s="2167"/>
      <c r="L37" s="2167"/>
      <c r="M37" s="2167"/>
      <c r="N37" s="2185"/>
      <c r="O37" s="2301"/>
      <c r="P37" s="2302"/>
      <c r="Q37" s="2302"/>
      <c r="R37" s="2302"/>
      <c r="S37" s="2302"/>
      <c r="T37" s="2302"/>
      <c r="U37" s="2302"/>
      <c r="V37" s="2302"/>
      <c r="W37" s="2302"/>
      <c r="X37" s="2302"/>
      <c r="Y37" s="2302"/>
      <c r="Z37" s="2302"/>
      <c r="AA37" s="2302"/>
      <c r="AB37" s="2302"/>
      <c r="AC37" s="2302"/>
      <c r="AD37" s="2302"/>
      <c r="AE37" s="2302"/>
      <c r="AF37" s="2302"/>
      <c r="AG37" s="2302"/>
      <c r="AH37" s="2302"/>
      <c r="AI37" s="2302"/>
      <c r="AJ37" s="2302"/>
      <c r="AK37" s="2302"/>
      <c r="AL37" s="2302"/>
      <c r="AM37" s="2302"/>
      <c r="AN37" s="2302"/>
      <c r="AO37" s="2302"/>
      <c r="AP37" s="2302"/>
      <c r="AQ37" s="2303"/>
    </row>
    <row r="38" spans="2:45" ht="15" customHeight="1">
      <c r="B38" s="2186"/>
      <c r="C38" s="2187"/>
      <c r="D38" s="2187"/>
      <c r="E38" s="2187"/>
      <c r="F38" s="2187"/>
      <c r="G38" s="2187"/>
      <c r="H38" s="2187"/>
      <c r="I38" s="2187"/>
      <c r="J38" s="2187"/>
      <c r="K38" s="2187"/>
      <c r="L38" s="2187"/>
      <c r="M38" s="2187"/>
      <c r="N38" s="2188"/>
      <c r="O38" s="2304"/>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6"/>
    </row>
    <row r="39" spans="2:45" ht="15" customHeight="1">
      <c r="B39" s="2110" t="s">
        <v>2388</v>
      </c>
      <c r="C39" s="2167"/>
      <c r="D39" s="2167"/>
      <c r="E39" s="2167"/>
      <c r="F39" s="2167"/>
      <c r="G39" s="2167"/>
      <c r="H39" s="2167"/>
      <c r="I39" s="2167"/>
      <c r="J39" s="2167"/>
      <c r="K39" s="2167"/>
      <c r="L39" s="2167"/>
      <c r="M39" s="2167"/>
      <c r="N39" s="2185"/>
      <c r="O39" s="2301"/>
      <c r="P39" s="2302"/>
      <c r="Q39" s="2302"/>
      <c r="R39" s="2302"/>
      <c r="S39" s="2302"/>
      <c r="T39" s="2302"/>
      <c r="U39" s="230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302"/>
      <c r="AQ39" s="2303"/>
    </row>
    <row r="40" spans="2:45" ht="15" customHeight="1">
      <c r="B40" s="2186"/>
      <c r="C40" s="2187"/>
      <c r="D40" s="2187"/>
      <c r="E40" s="2187"/>
      <c r="F40" s="2187"/>
      <c r="G40" s="2187"/>
      <c r="H40" s="2187"/>
      <c r="I40" s="2187"/>
      <c r="J40" s="2187"/>
      <c r="K40" s="2187"/>
      <c r="L40" s="2187"/>
      <c r="M40" s="2187"/>
      <c r="N40" s="2188"/>
      <c r="O40" s="2304"/>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6"/>
    </row>
    <row r="41" spans="2:45" ht="15" customHeight="1">
      <c r="B41" s="2295" t="s">
        <v>2389</v>
      </c>
      <c r="C41" s="2296"/>
      <c r="D41" s="2296"/>
      <c r="E41" s="2296"/>
      <c r="F41" s="2297"/>
      <c r="G41" s="2167" t="s">
        <v>2390</v>
      </c>
      <c r="H41" s="2167"/>
      <c r="I41" s="2167"/>
      <c r="J41" s="2167"/>
      <c r="K41" s="2167"/>
      <c r="L41" s="2167"/>
      <c r="M41" s="2167"/>
      <c r="N41" s="2185"/>
      <c r="O41" s="2301"/>
      <c r="P41" s="2302"/>
      <c r="Q41" s="2302"/>
      <c r="R41" s="2302"/>
      <c r="S41" s="2302"/>
      <c r="T41" s="2302"/>
      <c r="U41" s="2302"/>
      <c r="V41" s="2302"/>
      <c r="W41" s="2302"/>
      <c r="X41" s="2302"/>
      <c r="Y41" s="2302"/>
      <c r="Z41" s="2302"/>
      <c r="AA41" s="2302"/>
      <c r="AB41" s="2302"/>
      <c r="AC41" s="2302"/>
      <c r="AD41" s="2302"/>
      <c r="AE41" s="2302"/>
      <c r="AF41" s="2302"/>
      <c r="AG41" s="2302"/>
      <c r="AH41" s="2302"/>
      <c r="AI41" s="2302"/>
      <c r="AJ41" s="2302"/>
      <c r="AK41" s="2302"/>
      <c r="AL41" s="2302"/>
      <c r="AM41" s="2302"/>
      <c r="AN41" s="2302"/>
      <c r="AO41" s="2302"/>
      <c r="AP41" s="2302"/>
      <c r="AQ41" s="2303"/>
    </row>
    <row r="42" spans="2:45" ht="15" customHeight="1">
      <c r="B42" s="2313"/>
      <c r="C42" s="2314"/>
      <c r="D42" s="2314"/>
      <c r="E42" s="2314"/>
      <c r="F42" s="2315"/>
      <c r="G42" s="2187"/>
      <c r="H42" s="2187"/>
      <c r="I42" s="2187"/>
      <c r="J42" s="2187"/>
      <c r="K42" s="2187"/>
      <c r="L42" s="2187"/>
      <c r="M42" s="2187"/>
      <c r="N42" s="2188"/>
      <c r="O42" s="2304"/>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6"/>
    </row>
    <row r="43" spans="2:45" ht="15" customHeight="1">
      <c r="B43" s="2313"/>
      <c r="C43" s="2314"/>
      <c r="D43" s="2314"/>
      <c r="E43" s="2314"/>
      <c r="F43" s="2315"/>
      <c r="G43" s="2167" t="s">
        <v>2391</v>
      </c>
      <c r="H43" s="2167"/>
      <c r="I43" s="2167"/>
      <c r="J43" s="2167"/>
      <c r="K43" s="2167"/>
      <c r="L43" s="2167"/>
      <c r="M43" s="2167"/>
      <c r="N43" s="2185"/>
      <c r="O43" s="2301"/>
      <c r="P43" s="2302"/>
      <c r="Q43" s="2302"/>
      <c r="R43" s="2302"/>
      <c r="S43" s="2302"/>
      <c r="T43" s="2302"/>
      <c r="U43" s="2302"/>
      <c r="V43" s="2302"/>
      <c r="W43" s="2302"/>
      <c r="X43" s="2302"/>
      <c r="Y43" s="2302"/>
      <c r="Z43" s="2302"/>
      <c r="AA43" s="2302"/>
      <c r="AB43" s="2302"/>
      <c r="AC43" s="2302"/>
      <c r="AD43" s="2302"/>
      <c r="AE43" s="2302"/>
      <c r="AF43" s="2302"/>
      <c r="AG43" s="2302"/>
      <c r="AH43" s="2302"/>
      <c r="AI43" s="2302"/>
      <c r="AJ43" s="2302"/>
      <c r="AK43" s="2302"/>
      <c r="AL43" s="2302"/>
      <c r="AM43" s="2302"/>
      <c r="AN43" s="2302"/>
      <c r="AO43" s="2302"/>
      <c r="AP43" s="2302"/>
      <c r="AQ43" s="2303"/>
    </row>
    <row r="44" spans="2:45" ht="15" customHeight="1">
      <c r="B44" s="2313"/>
      <c r="C44" s="2314"/>
      <c r="D44" s="2314"/>
      <c r="E44" s="2314"/>
      <c r="F44" s="2315"/>
      <c r="G44" s="2187"/>
      <c r="H44" s="2187"/>
      <c r="I44" s="2187"/>
      <c r="J44" s="2187"/>
      <c r="K44" s="2187"/>
      <c r="L44" s="2187"/>
      <c r="M44" s="2187"/>
      <c r="N44" s="2188"/>
      <c r="O44" s="2304"/>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6"/>
    </row>
    <row r="45" spans="2:45" ht="15" customHeight="1">
      <c r="B45" s="2313"/>
      <c r="C45" s="2314"/>
      <c r="D45" s="2314"/>
      <c r="E45" s="2314"/>
      <c r="F45" s="2315"/>
      <c r="G45" s="2167" t="s">
        <v>2392</v>
      </c>
      <c r="H45" s="2167"/>
      <c r="I45" s="2167"/>
      <c r="J45" s="2167"/>
      <c r="K45" s="2167"/>
      <c r="L45" s="2167"/>
      <c r="M45" s="2167"/>
      <c r="N45" s="2185"/>
      <c r="O45" s="2301"/>
      <c r="P45" s="2302"/>
      <c r="Q45" s="2302"/>
      <c r="R45" s="2302"/>
      <c r="S45" s="2302"/>
      <c r="T45" s="2302"/>
      <c r="U45" s="2302"/>
      <c r="V45" s="2302"/>
      <c r="W45" s="2302"/>
      <c r="X45" s="2302"/>
      <c r="Y45" s="2302"/>
      <c r="Z45" s="2302"/>
      <c r="AA45" s="2302"/>
      <c r="AB45" s="2302"/>
      <c r="AC45" s="2302"/>
      <c r="AD45" s="2302"/>
      <c r="AE45" s="2302"/>
      <c r="AF45" s="2302"/>
      <c r="AG45" s="2302"/>
      <c r="AH45" s="2302"/>
      <c r="AI45" s="2302"/>
      <c r="AJ45" s="2302"/>
      <c r="AK45" s="2302"/>
      <c r="AL45" s="2302"/>
      <c r="AM45" s="2302"/>
      <c r="AN45" s="2302"/>
      <c r="AO45" s="2302"/>
      <c r="AP45" s="2302"/>
      <c r="AQ45" s="2303"/>
    </row>
    <row r="46" spans="2:45" ht="15" customHeight="1">
      <c r="B46" s="2298"/>
      <c r="C46" s="2299"/>
      <c r="D46" s="2299"/>
      <c r="E46" s="2299"/>
      <c r="F46" s="2300"/>
      <c r="G46" s="2187"/>
      <c r="H46" s="2187"/>
      <c r="I46" s="2187"/>
      <c r="J46" s="2187"/>
      <c r="K46" s="2187"/>
      <c r="L46" s="2187"/>
      <c r="M46" s="2187"/>
      <c r="N46" s="2188"/>
      <c r="O46" s="2304"/>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6"/>
    </row>
    <row r="47" spans="2:45" ht="15" customHeight="1">
      <c r="B47" s="2110" t="s">
        <v>2393</v>
      </c>
      <c r="C47" s="2167"/>
      <c r="D47" s="2167"/>
      <c r="E47" s="2167"/>
      <c r="F47" s="2167"/>
      <c r="G47" s="2167"/>
      <c r="H47" s="2167"/>
      <c r="I47" s="2167"/>
      <c r="J47" s="2167"/>
      <c r="K47" s="2167"/>
      <c r="L47" s="2167"/>
      <c r="M47" s="2167"/>
      <c r="N47" s="2185"/>
      <c r="O47" s="2301"/>
      <c r="P47" s="2302"/>
      <c r="Q47" s="2302"/>
      <c r="R47" s="2302"/>
      <c r="S47" s="2302"/>
      <c r="T47" s="2302"/>
      <c r="U47" s="2302"/>
      <c r="V47" s="2302"/>
      <c r="W47" s="2302"/>
      <c r="X47" s="2302"/>
      <c r="Y47" s="2302"/>
      <c r="Z47" s="2302"/>
      <c r="AA47" s="2302"/>
      <c r="AB47" s="2302"/>
      <c r="AC47" s="2302"/>
      <c r="AD47" s="2302"/>
      <c r="AE47" s="2302"/>
      <c r="AF47" s="2302"/>
      <c r="AG47" s="2302"/>
      <c r="AH47" s="2302"/>
      <c r="AI47" s="2302"/>
      <c r="AJ47" s="2302"/>
      <c r="AK47" s="2302"/>
      <c r="AL47" s="2302"/>
      <c r="AM47" s="2302"/>
      <c r="AN47" s="2302"/>
      <c r="AO47" s="2302"/>
      <c r="AP47" s="2302"/>
      <c r="AQ47" s="2303"/>
    </row>
    <row r="48" spans="2:45" ht="15" customHeight="1">
      <c r="B48" s="2186"/>
      <c r="C48" s="2187"/>
      <c r="D48" s="2187"/>
      <c r="E48" s="2187"/>
      <c r="F48" s="2187"/>
      <c r="G48" s="2187"/>
      <c r="H48" s="2187"/>
      <c r="I48" s="2187"/>
      <c r="J48" s="2187"/>
      <c r="K48" s="2187"/>
      <c r="L48" s="2187"/>
      <c r="M48" s="2187"/>
      <c r="N48" s="2188"/>
      <c r="O48" s="2304"/>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6"/>
    </row>
    <row r="49" spans="2:45" ht="15" customHeight="1">
      <c r="B49" s="2110" t="s">
        <v>2394</v>
      </c>
      <c r="C49" s="2167"/>
      <c r="D49" s="2167"/>
      <c r="E49" s="2167"/>
      <c r="F49" s="2167"/>
      <c r="G49" s="2167"/>
      <c r="H49" s="2167"/>
      <c r="I49" s="2167"/>
      <c r="J49" s="2167"/>
      <c r="K49" s="2167"/>
      <c r="L49" s="2167"/>
      <c r="M49" s="2167"/>
      <c r="N49" s="2185"/>
      <c r="O49" s="2110"/>
      <c r="P49" s="2167"/>
      <c r="Q49" s="2167"/>
      <c r="R49" s="2167"/>
      <c r="S49" s="2169"/>
      <c r="T49" s="2169"/>
      <c r="U49" s="2169"/>
      <c r="V49" s="2169"/>
      <c r="W49" s="2169"/>
      <c r="X49" s="2309" t="s">
        <v>2153</v>
      </c>
      <c r="Y49" s="2309"/>
      <c r="Z49" s="2112"/>
      <c r="AA49" s="2112"/>
      <c r="AB49" s="2167" t="s">
        <v>2263</v>
      </c>
      <c r="AC49" s="2167"/>
      <c r="AD49" s="2169"/>
      <c r="AE49" s="2169"/>
      <c r="AF49" s="2309" t="s">
        <v>2264</v>
      </c>
      <c r="AG49" s="2309"/>
      <c r="AH49" s="2309"/>
      <c r="AI49" s="2309"/>
      <c r="AJ49" s="2309"/>
      <c r="AK49" s="2309"/>
      <c r="AL49" s="2309"/>
      <c r="AM49" s="2309"/>
      <c r="AN49" s="2309"/>
      <c r="AO49" s="2309"/>
      <c r="AP49" s="2309"/>
      <c r="AQ49" s="2311"/>
    </row>
    <row r="50" spans="2:45" ht="15" customHeight="1">
      <c r="B50" s="2186"/>
      <c r="C50" s="2187"/>
      <c r="D50" s="2187"/>
      <c r="E50" s="2187"/>
      <c r="F50" s="2187"/>
      <c r="G50" s="2187"/>
      <c r="H50" s="2187"/>
      <c r="I50" s="2187"/>
      <c r="J50" s="2187"/>
      <c r="K50" s="2187"/>
      <c r="L50" s="2187"/>
      <c r="M50" s="2187"/>
      <c r="N50" s="2188"/>
      <c r="O50" s="2186"/>
      <c r="P50" s="2187"/>
      <c r="Q50" s="2187"/>
      <c r="R50" s="2187"/>
      <c r="S50" s="2074"/>
      <c r="T50" s="2074"/>
      <c r="U50" s="2074"/>
      <c r="V50" s="2074"/>
      <c r="W50" s="2074"/>
      <c r="X50" s="2310"/>
      <c r="Y50" s="2310"/>
      <c r="Z50" s="2072"/>
      <c r="AA50" s="2072"/>
      <c r="AB50" s="2187"/>
      <c r="AC50" s="2187"/>
      <c r="AD50" s="2074"/>
      <c r="AE50" s="2074"/>
      <c r="AF50" s="2310"/>
      <c r="AG50" s="2310"/>
      <c r="AH50" s="2310"/>
      <c r="AI50" s="2310"/>
      <c r="AJ50" s="2310"/>
      <c r="AK50" s="2310"/>
      <c r="AL50" s="2310"/>
      <c r="AM50" s="2310"/>
      <c r="AN50" s="2310"/>
      <c r="AO50" s="2310"/>
      <c r="AP50" s="2310"/>
      <c r="AQ50" s="2312"/>
    </row>
    <row r="51" spans="2:45" ht="15" customHeight="1">
      <c r="B51" s="2307" t="s">
        <v>2949</v>
      </c>
      <c r="C51" s="2307"/>
      <c r="D51" s="2307"/>
      <c r="E51" s="2307"/>
      <c r="F51" s="2307"/>
      <c r="G51" s="2307"/>
      <c r="H51" s="2307"/>
      <c r="I51" s="2307"/>
      <c r="J51" s="2307"/>
      <c r="K51" s="2307"/>
      <c r="L51" s="2307"/>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row>
    <row r="52" spans="2:45" s="663" customFormat="1" ht="15" customHeight="1">
      <c r="B52" s="2308"/>
      <c r="C52" s="2308"/>
      <c r="D52" s="2308"/>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2308"/>
      <c r="AB52" s="2308"/>
      <c r="AC52" s="2308"/>
      <c r="AD52" s="2308"/>
      <c r="AE52" s="2308"/>
      <c r="AF52" s="2308"/>
      <c r="AG52" s="2308"/>
      <c r="AH52" s="2308"/>
      <c r="AI52" s="2308"/>
      <c r="AJ52" s="2308"/>
      <c r="AK52" s="2308"/>
      <c r="AL52" s="2308"/>
      <c r="AM52" s="2308"/>
      <c r="AN52" s="2308"/>
      <c r="AO52" s="2308"/>
      <c r="AP52" s="2308"/>
      <c r="AQ52" s="2308"/>
      <c r="AR52" s="662"/>
      <c r="AS52" s="662"/>
    </row>
    <row r="53" spans="2:45" s="663" customFormat="1" ht="15" customHeight="1">
      <c r="AR53" s="662"/>
      <c r="AS53" s="662"/>
    </row>
    <row r="54" spans="2:45" ht="15" customHeight="1">
      <c r="D54" s="664"/>
      <c r="E54" s="663"/>
      <c r="F54" s="663"/>
      <c r="G54" s="663"/>
      <c r="AJ54" s="184"/>
      <c r="AP54" s="658"/>
    </row>
    <row r="55" spans="2:45" ht="15" customHeight="1">
      <c r="E55" s="664"/>
    </row>
  </sheetData>
  <sheetProtection algorithmName="SHA-512" hashValue="hY5iTlSfVh9nfDzSWD0RpBRErZKAtJy4GICp8rjgl7v/iajMdCTQcRCBT6qr8+AWZmx59jPbNz1MbQ/LJQtnVQ==" saltValue="FgPIIWJQizT6zAYVWKMRTw==" spinCount="100000" sheet="1" formatCells="0" selectLockedCells="1"/>
  <mergeCells count="66">
    <mergeCell ref="O39:AQ40"/>
    <mergeCell ref="B49:N50"/>
    <mergeCell ref="B47:N48"/>
    <mergeCell ref="G45:N46"/>
    <mergeCell ref="G43:N44"/>
    <mergeCell ref="G41:N42"/>
    <mergeCell ref="B39:N40"/>
    <mergeCell ref="AF49:AG50"/>
    <mergeCell ref="B41:F46"/>
    <mergeCell ref="O47:AQ48"/>
    <mergeCell ref="O45:AQ46"/>
    <mergeCell ref="O43:AQ44"/>
    <mergeCell ref="O41:AQ42"/>
    <mergeCell ref="B51:AQ52"/>
    <mergeCell ref="S49:W50"/>
    <mergeCell ref="O49:R50"/>
    <mergeCell ref="X49:Y50"/>
    <mergeCell ref="Z49:AA50"/>
    <mergeCell ref="AB49:AC50"/>
    <mergeCell ref="AD49:AE50"/>
    <mergeCell ref="AH49:AQ50"/>
    <mergeCell ref="B37:N38"/>
    <mergeCell ref="B35:N36"/>
    <mergeCell ref="O37:AQ38"/>
    <mergeCell ref="AO3:AP3"/>
    <mergeCell ref="AL3:AM3"/>
    <mergeCell ref="AG3:AJ3"/>
    <mergeCell ref="V8:Y9"/>
    <mergeCell ref="V6:Y7"/>
    <mergeCell ref="V13:Y14"/>
    <mergeCell ref="O34:AQ34"/>
    <mergeCell ref="V22:Y22"/>
    <mergeCell ref="AA22:AG22"/>
    <mergeCell ref="AH22:AQ22"/>
    <mergeCell ref="V19:Y20"/>
    <mergeCell ref="AA19:AQ20"/>
    <mergeCell ref="V21:Y21"/>
    <mergeCell ref="O35:AQ36"/>
    <mergeCell ref="R27:T27"/>
    <mergeCell ref="B24:AQ25"/>
    <mergeCell ref="I27:J27"/>
    <mergeCell ref="U27:AQ27"/>
    <mergeCell ref="C27:H27"/>
    <mergeCell ref="B28:AQ29"/>
    <mergeCell ref="B34:N34"/>
    <mergeCell ref="D30:AP30"/>
    <mergeCell ref="B31:N33"/>
    <mergeCell ref="O31:T31"/>
    <mergeCell ref="U31:AQ31"/>
    <mergeCell ref="O32:T32"/>
    <mergeCell ref="U32:AQ32"/>
    <mergeCell ref="O33:T33"/>
    <mergeCell ref="U33:AQ33"/>
    <mergeCell ref="AA6:AC7"/>
    <mergeCell ref="AD6:AQ7"/>
    <mergeCell ref="AA8:AQ9"/>
    <mergeCell ref="V10:Y10"/>
    <mergeCell ref="AA10:AG10"/>
    <mergeCell ref="AH10:AQ10"/>
    <mergeCell ref="AA21:AQ21"/>
    <mergeCell ref="AA13:AQ14"/>
    <mergeCell ref="V15:Y15"/>
    <mergeCell ref="AA15:AQ15"/>
    <mergeCell ref="V16:Y16"/>
    <mergeCell ref="AA16:AG16"/>
    <mergeCell ref="AH16:AQ16"/>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theme="6"/>
  </sheetPr>
  <dimension ref="B1:AQ55"/>
  <sheetViews>
    <sheetView showZeros="0" view="pageBreakPreview" topLeftCell="A13"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2792</v>
      </c>
    </row>
    <row r="2" spans="2:43" ht="15" customHeight="1">
      <c r="AD2" s="407"/>
      <c r="AE2" s="2126" t="s">
        <v>2252</v>
      </c>
      <c r="AF2" s="2126"/>
      <c r="AG2" s="2126"/>
      <c r="AH2" s="2126"/>
      <c r="AI2" s="2126"/>
      <c r="AJ2" s="2126"/>
      <c r="AK2" s="2137"/>
      <c r="AL2" s="2137"/>
      <c r="AM2" s="2137"/>
      <c r="AN2" s="408" t="s">
        <v>2543</v>
      </c>
      <c r="AP2" s="407"/>
      <c r="AQ2" s="408" t="s">
        <v>2241</v>
      </c>
    </row>
    <row r="3" spans="2:43" ht="15" customHeight="1">
      <c r="AD3" s="2133"/>
      <c r="AE3" s="2133"/>
      <c r="AF3" s="2133"/>
      <c r="AG3" s="2133"/>
      <c r="AH3" s="408" t="s">
        <v>2242</v>
      </c>
      <c r="AI3" s="2137"/>
      <c r="AJ3" s="2137"/>
      <c r="AK3" s="408" t="s">
        <v>2243</v>
      </c>
      <c r="AL3" s="2137"/>
      <c r="AM3" s="2137"/>
      <c r="AN3" s="408" t="s">
        <v>2244</v>
      </c>
    </row>
    <row r="4" spans="2:43" ht="15" customHeight="1">
      <c r="B4" s="408" t="s">
        <v>2927</v>
      </c>
    </row>
    <row r="5" spans="2:43" ht="15" customHeight="1">
      <c r="B5" s="2126" t="s">
        <v>2545</v>
      </c>
      <c r="C5" s="2126"/>
      <c r="D5" s="2126"/>
      <c r="E5" s="2126"/>
      <c r="F5" s="2126"/>
      <c r="H5" s="407"/>
    </row>
    <row r="6" spans="2:43" ht="15" customHeight="1">
      <c r="B6" s="2126" t="s">
        <v>2546</v>
      </c>
      <c r="C6" s="2126"/>
      <c r="D6" s="2126"/>
      <c r="E6" s="2126"/>
      <c r="F6" s="2126"/>
      <c r="H6" s="719"/>
    </row>
    <row r="8" spans="2:43" ht="15" customHeight="1" outlineLevel="1">
      <c r="B8" s="408" t="s">
        <v>2958</v>
      </c>
    </row>
    <row r="9" spans="2:43" ht="15" customHeight="1" outlineLevel="1">
      <c r="B9" s="2126" t="s">
        <v>2545</v>
      </c>
      <c r="C9" s="2126"/>
      <c r="D9" s="2126"/>
      <c r="E9" s="2126"/>
      <c r="F9" s="2126"/>
      <c r="H9" s="407"/>
    </row>
    <row r="10" spans="2:43" ht="15" customHeight="1" outlineLevel="1">
      <c r="B10" s="2126" t="s">
        <v>2546</v>
      </c>
      <c r="C10" s="2126"/>
      <c r="D10" s="2126"/>
      <c r="E10" s="2126"/>
      <c r="F10" s="2126"/>
      <c r="H10" s="719"/>
    </row>
    <row r="12" spans="2:43" ht="15" customHeight="1" outlineLevel="1">
      <c r="B12" s="408" t="s">
        <v>2959</v>
      </c>
    </row>
    <row r="13" spans="2:43" ht="15" customHeight="1" outlineLevel="1">
      <c r="B13" s="2126" t="s">
        <v>2545</v>
      </c>
      <c r="C13" s="2126"/>
      <c r="D13" s="2126"/>
      <c r="E13" s="2126"/>
      <c r="F13" s="2126"/>
      <c r="H13" s="407"/>
    </row>
    <row r="14" spans="2:43" ht="15" customHeight="1" outlineLevel="1">
      <c r="B14" s="2126" t="s">
        <v>2546</v>
      </c>
      <c r="C14" s="2126"/>
      <c r="D14" s="2126"/>
      <c r="E14" s="2126"/>
      <c r="F14" s="2126"/>
      <c r="H14" s="719"/>
    </row>
    <row r="15" spans="2:43" ht="15" customHeight="1">
      <c r="AB15" s="2126" t="s">
        <v>2548</v>
      </c>
      <c r="AC15" s="2126"/>
      <c r="AD15" s="2126"/>
      <c r="AE15" s="2126"/>
      <c r="AF15" s="2126"/>
      <c r="AG15" s="2126"/>
      <c r="AH15" s="2126"/>
      <c r="AI15" s="2126"/>
      <c r="AJ15" s="2126"/>
      <c r="AK15" s="2126"/>
      <c r="AL15" s="2126"/>
      <c r="AM15" s="2126"/>
      <c r="AN15" s="2126"/>
    </row>
    <row r="16" spans="2:43" ht="15" customHeight="1">
      <c r="AB16" s="2129" t="s">
        <v>2549</v>
      </c>
      <c r="AC16" s="2129"/>
      <c r="AD16" s="2129"/>
      <c r="AE16" s="2129"/>
      <c r="AF16" s="745"/>
      <c r="AG16" s="745"/>
      <c r="AH16" s="2139"/>
      <c r="AI16" s="2139"/>
      <c r="AJ16" s="2139"/>
      <c r="AK16" s="2139"/>
      <c r="AL16" s="2139"/>
      <c r="AM16" s="2139"/>
      <c r="AN16" s="2139"/>
      <c r="AP16" s="720" t="s">
        <v>2550</v>
      </c>
    </row>
    <row r="17" spans="2:40" ht="10" customHeight="1"/>
    <row r="18" spans="2:40" ht="15" customHeight="1">
      <c r="B18" s="1785" t="s">
        <v>2601</v>
      </c>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row>
    <row r="19" spans="2:40" ht="15" customHeight="1">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row>
    <row r="20" spans="2:40" ht="10" customHeight="1"/>
    <row r="21" spans="2:40" ht="15" customHeight="1">
      <c r="C21" s="2133"/>
      <c r="D21" s="2133"/>
      <c r="E21" s="2133"/>
      <c r="F21" s="2133"/>
      <c r="G21" s="408" t="s">
        <v>2242</v>
      </c>
      <c r="H21" s="436"/>
      <c r="I21" s="408" t="s">
        <v>2243</v>
      </c>
      <c r="J21" s="436"/>
      <c r="K21" s="408" t="s">
        <v>2244</v>
      </c>
      <c r="L21" s="2126" t="s">
        <v>2602</v>
      </c>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row>
    <row r="22" spans="2:40" ht="15" customHeight="1">
      <c r="B22" s="2128" t="s">
        <v>2894</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row>
    <row r="23" spans="2:40" ht="15" customHeight="1">
      <c r="B23" s="2128"/>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row>
    <row r="24" spans="2:40" ht="15" customHeight="1">
      <c r="B24" s="2128"/>
      <c r="C24" s="2128"/>
      <c r="D24" s="2128"/>
      <c r="E24" s="2128"/>
      <c r="F24" s="2128"/>
      <c r="G24" s="2128"/>
      <c r="H24" s="2128"/>
      <c r="I24" s="2128"/>
      <c r="J24" s="2128"/>
      <c r="K24" s="2128"/>
      <c r="L24" s="2128"/>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8"/>
      <c r="AM24" s="2128"/>
      <c r="AN24" s="2128"/>
    </row>
    <row r="25" spans="2:40" ht="10" customHeight="1">
      <c r="B25" s="721"/>
      <c r="C25" s="721"/>
      <c r="D25" s="721"/>
      <c r="E25" s="721"/>
      <c r="F25" s="721"/>
      <c r="G25" s="721"/>
      <c r="H25" s="721"/>
      <c r="I25" s="721"/>
      <c r="J25" s="721"/>
      <c r="K25" s="721"/>
      <c r="L25" s="721"/>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c r="AN25" s="721"/>
    </row>
    <row r="26" spans="2:40" ht="15" customHeight="1">
      <c r="B26" s="2316" t="s">
        <v>2935</v>
      </c>
      <c r="C26" s="2316"/>
      <c r="D26" s="2316"/>
      <c r="E26" s="2316"/>
      <c r="F26" s="2316"/>
      <c r="G26" s="2316"/>
      <c r="H26" s="2316"/>
      <c r="I26" s="2316"/>
      <c r="J26" s="2316"/>
      <c r="K26" s="2316"/>
      <c r="L26" s="2316"/>
      <c r="M26" s="2316"/>
      <c r="N26" s="2316"/>
      <c r="O26" s="2316"/>
      <c r="P26" s="2316"/>
      <c r="Q26" s="2316"/>
      <c r="R26" s="2316"/>
      <c r="S26" s="2316"/>
      <c r="T26" s="2316"/>
      <c r="U26" s="2316"/>
      <c r="V26" s="2316"/>
      <c r="W26" s="2316"/>
      <c r="X26" s="2316"/>
      <c r="Y26" s="2316"/>
      <c r="Z26" s="2316"/>
      <c r="AA26" s="2316"/>
      <c r="AB26" s="2316"/>
      <c r="AC26" s="2316"/>
      <c r="AD26" s="2316"/>
      <c r="AE26" s="2316"/>
      <c r="AF26" s="2316"/>
      <c r="AG26" s="2316"/>
      <c r="AH26" s="2316"/>
      <c r="AI26" s="2316"/>
      <c r="AJ26" s="2316"/>
      <c r="AK26" s="2316"/>
      <c r="AL26" s="2316"/>
      <c r="AM26" s="2316"/>
      <c r="AN26" s="2316"/>
    </row>
    <row r="27" spans="2:40" ht="10" customHeight="1">
      <c r="B27" s="725"/>
      <c r="C27" s="725"/>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row>
    <row r="28" spans="2:40" ht="15" customHeight="1">
      <c r="B28" s="435" t="s">
        <v>2603</v>
      </c>
      <c r="C28" s="414"/>
      <c r="D28" s="414"/>
      <c r="E28" s="414"/>
      <c r="F28" s="414"/>
      <c r="G28" s="414"/>
      <c r="H28" s="414"/>
      <c r="I28" s="414"/>
      <c r="J28" s="414"/>
      <c r="K28" s="414"/>
      <c r="L28" s="414"/>
      <c r="M28" s="414"/>
      <c r="N28" s="839"/>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row>
    <row r="29" spans="2:40" ht="15" customHeight="1">
      <c r="B29" s="414"/>
      <c r="C29" s="408" t="s">
        <v>2604</v>
      </c>
      <c r="D29" s="414"/>
      <c r="E29" s="414"/>
      <c r="F29" s="414"/>
      <c r="G29" s="414"/>
      <c r="H29" s="414"/>
      <c r="I29" s="414"/>
      <c r="J29" s="414"/>
      <c r="K29" s="414"/>
      <c r="L29" s="414"/>
      <c r="M29" s="414"/>
      <c r="N29" s="414"/>
      <c r="O29" s="407"/>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row>
    <row r="30" spans="2:40" ht="15" customHeight="1">
      <c r="B30" s="414"/>
      <c r="C30" s="747" t="s">
        <v>2893</v>
      </c>
      <c r="D30" s="747"/>
      <c r="E30" s="747"/>
      <c r="F30" s="747"/>
      <c r="G30" s="747"/>
      <c r="H30" s="747"/>
      <c r="I30" s="747"/>
      <c r="J30" s="747"/>
      <c r="K30" s="747"/>
      <c r="L30" s="747"/>
      <c r="M30" s="747"/>
      <c r="N30" s="747"/>
      <c r="O30" s="747"/>
      <c r="P30" s="2132" t="s">
        <v>2836</v>
      </c>
      <c r="Q30" s="2132"/>
      <c r="R30" s="2132"/>
      <c r="S30" s="2132"/>
      <c r="T30" s="2132"/>
      <c r="U30" s="2132"/>
      <c r="V30" s="733" t="s">
        <v>2901</v>
      </c>
      <c r="W30" s="407"/>
      <c r="X30" s="414"/>
      <c r="AG30" s="414"/>
      <c r="AH30" s="414"/>
      <c r="AI30" s="414"/>
      <c r="AJ30" s="414"/>
      <c r="AK30" s="414"/>
      <c r="AL30" s="414"/>
      <c r="AM30" s="414"/>
    </row>
    <row r="31" spans="2:40" ht="15" customHeight="1">
      <c r="B31" s="414"/>
      <c r="C31" s="747"/>
      <c r="D31" s="747"/>
      <c r="E31" s="747"/>
      <c r="F31" s="747"/>
      <c r="G31" s="747"/>
      <c r="H31" s="747"/>
      <c r="I31" s="747"/>
      <c r="J31" s="747"/>
      <c r="K31" s="747"/>
      <c r="L31" s="747"/>
      <c r="M31" s="747"/>
      <c r="N31" s="747"/>
      <c r="O31" s="747"/>
      <c r="P31" s="2132" t="s">
        <v>2837</v>
      </c>
      <c r="Q31" s="2132"/>
      <c r="R31" s="2132"/>
      <c r="S31" s="2132"/>
      <c r="T31" s="2132"/>
      <c r="U31" s="2132"/>
      <c r="V31" s="733" t="s">
        <v>2901</v>
      </c>
      <c r="W31" s="407"/>
      <c r="X31" s="414"/>
      <c r="AG31" s="414"/>
      <c r="AH31" s="414"/>
      <c r="AI31" s="414"/>
      <c r="AJ31" s="414"/>
      <c r="AK31" s="414"/>
      <c r="AL31" s="414"/>
      <c r="AM31" s="414"/>
    </row>
    <row r="32" spans="2:40" ht="15" customHeight="1">
      <c r="B32" s="414"/>
      <c r="C32" s="747"/>
      <c r="D32" s="747"/>
      <c r="E32" s="747"/>
      <c r="F32" s="747"/>
      <c r="G32" s="747"/>
      <c r="H32" s="747"/>
      <c r="I32" s="747"/>
      <c r="J32" s="747"/>
      <c r="K32" s="747"/>
      <c r="L32" s="747"/>
      <c r="M32" s="747"/>
      <c r="N32" s="747"/>
      <c r="O32" s="747"/>
      <c r="P32" s="2132" t="s">
        <v>2883</v>
      </c>
      <c r="Q32" s="2132"/>
      <c r="R32" s="2132"/>
      <c r="S32" s="2132"/>
      <c r="T32" s="2132"/>
      <c r="U32" s="2132"/>
      <c r="V32" s="733" t="s">
        <v>2901</v>
      </c>
      <c r="W32" s="407"/>
      <c r="X32" s="414"/>
      <c r="AG32" s="414"/>
      <c r="AH32" s="414"/>
      <c r="AI32" s="414"/>
      <c r="AJ32" s="414"/>
      <c r="AK32" s="414"/>
      <c r="AL32" s="414"/>
      <c r="AM32" s="414"/>
    </row>
    <row r="33" spans="2:38" ht="15" customHeight="1">
      <c r="C33" s="408" t="s">
        <v>2605</v>
      </c>
      <c r="D33" s="414"/>
      <c r="E33" s="414"/>
      <c r="F33" s="414"/>
      <c r="G33" s="414"/>
      <c r="H33" s="414"/>
      <c r="I33" s="414"/>
      <c r="J33" s="414"/>
      <c r="K33" s="414"/>
      <c r="L33" s="414"/>
      <c r="M33" s="414"/>
      <c r="N33" s="414"/>
      <c r="O33" s="2161">
        <f>'第22様式 計算書（添付しない）'!$A$6</f>
        <v>0</v>
      </c>
      <c r="P33" s="2161"/>
      <c r="Q33" s="2161"/>
      <c r="R33" s="2161"/>
      <c r="S33" s="2161"/>
      <c r="T33" s="2161"/>
      <c r="U33" s="2161"/>
      <c r="V33" s="2161"/>
      <c r="W33" s="414" t="s">
        <v>2341</v>
      </c>
      <c r="X33" s="414"/>
      <c r="Y33" s="414"/>
      <c r="Z33" s="414"/>
      <c r="AA33" s="414"/>
      <c r="AB33" s="414"/>
      <c r="AC33" s="414"/>
      <c r="AD33" s="414"/>
      <c r="AE33" s="414"/>
      <c r="AF33" s="414"/>
      <c r="AG33" s="414"/>
      <c r="AH33" s="414"/>
      <c r="AI33" s="414"/>
      <c r="AJ33" s="414"/>
      <c r="AK33" s="414"/>
      <c r="AL33" s="414"/>
    </row>
    <row r="34" spans="2:38" ht="10" customHeight="1">
      <c r="B34" s="414"/>
      <c r="D34" s="414"/>
      <c r="E34" s="414"/>
      <c r="F34" s="414"/>
      <c r="G34" s="414"/>
      <c r="H34" s="414"/>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row>
    <row r="35" spans="2:38" ht="15" customHeight="1">
      <c r="B35" s="435" t="s">
        <v>2606</v>
      </c>
      <c r="C35" s="414"/>
    </row>
    <row r="36" spans="2:38" ht="15" customHeight="1">
      <c r="B36" s="434"/>
      <c r="C36" s="408" t="s">
        <v>2987</v>
      </c>
      <c r="O36" s="407"/>
    </row>
    <row r="37" spans="2:38" ht="15" customHeight="1">
      <c r="B37" s="434"/>
      <c r="C37" s="408" t="s">
        <v>2988</v>
      </c>
      <c r="O37" s="407"/>
    </row>
    <row r="38" spans="2:38" ht="15" customHeight="1">
      <c r="B38" s="434"/>
      <c r="C38" s="408" t="s">
        <v>2989</v>
      </c>
      <c r="O38" s="407"/>
    </row>
    <row r="39" spans="2:38" ht="10" customHeight="1">
      <c r="B39" s="434"/>
      <c r="C39" s="414"/>
    </row>
    <row r="40" spans="2:38" ht="15" customHeight="1">
      <c r="B40" s="408" t="s">
        <v>2954</v>
      </c>
      <c r="C40" s="414"/>
    </row>
    <row r="41" spans="2:38" ht="15" customHeight="1">
      <c r="B41" s="414"/>
      <c r="C41" s="408" t="s">
        <v>2607</v>
      </c>
    </row>
    <row r="42" spans="2:38" ht="15" customHeight="1">
      <c r="C42" s="408" t="s">
        <v>2608</v>
      </c>
    </row>
    <row r="43" spans="2:38" ht="15" customHeight="1">
      <c r="C43" s="408" t="s">
        <v>2609</v>
      </c>
    </row>
    <row r="44" spans="2:38" ht="10" customHeight="1"/>
    <row r="45" spans="2:38" ht="15" customHeight="1">
      <c r="C45" s="408" t="s">
        <v>2798</v>
      </c>
    </row>
    <row r="46" spans="2:38" ht="15" customHeight="1">
      <c r="C46" s="408" t="s">
        <v>2610</v>
      </c>
    </row>
    <row r="47" spans="2:38" ht="10" customHeight="1"/>
    <row r="48" spans="2:38" ht="15" customHeight="1">
      <c r="B48" s="408" t="s">
        <v>2955</v>
      </c>
    </row>
    <row r="49" spans="2:38" ht="15" customHeight="1">
      <c r="C49" s="746" t="s">
        <v>2340</v>
      </c>
      <c r="D49" s="2161" t="str">
        <f>'第22様式 計算書（添付しない）'!$J$13</f>
        <v/>
      </c>
      <c r="E49" s="2161"/>
      <c r="F49" s="2161"/>
      <c r="G49" s="2161"/>
      <c r="H49" s="2161"/>
      <c r="I49" s="2161"/>
      <c r="J49" s="2161"/>
      <c r="K49" s="2161"/>
      <c r="L49" s="739" t="s">
        <v>2341</v>
      </c>
    </row>
    <row r="50" spans="2:38" ht="15" customHeight="1">
      <c r="C50" s="745"/>
      <c r="D50" s="745" t="s">
        <v>2611</v>
      </c>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row>
    <row r="51" spans="2:38" ht="15" customHeight="1">
      <c r="C51" s="745"/>
      <c r="D51" s="745"/>
      <c r="E51" s="745" t="s">
        <v>2612</v>
      </c>
      <c r="F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row>
    <row r="52" spans="2:38" ht="10" customHeight="1">
      <c r="C52" s="745"/>
      <c r="D52" s="745"/>
      <c r="E52" s="745"/>
      <c r="F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row>
    <row r="53" spans="2:38" ht="15" customHeight="1">
      <c r="B53" s="435" t="s">
        <v>2956</v>
      </c>
      <c r="C53" s="414"/>
    </row>
    <row r="54" spans="2:38" ht="15" customHeight="1">
      <c r="C54" s="745" t="s">
        <v>2741</v>
      </c>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437"/>
    </row>
    <row r="55" spans="2:38" ht="15" customHeight="1">
      <c r="C55" s="408" t="s">
        <v>2600</v>
      </c>
    </row>
  </sheetData>
  <mergeCells count="24">
    <mergeCell ref="O33:V33"/>
    <mergeCell ref="D49:K49"/>
    <mergeCell ref="B14:F14"/>
    <mergeCell ref="AB15:AN15"/>
    <mergeCell ref="B5:F5"/>
    <mergeCell ref="B6:F6"/>
    <mergeCell ref="B9:F9"/>
    <mergeCell ref="B10:F10"/>
    <mergeCell ref="B13:F13"/>
    <mergeCell ref="AB16:AE16"/>
    <mergeCell ref="AH16:AN16"/>
    <mergeCell ref="P32:U32"/>
    <mergeCell ref="P31:U31"/>
    <mergeCell ref="P30:U30"/>
    <mergeCell ref="B18:AN19"/>
    <mergeCell ref="L21:AN21"/>
    <mergeCell ref="B22:AN24"/>
    <mergeCell ref="B26:AN26"/>
    <mergeCell ref="C21:F21"/>
    <mergeCell ref="AE2:AJ2"/>
    <mergeCell ref="AK2:AM2"/>
    <mergeCell ref="AL3:AM3"/>
    <mergeCell ref="AI3:AJ3"/>
    <mergeCell ref="AD3:AG3"/>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indexed="17"/>
  </sheetPr>
  <dimension ref="A1:M19"/>
  <sheetViews>
    <sheetView view="pageBreakPreview" zoomScale="160" zoomScaleNormal="100" zoomScaleSheetLayoutView="160" workbookViewId="0">
      <selection activeCell="BC252" sqref="BC252"/>
    </sheetView>
  </sheetViews>
  <sheetFormatPr defaultRowHeight="13"/>
  <cols>
    <col min="1" max="1" width="14.81640625" style="438" customWidth="1"/>
    <col min="2" max="2" width="3.81640625" style="438" customWidth="1"/>
    <col min="3" max="3" width="15.1796875" style="438" customWidth="1"/>
    <col min="4" max="4" width="3.81640625" style="438" customWidth="1"/>
    <col min="5" max="5" width="21.1796875" style="438" customWidth="1"/>
    <col min="6" max="6" width="3.81640625" style="438" customWidth="1"/>
    <col min="7" max="7" width="16.453125" style="438" customWidth="1"/>
    <col min="8" max="8" width="3.36328125" style="438" customWidth="1"/>
    <col min="9" max="9" width="3.1796875" style="438" customWidth="1"/>
    <col min="10" max="10" width="10.453125" style="438" customWidth="1"/>
    <col min="11" max="11" width="3.36328125" style="438" customWidth="1"/>
    <col min="12" max="13" width="9" style="438" customWidth="1"/>
    <col min="14" max="256" width="8.90625" style="438"/>
    <col min="257" max="257" width="14.81640625" style="438" customWidth="1"/>
    <col min="258" max="258" width="4.6328125" style="438" customWidth="1"/>
    <col min="259" max="259" width="15.1796875" style="438" customWidth="1"/>
    <col min="260" max="260" width="4.6328125" style="438" customWidth="1"/>
    <col min="261" max="261" width="21.1796875" style="438" customWidth="1"/>
    <col min="262" max="262" width="4.6328125" style="438" customWidth="1"/>
    <col min="263" max="263" width="16.453125" style="438" customWidth="1"/>
    <col min="264" max="264" width="3.36328125" style="438" customWidth="1"/>
    <col min="265" max="265" width="3.1796875" style="438" customWidth="1"/>
    <col min="266" max="266" width="10.453125" style="438" customWidth="1"/>
    <col min="267" max="267" width="3.36328125" style="438" customWidth="1"/>
    <col min="268" max="269" width="9" style="438" customWidth="1"/>
    <col min="270" max="512" width="8.90625" style="438"/>
    <col min="513" max="513" width="14.81640625" style="438" customWidth="1"/>
    <col min="514" max="514" width="4.6328125" style="438" customWidth="1"/>
    <col min="515" max="515" width="15.1796875" style="438" customWidth="1"/>
    <col min="516" max="516" width="4.6328125" style="438" customWidth="1"/>
    <col min="517" max="517" width="21.1796875" style="438" customWidth="1"/>
    <col min="518" max="518" width="4.6328125" style="438" customWidth="1"/>
    <col min="519" max="519" width="16.453125" style="438" customWidth="1"/>
    <col min="520" max="520" width="3.36328125" style="438" customWidth="1"/>
    <col min="521" max="521" width="3.1796875" style="438" customWidth="1"/>
    <col min="522" max="522" width="10.453125" style="438" customWidth="1"/>
    <col min="523" max="523" width="3.36328125" style="438" customWidth="1"/>
    <col min="524" max="525" width="9" style="438" customWidth="1"/>
    <col min="526" max="768" width="8.90625" style="438"/>
    <col min="769" max="769" width="14.81640625" style="438" customWidth="1"/>
    <col min="770" max="770" width="4.6328125" style="438" customWidth="1"/>
    <col min="771" max="771" width="15.1796875" style="438" customWidth="1"/>
    <col min="772" max="772" width="4.6328125" style="438" customWidth="1"/>
    <col min="773" max="773" width="21.1796875" style="438" customWidth="1"/>
    <col min="774" max="774" width="4.6328125" style="438" customWidth="1"/>
    <col min="775" max="775" width="16.453125" style="438" customWidth="1"/>
    <col min="776" max="776" width="3.36328125" style="438" customWidth="1"/>
    <col min="777" max="777" width="3.1796875" style="438" customWidth="1"/>
    <col min="778" max="778" width="10.453125" style="438" customWidth="1"/>
    <col min="779" max="779" width="3.36328125" style="438" customWidth="1"/>
    <col min="780" max="781" width="9" style="438" customWidth="1"/>
    <col min="782" max="1024" width="8.90625" style="438"/>
    <col min="1025" max="1025" width="14.81640625" style="438" customWidth="1"/>
    <col min="1026" max="1026" width="4.6328125" style="438" customWidth="1"/>
    <col min="1027" max="1027" width="15.1796875" style="438" customWidth="1"/>
    <col min="1028" max="1028" width="4.6328125" style="438" customWidth="1"/>
    <col min="1029" max="1029" width="21.1796875" style="438" customWidth="1"/>
    <col min="1030" max="1030" width="4.6328125" style="438" customWidth="1"/>
    <col min="1031" max="1031" width="16.453125" style="438" customWidth="1"/>
    <col min="1032" max="1032" width="3.36328125" style="438" customWidth="1"/>
    <col min="1033" max="1033" width="3.1796875" style="438" customWidth="1"/>
    <col min="1034" max="1034" width="10.453125" style="438" customWidth="1"/>
    <col min="1035" max="1035" width="3.36328125" style="438" customWidth="1"/>
    <col min="1036" max="1037" width="9" style="438" customWidth="1"/>
    <col min="1038" max="1280" width="8.90625" style="438"/>
    <col min="1281" max="1281" width="14.81640625" style="438" customWidth="1"/>
    <col min="1282" max="1282" width="4.6328125" style="438" customWidth="1"/>
    <col min="1283" max="1283" width="15.1796875" style="438" customWidth="1"/>
    <col min="1284" max="1284" width="4.6328125" style="438" customWidth="1"/>
    <col min="1285" max="1285" width="21.1796875" style="438" customWidth="1"/>
    <col min="1286" max="1286" width="4.6328125" style="438" customWidth="1"/>
    <col min="1287" max="1287" width="16.453125" style="438" customWidth="1"/>
    <col min="1288" max="1288" width="3.36328125" style="438" customWidth="1"/>
    <col min="1289" max="1289" width="3.1796875" style="438" customWidth="1"/>
    <col min="1290" max="1290" width="10.453125" style="438" customWidth="1"/>
    <col min="1291" max="1291" width="3.36328125" style="438" customWidth="1"/>
    <col min="1292" max="1293" width="9" style="438" customWidth="1"/>
    <col min="1294" max="1536" width="8.90625" style="438"/>
    <col min="1537" max="1537" width="14.81640625" style="438" customWidth="1"/>
    <col min="1538" max="1538" width="4.6328125" style="438" customWidth="1"/>
    <col min="1539" max="1539" width="15.1796875" style="438" customWidth="1"/>
    <col min="1540" max="1540" width="4.6328125" style="438" customWidth="1"/>
    <col min="1541" max="1541" width="21.1796875" style="438" customWidth="1"/>
    <col min="1542" max="1542" width="4.6328125" style="438" customWidth="1"/>
    <col min="1543" max="1543" width="16.453125" style="438" customWidth="1"/>
    <col min="1544" max="1544" width="3.36328125" style="438" customWidth="1"/>
    <col min="1545" max="1545" width="3.1796875" style="438" customWidth="1"/>
    <col min="1546" max="1546" width="10.453125" style="438" customWidth="1"/>
    <col min="1547" max="1547" width="3.36328125" style="438" customWidth="1"/>
    <col min="1548" max="1549" width="9" style="438" customWidth="1"/>
    <col min="1550" max="1792" width="8.90625" style="438"/>
    <col min="1793" max="1793" width="14.81640625" style="438" customWidth="1"/>
    <col min="1794" max="1794" width="4.6328125" style="438" customWidth="1"/>
    <col min="1795" max="1795" width="15.1796875" style="438" customWidth="1"/>
    <col min="1796" max="1796" width="4.6328125" style="438" customWidth="1"/>
    <col min="1797" max="1797" width="21.1796875" style="438" customWidth="1"/>
    <col min="1798" max="1798" width="4.6328125" style="438" customWidth="1"/>
    <col min="1799" max="1799" width="16.453125" style="438" customWidth="1"/>
    <col min="1800" max="1800" width="3.36328125" style="438" customWidth="1"/>
    <col min="1801" max="1801" width="3.1796875" style="438" customWidth="1"/>
    <col min="1802" max="1802" width="10.453125" style="438" customWidth="1"/>
    <col min="1803" max="1803" width="3.36328125" style="438" customWidth="1"/>
    <col min="1804" max="1805" width="9" style="438" customWidth="1"/>
    <col min="1806" max="2048" width="8.90625" style="438"/>
    <col min="2049" max="2049" width="14.81640625" style="438" customWidth="1"/>
    <col min="2050" max="2050" width="4.6328125" style="438" customWidth="1"/>
    <col min="2051" max="2051" width="15.1796875" style="438" customWidth="1"/>
    <col min="2052" max="2052" width="4.6328125" style="438" customWidth="1"/>
    <col min="2053" max="2053" width="21.1796875" style="438" customWidth="1"/>
    <col min="2054" max="2054" width="4.6328125" style="438" customWidth="1"/>
    <col min="2055" max="2055" width="16.453125" style="438" customWidth="1"/>
    <col min="2056" max="2056" width="3.36328125" style="438" customWidth="1"/>
    <col min="2057" max="2057" width="3.1796875" style="438" customWidth="1"/>
    <col min="2058" max="2058" width="10.453125" style="438" customWidth="1"/>
    <col min="2059" max="2059" width="3.36328125" style="438" customWidth="1"/>
    <col min="2060" max="2061" width="9" style="438" customWidth="1"/>
    <col min="2062" max="2304" width="8.90625" style="438"/>
    <col min="2305" max="2305" width="14.81640625" style="438" customWidth="1"/>
    <col min="2306" max="2306" width="4.6328125" style="438" customWidth="1"/>
    <col min="2307" max="2307" width="15.1796875" style="438" customWidth="1"/>
    <col min="2308" max="2308" width="4.6328125" style="438" customWidth="1"/>
    <col min="2309" max="2309" width="21.1796875" style="438" customWidth="1"/>
    <col min="2310" max="2310" width="4.6328125" style="438" customWidth="1"/>
    <col min="2311" max="2311" width="16.453125" style="438" customWidth="1"/>
    <col min="2312" max="2312" width="3.36328125" style="438" customWidth="1"/>
    <col min="2313" max="2313" width="3.1796875" style="438" customWidth="1"/>
    <col min="2314" max="2314" width="10.453125" style="438" customWidth="1"/>
    <col min="2315" max="2315" width="3.36328125" style="438" customWidth="1"/>
    <col min="2316" max="2317" width="9" style="438" customWidth="1"/>
    <col min="2318" max="2560" width="8.90625" style="438"/>
    <col min="2561" max="2561" width="14.81640625" style="438" customWidth="1"/>
    <col min="2562" max="2562" width="4.6328125" style="438" customWidth="1"/>
    <col min="2563" max="2563" width="15.1796875" style="438" customWidth="1"/>
    <col min="2564" max="2564" width="4.6328125" style="438" customWidth="1"/>
    <col min="2565" max="2565" width="21.1796875" style="438" customWidth="1"/>
    <col min="2566" max="2566" width="4.6328125" style="438" customWidth="1"/>
    <col min="2567" max="2567" width="16.453125" style="438" customWidth="1"/>
    <col min="2568" max="2568" width="3.36328125" style="438" customWidth="1"/>
    <col min="2569" max="2569" width="3.1796875" style="438" customWidth="1"/>
    <col min="2570" max="2570" width="10.453125" style="438" customWidth="1"/>
    <col min="2571" max="2571" width="3.36328125" style="438" customWidth="1"/>
    <col min="2572" max="2573" width="9" style="438" customWidth="1"/>
    <col min="2574" max="2816" width="8.90625" style="438"/>
    <col min="2817" max="2817" width="14.81640625" style="438" customWidth="1"/>
    <col min="2818" max="2818" width="4.6328125" style="438" customWidth="1"/>
    <col min="2819" max="2819" width="15.1796875" style="438" customWidth="1"/>
    <col min="2820" max="2820" width="4.6328125" style="438" customWidth="1"/>
    <col min="2821" max="2821" width="21.1796875" style="438" customWidth="1"/>
    <col min="2822" max="2822" width="4.6328125" style="438" customWidth="1"/>
    <col min="2823" max="2823" width="16.453125" style="438" customWidth="1"/>
    <col min="2824" max="2824" width="3.36328125" style="438" customWidth="1"/>
    <col min="2825" max="2825" width="3.1796875" style="438" customWidth="1"/>
    <col min="2826" max="2826" width="10.453125" style="438" customWidth="1"/>
    <col min="2827" max="2827" width="3.36328125" style="438" customWidth="1"/>
    <col min="2828" max="2829" width="9" style="438" customWidth="1"/>
    <col min="2830" max="3072" width="8.90625" style="438"/>
    <col min="3073" max="3073" width="14.81640625" style="438" customWidth="1"/>
    <col min="3074" max="3074" width="4.6328125" style="438" customWidth="1"/>
    <col min="3075" max="3075" width="15.1796875" style="438" customWidth="1"/>
    <col min="3076" max="3076" width="4.6328125" style="438" customWidth="1"/>
    <col min="3077" max="3077" width="21.1796875" style="438" customWidth="1"/>
    <col min="3078" max="3078" width="4.6328125" style="438" customWidth="1"/>
    <col min="3079" max="3079" width="16.453125" style="438" customWidth="1"/>
    <col min="3080" max="3080" width="3.36328125" style="438" customWidth="1"/>
    <col min="3081" max="3081" width="3.1796875" style="438" customWidth="1"/>
    <col min="3082" max="3082" width="10.453125" style="438" customWidth="1"/>
    <col min="3083" max="3083" width="3.36328125" style="438" customWidth="1"/>
    <col min="3084" max="3085" width="9" style="438" customWidth="1"/>
    <col min="3086" max="3328" width="8.90625" style="438"/>
    <col min="3329" max="3329" width="14.81640625" style="438" customWidth="1"/>
    <col min="3330" max="3330" width="4.6328125" style="438" customWidth="1"/>
    <col min="3331" max="3331" width="15.1796875" style="438" customWidth="1"/>
    <col min="3332" max="3332" width="4.6328125" style="438" customWidth="1"/>
    <col min="3333" max="3333" width="21.1796875" style="438" customWidth="1"/>
    <col min="3334" max="3334" width="4.6328125" style="438" customWidth="1"/>
    <col min="3335" max="3335" width="16.453125" style="438" customWidth="1"/>
    <col min="3336" max="3336" width="3.36328125" style="438" customWidth="1"/>
    <col min="3337" max="3337" width="3.1796875" style="438" customWidth="1"/>
    <col min="3338" max="3338" width="10.453125" style="438" customWidth="1"/>
    <col min="3339" max="3339" width="3.36328125" style="438" customWidth="1"/>
    <col min="3340" max="3341" width="9" style="438" customWidth="1"/>
    <col min="3342" max="3584" width="8.90625" style="438"/>
    <col min="3585" max="3585" width="14.81640625" style="438" customWidth="1"/>
    <col min="3586" max="3586" width="4.6328125" style="438" customWidth="1"/>
    <col min="3587" max="3587" width="15.1796875" style="438" customWidth="1"/>
    <col min="3588" max="3588" width="4.6328125" style="438" customWidth="1"/>
    <col min="3589" max="3589" width="21.1796875" style="438" customWidth="1"/>
    <col min="3590" max="3590" width="4.6328125" style="438" customWidth="1"/>
    <col min="3591" max="3591" width="16.453125" style="438" customWidth="1"/>
    <col min="3592" max="3592" width="3.36328125" style="438" customWidth="1"/>
    <col min="3593" max="3593" width="3.1796875" style="438" customWidth="1"/>
    <col min="3594" max="3594" width="10.453125" style="438" customWidth="1"/>
    <col min="3595" max="3595" width="3.36328125" style="438" customWidth="1"/>
    <col min="3596" max="3597" width="9" style="438" customWidth="1"/>
    <col min="3598" max="3840" width="8.90625" style="438"/>
    <col min="3841" max="3841" width="14.81640625" style="438" customWidth="1"/>
    <col min="3842" max="3842" width="4.6328125" style="438" customWidth="1"/>
    <col min="3843" max="3843" width="15.1796875" style="438" customWidth="1"/>
    <col min="3844" max="3844" width="4.6328125" style="438" customWidth="1"/>
    <col min="3845" max="3845" width="21.1796875" style="438" customWidth="1"/>
    <col min="3846" max="3846" width="4.6328125" style="438" customWidth="1"/>
    <col min="3847" max="3847" width="16.453125" style="438" customWidth="1"/>
    <col min="3848" max="3848" width="3.36328125" style="438" customWidth="1"/>
    <col min="3849" max="3849" width="3.1796875" style="438" customWidth="1"/>
    <col min="3850" max="3850" width="10.453125" style="438" customWidth="1"/>
    <col min="3851" max="3851" width="3.36328125" style="438" customWidth="1"/>
    <col min="3852" max="3853" width="9" style="438" customWidth="1"/>
    <col min="3854" max="4096" width="8.90625" style="438"/>
    <col min="4097" max="4097" width="14.81640625" style="438" customWidth="1"/>
    <col min="4098" max="4098" width="4.6328125" style="438" customWidth="1"/>
    <col min="4099" max="4099" width="15.1796875" style="438" customWidth="1"/>
    <col min="4100" max="4100" width="4.6328125" style="438" customWidth="1"/>
    <col min="4101" max="4101" width="21.1796875" style="438" customWidth="1"/>
    <col min="4102" max="4102" width="4.6328125" style="438" customWidth="1"/>
    <col min="4103" max="4103" width="16.453125" style="438" customWidth="1"/>
    <col min="4104" max="4104" width="3.36328125" style="438" customWidth="1"/>
    <col min="4105" max="4105" width="3.1796875" style="438" customWidth="1"/>
    <col min="4106" max="4106" width="10.453125" style="438" customWidth="1"/>
    <col min="4107" max="4107" width="3.36328125" style="438" customWidth="1"/>
    <col min="4108" max="4109" width="9" style="438" customWidth="1"/>
    <col min="4110" max="4352" width="8.90625" style="438"/>
    <col min="4353" max="4353" width="14.81640625" style="438" customWidth="1"/>
    <col min="4354" max="4354" width="4.6328125" style="438" customWidth="1"/>
    <col min="4355" max="4355" width="15.1796875" style="438" customWidth="1"/>
    <col min="4356" max="4356" width="4.6328125" style="438" customWidth="1"/>
    <col min="4357" max="4357" width="21.1796875" style="438" customWidth="1"/>
    <col min="4358" max="4358" width="4.6328125" style="438" customWidth="1"/>
    <col min="4359" max="4359" width="16.453125" style="438" customWidth="1"/>
    <col min="4360" max="4360" width="3.36328125" style="438" customWidth="1"/>
    <col min="4361" max="4361" width="3.1796875" style="438" customWidth="1"/>
    <col min="4362" max="4362" width="10.453125" style="438" customWidth="1"/>
    <col min="4363" max="4363" width="3.36328125" style="438" customWidth="1"/>
    <col min="4364" max="4365" width="9" style="438" customWidth="1"/>
    <col min="4366" max="4608" width="8.90625" style="438"/>
    <col min="4609" max="4609" width="14.81640625" style="438" customWidth="1"/>
    <col min="4610" max="4610" width="4.6328125" style="438" customWidth="1"/>
    <col min="4611" max="4611" width="15.1796875" style="438" customWidth="1"/>
    <col min="4612" max="4612" width="4.6328125" style="438" customWidth="1"/>
    <col min="4613" max="4613" width="21.1796875" style="438" customWidth="1"/>
    <col min="4614" max="4614" width="4.6328125" style="438" customWidth="1"/>
    <col min="4615" max="4615" width="16.453125" style="438" customWidth="1"/>
    <col min="4616" max="4616" width="3.36328125" style="438" customWidth="1"/>
    <col min="4617" max="4617" width="3.1796875" style="438" customWidth="1"/>
    <col min="4618" max="4618" width="10.453125" style="438" customWidth="1"/>
    <col min="4619" max="4619" width="3.36328125" style="438" customWidth="1"/>
    <col min="4620" max="4621" width="9" style="438" customWidth="1"/>
    <col min="4622" max="4864" width="8.90625" style="438"/>
    <col min="4865" max="4865" width="14.81640625" style="438" customWidth="1"/>
    <col min="4866" max="4866" width="4.6328125" style="438" customWidth="1"/>
    <col min="4867" max="4867" width="15.1796875" style="438" customWidth="1"/>
    <col min="4868" max="4868" width="4.6328125" style="438" customWidth="1"/>
    <col min="4869" max="4869" width="21.1796875" style="438" customWidth="1"/>
    <col min="4870" max="4870" width="4.6328125" style="438" customWidth="1"/>
    <col min="4871" max="4871" width="16.453125" style="438" customWidth="1"/>
    <col min="4872" max="4872" width="3.36328125" style="438" customWidth="1"/>
    <col min="4873" max="4873" width="3.1796875" style="438" customWidth="1"/>
    <col min="4874" max="4874" width="10.453125" style="438" customWidth="1"/>
    <col min="4875" max="4875" width="3.36328125" style="438" customWidth="1"/>
    <col min="4876" max="4877" width="9" style="438" customWidth="1"/>
    <col min="4878" max="5120" width="8.90625" style="438"/>
    <col min="5121" max="5121" width="14.81640625" style="438" customWidth="1"/>
    <col min="5122" max="5122" width="4.6328125" style="438" customWidth="1"/>
    <col min="5123" max="5123" width="15.1796875" style="438" customWidth="1"/>
    <col min="5124" max="5124" width="4.6328125" style="438" customWidth="1"/>
    <col min="5125" max="5125" width="21.1796875" style="438" customWidth="1"/>
    <col min="5126" max="5126" width="4.6328125" style="438" customWidth="1"/>
    <col min="5127" max="5127" width="16.453125" style="438" customWidth="1"/>
    <col min="5128" max="5128" width="3.36328125" style="438" customWidth="1"/>
    <col min="5129" max="5129" width="3.1796875" style="438" customWidth="1"/>
    <col min="5130" max="5130" width="10.453125" style="438" customWidth="1"/>
    <col min="5131" max="5131" width="3.36328125" style="438" customWidth="1"/>
    <col min="5132" max="5133" width="9" style="438" customWidth="1"/>
    <col min="5134" max="5376" width="8.90625" style="438"/>
    <col min="5377" max="5377" width="14.81640625" style="438" customWidth="1"/>
    <col min="5378" max="5378" width="4.6328125" style="438" customWidth="1"/>
    <col min="5379" max="5379" width="15.1796875" style="438" customWidth="1"/>
    <col min="5380" max="5380" width="4.6328125" style="438" customWidth="1"/>
    <col min="5381" max="5381" width="21.1796875" style="438" customWidth="1"/>
    <col min="5382" max="5382" width="4.6328125" style="438" customWidth="1"/>
    <col min="5383" max="5383" width="16.453125" style="438" customWidth="1"/>
    <col min="5384" max="5384" width="3.36328125" style="438" customWidth="1"/>
    <col min="5385" max="5385" width="3.1796875" style="438" customWidth="1"/>
    <col min="5386" max="5386" width="10.453125" style="438" customWidth="1"/>
    <col min="5387" max="5387" width="3.36328125" style="438" customWidth="1"/>
    <col min="5388" max="5389" width="9" style="438" customWidth="1"/>
    <col min="5390" max="5632" width="8.90625" style="438"/>
    <col min="5633" max="5633" width="14.81640625" style="438" customWidth="1"/>
    <col min="5634" max="5634" width="4.6328125" style="438" customWidth="1"/>
    <col min="5635" max="5635" width="15.1796875" style="438" customWidth="1"/>
    <col min="5636" max="5636" width="4.6328125" style="438" customWidth="1"/>
    <col min="5637" max="5637" width="21.1796875" style="438" customWidth="1"/>
    <col min="5638" max="5638" width="4.6328125" style="438" customWidth="1"/>
    <col min="5639" max="5639" width="16.453125" style="438" customWidth="1"/>
    <col min="5640" max="5640" width="3.36328125" style="438" customWidth="1"/>
    <col min="5641" max="5641" width="3.1796875" style="438" customWidth="1"/>
    <col min="5642" max="5642" width="10.453125" style="438" customWidth="1"/>
    <col min="5643" max="5643" width="3.36328125" style="438" customWidth="1"/>
    <col min="5644" max="5645" width="9" style="438" customWidth="1"/>
    <col min="5646" max="5888" width="8.90625" style="438"/>
    <col min="5889" max="5889" width="14.81640625" style="438" customWidth="1"/>
    <col min="5890" max="5890" width="4.6328125" style="438" customWidth="1"/>
    <col min="5891" max="5891" width="15.1796875" style="438" customWidth="1"/>
    <col min="5892" max="5892" width="4.6328125" style="438" customWidth="1"/>
    <col min="5893" max="5893" width="21.1796875" style="438" customWidth="1"/>
    <col min="5894" max="5894" width="4.6328125" style="438" customWidth="1"/>
    <col min="5895" max="5895" width="16.453125" style="438" customWidth="1"/>
    <col min="5896" max="5896" width="3.36328125" style="438" customWidth="1"/>
    <col min="5897" max="5897" width="3.1796875" style="438" customWidth="1"/>
    <col min="5898" max="5898" width="10.453125" style="438" customWidth="1"/>
    <col min="5899" max="5899" width="3.36328125" style="438" customWidth="1"/>
    <col min="5900" max="5901" width="9" style="438" customWidth="1"/>
    <col min="5902" max="6144" width="8.90625" style="438"/>
    <col min="6145" max="6145" width="14.81640625" style="438" customWidth="1"/>
    <col min="6146" max="6146" width="4.6328125" style="438" customWidth="1"/>
    <col min="6147" max="6147" width="15.1796875" style="438" customWidth="1"/>
    <col min="6148" max="6148" width="4.6328125" style="438" customWidth="1"/>
    <col min="6149" max="6149" width="21.1796875" style="438" customWidth="1"/>
    <col min="6150" max="6150" width="4.6328125" style="438" customWidth="1"/>
    <col min="6151" max="6151" width="16.453125" style="438" customWidth="1"/>
    <col min="6152" max="6152" width="3.36328125" style="438" customWidth="1"/>
    <col min="6153" max="6153" width="3.1796875" style="438" customWidth="1"/>
    <col min="6154" max="6154" width="10.453125" style="438" customWidth="1"/>
    <col min="6155" max="6155" width="3.36328125" style="438" customWidth="1"/>
    <col min="6156" max="6157" width="9" style="438" customWidth="1"/>
    <col min="6158" max="6400" width="8.90625" style="438"/>
    <col min="6401" max="6401" width="14.81640625" style="438" customWidth="1"/>
    <col min="6402" max="6402" width="4.6328125" style="438" customWidth="1"/>
    <col min="6403" max="6403" width="15.1796875" style="438" customWidth="1"/>
    <col min="6404" max="6404" width="4.6328125" style="438" customWidth="1"/>
    <col min="6405" max="6405" width="21.1796875" style="438" customWidth="1"/>
    <col min="6406" max="6406" width="4.6328125" style="438" customWidth="1"/>
    <col min="6407" max="6407" width="16.453125" style="438" customWidth="1"/>
    <col min="6408" max="6408" width="3.36328125" style="438" customWidth="1"/>
    <col min="6409" max="6409" width="3.1796875" style="438" customWidth="1"/>
    <col min="6410" max="6410" width="10.453125" style="438" customWidth="1"/>
    <col min="6411" max="6411" width="3.36328125" style="438" customWidth="1"/>
    <col min="6412" max="6413" width="9" style="438" customWidth="1"/>
    <col min="6414" max="6656" width="8.90625" style="438"/>
    <col min="6657" max="6657" width="14.81640625" style="438" customWidth="1"/>
    <col min="6658" max="6658" width="4.6328125" style="438" customWidth="1"/>
    <col min="6659" max="6659" width="15.1796875" style="438" customWidth="1"/>
    <col min="6660" max="6660" width="4.6328125" style="438" customWidth="1"/>
    <col min="6661" max="6661" width="21.1796875" style="438" customWidth="1"/>
    <col min="6662" max="6662" width="4.6328125" style="438" customWidth="1"/>
    <col min="6663" max="6663" width="16.453125" style="438" customWidth="1"/>
    <col min="6664" max="6664" width="3.36328125" style="438" customWidth="1"/>
    <col min="6665" max="6665" width="3.1796875" style="438" customWidth="1"/>
    <col min="6666" max="6666" width="10.453125" style="438" customWidth="1"/>
    <col min="6667" max="6667" width="3.36328125" style="438" customWidth="1"/>
    <col min="6668" max="6669" width="9" style="438" customWidth="1"/>
    <col min="6670" max="6912" width="8.90625" style="438"/>
    <col min="6913" max="6913" width="14.81640625" style="438" customWidth="1"/>
    <col min="6914" max="6914" width="4.6328125" style="438" customWidth="1"/>
    <col min="6915" max="6915" width="15.1796875" style="438" customWidth="1"/>
    <col min="6916" max="6916" width="4.6328125" style="438" customWidth="1"/>
    <col min="6917" max="6917" width="21.1796875" style="438" customWidth="1"/>
    <col min="6918" max="6918" width="4.6328125" style="438" customWidth="1"/>
    <col min="6919" max="6919" width="16.453125" style="438" customWidth="1"/>
    <col min="6920" max="6920" width="3.36328125" style="438" customWidth="1"/>
    <col min="6921" max="6921" width="3.1796875" style="438" customWidth="1"/>
    <col min="6922" max="6922" width="10.453125" style="438" customWidth="1"/>
    <col min="6923" max="6923" width="3.36328125" style="438" customWidth="1"/>
    <col min="6924" max="6925" width="9" style="438" customWidth="1"/>
    <col min="6926" max="7168" width="8.90625" style="438"/>
    <col min="7169" max="7169" width="14.81640625" style="438" customWidth="1"/>
    <col min="7170" max="7170" width="4.6328125" style="438" customWidth="1"/>
    <col min="7171" max="7171" width="15.1796875" style="438" customWidth="1"/>
    <col min="7172" max="7172" width="4.6328125" style="438" customWidth="1"/>
    <col min="7173" max="7173" width="21.1796875" style="438" customWidth="1"/>
    <col min="7174" max="7174" width="4.6328125" style="438" customWidth="1"/>
    <col min="7175" max="7175" width="16.453125" style="438" customWidth="1"/>
    <col min="7176" max="7176" width="3.36328125" style="438" customWidth="1"/>
    <col min="7177" max="7177" width="3.1796875" style="438" customWidth="1"/>
    <col min="7178" max="7178" width="10.453125" style="438" customWidth="1"/>
    <col min="7179" max="7179" width="3.36328125" style="438" customWidth="1"/>
    <col min="7180" max="7181" width="9" style="438" customWidth="1"/>
    <col min="7182" max="7424" width="8.90625" style="438"/>
    <col min="7425" max="7425" width="14.81640625" style="438" customWidth="1"/>
    <col min="7426" max="7426" width="4.6328125" style="438" customWidth="1"/>
    <col min="7427" max="7427" width="15.1796875" style="438" customWidth="1"/>
    <col min="7428" max="7428" width="4.6328125" style="438" customWidth="1"/>
    <col min="7429" max="7429" width="21.1796875" style="438" customWidth="1"/>
    <col min="7430" max="7430" width="4.6328125" style="438" customWidth="1"/>
    <col min="7431" max="7431" width="16.453125" style="438" customWidth="1"/>
    <col min="7432" max="7432" width="3.36328125" style="438" customWidth="1"/>
    <col min="7433" max="7433" width="3.1796875" style="438" customWidth="1"/>
    <col min="7434" max="7434" width="10.453125" style="438" customWidth="1"/>
    <col min="7435" max="7435" width="3.36328125" style="438" customWidth="1"/>
    <col min="7436" max="7437" width="9" style="438" customWidth="1"/>
    <col min="7438" max="7680" width="8.90625" style="438"/>
    <col min="7681" max="7681" width="14.81640625" style="438" customWidth="1"/>
    <col min="7682" max="7682" width="4.6328125" style="438" customWidth="1"/>
    <col min="7683" max="7683" width="15.1796875" style="438" customWidth="1"/>
    <col min="7684" max="7684" width="4.6328125" style="438" customWidth="1"/>
    <col min="7685" max="7685" width="21.1796875" style="438" customWidth="1"/>
    <col min="7686" max="7686" width="4.6328125" style="438" customWidth="1"/>
    <col min="7687" max="7687" width="16.453125" style="438" customWidth="1"/>
    <col min="7688" max="7688" width="3.36328125" style="438" customWidth="1"/>
    <col min="7689" max="7689" width="3.1796875" style="438" customWidth="1"/>
    <col min="7690" max="7690" width="10.453125" style="438" customWidth="1"/>
    <col min="7691" max="7691" width="3.36328125" style="438" customWidth="1"/>
    <col min="7692" max="7693" width="9" style="438" customWidth="1"/>
    <col min="7694" max="7936" width="8.90625" style="438"/>
    <col min="7937" max="7937" width="14.81640625" style="438" customWidth="1"/>
    <col min="7938" max="7938" width="4.6328125" style="438" customWidth="1"/>
    <col min="7939" max="7939" width="15.1796875" style="438" customWidth="1"/>
    <col min="7940" max="7940" width="4.6328125" style="438" customWidth="1"/>
    <col min="7941" max="7941" width="21.1796875" style="438" customWidth="1"/>
    <col min="7942" max="7942" width="4.6328125" style="438" customWidth="1"/>
    <col min="7943" max="7943" width="16.453125" style="438" customWidth="1"/>
    <col min="7944" max="7944" width="3.36328125" style="438" customWidth="1"/>
    <col min="7945" max="7945" width="3.1796875" style="438" customWidth="1"/>
    <col min="7946" max="7946" width="10.453125" style="438" customWidth="1"/>
    <col min="7947" max="7947" width="3.36328125" style="438" customWidth="1"/>
    <col min="7948" max="7949" width="9" style="438" customWidth="1"/>
    <col min="7950" max="8192" width="8.90625" style="438"/>
    <col min="8193" max="8193" width="14.81640625" style="438" customWidth="1"/>
    <col min="8194" max="8194" width="4.6328125" style="438" customWidth="1"/>
    <col min="8195" max="8195" width="15.1796875" style="438" customWidth="1"/>
    <col min="8196" max="8196" width="4.6328125" style="438" customWidth="1"/>
    <col min="8197" max="8197" width="21.1796875" style="438" customWidth="1"/>
    <col min="8198" max="8198" width="4.6328125" style="438" customWidth="1"/>
    <col min="8199" max="8199" width="16.453125" style="438" customWidth="1"/>
    <col min="8200" max="8200" width="3.36328125" style="438" customWidth="1"/>
    <col min="8201" max="8201" width="3.1796875" style="438" customWidth="1"/>
    <col min="8202" max="8202" width="10.453125" style="438" customWidth="1"/>
    <col min="8203" max="8203" width="3.36328125" style="438" customWidth="1"/>
    <col min="8204" max="8205" width="9" style="438" customWidth="1"/>
    <col min="8206" max="8448" width="8.90625" style="438"/>
    <col min="8449" max="8449" width="14.81640625" style="438" customWidth="1"/>
    <col min="8450" max="8450" width="4.6328125" style="438" customWidth="1"/>
    <col min="8451" max="8451" width="15.1796875" style="438" customWidth="1"/>
    <col min="8452" max="8452" width="4.6328125" style="438" customWidth="1"/>
    <col min="8453" max="8453" width="21.1796875" style="438" customWidth="1"/>
    <col min="8454" max="8454" width="4.6328125" style="438" customWidth="1"/>
    <col min="8455" max="8455" width="16.453125" style="438" customWidth="1"/>
    <col min="8456" max="8456" width="3.36328125" style="438" customWidth="1"/>
    <col min="8457" max="8457" width="3.1796875" style="438" customWidth="1"/>
    <col min="8458" max="8458" width="10.453125" style="438" customWidth="1"/>
    <col min="8459" max="8459" width="3.36328125" style="438" customWidth="1"/>
    <col min="8460" max="8461" width="9" style="438" customWidth="1"/>
    <col min="8462" max="8704" width="8.90625" style="438"/>
    <col min="8705" max="8705" width="14.81640625" style="438" customWidth="1"/>
    <col min="8706" max="8706" width="4.6328125" style="438" customWidth="1"/>
    <col min="8707" max="8707" width="15.1796875" style="438" customWidth="1"/>
    <col min="8708" max="8708" width="4.6328125" style="438" customWidth="1"/>
    <col min="8709" max="8709" width="21.1796875" style="438" customWidth="1"/>
    <col min="8710" max="8710" width="4.6328125" style="438" customWidth="1"/>
    <col min="8711" max="8711" width="16.453125" style="438" customWidth="1"/>
    <col min="8712" max="8712" width="3.36328125" style="438" customWidth="1"/>
    <col min="8713" max="8713" width="3.1796875" style="438" customWidth="1"/>
    <col min="8714" max="8714" width="10.453125" style="438" customWidth="1"/>
    <col min="8715" max="8715" width="3.36328125" style="438" customWidth="1"/>
    <col min="8716" max="8717" width="9" style="438" customWidth="1"/>
    <col min="8718" max="8960" width="8.90625" style="438"/>
    <col min="8961" max="8961" width="14.81640625" style="438" customWidth="1"/>
    <col min="8962" max="8962" width="4.6328125" style="438" customWidth="1"/>
    <col min="8963" max="8963" width="15.1796875" style="438" customWidth="1"/>
    <col min="8964" max="8964" width="4.6328125" style="438" customWidth="1"/>
    <col min="8965" max="8965" width="21.1796875" style="438" customWidth="1"/>
    <col min="8966" max="8966" width="4.6328125" style="438" customWidth="1"/>
    <col min="8967" max="8967" width="16.453125" style="438" customWidth="1"/>
    <col min="8968" max="8968" width="3.36328125" style="438" customWidth="1"/>
    <col min="8969" max="8969" width="3.1796875" style="438" customWidth="1"/>
    <col min="8970" max="8970" width="10.453125" style="438" customWidth="1"/>
    <col min="8971" max="8971" width="3.36328125" style="438" customWidth="1"/>
    <col min="8972" max="8973" width="9" style="438" customWidth="1"/>
    <col min="8974" max="9216" width="8.90625" style="438"/>
    <col min="9217" max="9217" width="14.81640625" style="438" customWidth="1"/>
    <col min="9218" max="9218" width="4.6328125" style="438" customWidth="1"/>
    <col min="9219" max="9219" width="15.1796875" style="438" customWidth="1"/>
    <col min="9220" max="9220" width="4.6328125" style="438" customWidth="1"/>
    <col min="9221" max="9221" width="21.1796875" style="438" customWidth="1"/>
    <col min="9222" max="9222" width="4.6328125" style="438" customWidth="1"/>
    <col min="9223" max="9223" width="16.453125" style="438" customWidth="1"/>
    <col min="9224" max="9224" width="3.36328125" style="438" customWidth="1"/>
    <col min="9225" max="9225" width="3.1796875" style="438" customWidth="1"/>
    <col min="9226" max="9226" width="10.453125" style="438" customWidth="1"/>
    <col min="9227" max="9227" width="3.36328125" style="438" customWidth="1"/>
    <col min="9228" max="9229" width="9" style="438" customWidth="1"/>
    <col min="9230" max="9472" width="8.90625" style="438"/>
    <col min="9473" max="9473" width="14.81640625" style="438" customWidth="1"/>
    <col min="9474" max="9474" width="4.6328125" style="438" customWidth="1"/>
    <col min="9475" max="9475" width="15.1796875" style="438" customWidth="1"/>
    <col min="9476" max="9476" width="4.6328125" style="438" customWidth="1"/>
    <col min="9477" max="9477" width="21.1796875" style="438" customWidth="1"/>
    <col min="9478" max="9478" width="4.6328125" style="438" customWidth="1"/>
    <col min="9479" max="9479" width="16.453125" style="438" customWidth="1"/>
    <col min="9480" max="9480" width="3.36328125" style="438" customWidth="1"/>
    <col min="9481" max="9481" width="3.1796875" style="438" customWidth="1"/>
    <col min="9482" max="9482" width="10.453125" style="438" customWidth="1"/>
    <col min="9483" max="9483" width="3.36328125" style="438" customWidth="1"/>
    <col min="9484" max="9485" width="9" style="438" customWidth="1"/>
    <col min="9486" max="9728" width="8.90625" style="438"/>
    <col min="9729" max="9729" width="14.81640625" style="438" customWidth="1"/>
    <col min="9730" max="9730" width="4.6328125" style="438" customWidth="1"/>
    <col min="9731" max="9731" width="15.1796875" style="438" customWidth="1"/>
    <col min="9732" max="9732" width="4.6328125" style="438" customWidth="1"/>
    <col min="9733" max="9733" width="21.1796875" style="438" customWidth="1"/>
    <col min="9734" max="9734" width="4.6328125" style="438" customWidth="1"/>
    <col min="9735" max="9735" width="16.453125" style="438" customWidth="1"/>
    <col min="9736" max="9736" width="3.36328125" style="438" customWidth="1"/>
    <col min="9737" max="9737" width="3.1796875" style="438" customWidth="1"/>
    <col min="9738" max="9738" width="10.453125" style="438" customWidth="1"/>
    <col min="9739" max="9739" width="3.36328125" style="438" customWidth="1"/>
    <col min="9740" max="9741" width="9" style="438" customWidth="1"/>
    <col min="9742" max="9984" width="8.90625" style="438"/>
    <col min="9985" max="9985" width="14.81640625" style="438" customWidth="1"/>
    <col min="9986" max="9986" width="4.6328125" style="438" customWidth="1"/>
    <col min="9987" max="9987" width="15.1796875" style="438" customWidth="1"/>
    <col min="9988" max="9988" width="4.6328125" style="438" customWidth="1"/>
    <col min="9989" max="9989" width="21.1796875" style="438" customWidth="1"/>
    <col min="9990" max="9990" width="4.6328125" style="438" customWidth="1"/>
    <col min="9991" max="9991" width="16.453125" style="438" customWidth="1"/>
    <col min="9992" max="9992" width="3.36328125" style="438" customWidth="1"/>
    <col min="9993" max="9993" width="3.1796875" style="438" customWidth="1"/>
    <col min="9994" max="9994" width="10.453125" style="438" customWidth="1"/>
    <col min="9995" max="9995" width="3.36328125" style="438" customWidth="1"/>
    <col min="9996" max="9997" width="9" style="438" customWidth="1"/>
    <col min="9998" max="10240" width="8.90625" style="438"/>
    <col min="10241" max="10241" width="14.81640625" style="438" customWidth="1"/>
    <col min="10242" max="10242" width="4.6328125" style="438" customWidth="1"/>
    <col min="10243" max="10243" width="15.1796875" style="438" customWidth="1"/>
    <col min="10244" max="10244" width="4.6328125" style="438" customWidth="1"/>
    <col min="10245" max="10245" width="21.1796875" style="438" customWidth="1"/>
    <col min="10246" max="10246" width="4.6328125" style="438" customWidth="1"/>
    <col min="10247" max="10247" width="16.453125" style="438" customWidth="1"/>
    <col min="10248" max="10248" width="3.36328125" style="438" customWidth="1"/>
    <col min="10249" max="10249" width="3.1796875" style="438" customWidth="1"/>
    <col min="10250" max="10250" width="10.453125" style="438" customWidth="1"/>
    <col min="10251" max="10251" width="3.36328125" style="438" customWidth="1"/>
    <col min="10252" max="10253" width="9" style="438" customWidth="1"/>
    <col min="10254" max="10496" width="8.90625" style="438"/>
    <col min="10497" max="10497" width="14.81640625" style="438" customWidth="1"/>
    <col min="10498" max="10498" width="4.6328125" style="438" customWidth="1"/>
    <col min="10499" max="10499" width="15.1796875" style="438" customWidth="1"/>
    <col min="10500" max="10500" width="4.6328125" style="438" customWidth="1"/>
    <col min="10501" max="10501" width="21.1796875" style="438" customWidth="1"/>
    <col min="10502" max="10502" width="4.6328125" style="438" customWidth="1"/>
    <col min="10503" max="10503" width="16.453125" style="438" customWidth="1"/>
    <col min="10504" max="10504" width="3.36328125" style="438" customWidth="1"/>
    <col min="10505" max="10505" width="3.1796875" style="438" customWidth="1"/>
    <col min="10506" max="10506" width="10.453125" style="438" customWidth="1"/>
    <col min="10507" max="10507" width="3.36328125" style="438" customWidth="1"/>
    <col min="10508" max="10509" width="9" style="438" customWidth="1"/>
    <col min="10510" max="10752" width="8.90625" style="438"/>
    <col min="10753" max="10753" width="14.81640625" style="438" customWidth="1"/>
    <col min="10754" max="10754" width="4.6328125" style="438" customWidth="1"/>
    <col min="10755" max="10755" width="15.1796875" style="438" customWidth="1"/>
    <col min="10756" max="10756" width="4.6328125" style="438" customWidth="1"/>
    <col min="10757" max="10757" width="21.1796875" style="438" customWidth="1"/>
    <col min="10758" max="10758" width="4.6328125" style="438" customWidth="1"/>
    <col min="10759" max="10759" width="16.453125" style="438" customWidth="1"/>
    <col min="10760" max="10760" width="3.36328125" style="438" customWidth="1"/>
    <col min="10761" max="10761" width="3.1796875" style="438" customWidth="1"/>
    <col min="10762" max="10762" width="10.453125" style="438" customWidth="1"/>
    <col min="10763" max="10763" width="3.36328125" style="438" customWidth="1"/>
    <col min="10764" max="10765" width="9" style="438" customWidth="1"/>
    <col min="10766" max="11008" width="8.90625" style="438"/>
    <col min="11009" max="11009" width="14.81640625" style="438" customWidth="1"/>
    <col min="11010" max="11010" width="4.6328125" style="438" customWidth="1"/>
    <col min="11011" max="11011" width="15.1796875" style="438" customWidth="1"/>
    <col min="11012" max="11012" width="4.6328125" style="438" customWidth="1"/>
    <col min="11013" max="11013" width="21.1796875" style="438" customWidth="1"/>
    <col min="11014" max="11014" width="4.6328125" style="438" customWidth="1"/>
    <col min="11015" max="11015" width="16.453125" style="438" customWidth="1"/>
    <col min="11016" max="11016" width="3.36328125" style="438" customWidth="1"/>
    <col min="11017" max="11017" width="3.1796875" style="438" customWidth="1"/>
    <col min="11018" max="11018" width="10.453125" style="438" customWidth="1"/>
    <col min="11019" max="11019" width="3.36328125" style="438" customWidth="1"/>
    <col min="11020" max="11021" width="9" style="438" customWidth="1"/>
    <col min="11022" max="11264" width="8.90625" style="438"/>
    <col min="11265" max="11265" width="14.81640625" style="438" customWidth="1"/>
    <col min="11266" max="11266" width="4.6328125" style="438" customWidth="1"/>
    <col min="11267" max="11267" width="15.1796875" style="438" customWidth="1"/>
    <col min="11268" max="11268" width="4.6328125" style="438" customWidth="1"/>
    <col min="11269" max="11269" width="21.1796875" style="438" customWidth="1"/>
    <col min="11270" max="11270" width="4.6328125" style="438" customWidth="1"/>
    <col min="11271" max="11271" width="16.453125" style="438" customWidth="1"/>
    <col min="11272" max="11272" width="3.36328125" style="438" customWidth="1"/>
    <col min="11273" max="11273" width="3.1796875" style="438" customWidth="1"/>
    <col min="11274" max="11274" width="10.453125" style="438" customWidth="1"/>
    <col min="11275" max="11275" width="3.36328125" style="438" customWidth="1"/>
    <col min="11276" max="11277" width="9" style="438" customWidth="1"/>
    <col min="11278" max="11520" width="8.90625" style="438"/>
    <col min="11521" max="11521" width="14.81640625" style="438" customWidth="1"/>
    <col min="11522" max="11522" width="4.6328125" style="438" customWidth="1"/>
    <col min="11523" max="11523" width="15.1796875" style="438" customWidth="1"/>
    <col min="11524" max="11524" width="4.6328125" style="438" customWidth="1"/>
    <col min="11525" max="11525" width="21.1796875" style="438" customWidth="1"/>
    <col min="11526" max="11526" width="4.6328125" style="438" customWidth="1"/>
    <col min="11527" max="11527" width="16.453125" style="438" customWidth="1"/>
    <col min="11528" max="11528" width="3.36328125" style="438" customWidth="1"/>
    <col min="11529" max="11529" width="3.1796875" style="438" customWidth="1"/>
    <col min="11530" max="11530" width="10.453125" style="438" customWidth="1"/>
    <col min="11531" max="11531" width="3.36328125" style="438" customWidth="1"/>
    <col min="11532" max="11533" width="9" style="438" customWidth="1"/>
    <col min="11534" max="11776" width="8.90625" style="438"/>
    <col min="11777" max="11777" width="14.81640625" style="438" customWidth="1"/>
    <col min="11778" max="11778" width="4.6328125" style="438" customWidth="1"/>
    <col min="11779" max="11779" width="15.1796875" style="438" customWidth="1"/>
    <col min="11780" max="11780" width="4.6328125" style="438" customWidth="1"/>
    <col min="11781" max="11781" width="21.1796875" style="438" customWidth="1"/>
    <col min="11782" max="11782" width="4.6328125" style="438" customWidth="1"/>
    <col min="11783" max="11783" width="16.453125" style="438" customWidth="1"/>
    <col min="11784" max="11784" width="3.36328125" style="438" customWidth="1"/>
    <col min="11785" max="11785" width="3.1796875" style="438" customWidth="1"/>
    <col min="11786" max="11786" width="10.453125" style="438" customWidth="1"/>
    <col min="11787" max="11787" width="3.36328125" style="438" customWidth="1"/>
    <col min="11788" max="11789" width="9" style="438" customWidth="1"/>
    <col min="11790" max="12032" width="8.90625" style="438"/>
    <col min="12033" max="12033" width="14.81640625" style="438" customWidth="1"/>
    <col min="12034" max="12034" width="4.6328125" style="438" customWidth="1"/>
    <col min="12035" max="12035" width="15.1796875" style="438" customWidth="1"/>
    <col min="12036" max="12036" width="4.6328125" style="438" customWidth="1"/>
    <col min="12037" max="12037" width="21.1796875" style="438" customWidth="1"/>
    <col min="12038" max="12038" width="4.6328125" style="438" customWidth="1"/>
    <col min="12039" max="12039" width="16.453125" style="438" customWidth="1"/>
    <col min="12040" max="12040" width="3.36328125" style="438" customWidth="1"/>
    <col min="12041" max="12041" width="3.1796875" style="438" customWidth="1"/>
    <col min="12042" max="12042" width="10.453125" style="438" customWidth="1"/>
    <col min="12043" max="12043" width="3.36328125" style="438" customWidth="1"/>
    <col min="12044" max="12045" width="9" style="438" customWidth="1"/>
    <col min="12046" max="12288" width="8.90625" style="438"/>
    <col min="12289" max="12289" width="14.81640625" style="438" customWidth="1"/>
    <col min="12290" max="12290" width="4.6328125" style="438" customWidth="1"/>
    <col min="12291" max="12291" width="15.1796875" style="438" customWidth="1"/>
    <col min="12292" max="12292" width="4.6328125" style="438" customWidth="1"/>
    <col min="12293" max="12293" width="21.1796875" style="438" customWidth="1"/>
    <col min="12294" max="12294" width="4.6328125" style="438" customWidth="1"/>
    <col min="12295" max="12295" width="16.453125" style="438" customWidth="1"/>
    <col min="12296" max="12296" width="3.36328125" style="438" customWidth="1"/>
    <col min="12297" max="12297" width="3.1796875" style="438" customWidth="1"/>
    <col min="12298" max="12298" width="10.453125" style="438" customWidth="1"/>
    <col min="12299" max="12299" width="3.36328125" style="438" customWidth="1"/>
    <col min="12300" max="12301" width="9" style="438" customWidth="1"/>
    <col min="12302" max="12544" width="8.90625" style="438"/>
    <col min="12545" max="12545" width="14.81640625" style="438" customWidth="1"/>
    <col min="12546" max="12546" width="4.6328125" style="438" customWidth="1"/>
    <col min="12547" max="12547" width="15.1796875" style="438" customWidth="1"/>
    <col min="12548" max="12548" width="4.6328125" style="438" customWidth="1"/>
    <col min="12549" max="12549" width="21.1796875" style="438" customWidth="1"/>
    <col min="12550" max="12550" width="4.6328125" style="438" customWidth="1"/>
    <col min="12551" max="12551" width="16.453125" style="438" customWidth="1"/>
    <col min="12552" max="12552" width="3.36328125" style="438" customWidth="1"/>
    <col min="12553" max="12553" width="3.1796875" style="438" customWidth="1"/>
    <col min="12554" max="12554" width="10.453125" style="438" customWidth="1"/>
    <col min="12555" max="12555" width="3.36328125" style="438" customWidth="1"/>
    <col min="12556" max="12557" width="9" style="438" customWidth="1"/>
    <col min="12558" max="12800" width="8.90625" style="438"/>
    <col min="12801" max="12801" width="14.81640625" style="438" customWidth="1"/>
    <col min="12802" max="12802" width="4.6328125" style="438" customWidth="1"/>
    <col min="12803" max="12803" width="15.1796875" style="438" customWidth="1"/>
    <col min="12804" max="12804" width="4.6328125" style="438" customWidth="1"/>
    <col min="12805" max="12805" width="21.1796875" style="438" customWidth="1"/>
    <col min="12806" max="12806" width="4.6328125" style="438" customWidth="1"/>
    <col min="12807" max="12807" width="16.453125" style="438" customWidth="1"/>
    <col min="12808" max="12808" width="3.36328125" style="438" customWidth="1"/>
    <col min="12809" max="12809" width="3.1796875" style="438" customWidth="1"/>
    <col min="12810" max="12810" width="10.453125" style="438" customWidth="1"/>
    <col min="12811" max="12811" width="3.36328125" style="438" customWidth="1"/>
    <col min="12812" max="12813" width="9" style="438" customWidth="1"/>
    <col min="12814" max="13056" width="8.90625" style="438"/>
    <col min="13057" max="13057" width="14.81640625" style="438" customWidth="1"/>
    <col min="13058" max="13058" width="4.6328125" style="438" customWidth="1"/>
    <col min="13059" max="13059" width="15.1796875" style="438" customWidth="1"/>
    <col min="13060" max="13060" width="4.6328125" style="438" customWidth="1"/>
    <col min="13061" max="13061" width="21.1796875" style="438" customWidth="1"/>
    <col min="13062" max="13062" width="4.6328125" style="438" customWidth="1"/>
    <col min="13063" max="13063" width="16.453125" style="438" customWidth="1"/>
    <col min="13064" max="13064" width="3.36328125" style="438" customWidth="1"/>
    <col min="13065" max="13065" width="3.1796875" style="438" customWidth="1"/>
    <col min="13066" max="13066" width="10.453125" style="438" customWidth="1"/>
    <col min="13067" max="13067" width="3.36328125" style="438" customWidth="1"/>
    <col min="13068" max="13069" width="9" style="438" customWidth="1"/>
    <col min="13070" max="13312" width="8.90625" style="438"/>
    <col min="13313" max="13313" width="14.81640625" style="438" customWidth="1"/>
    <col min="13314" max="13314" width="4.6328125" style="438" customWidth="1"/>
    <col min="13315" max="13315" width="15.1796875" style="438" customWidth="1"/>
    <col min="13316" max="13316" width="4.6328125" style="438" customWidth="1"/>
    <col min="13317" max="13317" width="21.1796875" style="438" customWidth="1"/>
    <col min="13318" max="13318" width="4.6328125" style="438" customWidth="1"/>
    <col min="13319" max="13319" width="16.453125" style="438" customWidth="1"/>
    <col min="13320" max="13320" width="3.36328125" style="438" customWidth="1"/>
    <col min="13321" max="13321" width="3.1796875" style="438" customWidth="1"/>
    <col min="13322" max="13322" width="10.453125" style="438" customWidth="1"/>
    <col min="13323" max="13323" width="3.36328125" style="438" customWidth="1"/>
    <col min="13324" max="13325" width="9" style="438" customWidth="1"/>
    <col min="13326" max="13568" width="8.90625" style="438"/>
    <col min="13569" max="13569" width="14.81640625" style="438" customWidth="1"/>
    <col min="13570" max="13570" width="4.6328125" style="438" customWidth="1"/>
    <col min="13571" max="13571" width="15.1796875" style="438" customWidth="1"/>
    <col min="13572" max="13572" width="4.6328125" style="438" customWidth="1"/>
    <col min="13573" max="13573" width="21.1796875" style="438" customWidth="1"/>
    <col min="13574" max="13574" width="4.6328125" style="438" customWidth="1"/>
    <col min="13575" max="13575" width="16.453125" style="438" customWidth="1"/>
    <col min="13576" max="13576" width="3.36328125" style="438" customWidth="1"/>
    <col min="13577" max="13577" width="3.1796875" style="438" customWidth="1"/>
    <col min="13578" max="13578" width="10.453125" style="438" customWidth="1"/>
    <col min="13579" max="13579" width="3.36328125" style="438" customWidth="1"/>
    <col min="13580" max="13581" width="9" style="438" customWidth="1"/>
    <col min="13582" max="13824" width="8.90625" style="438"/>
    <col min="13825" max="13825" width="14.81640625" style="438" customWidth="1"/>
    <col min="13826" max="13826" width="4.6328125" style="438" customWidth="1"/>
    <col min="13827" max="13827" width="15.1796875" style="438" customWidth="1"/>
    <col min="13828" max="13828" width="4.6328125" style="438" customWidth="1"/>
    <col min="13829" max="13829" width="21.1796875" style="438" customWidth="1"/>
    <col min="13830" max="13830" width="4.6328125" style="438" customWidth="1"/>
    <col min="13831" max="13831" width="16.453125" style="438" customWidth="1"/>
    <col min="13832" max="13832" width="3.36328125" style="438" customWidth="1"/>
    <col min="13833" max="13833" width="3.1796875" style="438" customWidth="1"/>
    <col min="13834" max="13834" width="10.453125" style="438" customWidth="1"/>
    <col min="13835" max="13835" width="3.36328125" style="438" customWidth="1"/>
    <col min="13836" max="13837" width="9" style="438" customWidth="1"/>
    <col min="13838" max="14080" width="8.90625" style="438"/>
    <col min="14081" max="14081" width="14.81640625" style="438" customWidth="1"/>
    <col min="14082" max="14082" width="4.6328125" style="438" customWidth="1"/>
    <col min="14083" max="14083" width="15.1796875" style="438" customWidth="1"/>
    <col min="14084" max="14084" width="4.6328125" style="438" customWidth="1"/>
    <col min="14085" max="14085" width="21.1796875" style="438" customWidth="1"/>
    <col min="14086" max="14086" width="4.6328125" style="438" customWidth="1"/>
    <col min="14087" max="14087" width="16.453125" style="438" customWidth="1"/>
    <col min="14088" max="14088" width="3.36328125" style="438" customWidth="1"/>
    <col min="14089" max="14089" width="3.1796875" style="438" customWidth="1"/>
    <col min="14090" max="14090" width="10.453125" style="438" customWidth="1"/>
    <col min="14091" max="14091" width="3.36328125" style="438" customWidth="1"/>
    <col min="14092" max="14093" width="9" style="438" customWidth="1"/>
    <col min="14094" max="14336" width="8.90625" style="438"/>
    <col min="14337" max="14337" width="14.81640625" style="438" customWidth="1"/>
    <col min="14338" max="14338" width="4.6328125" style="438" customWidth="1"/>
    <col min="14339" max="14339" width="15.1796875" style="438" customWidth="1"/>
    <col min="14340" max="14340" width="4.6328125" style="438" customWidth="1"/>
    <col min="14341" max="14341" width="21.1796875" style="438" customWidth="1"/>
    <col min="14342" max="14342" width="4.6328125" style="438" customWidth="1"/>
    <col min="14343" max="14343" width="16.453125" style="438" customWidth="1"/>
    <col min="14344" max="14344" width="3.36328125" style="438" customWidth="1"/>
    <col min="14345" max="14345" width="3.1796875" style="438" customWidth="1"/>
    <col min="14346" max="14346" width="10.453125" style="438" customWidth="1"/>
    <col min="14347" max="14347" width="3.36328125" style="438" customWidth="1"/>
    <col min="14348" max="14349" width="9" style="438" customWidth="1"/>
    <col min="14350" max="14592" width="8.90625" style="438"/>
    <col min="14593" max="14593" width="14.81640625" style="438" customWidth="1"/>
    <col min="14594" max="14594" width="4.6328125" style="438" customWidth="1"/>
    <col min="14595" max="14595" width="15.1796875" style="438" customWidth="1"/>
    <col min="14596" max="14596" width="4.6328125" style="438" customWidth="1"/>
    <col min="14597" max="14597" width="21.1796875" style="438" customWidth="1"/>
    <col min="14598" max="14598" width="4.6328125" style="438" customWidth="1"/>
    <col min="14599" max="14599" width="16.453125" style="438" customWidth="1"/>
    <col min="14600" max="14600" width="3.36328125" style="438" customWidth="1"/>
    <col min="14601" max="14601" width="3.1796875" style="438" customWidth="1"/>
    <col min="14602" max="14602" width="10.453125" style="438" customWidth="1"/>
    <col min="14603" max="14603" width="3.36328125" style="438" customWidth="1"/>
    <col min="14604" max="14605" width="9" style="438" customWidth="1"/>
    <col min="14606" max="14848" width="8.90625" style="438"/>
    <col min="14849" max="14849" width="14.81640625" style="438" customWidth="1"/>
    <col min="14850" max="14850" width="4.6328125" style="438" customWidth="1"/>
    <col min="14851" max="14851" width="15.1796875" style="438" customWidth="1"/>
    <col min="14852" max="14852" width="4.6328125" style="438" customWidth="1"/>
    <col min="14853" max="14853" width="21.1796875" style="438" customWidth="1"/>
    <col min="14854" max="14854" width="4.6328125" style="438" customWidth="1"/>
    <col min="14855" max="14855" width="16.453125" style="438" customWidth="1"/>
    <col min="14856" max="14856" width="3.36328125" style="438" customWidth="1"/>
    <col min="14857" max="14857" width="3.1796875" style="438" customWidth="1"/>
    <col min="14858" max="14858" width="10.453125" style="438" customWidth="1"/>
    <col min="14859" max="14859" width="3.36328125" style="438" customWidth="1"/>
    <col min="14860" max="14861" width="9" style="438" customWidth="1"/>
    <col min="14862" max="15104" width="8.90625" style="438"/>
    <col min="15105" max="15105" width="14.81640625" style="438" customWidth="1"/>
    <col min="15106" max="15106" width="4.6328125" style="438" customWidth="1"/>
    <col min="15107" max="15107" width="15.1796875" style="438" customWidth="1"/>
    <col min="15108" max="15108" width="4.6328125" style="438" customWidth="1"/>
    <col min="15109" max="15109" width="21.1796875" style="438" customWidth="1"/>
    <col min="15110" max="15110" width="4.6328125" style="438" customWidth="1"/>
    <col min="15111" max="15111" width="16.453125" style="438" customWidth="1"/>
    <col min="15112" max="15112" width="3.36328125" style="438" customWidth="1"/>
    <col min="15113" max="15113" width="3.1796875" style="438" customWidth="1"/>
    <col min="15114" max="15114" width="10.453125" style="438" customWidth="1"/>
    <col min="15115" max="15115" width="3.36328125" style="438" customWidth="1"/>
    <col min="15116" max="15117" width="9" style="438" customWidth="1"/>
    <col min="15118" max="15360" width="8.90625" style="438"/>
    <col min="15361" max="15361" width="14.81640625" style="438" customWidth="1"/>
    <col min="15362" max="15362" width="4.6328125" style="438" customWidth="1"/>
    <col min="15363" max="15363" width="15.1796875" style="438" customWidth="1"/>
    <col min="15364" max="15364" width="4.6328125" style="438" customWidth="1"/>
    <col min="15365" max="15365" width="21.1796875" style="438" customWidth="1"/>
    <col min="15366" max="15366" width="4.6328125" style="438" customWidth="1"/>
    <col min="15367" max="15367" width="16.453125" style="438" customWidth="1"/>
    <col min="15368" max="15368" width="3.36328125" style="438" customWidth="1"/>
    <col min="15369" max="15369" width="3.1796875" style="438" customWidth="1"/>
    <col min="15370" max="15370" width="10.453125" style="438" customWidth="1"/>
    <col min="15371" max="15371" width="3.36328125" style="438" customWidth="1"/>
    <col min="15372" max="15373" width="9" style="438" customWidth="1"/>
    <col min="15374" max="15616" width="8.90625" style="438"/>
    <col min="15617" max="15617" width="14.81640625" style="438" customWidth="1"/>
    <col min="15618" max="15618" width="4.6328125" style="438" customWidth="1"/>
    <col min="15619" max="15619" width="15.1796875" style="438" customWidth="1"/>
    <col min="15620" max="15620" width="4.6328125" style="438" customWidth="1"/>
    <col min="15621" max="15621" width="21.1796875" style="438" customWidth="1"/>
    <col min="15622" max="15622" width="4.6328125" style="438" customWidth="1"/>
    <col min="15623" max="15623" width="16.453125" style="438" customWidth="1"/>
    <col min="15624" max="15624" width="3.36328125" style="438" customWidth="1"/>
    <col min="15625" max="15625" width="3.1796875" style="438" customWidth="1"/>
    <col min="15626" max="15626" width="10.453125" style="438" customWidth="1"/>
    <col min="15627" max="15627" width="3.36328125" style="438" customWidth="1"/>
    <col min="15628" max="15629" width="9" style="438" customWidth="1"/>
    <col min="15630" max="15872" width="8.90625" style="438"/>
    <col min="15873" max="15873" width="14.81640625" style="438" customWidth="1"/>
    <col min="15874" max="15874" width="4.6328125" style="438" customWidth="1"/>
    <col min="15875" max="15875" width="15.1796875" style="438" customWidth="1"/>
    <col min="15876" max="15876" width="4.6328125" style="438" customWidth="1"/>
    <col min="15877" max="15877" width="21.1796875" style="438" customWidth="1"/>
    <col min="15878" max="15878" width="4.6328125" style="438" customWidth="1"/>
    <col min="15879" max="15879" width="16.453125" style="438" customWidth="1"/>
    <col min="15880" max="15880" width="3.36328125" style="438" customWidth="1"/>
    <col min="15881" max="15881" width="3.1796875" style="438" customWidth="1"/>
    <col min="15882" max="15882" width="10.453125" style="438" customWidth="1"/>
    <col min="15883" max="15883" width="3.36328125" style="438" customWidth="1"/>
    <col min="15884" max="15885" width="9" style="438" customWidth="1"/>
    <col min="15886" max="16128" width="8.90625" style="438"/>
    <col min="16129" max="16129" width="14.81640625" style="438" customWidth="1"/>
    <col min="16130" max="16130" width="4.6328125" style="438" customWidth="1"/>
    <col min="16131" max="16131" width="15.1796875" style="438" customWidth="1"/>
    <col min="16132" max="16132" width="4.6328125" style="438" customWidth="1"/>
    <col min="16133" max="16133" width="21.1796875" style="438" customWidth="1"/>
    <col min="16134" max="16134" width="4.6328125" style="438" customWidth="1"/>
    <col min="16135" max="16135" width="16.453125" style="438" customWidth="1"/>
    <col min="16136" max="16136" width="3.36328125" style="438" customWidth="1"/>
    <col min="16137" max="16137" width="3.1796875" style="438" customWidth="1"/>
    <col min="16138" max="16138" width="10.453125" style="438" customWidth="1"/>
    <col min="16139" max="16139" width="3.36328125" style="438" customWidth="1"/>
    <col min="16140" max="16141" width="9" style="438" customWidth="1"/>
    <col min="16142" max="16384" width="8.90625" style="438"/>
  </cols>
  <sheetData>
    <row r="1" spans="1:13" ht="20.25" customHeight="1">
      <c r="J1" s="439" t="s">
        <v>2613</v>
      </c>
    </row>
    <row r="2" spans="1:13" ht="20.25" customHeight="1">
      <c r="A2" s="2319" t="s">
        <v>2614</v>
      </c>
      <c r="B2" s="2319"/>
      <c r="C2" s="2319"/>
      <c r="D2" s="2319"/>
      <c r="E2" s="2319"/>
      <c r="F2" s="2319"/>
      <c r="G2" s="2319"/>
      <c r="H2" s="2319"/>
      <c r="I2" s="2319"/>
      <c r="J2" s="2319"/>
      <c r="K2" s="2319"/>
    </row>
    <row r="3" spans="1:13" ht="30" customHeight="1">
      <c r="J3" s="439"/>
    </row>
    <row r="4" spans="1:13" ht="21" customHeight="1"/>
    <row r="5" spans="1:13" ht="45" customHeight="1">
      <c r="A5" s="440" t="s">
        <v>2615</v>
      </c>
      <c r="B5" s="439"/>
      <c r="C5" s="440" t="s">
        <v>2616</v>
      </c>
      <c r="D5" s="439"/>
      <c r="E5" s="441" t="s">
        <v>2617</v>
      </c>
      <c r="F5" s="439"/>
      <c r="G5" s="2320" t="s">
        <v>2618</v>
      </c>
      <c r="H5" s="2321"/>
    </row>
    <row r="6" spans="1:13" ht="21" customHeight="1">
      <c r="A6" s="442"/>
      <c r="C6" s="443"/>
      <c r="E6" s="443"/>
      <c r="G6" s="444">
        <f>DATEDIF(C6,E6,"m")</f>
        <v>0</v>
      </c>
      <c r="H6" s="445" t="s">
        <v>2619</v>
      </c>
    </row>
    <row r="8" spans="1:13" ht="45" customHeight="1">
      <c r="C8" s="440" t="s">
        <v>2620</v>
      </c>
      <c r="D8" s="439"/>
      <c r="E8" s="441" t="s">
        <v>2621</v>
      </c>
      <c r="F8" s="439"/>
      <c r="G8" s="2322"/>
      <c r="H8" s="2322"/>
      <c r="L8" s="438">
        <f>DATEDIF(C6,C9,"m")</f>
        <v>0</v>
      </c>
      <c r="M8" s="438">
        <f>DATEDIF(C6,C9,"mｄ")</f>
        <v>0</v>
      </c>
    </row>
    <row r="9" spans="1:13" ht="21" customHeight="1">
      <c r="C9" s="446"/>
      <c r="E9" s="447">
        <f>IF(M8&gt;0,L8+1,L8)</f>
        <v>0</v>
      </c>
      <c r="G9" s="448"/>
      <c r="L9" s="438">
        <f>DATEDIF(C9,E6,"m")</f>
        <v>0</v>
      </c>
      <c r="M9" s="438">
        <f>DATEDIF(C9,E6,"mｄ")</f>
        <v>0</v>
      </c>
    </row>
    <row r="10" spans="1:13" ht="21" customHeight="1"/>
    <row r="11" spans="1:13" ht="30" customHeight="1"/>
    <row r="12" spans="1:13" ht="24.75" customHeight="1">
      <c r="C12" s="438" t="s">
        <v>2622</v>
      </c>
      <c r="E12" s="439" t="s">
        <v>2623</v>
      </c>
      <c r="G12" s="439" t="s">
        <v>248</v>
      </c>
    </row>
    <row r="13" spans="1:13" ht="21.75" customHeight="1">
      <c r="A13" s="2317" t="s">
        <v>2624</v>
      </c>
      <c r="B13" s="2317" t="s">
        <v>2625</v>
      </c>
      <c r="C13" s="2323">
        <f>A6</f>
        <v>0</v>
      </c>
      <c r="D13" s="2317" t="s">
        <v>2936</v>
      </c>
      <c r="E13" s="751">
        <f>A6</f>
        <v>0</v>
      </c>
      <c r="F13" s="2317" t="s">
        <v>2626</v>
      </c>
      <c r="G13" s="2318">
        <f>E9</f>
        <v>0</v>
      </c>
      <c r="H13" s="2317" t="s">
        <v>2619</v>
      </c>
      <c r="I13" s="2317" t="s">
        <v>2625</v>
      </c>
      <c r="J13" s="2318" t="str">
        <f>IF(A6="","",TRUNC((C13-(E13/G6)*G13),-3))</f>
        <v/>
      </c>
      <c r="K13" s="2317" t="s">
        <v>2530</v>
      </c>
    </row>
    <row r="14" spans="1:13" ht="21.75" customHeight="1">
      <c r="A14" s="2317"/>
      <c r="B14" s="2317"/>
      <c r="C14" s="2323"/>
      <c r="D14" s="2317"/>
      <c r="E14" s="750">
        <f>G6</f>
        <v>0</v>
      </c>
      <c r="F14" s="2317"/>
      <c r="G14" s="2318"/>
      <c r="H14" s="2317"/>
      <c r="I14" s="2317"/>
      <c r="J14" s="2318"/>
      <c r="K14" s="2317"/>
    </row>
    <row r="15" spans="1:13">
      <c r="K15" s="449" t="s">
        <v>2627</v>
      </c>
    </row>
    <row r="18" spans="1:1">
      <c r="A18" s="438" t="s">
        <v>2628</v>
      </c>
    </row>
    <row r="19" spans="1:1">
      <c r="A19" s="438" t="s">
        <v>2957</v>
      </c>
    </row>
  </sheetData>
  <mergeCells count="13">
    <mergeCell ref="I13:I14"/>
    <mergeCell ref="J13:J14"/>
    <mergeCell ref="K13:K14"/>
    <mergeCell ref="A2:K2"/>
    <mergeCell ref="G5:H5"/>
    <mergeCell ref="G8:H8"/>
    <mergeCell ref="A13:A14"/>
    <mergeCell ref="B13:B14"/>
    <mergeCell ref="C13:C14"/>
    <mergeCell ref="D13:D14"/>
    <mergeCell ref="F13:F14"/>
    <mergeCell ref="G13:G14"/>
    <mergeCell ref="H13:H14"/>
  </mergeCells>
  <phoneticPr fontId="57"/>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theme="6"/>
  </sheetPr>
  <dimension ref="B1:AY35"/>
  <sheetViews>
    <sheetView showZeros="0" view="pageBreakPreview" topLeftCell="A13" zoomScaleNormal="100" zoomScaleSheetLayoutView="100" workbookViewId="0">
      <selection activeCell="BC252" sqref="BC252"/>
    </sheetView>
  </sheetViews>
  <sheetFormatPr defaultColWidth="2.1796875" defaultRowHeight="15" customHeight="1" outlineLevelRow="1"/>
  <cols>
    <col min="1" max="16384" width="2.1796875" style="408"/>
  </cols>
  <sheetData>
    <row r="1" spans="2:43" ht="15" customHeight="1">
      <c r="B1" s="408" t="s">
        <v>2793</v>
      </c>
    </row>
    <row r="2" spans="2:43" ht="15" customHeight="1">
      <c r="AD2" s="407"/>
      <c r="AE2" s="2126" t="s">
        <v>2252</v>
      </c>
      <c r="AF2" s="2126"/>
      <c r="AG2" s="2126"/>
      <c r="AH2" s="2126"/>
      <c r="AI2" s="2126"/>
      <c r="AJ2" s="2126"/>
      <c r="AK2" s="2137"/>
      <c r="AL2" s="2137"/>
      <c r="AM2" s="2137"/>
      <c r="AN2" s="408" t="s">
        <v>2543</v>
      </c>
      <c r="AP2" s="407"/>
      <c r="AQ2" s="408" t="s">
        <v>2241</v>
      </c>
    </row>
    <row r="3" spans="2:43" ht="15" customHeight="1">
      <c r="AD3" s="2133"/>
      <c r="AE3" s="2133"/>
      <c r="AF3" s="2133"/>
      <c r="AG3" s="2133"/>
      <c r="AH3" s="408" t="s">
        <v>2242</v>
      </c>
      <c r="AI3" s="2137"/>
      <c r="AJ3" s="2137"/>
      <c r="AK3" s="408" t="s">
        <v>2243</v>
      </c>
      <c r="AL3" s="2137"/>
      <c r="AM3" s="2137"/>
      <c r="AN3" s="408" t="s">
        <v>2244</v>
      </c>
    </row>
    <row r="4" spans="2:43" ht="15" customHeight="1">
      <c r="B4" s="408" t="s">
        <v>2927</v>
      </c>
    </row>
    <row r="5" spans="2:43" ht="15" customHeight="1">
      <c r="B5" s="2126" t="s">
        <v>2545</v>
      </c>
      <c r="C5" s="2126"/>
      <c r="D5" s="2126"/>
      <c r="E5" s="2126"/>
      <c r="F5" s="2126"/>
      <c r="H5" s="407"/>
    </row>
    <row r="6" spans="2:43" ht="15" customHeight="1">
      <c r="B6" s="2126" t="s">
        <v>2546</v>
      </c>
      <c r="C6" s="2126"/>
      <c r="D6" s="2126"/>
      <c r="E6" s="2126"/>
      <c r="F6" s="2126"/>
      <c r="H6" s="719"/>
    </row>
    <row r="8" spans="2:43" ht="15" customHeight="1" outlineLevel="1">
      <c r="B8" s="408" t="s">
        <v>2958</v>
      </c>
    </row>
    <row r="9" spans="2:43" ht="15" customHeight="1" outlineLevel="1">
      <c r="B9" s="2126" t="s">
        <v>2545</v>
      </c>
      <c r="C9" s="2126"/>
      <c r="D9" s="2126"/>
      <c r="E9" s="2126"/>
      <c r="F9" s="2126"/>
      <c r="H9" s="407"/>
    </row>
    <row r="10" spans="2:43" ht="15" customHeight="1" outlineLevel="1">
      <c r="B10" s="2126" t="s">
        <v>2546</v>
      </c>
      <c r="C10" s="2126"/>
      <c r="D10" s="2126"/>
      <c r="E10" s="2126"/>
      <c r="F10" s="2126"/>
      <c r="H10" s="719"/>
    </row>
    <row r="12" spans="2:43" ht="15" customHeight="1" outlineLevel="1">
      <c r="B12" s="408" t="s">
        <v>2959</v>
      </c>
    </row>
    <row r="13" spans="2:43" ht="15" customHeight="1" outlineLevel="1">
      <c r="B13" s="2126" t="s">
        <v>2545</v>
      </c>
      <c r="C13" s="2126"/>
      <c r="D13" s="2126"/>
      <c r="E13" s="2126"/>
      <c r="F13" s="2126"/>
      <c r="H13" s="407"/>
    </row>
    <row r="14" spans="2:43" ht="15" customHeight="1" outlineLevel="1">
      <c r="B14" s="2126" t="s">
        <v>2546</v>
      </c>
      <c r="C14" s="2126"/>
      <c r="D14" s="2126"/>
      <c r="E14" s="2126"/>
      <c r="F14" s="2126"/>
      <c r="H14" s="719"/>
    </row>
    <row r="15" spans="2:43" ht="15" customHeight="1">
      <c r="AB15" s="2126" t="s">
        <v>2548</v>
      </c>
      <c r="AC15" s="2126"/>
      <c r="AD15" s="2126"/>
      <c r="AE15" s="2126"/>
      <c r="AF15" s="2126"/>
      <c r="AG15" s="2126"/>
      <c r="AH15" s="2126"/>
      <c r="AI15" s="2126"/>
      <c r="AJ15" s="2126"/>
      <c r="AK15" s="2126"/>
      <c r="AL15" s="2126"/>
      <c r="AM15" s="2126"/>
      <c r="AN15" s="2126"/>
    </row>
    <row r="16" spans="2:43" ht="15" customHeight="1">
      <c r="AB16" s="2129" t="s">
        <v>2549</v>
      </c>
      <c r="AC16" s="2129"/>
      <c r="AD16" s="2129"/>
      <c r="AE16" s="2129"/>
      <c r="AF16" s="745"/>
      <c r="AG16" s="745"/>
      <c r="AH16" s="2139"/>
      <c r="AI16" s="2139"/>
      <c r="AJ16" s="2139"/>
      <c r="AK16" s="2139"/>
      <c r="AL16" s="2139"/>
      <c r="AM16" s="2139"/>
      <c r="AN16" s="2139"/>
      <c r="AP16" s="720" t="s">
        <v>2550</v>
      </c>
    </row>
    <row r="18" spans="2:51" ht="15" customHeight="1">
      <c r="B18" s="1785" t="s">
        <v>2629</v>
      </c>
      <c r="C18" s="1785"/>
      <c r="D18" s="1785"/>
      <c r="E18" s="1785"/>
      <c r="F18" s="1785"/>
      <c r="G18" s="1785"/>
      <c r="H18" s="1785"/>
      <c r="I18" s="1785"/>
      <c r="J18" s="1785"/>
      <c r="K18" s="1785"/>
      <c r="L18" s="1785"/>
      <c r="M18" s="1785"/>
      <c r="N18" s="1785"/>
      <c r="O18" s="1785"/>
      <c r="P18" s="1785"/>
      <c r="Q18" s="1785"/>
      <c r="R18" s="1785"/>
      <c r="S18" s="1785"/>
      <c r="T18" s="1785"/>
      <c r="U18" s="1785"/>
      <c r="V18" s="1785"/>
      <c r="W18" s="1785"/>
      <c r="X18" s="1785"/>
      <c r="Y18" s="1785"/>
      <c r="Z18" s="1785"/>
      <c r="AA18" s="1785"/>
      <c r="AB18" s="1785"/>
      <c r="AC18" s="1785"/>
      <c r="AD18" s="1785"/>
      <c r="AE18" s="1785"/>
      <c r="AF18" s="1785"/>
      <c r="AG18" s="1785"/>
      <c r="AH18" s="1785"/>
      <c r="AI18" s="1785"/>
      <c r="AJ18" s="1785"/>
      <c r="AK18" s="1785"/>
      <c r="AL18" s="1785"/>
      <c r="AM18" s="1785"/>
      <c r="AN18" s="1785"/>
    </row>
    <row r="19" spans="2:51" ht="15" customHeight="1">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row>
    <row r="21" spans="2:51" ht="15" customHeight="1">
      <c r="C21" s="2133"/>
      <c r="D21" s="2133"/>
      <c r="E21" s="2133"/>
      <c r="F21" s="2133"/>
      <c r="G21" s="408" t="s">
        <v>2242</v>
      </c>
      <c r="H21" s="436"/>
      <c r="I21" s="408" t="s">
        <v>2243</v>
      </c>
      <c r="J21" s="436"/>
      <c r="K21" s="408" t="s">
        <v>2244</v>
      </c>
      <c r="L21" s="2126" t="s">
        <v>2630</v>
      </c>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row>
    <row r="22" spans="2:51" ht="15" customHeight="1">
      <c r="B22" s="2128" t="s">
        <v>2895</v>
      </c>
      <c r="C22" s="2128"/>
      <c r="D22" s="2128"/>
      <c r="E22" s="2128"/>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row>
    <row r="23" spans="2:51" ht="15" customHeight="1">
      <c r="B23" s="2128"/>
      <c r="C23" s="2128"/>
      <c r="D23" s="2128"/>
      <c r="E23" s="2128"/>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row>
    <row r="25" spans="2:51" ht="15" customHeight="1">
      <c r="B25" s="2126" t="s">
        <v>2255</v>
      </c>
      <c r="C25" s="2126"/>
      <c r="D25" s="2126"/>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row>
    <row r="26" spans="2:51" ht="15" customHeight="1">
      <c r="B26" s="414"/>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row>
    <row r="27" spans="2:51" ht="30" customHeight="1">
      <c r="B27" s="2337" t="s">
        <v>2880</v>
      </c>
      <c r="C27" s="2337"/>
      <c r="D27" s="2337"/>
      <c r="E27" s="2337"/>
      <c r="F27" s="2337"/>
      <c r="G27" s="2337"/>
      <c r="H27" s="2337"/>
      <c r="I27" s="2337"/>
      <c r="J27" s="2337"/>
      <c r="K27" s="2338" t="s">
        <v>2881</v>
      </c>
      <c r="L27" s="2338"/>
      <c r="M27" s="2338"/>
      <c r="N27" s="2338"/>
      <c r="O27" s="2338"/>
      <c r="P27" s="233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row>
    <row r="28" spans="2:51" ht="30" customHeight="1">
      <c r="B28" s="2337"/>
      <c r="C28" s="2337"/>
      <c r="D28" s="2337"/>
      <c r="E28" s="2337"/>
      <c r="F28" s="2337"/>
      <c r="G28" s="2337"/>
      <c r="H28" s="2337"/>
      <c r="I28" s="2337"/>
      <c r="J28" s="2337"/>
      <c r="K28" s="2338" t="s">
        <v>2837</v>
      </c>
      <c r="L28" s="2338"/>
      <c r="M28" s="2338"/>
      <c r="N28" s="2338"/>
      <c r="O28" s="2338"/>
      <c r="P28" s="233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row>
    <row r="29" spans="2:51" ht="30" customHeight="1">
      <c r="B29" s="2337"/>
      <c r="C29" s="2337"/>
      <c r="D29" s="2337"/>
      <c r="E29" s="2337"/>
      <c r="F29" s="2337"/>
      <c r="G29" s="2337"/>
      <c r="H29" s="2337"/>
      <c r="I29" s="2337"/>
      <c r="J29" s="2337"/>
      <c r="K29" s="2338" t="s">
        <v>2883</v>
      </c>
      <c r="L29" s="2338"/>
      <c r="M29" s="2338"/>
      <c r="N29" s="2338"/>
      <c r="O29" s="2338"/>
      <c r="P29" s="233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row>
    <row r="30" spans="2:51" ht="30" customHeight="1">
      <c r="B30" s="2324" t="s">
        <v>2678</v>
      </c>
      <c r="C30" s="2324"/>
      <c r="D30" s="2324"/>
      <c r="E30" s="2324"/>
      <c r="F30" s="2324"/>
      <c r="G30" s="2324"/>
      <c r="H30" s="2324"/>
      <c r="I30" s="2324"/>
      <c r="J30" s="2324"/>
      <c r="K30" s="2332"/>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332"/>
      <c r="AM30" s="2332"/>
      <c r="AN30" s="2332"/>
    </row>
    <row r="31" spans="2:51" ht="30" customHeight="1">
      <c r="B31" s="2325" t="s">
        <v>2631</v>
      </c>
      <c r="C31" s="2326"/>
      <c r="D31" s="2326"/>
      <c r="E31" s="2326"/>
      <c r="F31" s="2326"/>
      <c r="G31" s="2326"/>
      <c r="H31" s="2326"/>
      <c r="I31" s="2326"/>
      <c r="J31" s="2327"/>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row>
    <row r="32" spans="2:51" ht="30" customHeight="1">
      <c r="B32" s="2339" t="s">
        <v>2632</v>
      </c>
      <c r="C32" s="2340"/>
      <c r="D32" s="2340"/>
      <c r="E32" s="2340"/>
      <c r="F32" s="2341"/>
      <c r="G32" s="2147" t="s">
        <v>2390</v>
      </c>
      <c r="H32" s="2328"/>
      <c r="I32" s="2328"/>
      <c r="J32" s="2329"/>
      <c r="K32" s="2332"/>
      <c r="L32" s="2332"/>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row>
    <row r="33" spans="2:40" ht="30" customHeight="1">
      <c r="B33" s="2342"/>
      <c r="C33" s="2343"/>
      <c r="D33" s="2343"/>
      <c r="E33" s="2343"/>
      <c r="F33" s="2344"/>
      <c r="G33" s="2147" t="s">
        <v>2391</v>
      </c>
      <c r="H33" s="2328"/>
      <c r="I33" s="2328"/>
      <c r="J33" s="2329"/>
      <c r="K33" s="2332"/>
      <c r="L33" s="2332"/>
      <c r="M33" s="2332"/>
      <c r="N33" s="2332"/>
      <c r="O33" s="2332"/>
      <c r="P33" s="2332"/>
      <c r="Q33" s="2332"/>
      <c r="R33" s="2332"/>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row>
    <row r="34" spans="2:40" ht="30" customHeight="1">
      <c r="B34" s="2345"/>
      <c r="C34" s="2346"/>
      <c r="D34" s="2346"/>
      <c r="E34" s="2346"/>
      <c r="F34" s="2347"/>
      <c r="G34" s="2147" t="s">
        <v>2392</v>
      </c>
      <c r="H34" s="2328"/>
      <c r="I34" s="2328"/>
      <c r="J34" s="2329"/>
      <c r="K34" s="2332"/>
      <c r="L34" s="2332"/>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row>
    <row r="35" spans="2:40" ht="30" customHeight="1">
      <c r="B35" s="2334" t="s">
        <v>2633</v>
      </c>
      <c r="C35" s="2335"/>
      <c r="D35" s="2335"/>
      <c r="E35" s="2335"/>
      <c r="F35" s="2335"/>
      <c r="G35" s="2335"/>
      <c r="H35" s="2335"/>
      <c r="I35" s="2335"/>
      <c r="J35" s="2336"/>
      <c r="K35" s="724"/>
      <c r="L35" s="2333"/>
      <c r="M35" s="2333"/>
      <c r="N35" s="2333"/>
      <c r="O35" s="2333"/>
      <c r="P35" s="2330" t="s">
        <v>2931</v>
      </c>
      <c r="Q35" s="2330"/>
      <c r="R35" s="2331"/>
      <c r="S35" s="2331"/>
      <c r="T35" s="2330" t="s">
        <v>2932</v>
      </c>
      <c r="U35" s="2330"/>
      <c r="V35" s="2331"/>
      <c r="W35" s="2331"/>
      <c r="X35" s="2330" t="s">
        <v>2933</v>
      </c>
      <c r="Y35" s="2330"/>
      <c r="Z35" s="749"/>
      <c r="AA35" s="714"/>
      <c r="AB35" s="749"/>
      <c r="AC35" s="749"/>
      <c r="AD35" s="714"/>
      <c r="AE35" s="748"/>
      <c r="AF35" s="724"/>
      <c r="AG35" s="724"/>
      <c r="AH35" s="724"/>
      <c r="AI35" s="724"/>
      <c r="AJ35" s="724"/>
      <c r="AK35" s="724"/>
      <c r="AL35" s="722"/>
      <c r="AM35" s="722"/>
      <c r="AN35" s="723"/>
    </row>
  </sheetData>
  <mergeCells count="44">
    <mergeCell ref="AB16:AE16"/>
    <mergeCell ref="AH16:AN16"/>
    <mergeCell ref="B18:AN19"/>
    <mergeCell ref="L21:AN21"/>
    <mergeCell ref="B22:AN23"/>
    <mergeCell ref="C21:F21"/>
    <mergeCell ref="B9:F9"/>
    <mergeCell ref="B10:F10"/>
    <mergeCell ref="B13:F13"/>
    <mergeCell ref="B14:F14"/>
    <mergeCell ref="AB15:AN15"/>
    <mergeCell ref="B35:J35"/>
    <mergeCell ref="B27:J29"/>
    <mergeCell ref="K31:AN31"/>
    <mergeCell ref="B25:AN25"/>
    <mergeCell ref="K27:P27"/>
    <mergeCell ref="K32:AN32"/>
    <mergeCell ref="K33:AN33"/>
    <mergeCell ref="K34:AN34"/>
    <mergeCell ref="V35:W35"/>
    <mergeCell ref="X35:Y35"/>
    <mergeCell ref="B32:F34"/>
    <mergeCell ref="K29:P29"/>
    <mergeCell ref="Q27:AN27"/>
    <mergeCell ref="Q29:AN29"/>
    <mergeCell ref="K28:P28"/>
    <mergeCell ref="Q28:AN28"/>
    <mergeCell ref="AK2:AM2"/>
    <mergeCell ref="AL3:AM3"/>
    <mergeCell ref="B5:F5"/>
    <mergeCell ref="B6:F6"/>
    <mergeCell ref="AI3:AJ3"/>
    <mergeCell ref="AE2:AJ2"/>
    <mergeCell ref="AD3:AG3"/>
    <mergeCell ref="P35:Q35"/>
    <mergeCell ref="R35:S35"/>
    <mergeCell ref="T35:U35"/>
    <mergeCell ref="K30:AN30"/>
    <mergeCell ref="L35:O35"/>
    <mergeCell ref="B30:J30"/>
    <mergeCell ref="B31:J31"/>
    <mergeCell ref="G32:J32"/>
    <mergeCell ref="G33:J33"/>
    <mergeCell ref="G34:J34"/>
  </mergeCells>
  <phoneticPr fontId="57"/>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101"/>
  <sheetViews>
    <sheetView showGridLines="0" view="pageBreakPreview" zoomScaleNormal="100" zoomScaleSheetLayoutView="100" workbookViewId="0">
      <selection activeCell="T6" sqref="T6"/>
    </sheetView>
  </sheetViews>
  <sheetFormatPr defaultColWidth="9" defaultRowHeight="14"/>
  <cols>
    <col min="1" max="1" width="1.6328125" style="1" customWidth="1"/>
    <col min="2" max="2" width="35.6328125" style="25" customWidth="1"/>
    <col min="3" max="3" width="45.6328125" style="25" customWidth="1"/>
    <col min="4" max="16384" width="9" style="1"/>
  </cols>
  <sheetData>
    <row r="1" spans="2:3" ht="24" customHeight="1">
      <c r="B1" s="25" t="s">
        <v>239</v>
      </c>
    </row>
    <row r="2" spans="2:3" ht="18" customHeight="1">
      <c r="B2" s="28" t="s">
        <v>119</v>
      </c>
      <c r="C2" s="26" t="s">
        <v>118</v>
      </c>
    </row>
    <row r="3" spans="2:3" ht="13">
      <c r="B3" s="879" t="s">
        <v>120</v>
      </c>
      <c r="C3" s="30" t="s">
        <v>140</v>
      </c>
    </row>
    <row r="4" spans="2:3" ht="13">
      <c r="B4" s="880"/>
      <c r="C4" s="30" t="s">
        <v>141</v>
      </c>
    </row>
    <row r="5" spans="2:3" ht="13">
      <c r="B5" s="879" t="s">
        <v>121</v>
      </c>
      <c r="C5" s="30" t="s">
        <v>142</v>
      </c>
    </row>
    <row r="6" spans="2:3" ht="13">
      <c r="B6" s="880"/>
      <c r="C6" s="30" t="s">
        <v>143</v>
      </c>
    </row>
    <row r="7" spans="2:3" ht="13">
      <c r="B7" s="29" t="s">
        <v>122</v>
      </c>
      <c r="C7" s="30" t="s">
        <v>144</v>
      </c>
    </row>
    <row r="8" spans="2:3" ht="13">
      <c r="B8" s="879" t="s">
        <v>123</v>
      </c>
      <c r="C8" s="30" t="s">
        <v>145</v>
      </c>
    </row>
    <row r="9" spans="2:3" ht="13">
      <c r="B9" s="881"/>
      <c r="C9" s="30" t="s">
        <v>146</v>
      </c>
    </row>
    <row r="10" spans="2:3" ht="13">
      <c r="B10" s="880"/>
      <c r="C10" s="30" t="s">
        <v>147</v>
      </c>
    </row>
    <row r="11" spans="2:3" ht="13">
      <c r="B11" s="879" t="s">
        <v>124</v>
      </c>
      <c r="C11" s="30" t="s">
        <v>148</v>
      </c>
    </row>
    <row r="12" spans="2:3" ht="13">
      <c r="B12" s="881"/>
      <c r="C12" s="30" t="s">
        <v>149</v>
      </c>
    </row>
    <row r="13" spans="2:3" ht="13">
      <c r="B13" s="881"/>
      <c r="C13" s="30" t="s">
        <v>150</v>
      </c>
    </row>
    <row r="14" spans="2:3" ht="13">
      <c r="B14" s="881"/>
      <c r="C14" s="30" t="s">
        <v>151</v>
      </c>
    </row>
    <row r="15" spans="2:3" ht="13">
      <c r="B15" s="881"/>
      <c r="C15" s="30" t="s">
        <v>152</v>
      </c>
    </row>
    <row r="16" spans="2:3" ht="13">
      <c r="B16" s="881"/>
      <c r="C16" s="30" t="s">
        <v>153</v>
      </c>
    </row>
    <row r="17" spans="2:3" ht="13">
      <c r="B17" s="881"/>
      <c r="C17" s="30" t="s">
        <v>154</v>
      </c>
    </row>
    <row r="18" spans="2:3" ht="13">
      <c r="B18" s="881"/>
      <c r="C18" s="30" t="s">
        <v>155</v>
      </c>
    </row>
    <row r="19" spans="2:3" ht="13">
      <c r="B19" s="881"/>
      <c r="C19" s="30" t="s">
        <v>156</v>
      </c>
    </row>
    <row r="20" spans="2:3" ht="13">
      <c r="B20" s="881"/>
      <c r="C20" s="30" t="s">
        <v>157</v>
      </c>
    </row>
    <row r="21" spans="2:3" ht="13">
      <c r="B21" s="881"/>
      <c r="C21" s="30" t="s">
        <v>158</v>
      </c>
    </row>
    <row r="22" spans="2:3" ht="13">
      <c r="B22" s="881"/>
      <c r="C22" s="30" t="s">
        <v>159</v>
      </c>
    </row>
    <row r="23" spans="2:3" ht="13">
      <c r="B23" s="881"/>
      <c r="C23" s="30" t="s">
        <v>160</v>
      </c>
    </row>
    <row r="24" spans="2:3" ht="13">
      <c r="B24" s="881"/>
      <c r="C24" s="30" t="s">
        <v>161</v>
      </c>
    </row>
    <row r="25" spans="2:3" ht="13">
      <c r="B25" s="881"/>
      <c r="C25" s="30" t="s">
        <v>162</v>
      </c>
    </row>
    <row r="26" spans="2:3" ht="13">
      <c r="B26" s="881"/>
      <c r="C26" s="30" t="s">
        <v>163</v>
      </c>
    </row>
    <row r="27" spans="2:3" ht="13">
      <c r="B27" s="881"/>
      <c r="C27" s="30" t="s">
        <v>164</v>
      </c>
    </row>
    <row r="28" spans="2:3" ht="13">
      <c r="B28" s="881"/>
      <c r="C28" s="30" t="s">
        <v>165</v>
      </c>
    </row>
    <row r="29" spans="2:3" ht="13">
      <c r="B29" s="881"/>
      <c r="C29" s="30" t="s">
        <v>166</v>
      </c>
    </row>
    <row r="30" spans="2:3" ht="13">
      <c r="B30" s="881"/>
      <c r="C30" s="30" t="s">
        <v>167</v>
      </c>
    </row>
    <row r="31" spans="2:3" ht="13">
      <c r="B31" s="881"/>
      <c r="C31" s="30" t="s">
        <v>168</v>
      </c>
    </row>
    <row r="32" spans="2:3" ht="13">
      <c r="B32" s="881"/>
      <c r="C32" s="30" t="s">
        <v>169</v>
      </c>
    </row>
    <row r="33" spans="2:3" ht="13">
      <c r="B33" s="881"/>
      <c r="C33" s="30" t="s">
        <v>170</v>
      </c>
    </row>
    <row r="34" spans="2:3" ht="13">
      <c r="B34" s="880"/>
      <c r="C34" s="30" t="s">
        <v>171</v>
      </c>
    </row>
    <row r="35" spans="2:3" ht="13">
      <c r="B35" s="879" t="s">
        <v>125</v>
      </c>
      <c r="C35" s="30" t="s">
        <v>172</v>
      </c>
    </row>
    <row r="36" spans="2:3" ht="13">
      <c r="B36" s="881"/>
      <c r="C36" s="30" t="s">
        <v>173</v>
      </c>
    </row>
    <row r="37" spans="2:3" ht="13">
      <c r="B37" s="881"/>
      <c r="C37" s="30" t="s">
        <v>174</v>
      </c>
    </row>
    <row r="38" spans="2:3" ht="13">
      <c r="B38" s="880"/>
      <c r="C38" s="30" t="s">
        <v>175</v>
      </c>
    </row>
    <row r="39" spans="2:3" ht="13">
      <c r="B39" s="879" t="s">
        <v>126</v>
      </c>
      <c r="C39" s="30" t="s">
        <v>176</v>
      </c>
    </row>
    <row r="40" spans="2:3" ht="13">
      <c r="B40" s="881"/>
      <c r="C40" s="30" t="s">
        <v>177</v>
      </c>
    </row>
    <row r="41" spans="2:3" ht="13">
      <c r="B41" s="881"/>
      <c r="C41" s="30" t="s">
        <v>178</v>
      </c>
    </row>
    <row r="42" spans="2:3" ht="13">
      <c r="B42" s="881"/>
      <c r="C42" s="30" t="s">
        <v>179</v>
      </c>
    </row>
    <row r="43" spans="2:3" ht="13">
      <c r="B43" s="880"/>
      <c r="C43" s="30" t="s">
        <v>180</v>
      </c>
    </row>
    <row r="44" spans="2:3" ht="13">
      <c r="B44" s="879" t="s">
        <v>127</v>
      </c>
      <c r="C44" s="30" t="s">
        <v>181</v>
      </c>
    </row>
    <row r="45" spans="2:3" ht="13">
      <c r="B45" s="881"/>
      <c r="C45" s="30" t="s">
        <v>182</v>
      </c>
    </row>
    <row r="46" spans="2:3" ht="13">
      <c r="B46" s="881"/>
      <c r="C46" s="30" t="s">
        <v>183</v>
      </c>
    </row>
    <row r="47" spans="2:3" ht="13">
      <c r="B47" s="881"/>
      <c r="C47" s="30" t="s">
        <v>184</v>
      </c>
    </row>
    <row r="48" spans="2:3" ht="13">
      <c r="B48" s="881"/>
      <c r="C48" s="30" t="s">
        <v>185</v>
      </c>
    </row>
    <row r="49" spans="2:3" ht="13">
      <c r="B49" s="881"/>
      <c r="C49" s="30" t="s">
        <v>186</v>
      </c>
    </row>
    <row r="50" spans="2:3" ht="13">
      <c r="B50" s="881"/>
      <c r="C50" s="30" t="s">
        <v>187</v>
      </c>
    </row>
    <row r="51" spans="2:3" ht="13">
      <c r="B51" s="880"/>
      <c r="C51" s="30" t="s">
        <v>188</v>
      </c>
    </row>
    <row r="52" spans="2:3" ht="13">
      <c r="B52" s="879" t="s">
        <v>128</v>
      </c>
      <c r="C52" s="30" t="s">
        <v>189</v>
      </c>
    </row>
    <row r="53" spans="2:3" ht="13">
      <c r="B53" s="881"/>
      <c r="C53" s="30" t="s">
        <v>190</v>
      </c>
    </row>
    <row r="54" spans="2:3" ht="13">
      <c r="B54" s="881"/>
      <c r="C54" s="30" t="s">
        <v>191</v>
      </c>
    </row>
    <row r="55" spans="2:3" ht="13">
      <c r="B55" s="881"/>
      <c r="C55" s="30" t="s">
        <v>192</v>
      </c>
    </row>
    <row r="56" spans="2:3" ht="13">
      <c r="B56" s="881"/>
      <c r="C56" s="30" t="s">
        <v>193</v>
      </c>
    </row>
    <row r="57" spans="2:3" ht="13">
      <c r="B57" s="881"/>
      <c r="C57" s="30" t="s">
        <v>194</v>
      </c>
    </row>
    <row r="58" spans="2:3" ht="13">
      <c r="B58" s="881"/>
      <c r="C58" s="30" t="s">
        <v>195</v>
      </c>
    </row>
    <row r="59" spans="2:3" ht="13">
      <c r="B59" s="881"/>
      <c r="C59" s="30" t="s">
        <v>196</v>
      </c>
    </row>
    <row r="60" spans="2:3" ht="13">
      <c r="B60" s="881"/>
      <c r="C60" s="30" t="s">
        <v>197</v>
      </c>
    </row>
    <row r="61" spans="2:3" ht="13">
      <c r="B61" s="881"/>
      <c r="C61" s="30" t="s">
        <v>198</v>
      </c>
    </row>
    <row r="62" spans="2:3" ht="13">
      <c r="B62" s="881"/>
      <c r="C62" s="30" t="s">
        <v>199</v>
      </c>
    </row>
    <row r="63" spans="2:3" ht="13">
      <c r="B63" s="880"/>
      <c r="C63" s="30" t="s">
        <v>200</v>
      </c>
    </row>
    <row r="64" spans="2:3" ht="13">
      <c r="B64" s="879" t="s">
        <v>129</v>
      </c>
      <c r="C64" s="30" t="s">
        <v>201</v>
      </c>
    </row>
    <row r="65" spans="2:3" ht="13">
      <c r="B65" s="881"/>
      <c r="C65" s="30" t="s">
        <v>202</v>
      </c>
    </row>
    <row r="66" spans="2:3" ht="13">
      <c r="B66" s="881"/>
      <c r="C66" s="30" t="s">
        <v>203</v>
      </c>
    </row>
    <row r="67" spans="2:3" ht="13">
      <c r="B67" s="881"/>
      <c r="C67" s="30" t="s">
        <v>204</v>
      </c>
    </row>
    <row r="68" spans="2:3" ht="13">
      <c r="B68" s="881"/>
      <c r="C68" s="30" t="s">
        <v>205</v>
      </c>
    </row>
    <row r="69" spans="2:3" ht="13">
      <c r="B69" s="880"/>
      <c r="C69" s="31" t="s">
        <v>206</v>
      </c>
    </row>
    <row r="70" spans="2:3" ht="13">
      <c r="B70" s="879" t="s">
        <v>130</v>
      </c>
      <c r="C70" s="30" t="s">
        <v>207</v>
      </c>
    </row>
    <row r="71" spans="2:3" ht="13">
      <c r="B71" s="881"/>
      <c r="C71" s="30" t="s">
        <v>208</v>
      </c>
    </row>
    <row r="72" spans="2:3" ht="13">
      <c r="B72" s="880"/>
      <c r="C72" s="30" t="s">
        <v>209</v>
      </c>
    </row>
    <row r="73" spans="2:3" ht="13">
      <c r="B73" s="879" t="s">
        <v>131</v>
      </c>
      <c r="C73" s="30" t="s">
        <v>210</v>
      </c>
    </row>
    <row r="74" spans="2:3" ht="13">
      <c r="B74" s="881"/>
      <c r="C74" s="30" t="s">
        <v>211</v>
      </c>
    </row>
    <row r="75" spans="2:3" ht="13">
      <c r="B75" s="881"/>
      <c r="C75" s="30" t="s">
        <v>212</v>
      </c>
    </row>
    <row r="76" spans="2:3" ht="13">
      <c r="B76" s="880"/>
      <c r="C76" s="30" t="s">
        <v>213</v>
      </c>
    </row>
    <row r="77" spans="2:3" ht="13">
      <c r="B77" s="879" t="s">
        <v>132</v>
      </c>
      <c r="C77" s="30" t="s">
        <v>214</v>
      </c>
    </row>
    <row r="78" spans="2:3" ht="13">
      <c r="B78" s="881"/>
      <c r="C78" s="30" t="s">
        <v>215</v>
      </c>
    </row>
    <row r="79" spans="2:3" ht="13">
      <c r="B79" s="880"/>
      <c r="C79" s="30" t="s">
        <v>216</v>
      </c>
    </row>
    <row r="80" spans="2:3" ht="13">
      <c r="B80" s="879" t="s">
        <v>133</v>
      </c>
      <c r="C80" s="30" t="s">
        <v>217</v>
      </c>
    </row>
    <row r="81" spans="2:3" ht="13">
      <c r="B81" s="881"/>
      <c r="C81" s="30" t="s">
        <v>218</v>
      </c>
    </row>
    <row r="82" spans="2:3" ht="13">
      <c r="B82" s="880"/>
      <c r="C82" s="30" t="s">
        <v>219</v>
      </c>
    </row>
    <row r="83" spans="2:3" ht="13">
      <c r="B83" s="879" t="s">
        <v>134</v>
      </c>
      <c r="C83" s="30" t="s">
        <v>220</v>
      </c>
    </row>
    <row r="84" spans="2:3" ht="13">
      <c r="B84" s="880"/>
      <c r="C84" s="30" t="s">
        <v>221</v>
      </c>
    </row>
    <row r="85" spans="2:3" ht="13">
      <c r="B85" s="879" t="s">
        <v>135</v>
      </c>
      <c r="C85" s="30" t="s">
        <v>222</v>
      </c>
    </row>
    <row r="86" spans="2:3" ht="13">
      <c r="B86" s="881"/>
      <c r="C86" s="30" t="s">
        <v>223</v>
      </c>
    </row>
    <row r="87" spans="2:3" ht="13">
      <c r="B87" s="880"/>
      <c r="C87" s="30" t="s">
        <v>224</v>
      </c>
    </row>
    <row r="88" spans="2:3" ht="13">
      <c r="B88" s="879" t="s">
        <v>136</v>
      </c>
      <c r="C88" s="30" t="s">
        <v>225</v>
      </c>
    </row>
    <row r="89" spans="2:3" ht="13">
      <c r="B89" s="880"/>
      <c r="C89" s="30" t="s">
        <v>226</v>
      </c>
    </row>
    <row r="90" spans="2:3" ht="13">
      <c r="B90" s="879" t="s">
        <v>137</v>
      </c>
      <c r="C90" s="30" t="s">
        <v>227</v>
      </c>
    </row>
    <row r="91" spans="2:3" ht="13">
      <c r="B91" s="881"/>
      <c r="C91" s="30" t="s">
        <v>228</v>
      </c>
    </row>
    <row r="92" spans="2:3" ht="13">
      <c r="B92" s="881"/>
      <c r="C92" s="30" t="s">
        <v>229</v>
      </c>
    </row>
    <row r="93" spans="2:3" ht="13">
      <c r="B93" s="881"/>
      <c r="C93" s="30" t="s">
        <v>230</v>
      </c>
    </row>
    <row r="94" spans="2:3" ht="13">
      <c r="B94" s="881"/>
      <c r="C94" s="30" t="s">
        <v>231</v>
      </c>
    </row>
    <row r="95" spans="2:3" ht="13">
      <c r="B95" s="881"/>
      <c r="C95" s="30" t="s">
        <v>232</v>
      </c>
    </row>
    <row r="96" spans="2:3" ht="13">
      <c r="B96" s="881"/>
      <c r="C96" s="30" t="s">
        <v>233</v>
      </c>
    </row>
    <row r="97" spans="2:3" ht="13">
      <c r="B97" s="881"/>
      <c r="C97" s="30" t="s">
        <v>234</v>
      </c>
    </row>
    <row r="98" spans="2:3" ht="13">
      <c r="B98" s="880"/>
      <c r="C98" s="30" t="s">
        <v>235</v>
      </c>
    </row>
    <row r="99" spans="2:3" ht="13">
      <c r="B99" s="879" t="s">
        <v>138</v>
      </c>
      <c r="C99" s="30" t="s">
        <v>236</v>
      </c>
    </row>
    <row r="100" spans="2:3" ht="13">
      <c r="B100" s="880"/>
      <c r="C100" s="30" t="s">
        <v>237</v>
      </c>
    </row>
    <row r="101" spans="2:3" ht="13">
      <c r="B101" s="29" t="s">
        <v>139</v>
      </c>
      <c r="C101" s="30" t="s">
        <v>238</v>
      </c>
    </row>
  </sheetData>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6"/>
  <printOptions horizontalCentered="1"/>
  <pageMargins left="0.23622047244094491" right="0.23622047244094491" top="0.74803149606299213" bottom="0.74803149606299213" header="0.31496062992125984" footer="0.31496062992125984"/>
  <pageSetup paperSize="9" scale="92" orientation="portrait" blackAndWhite="1" r:id="rId1"/>
  <rowBreaks count="1" manualBreakCount="1">
    <brk id="63"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G2118"/>
  <sheetViews>
    <sheetView showGridLines="0" view="pageBreakPreview" zoomScaleNormal="100" zoomScaleSheetLayoutView="100" workbookViewId="0">
      <pane xSplit="1" ySplit="9" topLeftCell="B328" activePane="bottomRight" state="frozen"/>
      <selection activeCell="A2" sqref="A2"/>
      <selection pane="topRight" activeCell="A2" sqref="A2"/>
      <selection pane="bottomLeft" activeCell="A2" sqref="A2"/>
      <selection pane="bottomRight" activeCell="G12" sqref="G12"/>
    </sheetView>
  </sheetViews>
  <sheetFormatPr defaultColWidth="16.54296875" defaultRowHeight="13"/>
  <cols>
    <col min="1" max="1" width="1.36328125" style="76" customWidth="1"/>
    <col min="2" max="2" width="24.6328125" style="76" bestFit="1" customWidth="1"/>
    <col min="3" max="6" width="16.54296875" style="76"/>
    <col min="7" max="7" width="51.6328125" style="76" customWidth="1"/>
    <col min="8" max="8" width="1.81640625" style="76" customWidth="1"/>
    <col min="9" max="16384" width="16.54296875" style="76"/>
  </cols>
  <sheetData>
    <row r="1" spans="2:7" ht="13.5" thickBot="1"/>
    <row r="2" spans="2:7">
      <c r="B2" s="94" t="s">
        <v>1842</v>
      </c>
      <c r="C2" s="885" t="s">
        <v>2088</v>
      </c>
      <c r="D2" s="885"/>
      <c r="E2" s="885" t="s">
        <v>2089</v>
      </c>
      <c r="F2" s="886"/>
    </row>
    <row r="3" spans="2:7">
      <c r="B3" s="95" t="s">
        <v>2085</v>
      </c>
      <c r="C3" s="887" t="s">
        <v>2090</v>
      </c>
      <c r="D3" s="887"/>
      <c r="E3" s="887" t="s">
        <v>2094</v>
      </c>
      <c r="F3" s="889"/>
    </row>
    <row r="4" spans="2:7">
      <c r="B4" s="95" t="s">
        <v>2082</v>
      </c>
      <c r="C4" s="887" t="s">
        <v>2091</v>
      </c>
      <c r="D4" s="887"/>
      <c r="E4" s="887" t="s">
        <v>2095</v>
      </c>
      <c r="F4" s="889"/>
    </row>
    <row r="5" spans="2:7">
      <c r="B5" s="95" t="s">
        <v>2084</v>
      </c>
      <c r="C5" s="887" t="s">
        <v>2092</v>
      </c>
      <c r="D5" s="887"/>
      <c r="E5" s="887" t="s">
        <v>2095</v>
      </c>
      <c r="F5" s="889"/>
    </row>
    <row r="6" spans="2:7" ht="13.5" thickBot="1">
      <c r="B6" s="96" t="s">
        <v>2083</v>
      </c>
      <c r="C6" s="888" t="s">
        <v>2093</v>
      </c>
      <c r="D6" s="888"/>
      <c r="E6" s="888" t="s">
        <v>2096</v>
      </c>
      <c r="F6" s="890"/>
    </row>
    <row r="7" spans="2:7">
      <c r="C7" s="81"/>
      <c r="D7" s="81"/>
      <c r="E7" s="81"/>
      <c r="F7" s="81"/>
    </row>
    <row r="8" spans="2:7">
      <c r="B8" s="82" t="s">
        <v>2101</v>
      </c>
      <c r="C8" s="882" t="s">
        <v>2100</v>
      </c>
      <c r="D8" s="883"/>
      <c r="E8" s="883"/>
      <c r="F8" s="883"/>
      <c r="G8" s="884"/>
    </row>
    <row r="9" spans="2:7">
      <c r="B9" s="93" t="s">
        <v>2086</v>
      </c>
      <c r="C9" s="78" t="s">
        <v>2087</v>
      </c>
      <c r="D9" s="78" t="s">
        <v>287</v>
      </c>
      <c r="E9" s="78" t="s">
        <v>288</v>
      </c>
      <c r="F9" s="78" t="s">
        <v>289</v>
      </c>
      <c r="G9" s="78" t="s">
        <v>290</v>
      </c>
    </row>
    <row r="10" spans="2:7">
      <c r="B10" s="92" t="s">
        <v>2085</v>
      </c>
      <c r="C10" s="77" t="s">
        <v>291</v>
      </c>
      <c r="D10" s="77">
        <v>0</v>
      </c>
      <c r="E10" s="77">
        <v>0</v>
      </c>
      <c r="F10" s="77">
        <v>0</v>
      </c>
      <c r="G10" s="77" t="s">
        <v>292</v>
      </c>
    </row>
    <row r="11" spans="2:7">
      <c r="B11" s="92" t="s">
        <v>2085</v>
      </c>
      <c r="C11" s="77" t="s">
        <v>291</v>
      </c>
      <c r="D11" s="77">
        <v>1</v>
      </c>
      <c r="E11" s="77">
        <v>0</v>
      </c>
      <c r="F11" s="77">
        <v>0</v>
      </c>
      <c r="G11" s="77" t="s">
        <v>293</v>
      </c>
    </row>
    <row r="12" spans="2:7">
      <c r="B12" s="92" t="s">
        <v>2085</v>
      </c>
      <c r="C12" s="77" t="s">
        <v>291</v>
      </c>
      <c r="D12" s="77">
        <v>1</v>
      </c>
      <c r="E12" s="77">
        <v>10</v>
      </c>
      <c r="F12" s="77">
        <v>0</v>
      </c>
      <c r="G12" s="77" t="s">
        <v>294</v>
      </c>
    </row>
    <row r="13" spans="2:7">
      <c r="B13" s="92" t="s">
        <v>2085</v>
      </c>
      <c r="C13" s="77" t="s">
        <v>291</v>
      </c>
      <c r="D13" s="77">
        <v>1</v>
      </c>
      <c r="E13" s="77">
        <v>10</v>
      </c>
      <c r="F13" s="77">
        <v>100</v>
      </c>
      <c r="G13" s="77" t="s">
        <v>295</v>
      </c>
    </row>
    <row r="14" spans="2:7">
      <c r="B14" s="92" t="s">
        <v>2085</v>
      </c>
      <c r="C14" s="77" t="s">
        <v>291</v>
      </c>
      <c r="D14" s="77">
        <v>1</v>
      </c>
      <c r="E14" s="77">
        <v>10</v>
      </c>
      <c r="F14" s="77">
        <v>109</v>
      </c>
      <c r="G14" s="77" t="s">
        <v>296</v>
      </c>
    </row>
    <row r="15" spans="2:7">
      <c r="B15" s="92" t="s">
        <v>2085</v>
      </c>
      <c r="C15" s="77" t="s">
        <v>291</v>
      </c>
      <c r="D15" s="77">
        <v>1</v>
      </c>
      <c r="E15" s="77">
        <v>11</v>
      </c>
      <c r="F15" s="77">
        <v>0</v>
      </c>
      <c r="G15" s="77" t="s">
        <v>297</v>
      </c>
    </row>
    <row r="16" spans="2:7">
      <c r="B16" s="92" t="s">
        <v>2085</v>
      </c>
      <c r="C16" s="77" t="s">
        <v>291</v>
      </c>
      <c r="D16" s="77">
        <v>1</v>
      </c>
      <c r="E16" s="77">
        <v>11</v>
      </c>
      <c r="F16" s="77">
        <v>111</v>
      </c>
      <c r="G16" s="77" t="s">
        <v>298</v>
      </c>
    </row>
    <row r="17" spans="2:7">
      <c r="B17" s="92" t="s">
        <v>2085</v>
      </c>
      <c r="C17" s="77" t="s">
        <v>291</v>
      </c>
      <c r="D17" s="77">
        <v>1</v>
      </c>
      <c r="E17" s="77">
        <v>11</v>
      </c>
      <c r="F17" s="77">
        <v>112</v>
      </c>
      <c r="G17" s="77" t="s">
        <v>299</v>
      </c>
    </row>
    <row r="18" spans="2:7">
      <c r="B18" s="92" t="s">
        <v>2085</v>
      </c>
      <c r="C18" s="77" t="s">
        <v>291</v>
      </c>
      <c r="D18" s="77">
        <v>1</v>
      </c>
      <c r="E18" s="77">
        <v>11</v>
      </c>
      <c r="F18" s="77">
        <v>113</v>
      </c>
      <c r="G18" s="77" t="s">
        <v>300</v>
      </c>
    </row>
    <row r="19" spans="2:7">
      <c r="B19" s="92" t="s">
        <v>2085</v>
      </c>
      <c r="C19" s="77" t="s">
        <v>291</v>
      </c>
      <c r="D19" s="77">
        <v>1</v>
      </c>
      <c r="E19" s="77">
        <v>11</v>
      </c>
      <c r="F19" s="77">
        <v>114</v>
      </c>
      <c r="G19" s="77" t="s">
        <v>301</v>
      </c>
    </row>
    <row r="20" spans="2:7">
      <c r="B20" s="92" t="s">
        <v>2085</v>
      </c>
      <c r="C20" s="77" t="s">
        <v>291</v>
      </c>
      <c r="D20" s="77">
        <v>1</v>
      </c>
      <c r="E20" s="77">
        <v>11</v>
      </c>
      <c r="F20" s="77">
        <v>115</v>
      </c>
      <c r="G20" s="77" t="s">
        <v>302</v>
      </c>
    </row>
    <row r="21" spans="2:7">
      <c r="B21" s="92" t="s">
        <v>2085</v>
      </c>
      <c r="C21" s="77" t="s">
        <v>291</v>
      </c>
      <c r="D21" s="77">
        <v>1</v>
      </c>
      <c r="E21" s="77">
        <v>11</v>
      </c>
      <c r="F21" s="77">
        <v>116</v>
      </c>
      <c r="G21" s="77" t="s">
        <v>303</v>
      </c>
    </row>
    <row r="22" spans="2:7">
      <c r="B22" s="92" t="s">
        <v>2085</v>
      </c>
      <c r="C22" s="77" t="s">
        <v>291</v>
      </c>
      <c r="D22" s="77">
        <v>1</v>
      </c>
      <c r="E22" s="77">
        <v>11</v>
      </c>
      <c r="F22" s="77">
        <v>117</v>
      </c>
      <c r="G22" s="77" t="s">
        <v>304</v>
      </c>
    </row>
    <row r="23" spans="2:7">
      <c r="B23" s="92" t="s">
        <v>2085</v>
      </c>
      <c r="C23" s="77" t="s">
        <v>291</v>
      </c>
      <c r="D23" s="77">
        <v>1</v>
      </c>
      <c r="E23" s="77">
        <v>11</v>
      </c>
      <c r="F23" s="77">
        <v>119</v>
      </c>
      <c r="G23" s="77" t="s">
        <v>305</v>
      </c>
    </row>
    <row r="24" spans="2:7">
      <c r="B24" s="92" t="s">
        <v>2085</v>
      </c>
      <c r="C24" s="77" t="s">
        <v>291</v>
      </c>
      <c r="D24" s="77">
        <v>1</v>
      </c>
      <c r="E24" s="77">
        <v>12</v>
      </c>
      <c r="F24" s="77">
        <v>0</v>
      </c>
      <c r="G24" s="77" t="s">
        <v>306</v>
      </c>
    </row>
    <row r="25" spans="2:7">
      <c r="B25" s="92" t="s">
        <v>2085</v>
      </c>
      <c r="C25" s="77" t="s">
        <v>291</v>
      </c>
      <c r="D25" s="77">
        <v>1</v>
      </c>
      <c r="E25" s="77">
        <v>12</v>
      </c>
      <c r="F25" s="77">
        <v>121</v>
      </c>
      <c r="G25" s="77" t="s">
        <v>307</v>
      </c>
    </row>
    <row r="26" spans="2:7">
      <c r="B26" s="92" t="s">
        <v>2085</v>
      </c>
      <c r="C26" s="77" t="s">
        <v>291</v>
      </c>
      <c r="D26" s="77">
        <v>1</v>
      </c>
      <c r="E26" s="77">
        <v>12</v>
      </c>
      <c r="F26" s="77">
        <v>122</v>
      </c>
      <c r="G26" s="77" t="s">
        <v>308</v>
      </c>
    </row>
    <row r="27" spans="2:7">
      <c r="B27" s="92" t="s">
        <v>2085</v>
      </c>
      <c r="C27" s="77" t="s">
        <v>291</v>
      </c>
      <c r="D27" s="77">
        <v>1</v>
      </c>
      <c r="E27" s="77">
        <v>12</v>
      </c>
      <c r="F27" s="77">
        <v>123</v>
      </c>
      <c r="G27" s="77" t="s">
        <v>309</v>
      </c>
    </row>
    <row r="28" spans="2:7">
      <c r="B28" s="92" t="s">
        <v>2085</v>
      </c>
      <c r="C28" s="77" t="s">
        <v>291</v>
      </c>
      <c r="D28" s="77">
        <v>1</v>
      </c>
      <c r="E28" s="77">
        <v>12</v>
      </c>
      <c r="F28" s="77">
        <v>124</v>
      </c>
      <c r="G28" s="77" t="s">
        <v>310</v>
      </c>
    </row>
    <row r="29" spans="2:7">
      <c r="B29" s="92" t="s">
        <v>2085</v>
      </c>
      <c r="C29" s="77" t="s">
        <v>291</v>
      </c>
      <c r="D29" s="77">
        <v>1</v>
      </c>
      <c r="E29" s="77">
        <v>12</v>
      </c>
      <c r="F29" s="77">
        <v>125</v>
      </c>
      <c r="G29" s="77" t="s">
        <v>311</v>
      </c>
    </row>
    <row r="30" spans="2:7">
      <c r="B30" s="92" t="s">
        <v>2085</v>
      </c>
      <c r="C30" s="77" t="s">
        <v>291</v>
      </c>
      <c r="D30" s="77">
        <v>1</v>
      </c>
      <c r="E30" s="77">
        <v>12</v>
      </c>
      <c r="F30" s="77">
        <v>126</v>
      </c>
      <c r="G30" s="77" t="s">
        <v>312</v>
      </c>
    </row>
    <row r="31" spans="2:7">
      <c r="B31" s="92" t="s">
        <v>2085</v>
      </c>
      <c r="C31" s="77" t="s">
        <v>291</v>
      </c>
      <c r="D31" s="77">
        <v>1</v>
      </c>
      <c r="E31" s="77">
        <v>12</v>
      </c>
      <c r="F31" s="77">
        <v>129</v>
      </c>
      <c r="G31" s="77" t="s">
        <v>313</v>
      </c>
    </row>
    <row r="32" spans="2:7">
      <c r="B32" s="92" t="s">
        <v>2085</v>
      </c>
      <c r="C32" s="77" t="s">
        <v>291</v>
      </c>
      <c r="D32" s="77">
        <v>1</v>
      </c>
      <c r="E32" s="77">
        <v>13</v>
      </c>
      <c r="F32" s="77">
        <v>0</v>
      </c>
      <c r="G32" s="77" t="s">
        <v>314</v>
      </c>
    </row>
    <row r="33" spans="2:7">
      <c r="B33" s="92" t="s">
        <v>2085</v>
      </c>
      <c r="C33" s="77" t="s">
        <v>291</v>
      </c>
      <c r="D33" s="77">
        <v>1</v>
      </c>
      <c r="E33" s="77">
        <v>13</v>
      </c>
      <c r="F33" s="77">
        <v>131</v>
      </c>
      <c r="G33" s="77" t="s">
        <v>315</v>
      </c>
    </row>
    <row r="34" spans="2:7">
      <c r="B34" s="92" t="s">
        <v>2085</v>
      </c>
      <c r="C34" s="77" t="s">
        <v>291</v>
      </c>
      <c r="D34" s="77">
        <v>1</v>
      </c>
      <c r="E34" s="77">
        <v>13</v>
      </c>
      <c r="F34" s="77">
        <v>132</v>
      </c>
      <c r="G34" s="77" t="s">
        <v>316</v>
      </c>
    </row>
    <row r="35" spans="2:7">
      <c r="B35" s="92" t="s">
        <v>2085</v>
      </c>
      <c r="C35" s="77" t="s">
        <v>291</v>
      </c>
      <c r="D35" s="77">
        <v>1</v>
      </c>
      <c r="E35" s="77">
        <v>13</v>
      </c>
      <c r="F35" s="77">
        <v>133</v>
      </c>
      <c r="G35" s="77" t="s">
        <v>317</v>
      </c>
    </row>
    <row r="36" spans="2:7">
      <c r="B36" s="92" t="s">
        <v>2085</v>
      </c>
      <c r="C36" s="77" t="s">
        <v>291</v>
      </c>
      <c r="D36" s="77">
        <v>1</v>
      </c>
      <c r="E36" s="77">
        <v>13</v>
      </c>
      <c r="F36" s="77">
        <v>134</v>
      </c>
      <c r="G36" s="77" t="s">
        <v>318</v>
      </c>
    </row>
    <row r="37" spans="2:7">
      <c r="B37" s="92" t="s">
        <v>2085</v>
      </c>
      <c r="C37" s="77" t="s">
        <v>291</v>
      </c>
      <c r="D37" s="77">
        <v>1</v>
      </c>
      <c r="E37" s="77">
        <v>14</v>
      </c>
      <c r="F37" s="77">
        <v>0</v>
      </c>
      <c r="G37" s="77" t="s">
        <v>319</v>
      </c>
    </row>
    <row r="38" spans="2:7">
      <c r="B38" s="92" t="s">
        <v>2085</v>
      </c>
      <c r="C38" s="77" t="s">
        <v>291</v>
      </c>
      <c r="D38" s="77">
        <v>1</v>
      </c>
      <c r="E38" s="77">
        <v>14</v>
      </c>
      <c r="F38" s="77">
        <v>141</v>
      </c>
      <c r="G38" s="77" t="s">
        <v>319</v>
      </c>
    </row>
    <row r="39" spans="2:7">
      <c r="B39" s="92" t="s">
        <v>2085</v>
      </c>
      <c r="C39" s="77" t="s">
        <v>291</v>
      </c>
      <c r="D39" s="77">
        <v>2</v>
      </c>
      <c r="E39" s="77">
        <v>0</v>
      </c>
      <c r="F39" s="77">
        <v>0</v>
      </c>
      <c r="G39" s="77" t="s">
        <v>320</v>
      </c>
    </row>
    <row r="40" spans="2:7">
      <c r="B40" s="92" t="s">
        <v>2085</v>
      </c>
      <c r="C40" s="77" t="s">
        <v>291</v>
      </c>
      <c r="D40" s="77">
        <v>2</v>
      </c>
      <c r="E40" s="77">
        <v>20</v>
      </c>
      <c r="F40" s="77">
        <v>0</v>
      </c>
      <c r="G40" s="77" t="s">
        <v>321</v>
      </c>
    </row>
    <row r="41" spans="2:7">
      <c r="B41" s="92" t="s">
        <v>2085</v>
      </c>
      <c r="C41" s="77" t="s">
        <v>291</v>
      </c>
      <c r="D41" s="77">
        <v>2</v>
      </c>
      <c r="E41" s="77">
        <v>20</v>
      </c>
      <c r="F41" s="77">
        <v>200</v>
      </c>
      <c r="G41" s="77" t="s">
        <v>295</v>
      </c>
    </row>
    <row r="42" spans="2:7">
      <c r="B42" s="92" t="s">
        <v>2085</v>
      </c>
      <c r="C42" s="77" t="s">
        <v>291</v>
      </c>
      <c r="D42" s="77">
        <v>2</v>
      </c>
      <c r="E42" s="77">
        <v>20</v>
      </c>
      <c r="F42" s="77">
        <v>209</v>
      </c>
      <c r="G42" s="77" t="s">
        <v>296</v>
      </c>
    </row>
    <row r="43" spans="2:7">
      <c r="B43" s="92" t="s">
        <v>2085</v>
      </c>
      <c r="C43" s="77" t="s">
        <v>291</v>
      </c>
      <c r="D43" s="77">
        <v>2</v>
      </c>
      <c r="E43" s="77">
        <v>21</v>
      </c>
      <c r="F43" s="77">
        <v>0</v>
      </c>
      <c r="G43" s="77" t="s">
        <v>322</v>
      </c>
    </row>
    <row r="44" spans="2:7">
      <c r="B44" s="92" t="s">
        <v>2085</v>
      </c>
      <c r="C44" s="77" t="s">
        <v>291</v>
      </c>
      <c r="D44" s="77">
        <v>2</v>
      </c>
      <c r="E44" s="77">
        <v>21</v>
      </c>
      <c r="F44" s="77">
        <v>211</v>
      </c>
      <c r="G44" s="77" t="s">
        <v>322</v>
      </c>
    </row>
    <row r="45" spans="2:7">
      <c r="B45" s="92" t="s">
        <v>2085</v>
      </c>
      <c r="C45" s="77" t="s">
        <v>291</v>
      </c>
      <c r="D45" s="77">
        <v>2</v>
      </c>
      <c r="E45" s="77">
        <v>22</v>
      </c>
      <c r="F45" s="77">
        <v>0</v>
      </c>
      <c r="G45" s="77" t="s">
        <v>323</v>
      </c>
    </row>
    <row r="46" spans="2:7">
      <c r="B46" s="92" t="s">
        <v>2085</v>
      </c>
      <c r="C46" s="77" t="s">
        <v>291</v>
      </c>
      <c r="D46" s="77">
        <v>2</v>
      </c>
      <c r="E46" s="77">
        <v>22</v>
      </c>
      <c r="F46" s="77">
        <v>221</v>
      </c>
      <c r="G46" s="77" t="s">
        <v>323</v>
      </c>
    </row>
    <row r="47" spans="2:7">
      <c r="B47" s="92" t="s">
        <v>2085</v>
      </c>
      <c r="C47" s="77" t="s">
        <v>291</v>
      </c>
      <c r="D47" s="77">
        <v>2</v>
      </c>
      <c r="E47" s="77">
        <v>23</v>
      </c>
      <c r="F47" s="77">
        <v>0</v>
      </c>
      <c r="G47" s="77" t="s">
        <v>324</v>
      </c>
    </row>
    <row r="48" spans="2:7">
      <c r="B48" s="92" t="s">
        <v>2085</v>
      </c>
      <c r="C48" s="77" t="s">
        <v>291</v>
      </c>
      <c r="D48" s="77">
        <v>2</v>
      </c>
      <c r="E48" s="77">
        <v>23</v>
      </c>
      <c r="F48" s="77">
        <v>231</v>
      </c>
      <c r="G48" s="77" t="s">
        <v>325</v>
      </c>
    </row>
    <row r="49" spans="2:7">
      <c r="B49" s="92" t="s">
        <v>2085</v>
      </c>
      <c r="C49" s="77" t="s">
        <v>291</v>
      </c>
      <c r="D49" s="77">
        <v>2</v>
      </c>
      <c r="E49" s="77">
        <v>23</v>
      </c>
      <c r="F49" s="77">
        <v>239</v>
      </c>
      <c r="G49" s="77" t="s">
        <v>326</v>
      </c>
    </row>
    <row r="50" spans="2:7">
      <c r="B50" s="92" t="s">
        <v>2085</v>
      </c>
      <c r="C50" s="77" t="s">
        <v>291</v>
      </c>
      <c r="D50" s="77">
        <v>2</v>
      </c>
      <c r="E50" s="77">
        <v>24</v>
      </c>
      <c r="F50" s="77">
        <v>0</v>
      </c>
      <c r="G50" s="77" t="s">
        <v>327</v>
      </c>
    </row>
    <row r="51" spans="2:7">
      <c r="B51" s="92" t="s">
        <v>2085</v>
      </c>
      <c r="C51" s="77" t="s">
        <v>291</v>
      </c>
      <c r="D51" s="77">
        <v>2</v>
      </c>
      <c r="E51" s="77">
        <v>24</v>
      </c>
      <c r="F51" s="77">
        <v>241</v>
      </c>
      <c r="G51" s="77" t="s">
        <v>328</v>
      </c>
    </row>
    <row r="52" spans="2:7">
      <c r="B52" s="92" t="s">
        <v>2085</v>
      </c>
      <c r="C52" s="77" t="s">
        <v>291</v>
      </c>
      <c r="D52" s="77">
        <v>2</v>
      </c>
      <c r="E52" s="77">
        <v>24</v>
      </c>
      <c r="F52" s="77">
        <v>242</v>
      </c>
      <c r="G52" s="77" t="s">
        <v>329</v>
      </c>
    </row>
    <row r="53" spans="2:7">
      <c r="B53" s="92" t="s">
        <v>2085</v>
      </c>
      <c r="C53" s="77" t="s">
        <v>291</v>
      </c>
      <c r="D53" s="77">
        <v>2</v>
      </c>
      <c r="E53" s="77">
        <v>24</v>
      </c>
      <c r="F53" s="77">
        <v>243</v>
      </c>
      <c r="G53" s="77" t="s">
        <v>330</v>
      </c>
    </row>
    <row r="54" spans="2:7">
      <c r="B54" s="92" t="s">
        <v>2085</v>
      </c>
      <c r="C54" s="77" t="s">
        <v>291</v>
      </c>
      <c r="D54" s="77">
        <v>2</v>
      </c>
      <c r="E54" s="77">
        <v>24</v>
      </c>
      <c r="F54" s="77">
        <v>249</v>
      </c>
      <c r="G54" s="77" t="s">
        <v>331</v>
      </c>
    </row>
    <row r="55" spans="2:7">
      <c r="B55" s="92" t="s">
        <v>2085</v>
      </c>
      <c r="C55" s="77" t="s">
        <v>291</v>
      </c>
      <c r="D55" s="77">
        <v>2</v>
      </c>
      <c r="E55" s="77">
        <v>29</v>
      </c>
      <c r="F55" s="77">
        <v>0</v>
      </c>
      <c r="G55" s="77" t="s">
        <v>332</v>
      </c>
    </row>
    <row r="56" spans="2:7">
      <c r="B56" s="92" t="s">
        <v>2085</v>
      </c>
      <c r="C56" s="77" t="s">
        <v>291</v>
      </c>
      <c r="D56" s="77">
        <v>2</v>
      </c>
      <c r="E56" s="77">
        <v>29</v>
      </c>
      <c r="F56" s="77">
        <v>299</v>
      </c>
      <c r="G56" s="77" t="s">
        <v>332</v>
      </c>
    </row>
    <row r="57" spans="2:7">
      <c r="B57" s="92" t="s">
        <v>2085</v>
      </c>
      <c r="C57" s="77" t="s">
        <v>333</v>
      </c>
      <c r="D57" s="77">
        <v>0</v>
      </c>
      <c r="E57" s="77">
        <v>0</v>
      </c>
      <c r="F57" s="77">
        <v>0</v>
      </c>
      <c r="G57" s="77" t="s">
        <v>334</v>
      </c>
    </row>
    <row r="58" spans="2:7">
      <c r="B58" s="92" t="s">
        <v>2085</v>
      </c>
      <c r="C58" s="77" t="s">
        <v>333</v>
      </c>
      <c r="D58" s="77">
        <v>3</v>
      </c>
      <c r="E58" s="77">
        <v>0</v>
      </c>
      <c r="F58" s="77">
        <v>0</v>
      </c>
      <c r="G58" s="77" t="s">
        <v>335</v>
      </c>
    </row>
    <row r="59" spans="2:7">
      <c r="B59" s="92" t="s">
        <v>2085</v>
      </c>
      <c r="C59" s="77" t="s">
        <v>333</v>
      </c>
      <c r="D59" s="77">
        <v>3</v>
      </c>
      <c r="E59" s="77">
        <v>30</v>
      </c>
      <c r="F59" s="77">
        <v>0</v>
      </c>
      <c r="G59" s="77" t="s">
        <v>336</v>
      </c>
    </row>
    <row r="60" spans="2:7">
      <c r="B60" s="92" t="s">
        <v>2085</v>
      </c>
      <c r="C60" s="77" t="s">
        <v>333</v>
      </c>
      <c r="D60" s="77">
        <v>3</v>
      </c>
      <c r="E60" s="77">
        <v>30</v>
      </c>
      <c r="F60" s="77">
        <v>300</v>
      </c>
      <c r="G60" s="77" t="s">
        <v>295</v>
      </c>
    </row>
    <row r="61" spans="2:7">
      <c r="B61" s="92" t="s">
        <v>2085</v>
      </c>
      <c r="C61" s="77" t="s">
        <v>333</v>
      </c>
      <c r="D61" s="77">
        <v>3</v>
      </c>
      <c r="E61" s="77">
        <v>30</v>
      </c>
      <c r="F61" s="77">
        <v>309</v>
      </c>
      <c r="G61" s="77" t="s">
        <v>296</v>
      </c>
    </row>
    <row r="62" spans="2:7">
      <c r="B62" s="92" t="s">
        <v>2085</v>
      </c>
      <c r="C62" s="77" t="s">
        <v>333</v>
      </c>
      <c r="D62" s="77">
        <v>3</v>
      </c>
      <c r="E62" s="77">
        <v>31</v>
      </c>
      <c r="F62" s="77">
        <v>0</v>
      </c>
      <c r="G62" s="77" t="s">
        <v>337</v>
      </c>
    </row>
    <row r="63" spans="2:7">
      <c r="B63" s="92" t="s">
        <v>2085</v>
      </c>
      <c r="C63" s="77" t="s">
        <v>333</v>
      </c>
      <c r="D63" s="77">
        <v>3</v>
      </c>
      <c r="E63" s="77">
        <v>31</v>
      </c>
      <c r="F63" s="77">
        <v>311</v>
      </c>
      <c r="G63" s="77" t="s">
        <v>338</v>
      </c>
    </row>
    <row r="64" spans="2:7">
      <c r="B64" s="92" t="s">
        <v>2085</v>
      </c>
      <c r="C64" s="77" t="s">
        <v>333</v>
      </c>
      <c r="D64" s="77">
        <v>3</v>
      </c>
      <c r="E64" s="77">
        <v>31</v>
      </c>
      <c r="F64" s="77">
        <v>312</v>
      </c>
      <c r="G64" s="77" t="s">
        <v>339</v>
      </c>
    </row>
    <row r="65" spans="2:7">
      <c r="B65" s="92" t="s">
        <v>2085</v>
      </c>
      <c r="C65" s="77" t="s">
        <v>333</v>
      </c>
      <c r="D65" s="77">
        <v>3</v>
      </c>
      <c r="E65" s="77">
        <v>31</v>
      </c>
      <c r="F65" s="77">
        <v>313</v>
      </c>
      <c r="G65" s="77" t="s">
        <v>340</v>
      </c>
    </row>
    <row r="66" spans="2:7">
      <c r="B66" s="92" t="s">
        <v>2085</v>
      </c>
      <c r="C66" s="77" t="s">
        <v>333</v>
      </c>
      <c r="D66" s="77">
        <v>3</v>
      </c>
      <c r="E66" s="77">
        <v>31</v>
      </c>
      <c r="F66" s="77">
        <v>314</v>
      </c>
      <c r="G66" s="77" t="s">
        <v>341</v>
      </c>
    </row>
    <row r="67" spans="2:7">
      <c r="B67" s="92" t="s">
        <v>2085</v>
      </c>
      <c r="C67" s="77" t="s">
        <v>333</v>
      </c>
      <c r="D67" s="77">
        <v>3</v>
      </c>
      <c r="E67" s="77">
        <v>31</v>
      </c>
      <c r="F67" s="77">
        <v>315</v>
      </c>
      <c r="G67" s="77" t="s">
        <v>342</v>
      </c>
    </row>
    <row r="68" spans="2:7">
      <c r="B68" s="92" t="s">
        <v>2085</v>
      </c>
      <c r="C68" s="77" t="s">
        <v>333</v>
      </c>
      <c r="D68" s="77">
        <v>3</v>
      </c>
      <c r="E68" s="77">
        <v>31</v>
      </c>
      <c r="F68" s="77">
        <v>316</v>
      </c>
      <c r="G68" s="77" t="s">
        <v>343</v>
      </c>
    </row>
    <row r="69" spans="2:7">
      <c r="B69" s="92" t="s">
        <v>2085</v>
      </c>
      <c r="C69" s="77" t="s">
        <v>333</v>
      </c>
      <c r="D69" s="77">
        <v>3</v>
      </c>
      <c r="E69" s="77">
        <v>31</v>
      </c>
      <c r="F69" s="77">
        <v>317</v>
      </c>
      <c r="G69" s="77" t="s">
        <v>344</v>
      </c>
    </row>
    <row r="70" spans="2:7">
      <c r="B70" s="92" t="s">
        <v>2085</v>
      </c>
      <c r="C70" s="77" t="s">
        <v>333</v>
      </c>
      <c r="D70" s="77">
        <v>3</v>
      </c>
      <c r="E70" s="77">
        <v>31</v>
      </c>
      <c r="F70" s="77">
        <v>318</v>
      </c>
      <c r="G70" s="77" t="s">
        <v>345</v>
      </c>
    </row>
    <row r="71" spans="2:7">
      <c r="B71" s="92" t="s">
        <v>2085</v>
      </c>
      <c r="C71" s="77" t="s">
        <v>333</v>
      </c>
      <c r="D71" s="77">
        <v>3</v>
      </c>
      <c r="E71" s="77">
        <v>31</v>
      </c>
      <c r="F71" s="77">
        <v>319</v>
      </c>
      <c r="G71" s="77" t="s">
        <v>346</v>
      </c>
    </row>
    <row r="72" spans="2:7">
      <c r="B72" s="92" t="s">
        <v>2085</v>
      </c>
      <c r="C72" s="77" t="s">
        <v>333</v>
      </c>
      <c r="D72" s="77">
        <v>3</v>
      </c>
      <c r="E72" s="77">
        <v>32</v>
      </c>
      <c r="F72" s="77">
        <v>0</v>
      </c>
      <c r="G72" s="77" t="s">
        <v>347</v>
      </c>
    </row>
    <row r="73" spans="2:7">
      <c r="B73" s="92" t="s">
        <v>2085</v>
      </c>
      <c r="C73" s="77" t="s">
        <v>333</v>
      </c>
      <c r="D73" s="77">
        <v>3</v>
      </c>
      <c r="E73" s="77">
        <v>32</v>
      </c>
      <c r="F73" s="77">
        <v>321</v>
      </c>
      <c r="G73" s="77" t="s">
        <v>347</v>
      </c>
    </row>
    <row r="74" spans="2:7">
      <c r="B74" s="92" t="s">
        <v>2085</v>
      </c>
      <c r="C74" s="77" t="s">
        <v>333</v>
      </c>
      <c r="D74" s="77">
        <v>4</v>
      </c>
      <c r="E74" s="77">
        <v>0</v>
      </c>
      <c r="F74" s="77">
        <v>0</v>
      </c>
      <c r="G74" s="77" t="s">
        <v>348</v>
      </c>
    </row>
    <row r="75" spans="2:7">
      <c r="B75" s="92" t="s">
        <v>2085</v>
      </c>
      <c r="C75" s="77" t="s">
        <v>333</v>
      </c>
      <c r="D75" s="77">
        <v>4</v>
      </c>
      <c r="E75" s="77">
        <v>40</v>
      </c>
      <c r="F75" s="77">
        <v>0</v>
      </c>
      <c r="G75" s="77" t="s">
        <v>349</v>
      </c>
    </row>
    <row r="76" spans="2:7">
      <c r="B76" s="92" t="s">
        <v>2085</v>
      </c>
      <c r="C76" s="77" t="s">
        <v>333</v>
      </c>
      <c r="D76" s="77">
        <v>4</v>
      </c>
      <c r="E76" s="77">
        <v>40</v>
      </c>
      <c r="F76" s="77">
        <v>400</v>
      </c>
      <c r="G76" s="77" t="s">
        <v>295</v>
      </c>
    </row>
    <row r="77" spans="2:7">
      <c r="B77" s="92" t="s">
        <v>2085</v>
      </c>
      <c r="C77" s="77" t="s">
        <v>333</v>
      </c>
      <c r="D77" s="77">
        <v>4</v>
      </c>
      <c r="E77" s="77">
        <v>40</v>
      </c>
      <c r="F77" s="77">
        <v>409</v>
      </c>
      <c r="G77" s="77" t="s">
        <v>296</v>
      </c>
    </row>
    <row r="78" spans="2:7">
      <c r="B78" s="92" t="s">
        <v>2085</v>
      </c>
      <c r="C78" s="77" t="s">
        <v>333</v>
      </c>
      <c r="D78" s="77">
        <v>4</v>
      </c>
      <c r="E78" s="77">
        <v>41</v>
      </c>
      <c r="F78" s="77">
        <v>0</v>
      </c>
      <c r="G78" s="77" t="s">
        <v>350</v>
      </c>
    </row>
    <row r="79" spans="2:7">
      <c r="B79" s="92" t="s">
        <v>2085</v>
      </c>
      <c r="C79" s="77" t="s">
        <v>333</v>
      </c>
      <c r="D79" s="77">
        <v>4</v>
      </c>
      <c r="E79" s="77">
        <v>41</v>
      </c>
      <c r="F79" s="77">
        <v>411</v>
      </c>
      <c r="G79" s="77" t="s">
        <v>351</v>
      </c>
    </row>
    <row r="80" spans="2:7">
      <c r="B80" s="92" t="s">
        <v>2085</v>
      </c>
      <c r="C80" s="77" t="s">
        <v>333</v>
      </c>
      <c r="D80" s="77">
        <v>4</v>
      </c>
      <c r="E80" s="77">
        <v>41</v>
      </c>
      <c r="F80" s="77">
        <v>412</v>
      </c>
      <c r="G80" s="77" t="s">
        <v>352</v>
      </c>
    </row>
    <row r="81" spans="2:7">
      <c r="B81" s="92" t="s">
        <v>2085</v>
      </c>
      <c r="C81" s="77" t="s">
        <v>333</v>
      </c>
      <c r="D81" s="77">
        <v>4</v>
      </c>
      <c r="E81" s="77">
        <v>41</v>
      </c>
      <c r="F81" s="77">
        <v>413</v>
      </c>
      <c r="G81" s="77" t="s">
        <v>353</v>
      </c>
    </row>
    <row r="82" spans="2:7">
      <c r="B82" s="92" t="s">
        <v>2085</v>
      </c>
      <c r="C82" s="77" t="s">
        <v>333</v>
      </c>
      <c r="D82" s="77">
        <v>4</v>
      </c>
      <c r="E82" s="77">
        <v>41</v>
      </c>
      <c r="F82" s="77">
        <v>414</v>
      </c>
      <c r="G82" s="77" t="s">
        <v>354</v>
      </c>
    </row>
    <row r="83" spans="2:7">
      <c r="B83" s="92" t="s">
        <v>2085</v>
      </c>
      <c r="C83" s="77" t="s">
        <v>333</v>
      </c>
      <c r="D83" s="77">
        <v>4</v>
      </c>
      <c r="E83" s="77">
        <v>41</v>
      </c>
      <c r="F83" s="77">
        <v>415</v>
      </c>
      <c r="G83" s="77" t="s">
        <v>355</v>
      </c>
    </row>
    <row r="84" spans="2:7">
      <c r="B84" s="92" t="s">
        <v>2085</v>
      </c>
      <c r="C84" s="77" t="s">
        <v>333</v>
      </c>
      <c r="D84" s="77">
        <v>4</v>
      </c>
      <c r="E84" s="77">
        <v>41</v>
      </c>
      <c r="F84" s="77">
        <v>419</v>
      </c>
      <c r="G84" s="77" t="s">
        <v>356</v>
      </c>
    </row>
    <row r="85" spans="2:7">
      <c r="B85" s="92" t="s">
        <v>2085</v>
      </c>
      <c r="C85" s="77" t="s">
        <v>333</v>
      </c>
      <c r="D85" s="77">
        <v>4</v>
      </c>
      <c r="E85" s="77">
        <v>42</v>
      </c>
      <c r="F85" s="77">
        <v>0</v>
      </c>
      <c r="G85" s="77" t="s">
        <v>357</v>
      </c>
    </row>
    <row r="86" spans="2:7">
      <c r="B86" s="92" t="s">
        <v>2085</v>
      </c>
      <c r="C86" s="77" t="s">
        <v>333</v>
      </c>
      <c r="D86" s="77">
        <v>4</v>
      </c>
      <c r="E86" s="77">
        <v>42</v>
      </c>
      <c r="F86" s="77">
        <v>421</v>
      </c>
      <c r="G86" s="77" t="s">
        <v>357</v>
      </c>
    </row>
    <row r="87" spans="2:7">
      <c r="B87" s="92" t="s">
        <v>2085</v>
      </c>
      <c r="C87" s="77" t="s">
        <v>358</v>
      </c>
      <c r="D87" s="77">
        <v>0</v>
      </c>
      <c r="E87" s="77">
        <v>0</v>
      </c>
      <c r="F87" s="77">
        <v>0</v>
      </c>
      <c r="G87" s="77" t="s">
        <v>359</v>
      </c>
    </row>
    <row r="88" spans="2:7">
      <c r="B88" s="92" t="s">
        <v>2085</v>
      </c>
      <c r="C88" s="77" t="s">
        <v>358</v>
      </c>
      <c r="D88" s="77">
        <v>5</v>
      </c>
      <c r="E88" s="77">
        <v>0</v>
      </c>
      <c r="F88" s="77">
        <v>0</v>
      </c>
      <c r="G88" s="77" t="s">
        <v>359</v>
      </c>
    </row>
    <row r="89" spans="2:7">
      <c r="B89" s="92" t="s">
        <v>2085</v>
      </c>
      <c r="C89" s="77" t="s">
        <v>358</v>
      </c>
      <c r="D89" s="77">
        <v>5</v>
      </c>
      <c r="E89" s="77">
        <v>50</v>
      </c>
      <c r="F89" s="77">
        <v>0</v>
      </c>
      <c r="G89" s="77" t="s">
        <v>360</v>
      </c>
    </row>
    <row r="90" spans="2:7">
      <c r="B90" s="92" t="s">
        <v>2085</v>
      </c>
      <c r="C90" s="77" t="s">
        <v>358</v>
      </c>
      <c r="D90" s="77">
        <v>5</v>
      </c>
      <c r="E90" s="77">
        <v>50</v>
      </c>
      <c r="F90" s="77">
        <v>500</v>
      </c>
      <c r="G90" s="77" t="s">
        <v>295</v>
      </c>
    </row>
    <row r="91" spans="2:7">
      <c r="B91" s="92" t="s">
        <v>2085</v>
      </c>
      <c r="C91" s="77" t="s">
        <v>358</v>
      </c>
      <c r="D91" s="77">
        <v>5</v>
      </c>
      <c r="E91" s="77">
        <v>50</v>
      </c>
      <c r="F91" s="77">
        <v>509</v>
      </c>
      <c r="G91" s="77" t="s">
        <v>296</v>
      </c>
    </row>
    <row r="92" spans="2:7">
      <c r="B92" s="92" t="s">
        <v>2085</v>
      </c>
      <c r="C92" s="77" t="s">
        <v>358</v>
      </c>
      <c r="D92" s="77">
        <v>5</v>
      </c>
      <c r="E92" s="77">
        <v>51</v>
      </c>
      <c r="F92" s="77">
        <v>0</v>
      </c>
      <c r="G92" s="77" t="s">
        <v>361</v>
      </c>
    </row>
    <row r="93" spans="2:7">
      <c r="B93" s="92" t="s">
        <v>2085</v>
      </c>
      <c r="C93" s="77" t="s">
        <v>358</v>
      </c>
      <c r="D93" s="77">
        <v>5</v>
      </c>
      <c r="E93" s="77">
        <v>51</v>
      </c>
      <c r="F93" s="77">
        <v>511</v>
      </c>
      <c r="G93" s="77" t="s">
        <v>362</v>
      </c>
    </row>
    <row r="94" spans="2:7">
      <c r="B94" s="92" t="s">
        <v>2085</v>
      </c>
      <c r="C94" s="77" t="s">
        <v>358</v>
      </c>
      <c r="D94" s="77">
        <v>5</v>
      </c>
      <c r="E94" s="77">
        <v>51</v>
      </c>
      <c r="F94" s="77">
        <v>512</v>
      </c>
      <c r="G94" s="77" t="s">
        <v>363</v>
      </c>
    </row>
    <row r="95" spans="2:7">
      <c r="B95" s="92" t="s">
        <v>2085</v>
      </c>
      <c r="C95" s="77" t="s">
        <v>358</v>
      </c>
      <c r="D95" s="77">
        <v>5</v>
      </c>
      <c r="E95" s="77">
        <v>51</v>
      </c>
      <c r="F95" s="77">
        <v>513</v>
      </c>
      <c r="G95" s="77" t="s">
        <v>364</v>
      </c>
    </row>
    <row r="96" spans="2:7">
      <c r="B96" s="92" t="s">
        <v>2085</v>
      </c>
      <c r="C96" s="77" t="s">
        <v>358</v>
      </c>
      <c r="D96" s="77">
        <v>5</v>
      </c>
      <c r="E96" s="77">
        <v>51</v>
      </c>
      <c r="F96" s="77">
        <v>519</v>
      </c>
      <c r="G96" s="77" t="s">
        <v>365</v>
      </c>
    </row>
    <row r="97" spans="2:7">
      <c r="B97" s="92" t="s">
        <v>2085</v>
      </c>
      <c r="C97" s="77" t="s">
        <v>358</v>
      </c>
      <c r="D97" s="77">
        <v>5</v>
      </c>
      <c r="E97" s="77">
        <v>52</v>
      </c>
      <c r="F97" s="77">
        <v>0</v>
      </c>
      <c r="G97" s="77" t="s">
        <v>366</v>
      </c>
    </row>
    <row r="98" spans="2:7">
      <c r="B98" s="92" t="s">
        <v>2085</v>
      </c>
      <c r="C98" s="77" t="s">
        <v>358</v>
      </c>
      <c r="D98" s="77">
        <v>5</v>
      </c>
      <c r="E98" s="77">
        <v>52</v>
      </c>
      <c r="F98" s="77">
        <v>521</v>
      </c>
      <c r="G98" s="77" t="s">
        <v>367</v>
      </c>
    </row>
    <row r="99" spans="2:7">
      <c r="B99" s="92" t="s">
        <v>2085</v>
      </c>
      <c r="C99" s="77" t="s">
        <v>358</v>
      </c>
      <c r="D99" s="77">
        <v>5</v>
      </c>
      <c r="E99" s="77">
        <v>52</v>
      </c>
      <c r="F99" s="77">
        <v>522</v>
      </c>
      <c r="G99" s="77" t="s">
        <v>368</v>
      </c>
    </row>
    <row r="100" spans="2:7">
      <c r="B100" s="92" t="s">
        <v>2085</v>
      </c>
      <c r="C100" s="77" t="s">
        <v>358</v>
      </c>
      <c r="D100" s="77">
        <v>5</v>
      </c>
      <c r="E100" s="77">
        <v>53</v>
      </c>
      <c r="F100" s="77">
        <v>0</v>
      </c>
      <c r="G100" s="77" t="s">
        <v>369</v>
      </c>
    </row>
    <row r="101" spans="2:7">
      <c r="B101" s="92" t="s">
        <v>2085</v>
      </c>
      <c r="C101" s="77" t="s">
        <v>358</v>
      </c>
      <c r="D101" s="77">
        <v>5</v>
      </c>
      <c r="E101" s="77">
        <v>53</v>
      </c>
      <c r="F101" s="77">
        <v>531</v>
      </c>
      <c r="G101" s="77" t="s">
        <v>370</v>
      </c>
    </row>
    <row r="102" spans="2:7">
      <c r="B102" s="92" t="s">
        <v>2085</v>
      </c>
      <c r="C102" s="77" t="s">
        <v>358</v>
      </c>
      <c r="D102" s="77">
        <v>5</v>
      </c>
      <c r="E102" s="77">
        <v>53</v>
      </c>
      <c r="F102" s="77">
        <v>532</v>
      </c>
      <c r="G102" s="77" t="s">
        <v>371</v>
      </c>
    </row>
    <row r="103" spans="2:7">
      <c r="B103" s="92" t="s">
        <v>2085</v>
      </c>
      <c r="C103" s="77" t="s">
        <v>358</v>
      </c>
      <c r="D103" s="77">
        <v>5</v>
      </c>
      <c r="E103" s="77">
        <v>54</v>
      </c>
      <c r="F103" s="77">
        <v>0</v>
      </c>
      <c r="G103" s="77" t="s">
        <v>372</v>
      </c>
    </row>
    <row r="104" spans="2:7">
      <c r="B104" s="92" t="s">
        <v>2085</v>
      </c>
      <c r="C104" s="77" t="s">
        <v>358</v>
      </c>
      <c r="D104" s="77">
        <v>5</v>
      </c>
      <c r="E104" s="77">
        <v>54</v>
      </c>
      <c r="F104" s="77">
        <v>541</v>
      </c>
      <c r="G104" s="77" t="s">
        <v>373</v>
      </c>
    </row>
    <row r="105" spans="2:7">
      <c r="B105" s="92" t="s">
        <v>2085</v>
      </c>
      <c r="C105" s="77" t="s">
        <v>358</v>
      </c>
      <c r="D105" s="77">
        <v>5</v>
      </c>
      <c r="E105" s="77">
        <v>54</v>
      </c>
      <c r="F105" s="77">
        <v>542</v>
      </c>
      <c r="G105" s="77" t="s">
        <v>374</v>
      </c>
    </row>
    <row r="106" spans="2:7">
      <c r="B106" s="92" t="s">
        <v>2085</v>
      </c>
      <c r="C106" s="77" t="s">
        <v>358</v>
      </c>
      <c r="D106" s="77">
        <v>5</v>
      </c>
      <c r="E106" s="77">
        <v>54</v>
      </c>
      <c r="F106" s="77">
        <v>543</v>
      </c>
      <c r="G106" s="77" t="s">
        <v>375</v>
      </c>
    </row>
    <row r="107" spans="2:7">
      <c r="B107" s="92" t="s">
        <v>2085</v>
      </c>
      <c r="C107" s="77" t="s">
        <v>358</v>
      </c>
      <c r="D107" s="77">
        <v>5</v>
      </c>
      <c r="E107" s="77">
        <v>54</v>
      </c>
      <c r="F107" s="77">
        <v>544</v>
      </c>
      <c r="G107" s="77" t="s">
        <v>376</v>
      </c>
    </row>
    <row r="108" spans="2:7">
      <c r="B108" s="92" t="s">
        <v>2085</v>
      </c>
      <c r="C108" s="77" t="s">
        <v>358</v>
      </c>
      <c r="D108" s="77">
        <v>5</v>
      </c>
      <c r="E108" s="77">
        <v>54</v>
      </c>
      <c r="F108" s="77">
        <v>545</v>
      </c>
      <c r="G108" s="77" t="s">
        <v>377</v>
      </c>
    </row>
    <row r="109" spans="2:7">
      <c r="B109" s="92" t="s">
        <v>2085</v>
      </c>
      <c r="C109" s="77" t="s">
        <v>358</v>
      </c>
      <c r="D109" s="77">
        <v>5</v>
      </c>
      <c r="E109" s="77">
        <v>54</v>
      </c>
      <c r="F109" s="77">
        <v>546</v>
      </c>
      <c r="G109" s="77" t="s">
        <v>378</v>
      </c>
    </row>
    <row r="110" spans="2:7">
      <c r="B110" s="92" t="s">
        <v>2085</v>
      </c>
      <c r="C110" s="77" t="s">
        <v>358</v>
      </c>
      <c r="D110" s="77">
        <v>5</v>
      </c>
      <c r="E110" s="77">
        <v>54</v>
      </c>
      <c r="F110" s="77">
        <v>547</v>
      </c>
      <c r="G110" s="77" t="s">
        <v>379</v>
      </c>
    </row>
    <row r="111" spans="2:7">
      <c r="B111" s="92" t="s">
        <v>2085</v>
      </c>
      <c r="C111" s="77" t="s">
        <v>358</v>
      </c>
      <c r="D111" s="77">
        <v>5</v>
      </c>
      <c r="E111" s="77">
        <v>54</v>
      </c>
      <c r="F111" s="77">
        <v>548</v>
      </c>
      <c r="G111" s="77" t="s">
        <v>380</v>
      </c>
    </row>
    <row r="112" spans="2:7">
      <c r="B112" s="92" t="s">
        <v>2085</v>
      </c>
      <c r="C112" s="77" t="s">
        <v>358</v>
      </c>
      <c r="D112" s="77">
        <v>5</v>
      </c>
      <c r="E112" s="77">
        <v>54</v>
      </c>
      <c r="F112" s="77">
        <v>549</v>
      </c>
      <c r="G112" s="77" t="s">
        <v>381</v>
      </c>
    </row>
    <row r="113" spans="2:7">
      <c r="B113" s="92" t="s">
        <v>2085</v>
      </c>
      <c r="C113" s="77" t="s">
        <v>358</v>
      </c>
      <c r="D113" s="77">
        <v>5</v>
      </c>
      <c r="E113" s="77">
        <v>55</v>
      </c>
      <c r="F113" s="77">
        <v>0</v>
      </c>
      <c r="G113" s="77" t="s">
        <v>382</v>
      </c>
    </row>
    <row r="114" spans="2:7">
      <c r="B114" s="92" t="s">
        <v>2085</v>
      </c>
      <c r="C114" s="77" t="s">
        <v>358</v>
      </c>
      <c r="D114" s="77">
        <v>5</v>
      </c>
      <c r="E114" s="77">
        <v>55</v>
      </c>
      <c r="F114" s="77">
        <v>551</v>
      </c>
      <c r="G114" s="77" t="s">
        <v>383</v>
      </c>
    </row>
    <row r="115" spans="2:7">
      <c r="B115" s="92" t="s">
        <v>2085</v>
      </c>
      <c r="C115" s="77" t="s">
        <v>358</v>
      </c>
      <c r="D115" s="77">
        <v>5</v>
      </c>
      <c r="E115" s="77">
        <v>55</v>
      </c>
      <c r="F115" s="77">
        <v>552</v>
      </c>
      <c r="G115" s="77" t="s">
        <v>384</v>
      </c>
    </row>
    <row r="116" spans="2:7">
      <c r="B116" s="92" t="s">
        <v>2085</v>
      </c>
      <c r="C116" s="77" t="s">
        <v>358</v>
      </c>
      <c r="D116" s="77">
        <v>5</v>
      </c>
      <c r="E116" s="77">
        <v>55</v>
      </c>
      <c r="F116" s="77">
        <v>553</v>
      </c>
      <c r="G116" s="77" t="s">
        <v>385</v>
      </c>
    </row>
    <row r="117" spans="2:7">
      <c r="B117" s="92" t="s">
        <v>2085</v>
      </c>
      <c r="C117" s="77" t="s">
        <v>358</v>
      </c>
      <c r="D117" s="77">
        <v>5</v>
      </c>
      <c r="E117" s="77">
        <v>55</v>
      </c>
      <c r="F117" s="77">
        <v>554</v>
      </c>
      <c r="G117" s="77" t="s">
        <v>386</v>
      </c>
    </row>
    <row r="118" spans="2:7">
      <c r="B118" s="92" t="s">
        <v>2085</v>
      </c>
      <c r="C118" s="77" t="s">
        <v>358</v>
      </c>
      <c r="D118" s="77">
        <v>5</v>
      </c>
      <c r="E118" s="77">
        <v>55</v>
      </c>
      <c r="F118" s="77">
        <v>555</v>
      </c>
      <c r="G118" s="77" t="s">
        <v>387</v>
      </c>
    </row>
    <row r="119" spans="2:7">
      <c r="B119" s="92" t="s">
        <v>2085</v>
      </c>
      <c r="C119" s="77" t="s">
        <v>358</v>
      </c>
      <c r="D119" s="77">
        <v>5</v>
      </c>
      <c r="E119" s="77">
        <v>55</v>
      </c>
      <c r="F119" s="77">
        <v>556</v>
      </c>
      <c r="G119" s="77" t="s">
        <v>388</v>
      </c>
    </row>
    <row r="120" spans="2:7">
      <c r="B120" s="92" t="s">
        <v>2085</v>
      </c>
      <c r="C120" s="77" t="s">
        <v>358</v>
      </c>
      <c r="D120" s="77">
        <v>5</v>
      </c>
      <c r="E120" s="77">
        <v>55</v>
      </c>
      <c r="F120" s="77">
        <v>557</v>
      </c>
      <c r="G120" s="77" t="s">
        <v>389</v>
      </c>
    </row>
    <row r="121" spans="2:7">
      <c r="B121" s="92" t="s">
        <v>2085</v>
      </c>
      <c r="C121" s="77" t="s">
        <v>358</v>
      </c>
      <c r="D121" s="77">
        <v>5</v>
      </c>
      <c r="E121" s="77">
        <v>55</v>
      </c>
      <c r="F121" s="77">
        <v>559</v>
      </c>
      <c r="G121" s="77" t="s">
        <v>390</v>
      </c>
    </row>
    <row r="122" spans="2:7">
      <c r="B122" s="92" t="s">
        <v>2085</v>
      </c>
      <c r="C122" s="77" t="s">
        <v>358</v>
      </c>
      <c r="D122" s="77">
        <v>5</v>
      </c>
      <c r="E122" s="77">
        <v>59</v>
      </c>
      <c r="F122" s="77">
        <v>0</v>
      </c>
      <c r="G122" s="77" t="s">
        <v>391</v>
      </c>
    </row>
    <row r="123" spans="2:7">
      <c r="B123" s="92" t="s">
        <v>2085</v>
      </c>
      <c r="C123" s="77" t="s">
        <v>358</v>
      </c>
      <c r="D123" s="77">
        <v>5</v>
      </c>
      <c r="E123" s="77">
        <v>59</v>
      </c>
      <c r="F123" s="77">
        <v>591</v>
      </c>
      <c r="G123" s="77" t="s">
        <v>392</v>
      </c>
    </row>
    <row r="124" spans="2:7">
      <c r="B124" s="92" t="s">
        <v>2085</v>
      </c>
      <c r="C124" s="77" t="s">
        <v>358</v>
      </c>
      <c r="D124" s="77">
        <v>5</v>
      </c>
      <c r="E124" s="77">
        <v>59</v>
      </c>
      <c r="F124" s="77">
        <v>592</v>
      </c>
      <c r="G124" s="77" t="s">
        <v>393</v>
      </c>
    </row>
    <row r="125" spans="2:7">
      <c r="B125" s="92" t="s">
        <v>2085</v>
      </c>
      <c r="C125" s="77" t="s">
        <v>358</v>
      </c>
      <c r="D125" s="77">
        <v>5</v>
      </c>
      <c r="E125" s="77">
        <v>59</v>
      </c>
      <c r="F125" s="77">
        <v>593</v>
      </c>
      <c r="G125" s="77" t="s">
        <v>394</v>
      </c>
    </row>
    <row r="126" spans="2:7">
      <c r="B126" s="92" t="s">
        <v>2085</v>
      </c>
      <c r="C126" s="77" t="s">
        <v>358</v>
      </c>
      <c r="D126" s="77">
        <v>5</v>
      </c>
      <c r="E126" s="77">
        <v>59</v>
      </c>
      <c r="F126" s="77">
        <v>594</v>
      </c>
      <c r="G126" s="77" t="s">
        <v>395</v>
      </c>
    </row>
    <row r="127" spans="2:7">
      <c r="B127" s="92" t="s">
        <v>2085</v>
      </c>
      <c r="C127" s="77" t="s">
        <v>358</v>
      </c>
      <c r="D127" s="77">
        <v>5</v>
      </c>
      <c r="E127" s="77">
        <v>59</v>
      </c>
      <c r="F127" s="77">
        <v>599</v>
      </c>
      <c r="G127" s="77" t="s">
        <v>396</v>
      </c>
    </row>
    <row r="128" spans="2:7">
      <c r="B128" s="92" t="s">
        <v>2085</v>
      </c>
      <c r="C128" s="77" t="s">
        <v>397</v>
      </c>
      <c r="D128" s="77">
        <v>0</v>
      </c>
      <c r="E128" s="77">
        <v>0</v>
      </c>
      <c r="F128" s="77">
        <v>0</v>
      </c>
      <c r="G128" s="77" t="s">
        <v>398</v>
      </c>
    </row>
    <row r="129" spans="2:7">
      <c r="B129" s="92" t="s">
        <v>2085</v>
      </c>
      <c r="C129" s="77" t="s">
        <v>397</v>
      </c>
      <c r="D129" s="77">
        <v>6</v>
      </c>
      <c r="E129" s="77">
        <v>0</v>
      </c>
      <c r="F129" s="77">
        <v>0</v>
      </c>
      <c r="G129" s="77" t="s">
        <v>399</v>
      </c>
    </row>
    <row r="130" spans="2:7">
      <c r="B130" s="92" t="s">
        <v>2085</v>
      </c>
      <c r="C130" s="77" t="s">
        <v>397</v>
      </c>
      <c r="D130" s="77">
        <v>6</v>
      </c>
      <c r="E130" s="77">
        <v>60</v>
      </c>
      <c r="F130" s="77">
        <v>0</v>
      </c>
      <c r="G130" s="77" t="s">
        <v>400</v>
      </c>
    </row>
    <row r="131" spans="2:7">
      <c r="B131" s="92" t="s">
        <v>2085</v>
      </c>
      <c r="C131" s="77" t="s">
        <v>397</v>
      </c>
      <c r="D131" s="77">
        <v>6</v>
      </c>
      <c r="E131" s="77">
        <v>60</v>
      </c>
      <c r="F131" s="77">
        <v>600</v>
      </c>
      <c r="G131" s="77" t="s">
        <v>295</v>
      </c>
    </row>
    <row r="132" spans="2:7">
      <c r="B132" s="92" t="s">
        <v>2085</v>
      </c>
      <c r="C132" s="77" t="s">
        <v>397</v>
      </c>
      <c r="D132" s="77">
        <v>6</v>
      </c>
      <c r="E132" s="77">
        <v>60</v>
      </c>
      <c r="F132" s="77">
        <v>609</v>
      </c>
      <c r="G132" s="77" t="s">
        <v>296</v>
      </c>
    </row>
    <row r="133" spans="2:7">
      <c r="B133" s="92" t="s">
        <v>2085</v>
      </c>
      <c r="C133" s="77" t="s">
        <v>397</v>
      </c>
      <c r="D133" s="77">
        <v>6</v>
      </c>
      <c r="E133" s="77">
        <v>61</v>
      </c>
      <c r="F133" s="77">
        <v>0</v>
      </c>
      <c r="G133" s="77" t="s">
        <v>401</v>
      </c>
    </row>
    <row r="134" spans="2:7">
      <c r="B134" s="92" t="s">
        <v>2085</v>
      </c>
      <c r="C134" s="77" t="s">
        <v>397</v>
      </c>
      <c r="D134" s="77">
        <v>6</v>
      </c>
      <c r="E134" s="77">
        <v>61</v>
      </c>
      <c r="F134" s="77">
        <v>611</v>
      </c>
      <c r="G134" s="77" t="s">
        <v>401</v>
      </c>
    </row>
    <row r="135" spans="2:7">
      <c r="B135" s="92" t="s">
        <v>2085</v>
      </c>
      <c r="C135" s="77" t="s">
        <v>397</v>
      </c>
      <c r="D135" s="77">
        <v>6</v>
      </c>
      <c r="E135" s="77">
        <v>62</v>
      </c>
      <c r="F135" s="77">
        <v>0</v>
      </c>
      <c r="G135" s="77" t="s">
        <v>402</v>
      </c>
    </row>
    <row r="136" spans="2:7">
      <c r="B136" s="92" t="s">
        <v>2085</v>
      </c>
      <c r="C136" s="77" t="s">
        <v>397</v>
      </c>
      <c r="D136" s="77">
        <v>6</v>
      </c>
      <c r="E136" s="77">
        <v>62</v>
      </c>
      <c r="F136" s="77">
        <v>621</v>
      </c>
      <c r="G136" s="77" t="s">
        <v>403</v>
      </c>
    </row>
    <row r="137" spans="2:7">
      <c r="B137" s="92" t="s">
        <v>2085</v>
      </c>
      <c r="C137" s="77" t="s">
        <v>397</v>
      </c>
      <c r="D137" s="77">
        <v>6</v>
      </c>
      <c r="E137" s="77">
        <v>62</v>
      </c>
      <c r="F137" s="77">
        <v>622</v>
      </c>
      <c r="G137" s="77" t="s">
        <v>404</v>
      </c>
    </row>
    <row r="138" spans="2:7">
      <c r="B138" s="92" t="s">
        <v>2085</v>
      </c>
      <c r="C138" s="77" t="s">
        <v>397</v>
      </c>
      <c r="D138" s="77">
        <v>6</v>
      </c>
      <c r="E138" s="77">
        <v>62</v>
      </c>
      <c r="F138" s="77">
        <v>623</v>
      </c>
      <c r="G138" s="77" t="s">
        <v>405</v>
      </c>
    </row>
    <row r="139" spans="2:7">
      <c r="B139" s="92" t="s">
        <v>2085</v>
      </c>
      <c r="C139" s="77" t="s">
        <v>397</v>
      </c>
      <c r="D139" s="77">
        <v>6</v>
      </c>
      <c r="E139" s="77">
        <v>63</v>
      </c>
      <c r="F139" s="77">
        <v>0</v>
      </c>
      <c r="G139" s="77" t="s">
        <v>406</v>
      </c>
    </row>
    <row r="140" spans="2:7">
      <c r="B140" s="92" t="s">
        <v>2085</v>
      </c>
      <c r="C140" s="77" t="s">
        <v>397</v>
      </c>
      <c r="D140" s="77">
        <v>6</v>
      </c>
      <c r="E140" s="77">
        <v>63</v>
      </c>
      <c r="F140" s="77">
        <v>631</v>
      </c>
      <c r="G140" s="77" t="s">
        <v>406</v>
      </c>
    </row>
    <row r="141" spans="2:7">
      <c r="B141" s="92" t="s">
        <v>2085</v>
      </c>
      <c r="C141" s="77" t="s">
        <v>397</v>
      </c>
      <c r="D141" s="77">
        <v>6</v>
      </c>
      <c r="E141" s="77">
        <v>64</v>
      </c>
      <c r="F141" s="77">
        <v>0</v>
      </c>
      <c r="G141" s="77" t="s">
        <v>407</v>
      </c>
    </row>
    <row r="142" spans="2:7">
      <c r="B142" s="92" t="s">
        <v>2085</v>
      </c>
      <c r="C142" s="77" t="s">
        <v>397</v>
      </c>
      <c r="D142" s="77">
        <v>6</v>
      </c>
      <c r="E142" s="77">
        <v>64</v>
      </c>
      <c r="F142" s="77">
        <v>641</v>
      </c>
      <c r="G142" s="77" t="s">
        <v>407</v>
      </c>
    </row>
    <row r="143" spans="2:7">
      <c r="B143" s="92" t="s">
        <v>2085</v>
      </c>
      <c r="C143" s="77" t="s">
        <v>397</v>
      </c>
      <c r="D143" s="77">
        <v>6</v>
      </c>
      <c r="E143" s="77">
        <v>65</v>
      </c>
      <c r="F143" s="77">
        <v>0</v>
      </c>
      <c r="G143" s="77" t="s">
        <v>408</v>
      </c>
    </row>
    <row r="144" spans="2:7">
      <c r="B144" s="92" t="s">
        <v>2085</v>
      </c>
      <c r="C144" s="77" t="s">
        <v>397</v>
      </c>
      <c r="D144" s="77">
        <v>6</v>
      </c>
      <c r="E144" s="77">
        <v>65</v>
      </c>
      <c r="F144" s="77">
        <v>651</v>
      </c>
      <c r="G144" s="77" t="s">
        <v>408</v>
      </c>
    </row>
    <row r="145" spans="2:7">
      <c r="B145" s="92" t="s">
        <v>2085</v>
      </c>
      <c r="C145" s="77" t="s">
        <v>397</v>
      </c>
      <c r="D145" s="77">
        <v>6</v>
      </c>
      <c r="E145" s="77">
        <v>66</v>
      </c>
      <c r="F145" s="77">
        <v>0</v>
      </c>
      <c r="G145" s="77" t="s">
        <v>409</v>
      </c>
    </row>
    <row r="146" spans="2:7">
      <c r="B146" s="92" t="s">
        <v>2085</v>
      </c>
      <c r="C146" s="77" t="s">
        <v>397</v>
      </c>
      <c r="D146" s="77">
        <v>6</v>
      </c>
      <c r="E146" s="77">
        <v>66</v>
      </c>
      <c r="F146" s="77">
        <v>661</v>
      </c>
      <c r="G146" s="77" t="s">
        <v>409</v>
      </c>
    </row>
    <row r="147" spans="2:7">
      <c r="B147" s="92" t="s">
        <v>2085</v>
      </c>
      <c r="C147" s="77" t="s">
        <v>397</v>
      </c>
      <c r="D147" s="77">
        <v>7</v>
      </c>
      <c r="E147" s="77">
        <v>0</v>
      </c>
      <c r="F147" s="77">
        <v>0</v>
      </c>
      <c r="G147" s="77" t="s">
        <v>410</v>
      </c>
    </row>
    <row r="148" spans="2:7">
      <c r="B148" s="92" t="s">
        <v>2085</v>
      </c>
      <c r="C148" s="77" t="s">
        <v>397</v>
      </c>
      <c r="D148" s="77">
        <v>7</v>
      </c>
      <c r="E148" s="77">
        <v>70</v>
      </c>
      <c r="F148" s="77">
        <v>0</v>
      </c>
      <c r="G148" s="77" t="s">
        <v>411</v>
      </c>
    </row>
    <row r="149" spans="2:7">
      <c r="B149" s="92" t="s">
        <v>2085</v>
      </c>
      <c r="C149" s="77" t="s">
        <v>397</v>
      </c>
      <c r="D149" s="77">
        <v>7</v>
      </c>
      <c r="E149" s="77">
        <v>70</v>
      </c>
      <c r="F149" s="77">
        <v>700</v>
      </c>
      <c r="G149" s="77" t="s">
        <v>295</v>
      </c>
    </row>
    <row r="150" spans="2:7">
      <c r="B150" s="92" t="s">
        <v>2085</v>
      </c>
      <c r="C150" s="77" t="s">
        <v>397</v>
      </c>
      <c r="D150" s="77">
        <v>7</v>
      </c>
      <c r="E150" s="77">
        <v>70</v>
      </c>
      <c r="F150" s="77">
        <v>709</v>
      </c>
      <c r="G150" s="77" t="s">
        <v>296</v>
      </c>
    </row>
    <row r="151" spans="2:7">
      <c r="B151" s="92" t="s">
        <v>2085</v>
      </c>
      <c r="C151" s="77" t="s">
        <v>397</v>
      </c>
      <c r="D151" s="77">
        <v>7</v>
      </c>
      <c r="E151" s="77">
        <v>71</v>
      </c>
      <c r="F151" s="77">
        <v>0</v>
      </c>
      <c r="G151" s="77" t="s">
        <v>412</v>
      </c>
    </row>
    <row r="152" spans="2:7">
      <c r="B152" s="92" t="s">
        <v>2085</v>
      </c>
      <c r="C152" s="77" t="s">
        <v>397</v>
      </c>
      <c r="D152" s="77">
        <v>7</v>
      </c>
      <c r="E152" s="77">
        <v>71</v>
      </c>
      <c r="F152" s="77">
        <v>711</v>
      </c>
      <c r="G152" s="77" t="s">
        <v>413</v>
      </c>
    </row>
    <row r="153" spans="2:7">
      <c r="B153" s="92" t="s">
        <v>2085</v>
      </c>
      <c r="C153" s="77" t="s">
        <v>397</v>
      </c>
      <c r="D153" s="77">
        <v>7</v>
      </c>
      <c r="E153" s="77">
        <v>71</v>
      </c>
      <c r="F153" s="77">
        <v>712</v>
      </c>
      <c r="G153" s="77" t="s">
        <v>414</v>
      </c>
    </row>
    <row r="154" spans="2:7">
      <c r="B154" s="92" t="s">
        <v>2085</v>
      </c>
      <c r="C154" s="77" t="s">
        <v>397</v>
      </c>
      <c r="D154" s="77">
        <v>7</v>
      </c>
      <c r="E154" s="77">
        <v>72</v>
      </c>
      <c r="F154" s="77">
        <v>0</v>
      </c>
      <c r="G154" s="77" t="s">
        <v>415</v>
      </c>
    </row>
    <row r="155" spans="2:7">
      <c r="B155" s="92" t="s">
        <v>2085</v>
      </c>
      <c r="C155" s="77" t="s">
        <v>397</v>
      </c>
      <c r="D155" s="77">
        <v>7</v>
      </c>
      <c r="E155" s="77">
        <v>72</v>
      </c>
      <c r="F155" s="77">
        <v>721</v>
      </c>
      <c r="G155" s="77" t="s">
        <v>416</v>
      </c>
    </row>
    <row r="156" spans="2:7">
      <c r="B156" s="92" t="s">
        <v>2085</v>
      </c>
      <c r="C156" s="77" t="s">
        <v>397</v>
      </c>
      <c r="D156" s="77">
        <v>7</v>
      </c>
      <c r="E156" s="77">
        <v>72</v>
      </c>
      <c r="F156" s="77">
        <v>722</v>
      </c>
      <c r="G156" s="77" t="s">
        <v>417</v>
      </c>
    </row>
    <row r="157" spans="2:7">
      <c r="B157" s="92" t="s">
        <v>2085</v>
      </c>
      <c r="C157" s="77" t="s">
        <v>397</v>
      </c>
      <c r="D157" s="77">
        <v>7</v>
      </c>
      <c r="E157" s="77">
        <v>72</v>
      </c>
      <c r="F157" s="77">
        <v>723</v>
      </c>
      <c r="G157" s="77" t="s">
        <v>418</v>
      </c>
    </row>
    <row r="158" spans="2:7">
      <c r="B158" s="92" t="s">
        <v>2085</v>
      </c>
      <c r="C158" s="77" t="s">
        <v>397</v>
      </c>
      <c r="D158" s="77">
        <v>7</v>
      </c>
      <c r="E158" s="77">
        <v>73</v>
      </c>
      <c r="F158" s="77">
        <v>0</v>
      </c>
      <c r="G158" s="77" t="s">
        <v>419</v>
      </c>
    </row>
    <row r="159" spans="2:7">
      <c r="B159" s="92" t="s">
        <v>2085</v>
      </c>
      <c r="C159" s="77" t="s">
        <v>397</v>
      </c>
      <c r="D159" s="77">
        <v>7</v>
      </c>
      <c r="E159" s="77">
        <v>73</v>
      </c>
      <c r="F159" s="77">
        <v>731</v>
      </c>
      <c r="G159" s="77" t="s">
        <v>420</v>
      </c>
    </row>
    <row r="160" spans="2:7">
      <c r="B160" s="92" t="s">
        <v>2085</v>
      </c>
      <c r="C160" s="77" t="s">
        <v>397</v>
      </c>
      <c r="D160" s="77">
        <v>7</v>
      </c>
      <c r="E160" s="77">
        <v>73</v>
      </c>
      <c r="F160" s="77">
        <v>732</v>
      </c>
      <c r="G160" s="77" t="s">
        <v>421</v>
      </c>
    </row>
    <row r="161" spans="2:7">
      <c r="B161" s="92" t="s">
        <v>2085</v>
      </c>
      <c r="C161" s="77" t="s">
        <v>397</v>
      </c>
      <c r="D161" s="77">
        <v>7</v>
      </c>
      <c r="E161" s="77">
        <v>74</v>
      </c>
      <c r="F161" s="77">
        <v>0</v>
      </c>
      <c r="G161" s="77" t="s">
        <v>422</v>
      </c>
    </row>
    <row r="162" spans="2:7">
      <c r="B162" s="92" t="s">
        <v>2085</v>
      </c>
      <c r="C162" s="77" t="s">
        <v>397</v>
      </c>
      <c r="D162" s="77">
        <v>7</v>
      </c>
      <c r="E162" s="77">
        <v>74</v>
      </c>
      <c r="F162" s="77">
        <v>741</v>
      </c>
      <c r="G162" s="77" t="s">
        <v>423</v>
      </c>
    </row>
    <row r="163" spans="2:7">
      <c r="B163" s="92" t="s">
        <v>2085</v>
      </c>
      <c r="C163" s="77" t="s">
        <v>397</v>
      </c>
      <c r="D163" s="77">
        <v>7</v>
      </c>
      <c r="E163" s="77">
        <v>74</v>
      </c>
      <c r="F163" s="77">
        <v>742</v>
      </c>
      <c r="G163" s="77" t="s">
        <v>424</v>
      </c>
    </row>
    <row r="164" spans="2:7">
      <c r="B164" s="92" t="s">
        <v>2085</v>
      </c>
      <c r="C164" s="77" t="s">
        <v>397</v>
      </c>
      <c r="D164" s="77">
        <v>7</v>
      </c>
      <c r="E164" s="77">
        <v>74</v>
      </c>
      <c r="F164" s="77">
        <v>743</v>
      </c>
      <c r="G164" s="77" t="s">
        <v>425</v>
      </c>
    </row>
    <row r="165" spans="2:7">
      <c r="B165" s="92" t="s">
        <v>2085</v>
      </c>
      <c r="C165" s="77" t="s">
        <v>397</v>
      </c>
      <c r="D165" s="77">
        <v>7</v>
      </c>
      <c r="E165" s="77">
        <v>74</v>
      </c>
      <c r="F165" s="77">
        <v>744</v>
      </c>
      <c r="G165" s="77" t="s">
        <v>426</v>
      </c>
    </row>
    <row r="166" spans="2:7">
      <c r="B166" s="92" t="s">
        <v>2085</v>
      </c>
      <c r="C166" s="77" t="s">
        <v>397</v>
      </c>
      <c r="D166" s="77">
        <v>7</v>
      </c>
      <c r="E166" s="77">
        <v>75</v>
      </c>
      <c r="F166" s="77">
        <v>0</v>
      </c>
      <c r="G166" s="77" t="s">
        <v>427</v>
      </c>
    </row>
    <row r="167" spans="2:7">
      <c r="B167" s="92" t="s">
        <v>2085</v>
      </c>
      <c r="C167" s="77" t="s">
        <v>397</v>
      </c>
      <c r="D167" s="77">
        <v>7</v>
      </c>
      <c r="E167" s="77">
        <v>75</v>
      </c>
      <c r="F167" s="77">
        <v>751</v>
      </c>
      <c r="G167" s="77" t="s">
        <v>427</v>
      </c>
    </row>
    <row r="168" spans="2:7">
      <c r="B168" s="92" t="s">
        <v>2085</v>
      </c>
      <c r="C168" s="77" t="s">
        <v>397</v>
      </c>
      <c r="D168" s="77">
        <v>7</v>
      </c>
      <c r="E168" s="77">
        <v>76</v>
      </c>
      <c r="F168" s="77">
        <v>0</v>
      </c>
      <c r="G168" s="77" t="s">
        <v>428</v>
      </c>
    </row>
    <row r="169" spans="2:7">
      <c r="B169" s="92" t="s">
        <v>2085</v>
      </c>
      <c r="C169" s="77" t="s">
        <v>397</v>
      </c>
      <c r="D169" s="77">
        <v>7</v>
      </c>
      <c r="E169" s="77">
        <v>76</v>
      </c>
      <c r="F169" s="77">
        <v>761</v>
      </c>
      <c r="G169" s="77" t="s">
        <v>429</v>
      </c>
    </row>
    <row r="170" spans="2:7">
      <c r="B170" s="92" t="s">
        <v>2085</v>
      </c>
      <c r="C170" s="77" t="s">
        <v>397</v>
      </c>
      <c r="D170" s="77">
        <v>7</v>
      </c>
      <c r="E170" s="77">
        <v>76</v>
      </c>
      <c r="F170" s="77">
        <v>762</v>
      </c>
      <c r="G170" s="77" t="s">
        <v>430</v>
      </c>
    </row>
    <row r="171" spans="2:7">
      <c r="B171" s="92" t="s">
        <v>2085</v>
      </c>
      <c r="C171" s="77" t="s">
        <v>397</v>
      </c>
      <c r="D171" s="77">
        <v>7</v>
      </c>
      <c r="E171" s="77">
        <v>76</v>
      </c>
      <c r="F171" s="77">
        <v>763</v>
      </c>
      <c r="G171" s="77" t="s">
        <v>431</v>
      </c>
    </row>
    <row r="172" spans="2:7">
      <c r="B172" s="92" t="s">
        <v>2085</v>
      </c>
      <c r="C172" s="77" t="s">
        <v>397</v>
      </c>
      <c r="D172" s="77">
        <v>7</v>
      </c>
      <c r="E172" s="77">
        <v>77</v>
      </c>
      <c r="F172" s="77">
        <v>0</v>
      </c>
      <c r="G172" s="77" t="s">
        <v>432</v>
      </c>
    </row>
    <row r="173" spans="2:7">
      <c r="B173" s="92" t="s">
        <v>2085</v>
      </c>
      <c r="C173" s="77" t="s">
        <v>397</v>
      </c>
      <c r="D173" s="77">
        <v>7</v>
      </c>
      <c r="E173" s="77">
        <v>77</v>
      </c>
      <c r="F173" s="77">
        <v>771</v>
      </c>
      <c r="G173" s="77" t="s">
        <v>433</v>
      </c>
    </row>
    <row r="174" spans="2:7">
      <c r="B174" s="92" t="s">
        <v>2085</v>
      </c>
      <c r="C174" s="77" t="s">
        <v>397</v>
      </c>
      <c r="D174" s="77">
        <v>7</v>
      </c>
      <c r="E174" s="77">
        <v>77</v>
      </c>
      <c r="F174" s="77">
        <v>772</v>
      </c>
      <c r="G174" s="77" t="s">
        <v>434</v>
      </c>
    </row>
    <row r="175" spans="2:7">
      <c r="B175" s="92" t="s">
        <v>2085</v>
      </c>
      <c r="C175" s="77" t="s">
        <v>397</v>
      </c>
      <c r="D175" s="77">
        <v>7</v>
      </c>
      <c r="E175" s="77">
        <v>78</v>
      </c>
      <c r="F175" s="77">
        <v>0</v>
      </c>
      <c r="G175" s="77" t="s">
        <v>435</v>
      </c>
    </row>
    <row r="176" spans="2:7">
      <c r="B176" s="92" t="s">
        <v>2085</v>
      </c>
      <c r="C176" s="77" t="s">
        <v>397</v>
      </c>
      <c r="D176" s="77">
        <v>7</v>
      </c>
      <c r="E176" s="77">
        <v>78</v>
      </c>
      <c r="F176" s="77">
        <v>781</v>
      </c>
      <c r="G176" s="77" t="s">
        <v>436</v>
      </c>
    </row>
    <row r="177" spans="2:7">
      <c r="B177" s="92" t="s">
        <v>2085</v>
      </c>
      <c r="C177" s="77" t="s">
        <v>397</v>
      </c>
      <c r="D177" s="77">
        <v>7</v>
      </c>
      <c r="E177" s="77">
        <v>78</v>
      </c>
      <c r="F177" s="77">
        <v>782</v>
      </c>
      <c r="G177" s="77" t="s">
        <v>437</v>
      </c>
    </row>
    <row r="178" spans="2:7">
      <c r="B178" s="92" t="s">
        <v>2085</v>
      </c>
      <c r="C178" s="77" t="s">
        <v>397</v>
      </c>
      <c r="D178" s="77">
        <v>7</v>
      </c>
      <c r="E178" s="77">
        <v>79</v>
      </c>
      <c r="F178" s="77">
        <v>0</v>
      </c>
      <c r="G178" s="77" t="s">
        <v>438</v>
      </c>
    </row>
    <row r="179" spans="2:7">
      <c r="B179" s="92" t="s">
        <v>2085</v>
      </c>
      <c r="C179" s="77" t="s">
        <v>397</v>
      </c>
      <c r="D179" s="77">
        <v>7</v>
      </c>
      <c r="E179" s="77">
        <v>79</v>
      </c>
      <c r="F179" s="77">
        <v>791</v>
      </c>
      <c r="G179" s="77" t="s">
        <v>439</v>
      </c>
    </row>
    <row r="180" spans="2:7">
      <c r="B180" s="92" t="s">
        <v>2085</v>
      </c>
      <c r="C180" s="77" t="s">
        <v>397</v>
      </c>
      <c r="D180" s="77">
        <v>7</v>
      </c>
      <c r="E180" s="77">
        <v>79</v>
      </c>
      <c r="F180" s="77">
        <v>792</v>
      </c>
      <c r="G180" s="77" t="s">
        <v>440</v>
      </c>
    </row>
    <row r="181" spans="2:7">
      <c r="B181" s="92" t="s">
        <v>2085</v>
      </c>
      <c r="C181" s="77" t="s">
        <v>397</v>
      </c>
      <c r="D181" s="77">
        <v>7</v>
      </c>
      <c r="E181" s="77">
        <v>79</v>
      </c>
      <c r="F181" s="77">
        <v>793</v>
      </c>
      <c r="G181" s="77" t="s">
        <v>441</v>
      </c>
    </row>
    <row r="182" spans="2:7">
      <c r="B182" s="92" t="s">
        <v>2085</v>
      </c>
      <c r="C182" s="77" t="s">
        <v>397</v>
      </c>
      <c r="D182" s="77">
        <v>7</v>
      </c>
      <c r="E182" s="77">
        <v>79</v>
      </c>
      <c r="F182" s="77">
        <v>794</v>
      </c>
      <c r="G182" s="77" t="s">
        <v>442</v>
      </c>
    </row>
    <row r="183" spans="2:7">
      <c r="B183" s="92" t="s">
        <v>2085</v>
      </c>
      <c r="C183" s="77" t="s">
        <v>397</v>
      </c>
      <c r="D183" s="77">
        <v>7</v>
      </c>
      <c r="E183" s="77">
        <v>79</v>
      </c>
      <c r="F183" s="77">
        <v>795</v>
      </c>
      <c r="G183" s="77" t="s">
        <v>443</v>
      </c>
    </row>
    <row r="184" spans="2:7">
      <c r="B184" s="92" t="s">
        <v>2085</v>
      </c>
      <c r="C184" s="77" t="s">
        <v>397</v>
      </c>
      <c r="D184" s="77">
        <v>7</v>
      </c>
      <c r="E184" s="77">
        <v>79</v>
      </c>
      <c r="F184" s="77">
        <v>796</v>
      </c>
      <c r="G184" s="77" t="s">
        <v>444</v>
      </c>
    </row>
    <row r="185" spans="2:7">
      <c r="B185" s="92" t="s">
        <v>2085</v>
      </c>
      <c r="C185" s="77" t="s">
        <v>397</v>
      </c>
      <c r="D185" s="77">
        <v>7</v>
      </c>
      <c r="E185" s="77">
        <v>79</v>
      </c>
      <c r="F185" s="77">
        <v>799</v>
      </c>
      <c r="G185" s="77" t="s">
        <v>445</v>
      </c>
    </row>
    <row r="186" spans="2:7">
      <c r="B186" s="92" t="s">
        <v>2085</v>
      </c>
      <c r="C186" s="77" t="s">
        <v>397</v>
      </c>
      <c r="D186" s="77">
        <v>8</v>
      </c>
      <c r="E186" s="77">
        <v>0</v>
      </c>
      <c r="F186" s="77">
        <v>0</v>
      </c>
      <c r="G186" s="77" t="s">
        <v>446</v>
      </c>
    </row>
    <row r="187" spans="2:7">
      <c r="B187" s="92" t="s">
        <v>2085</v>
      </c>
      <c r="C187" s="77" t="s">
        <v>397</v>
      </c>
      <c r="D187" s="77">
        <v>8</v>
      </c>
      <c r="E187" s="77">
        <v>80</v>
      </c>
      <c r="F187" s="77">
        <v>0</v>
      </c>
      <c r="G187" s="77" t="s">
        <v>447</v>
      </c>
    </row>
    <row r="188" spans="2:7">
      <c r="B188" s="92" t="s">
        <v>2085</v>
      </c>
      <c r="C188" s="77" t="s">
        <v>397</v>
      </c>
      <c r="D188" s="77">
        <v>8</v>
      </c>
      <c r="E188" s="77">
        <v>80</v>
      </c>
      <c r="F188" s="77">
        <v>800</v>
      </c>
      <c r="G188" s="77" t="s">
        <v>295</v>
      </c>
    </row>
    <row r="189" spans="2:7">
      <c r="B189" s="92" t="s">
        <v>2085</v>
      </c>
      <c r="C189" s="77" t="s">
        <v>397</v>
      </c>
      <c r="D189" s="77">
        <v>8</v>
      </c>
      <c r="E189" s="77">
        <v>80</v>
      </c>
      <c r="F189" s="77">
        <v>809</v>
      </c>
      <c r="G189" s="77" t="s">
        <v>296</v>
      </c>
    </row>
    <row r="190" spans="2:7">
      <c r="B190" s="92" t="s">
        <v>2085</v>
      </c>
      <c r="C190" s="77" t="s">
        <v>397</v>
      </c>
      <c r="D190" s="77">
        <v>8</v>
      </c>
      <c r="E190" s="77">
        <v>81</v>
      </c>
      <c r="F190" s="77">
        <v>0</v>
      </c>
      <c r="G190" s="77" t="s">
        <v>448</v>
      </c>
    </row>
    <row r="191" spans="2:7">
      <c r="B191" s="92" t="s">
        <v>2085</v>
      </c>
      <c r="C191" s="77" t="s">
        <v>397</v>
      </c>
      <c r="D191" s="77">
        <v>8</v>
      </c>
      <c r="E191" s="77">
        <v>81</v>
      </c>
      <c r="F191" s="77">
        <v>811</v>
      </c>
      <c r="G191" s="77" t="s">
        <v>449</v>
      </c>
    </row>
    <row r="192" spans="2:7">
      <c r="B192" s="92" t="s">
        <v>2085</v>
      </c>
      <c r="C192" s="77" t="s">
        <v>397</v>
      </c>
      <c r="D192" s="77">
        <v>8</v>
      </c>
      <c r="E192" s="77">
        <v>81</v>
      </c>
      <c r="F192" s="77">
        <v>812</v>
      </c>
      <c r="G192" s="77" t="s">
        <v>450</v>
      </c>
    </row>
    <row r="193" spans="2:7">
      <c r="B193" s="92" t="s">
        <v>2085</v>
      </c>
      <c r="C193" s="77" t="s">
        <v>397</v>
      </c>
      <c r="D193" s="77">
        <v>8</v>
      </c>
      <c r="E193" s="77">
        <v>82</v>
      </c>
      <c r="F193" s="77">
        <v>0</v>
      </c>
      <c r="G193" s="77" t="s">
        <v>451</v>
      </c>
    </row>
    <row r="194" spans="2:7">
      <c r="B194" s="92" t="s">
        <v>2085</v>
      </c>
      <c r="C194" s="77" t="s">
        <v>397</v>
      </c>
      <c r="D194" s="77">
        <v>8</v>
      </c>
      <c r="E194" s="77">
        <v>82</v>
      </c>
      <c r="F194" s="77">
        <v>821</v>
      </c>
      <c r="G194" s="77" t="s">
        <v>452</v>
      </c>
    </row>
    <row r="195" spans="2:7">
      <c r="B195" s="92" t="s">
        <v>2085</v>
      </c>
      <c r="C195" s="77" t="s">
        <v>397</v>
      </c>
      <c r="D195" s="77">
        <v>8</v>
      </c>
      <c r="E195" s="77">
        <v>82</v>
      </c>
      <c r="F195" s="77">
        <v>822</v>
      </c>
      <c r="G195" s="77" t="s">
        <v>453</v>
      </c>
    </row>
    <row r="196" spans="2:7">
      <c r="B196" s="92" t="s">
        <v>2085</v>
      </c>
      <c r="C196" s="77" t="s">
        <v>397</v>
      </c>
      <c r="D196" s="77">
        <v>8</v>
      </c>
      <c r="E196" s="77">
        <v>82</v>
      </c>
      <c r="F196" s="77">
        <v>823</v>
      </c>
      <c r="G196" s="77" t="s">
        <v>454</v>
      </c>
    </row>
    <row r="197" spans="2:7">
      <c r="B197" s="92" t="s">
        <v>2085</v>
      </c>
      <c r="C197" s="77" t="s">
        <v>397</v>
      </c>
      <c r="D197" s="77">
        <v>8</v>
      </c>
      <c r="E197" s="77">
        <v>83</v>
      </c>
      <c r="F197" s="77">
        <v>0</v>
      </c>
      <c r="G197" s="77" t="s">
        <v>455</v>
      </c>
    </row>
    <row r="198" spans="2:7">
      <c r="B198" s="92" t="s">
        <v>2085</v>
      </c>
      <c r="C198" s="77" t="s">
        <v>397</v>
      </c>
      <c r="D198" s="77">
        <v>8</v>
      </c>
      <c r="E198" s="77">
        <v>83</v>
      </c>
      <c r="F198" s="77">
        <v>831</v>
      </c>
      <c r="G198" s="77" t="s">
        <v>456</v>
      </c>
    </row>
    <row r="199" spans="2:7">
      <c r="B199" s="92" t="s">
        <v>2085</v>
      </c>
      <c r="C199" s="77" t="s">
        <v>397</v>
      </c>
      <c r="D199" s="77">
        <v>8</v>
      </c>
      <c r="E199" s="77">
        <v>83</v>
      </c>
      <c r="F199" s="77">
        <v>832</v>
      </c>
      <c r="G199" s="77" t="s">
        <v>457</v>
      </c>
    </row>
    <row r="200" spans="2:7">
      <c r="B200" s="92" t="s">
        <v>2085</v>
      </c>
      <c r="C200" s="77" t="s">
        <v>397</v>
      </c>
      <c r="D200" s="77">
        <v>8</v>
      </c>
      <c r="E200" s="77">
        <v>83</v>
      </c>
      <c r="F200" s="77">
        <v>833</v>
      </c>
      <c r="G200" s="77" t="s">
        <v>458</v>
      </c>
    </row>
    <row r="201" spans="2:7">
      <c r="B201" s="92" t="s">
        <v>2085</v>
      </c>
      <c r="C201" s="77" t="s">
        <v>397</v>
      </c>
      <c r="D201" s="77">
        <v>8</v>
      </c>
      <c r="E201" s="77">
        <v>83</v>
      </c>
      <c r="F201" s="77">
        <v>839</v>
      </c>
      <c r="G201" s="77" t="s">
        <v>459</v>
      </c>
    </row>
    <row r="202" spans="2:7">
      <c r="B202" s="92" t="s">
        <v>2085</v>
      </c>
      <c r="C202" s="77" t="s">
        <v>397</v>
      </c>
      <c r="D202" s="77">
        <v>8</v>
      </c>
      <c r="E202" s="77">
        <v>84</v>
      </c>
      <c r="F202" s="77">
        <v>0</v>
      </c>
      <c r="G202" s="77" t="s">
        <v>460</v>
      </c>
    </row>
    <row r="203" spans="2:7">
      <c r="B203" s="92" t="s">
        <v>2085</v>
      </c>
      <c r="C203" s="77" t="s">
        <v>397</v>
      </c>
      <c r="D203" s="77">
        <v>8</v>
      </c>
      <c r="E203" s="77">
        <v>84</v>
      </c>
      <c r="F203" s="77">
        <v>841</v>
      </c>
      <c r="G203" s="77" t="s">
        <v>461</v>
      </c>
    </row>
    <row r="204" spans="2:7">
      <c r="B204" s="92" t="s">
        <v>2085</v>
      </c>
      <c r="C204" s="77" t="s">
        <v>397</v>
      </c>
      <c r="D204" s="77">
        <v>8</v>
      </c>
      <c r="E204" s="77">
        <v>84</v>
      </c>
      <c r="F204" s="77">
        <v>842</v>
      </c>
      <c r="G204" s="77" t="s">
        <v>462</v>
      </c>
    </row>
    <row r="205" spans="2:7">
      <c r="B205" s="92" t="s">
        <v>2085</v>
      </c>
      <c r="C205" s="77" t="s">
        <v>397</v>
      </c>
      <c r="D205" s="77">
        <v>8</v>
      </c>
      <c r="E205" s="77">
        <v>89</v>
      </c>
      <c r="F205" s="77">
        <v>0</v>
      </c>
      <c r="G205" s="77" t="s">
        <v>463</v>
      </c>
    </row>
    <row r="206" spans="2:7">
      <c r="B206" s="92" t="s">
        <v>2085</v>
      </c>
      <c r="C206" s="77" t="s">
        <v>397</v>
      </c>
      <c r="D206" s="77">
        <v>8</v>
      </c>
      <c r="E206" s="77">
        <v>89</v>
      </c>
      <c r="F206" s="77">
        <v>891</v>
      </c>
      <c r="G206" s="77" t="s">
        <v>464</v>
      </c>
    </row>
    <row r="207" spans="2:7">
      <c r="B207" s="92" t="s">
        <v>2085</v>
      </c>
      <c r="C207" s="77" t="s">
        <v>397</v>
      </c>
      <c r="D207" s="77">
        <v>8</v>
      </c>
      <c r="E207" s="77">
        <v>89</v>
      </c>
      <c r="F207" s="77">
        <v>892</v>
      </c>
      <c r="G207" s="77" t="s">
        <v>465</v>
      </c>
    </row>
    <row r="208" spans="2:7">
      <c r="B208" s="92" t="s">
        <v>2085</v>
      </c>
      <c r="C208" s="77" t="s">
        <v>397</v>
      </c>
      <c r="D208" s="77">
        <v>8</v>
      </c>
      <c r="E208" s="77">
        <v>89</v>
      </c>
      <c r="F208" s="77">
        <v>893</v>
      </c>
      <c r="G208" s="77" t="s">
        <v>466</v>
      </c>
    </row>
    <row r="209" spans="2:7">
      <c r="B209" s="92" t="s">
        <v>2085</v>
      </c>
      <c r="C209" s="77" t="s">
        <v>397</v>
      </c>
      <c r="D209" s="77">
        <v>8</v>
      </c>
      <c r="E209" s="77">
        <v>89</v>
      </c>
      <c r="F209" s="77">
        <v>894</v>
      </c>
      <c r="G209" s="77" t="s">
        <v>467</v>
      </c>
    </row>
    <row r="210" spans="2:7">
      <c r="B210" s="92" t="s">
        <v>2085</v>
      </c>
      <c r="C210" s="77" t="s">
        <v>468</v>
      </c>
      <c r="D210" s="77">
        <v>0</v>
      </c>
      <c r="E210" s="77">
        <v>0</v>
      </c>
      <c r="F210" s="77">
        <v>0</v>
      </c>
      <c r="G210" s="77" t="s">
        <v>469</v>
      </c>
    </row>
    <row r="211" spans="2:7">
      <c r="B211" s="92" t="s">
        <v>2085</v>
      </c>
      <c r="C211" s="77" t="s">
        <v>468</v>
      </c>
      <c r="D211" s="77">
        <v>9</v>
      </c>
      <c r="E211" s="77">
        <v>0</v>
      </c>
      <c r="F211" s="77">
        <v>0</v>
      </c>
      <c r="G211" s="77" t="s">
        <v>470</v>
      </c>
    </row>
    <row r="212" spans="2:7">
      <c r="B212" s="92" t="s">
        <v>2085</v>
      </c>
      <c r="C212" s="77" t="s">
        <v>468</v>
      </c>
      <c r="D212" s="77">
        <v>9</v>
      </c>
      <c r="E212" s="77">
        <v>90</v>
      </c>
      <c r="F212" s="77">
        <v>0</v>
      </c>
      <c r="G212" s="77" t="s">
        <v>471</v>
      </c>
    </row>
    <row r="213" spans="2:7">
      <c r="B213" s="92" t="s">
        <v>2085</v>
      </c>
      <c r="C213" s="77" t="s">
        <v>468</v>
      </c>
      <c r="D213" s="77">
        <v>9</v>
      </c>
      <c r="E213" s="77">
        <v>90</v>
      </c>
      <c r="F213" s="77">
        <v>900</v>
      </c>
      <c r="G213" s="77" t="s">
        <v>295</v>
      </c>
    </row>
    <row r="214" spans="2:7">
      <c r="B214" s="92" t="s">
        <v>2085</v>
      </c>
      <c r="C214" s="77" t="s">
        <v>468</v>
      </c>
      <c r="D214" s="77">
        <v>9</v>
      </c>
      <c r="E214" s="77">
        <v>90</v>
      </c>
      <c r="F214" s="77">
        <v>909</v>
      </c>
      <c r="G214" s="77" t="s">
        <v>296</v>
      </c>
    </row>
    <row r="215" spans="2:7">
      <c r="B215" s="92" t="s">
        <v>2085</v>
      </c>
      <c r="C215" s="77" t="s">
        <v>468</v>
      </c>
      <c r="D215" s="77">
        <v>9</v>
      </c>
      <c r="E215" s="77">
        <v>91</v>
      </c>
      <c r="F215" s="77">
        <v>0</v>
      </c>
      <c r="G215" s="77" t="s">
        <v>472</v>
      </c>
    </row>
    <row r="216" spans="2:7">
      <c r="B216" s="92" t="s">
        <v>2085</v>
      </c>
      <c r="C216" s="77" t="s">
        <v>468</v>
      </c>
      <c r="D216" s="77">
        <v>9</v>
      </c>
      <c r="E216" s="77">
        <v>91</v>
      </c>
      <c r="F216" s="77">
        <v>911</v>
      </c>
      <c r="G216" s="77" t="s">
        <v>473</v>
      </c>
    </row>
    <row r="217" spans="2:7">
      <c r="B217" s="92" t="s">
        <v>2085</v>
      </c>
      <c r="C217" s="77" t="s">
        <v>468</v>
      </c>
      <c r="D217" s="77">
        <v>9</v>
      </c>
      <c r="E217" s="77">
        <v>91</v>
      </c>
      <c r="F217" s="77">
        <v>912</v>
      </c>
      <c r="G217" s="77" t="s">
        <v>474</v>
      </c>
    </row>
    <row r="218" spans="2:7">
      <c r="B218" s="92" t="s">
        <v>2085</v>
      </c>
      <c r="C218" s="77" t="s">
        <v>468</v>
      </c>
      <c r="D218" s="77">
        <v>9</v>
      </c>
      <c r="E218" s="77">
        <v>91</v>
      </c>
      <c r="F218" s="77">
        <v>913</v>
      </c>
      <c r="G218" s="77" t="s">
        <v>475</v>
      </c>
    </row>
    <row r="219" spans="2:7">
      <c r="B219" s="92" t="s">
        <v>2085</v>
      </c>
      <c r="C219" s="77" t="s">
        <v>468</v>
      </c>
      <c r="D219" s="77">
        <v>9</v>
      </c>
      <c r="E219" s="77">
        <v>91</v>
      </c>
      <c r="F219" s="77">
        <v>914</v>
      </c>
      <c r="G219" s="77" t="s">
        <v>476</v>
      </c>
    </row>
    <row r="220" spans="2:7">
      <c r="B220" s="92" t="s">
        <v>2085</v>
      </c>
      <c r="C220" s="77" t="s">
        <v>468</v>
      </c>
      <c r="D220" s="77">
        <v>9</v>
      </c>
      <c r="E220" s="77">
        <v>91</v>
      </c>
      <c r="F220" s="77">
        <v>919</v>
      </c>
      <c r="G220" s="77" t="s">
        <v>477</v>
      </c>
    </row>
    <row r="221" spans="2:7">
      <c r="B221" s="92" t="s">
        <v>2085</v>
      </c>
      <c r="C221" s="77" t="s">
        <v>468</v>
      </c>
      <c r="D221" s="77">
        <v>9</v>
      </c>
      <c r="E221" s="77">
        <v>92</v>
      </c>
      <c r="F221" s="77">
        <v>0</v>
      </c>
      <c r="G221" s="77" t="s">
        <v>478</v>
      </c>
    </row>
    <row r="222" spans="2:7">
      <c r="B222" s="92" t="s">
        <v>2085</v>
      </c>
      <c r="C222" s="77" t="s">
        <v>468</v>
      </c>
      <c r="D222" s="77">
        <v>9</v>
      </c>
      <c r="E222" s="77">
        <v>92</v>
      </c>
      <c r="F222" s="77">
        <v>921</v>
      </c>
      <c r="G222" s="77" t="s">
        <v>479</v>
      </c>
    </row>
    <row r="223" spans="2:7">
      <c r="B223" s="92" t="s">
        <v>2085</v>
      </c>
      <c r="C223" s="77" t="s">
        <v>468</v>
      </c>
      <c r="D223" s="77">
        <v>9</v>
      </c>
      <c r="E223" s="77">
        <v>92</v>
      </c>
      <c r="F223" s="77">
        <v>922</v>
      </c>
      <c r="G223" s="77" t="s">
        <v>480</v>
      </c>
    </row>
    <row r="224" spans="2:7">
      <c r="B224" s="92" t="s">
        <v>2085</v>
      </c>
      <c r="C224" s="77" t="s">
        <v>468</v>
      </c>
      <c r="D224" s="77">
        <v>9</v>
      </c>
      <c r="E224" s="77">
        <v>92</v>
      </c>
      <c r="F224" s="77">
        <v>923</v>
      </c>
      <c r="G224" s="77" t="s">
        <v>481</v>
      </c>
    </row>
    <row r="225" spans="2:7">
      <c r="B225" s="92" t="s">
        <v>2085</v>
      </c>
      <c r="C225" s="77" t="s">
        <v>468</v>
      </c>
      <c r="D225" s="77">
        <v>9</v>
      </c>
      <c r="E225" s="77">
        <v>92</v>
      </c>
      <c r="F225" s="77">
        <v>924</v>
      </c>
      <c r="G225" s="77" t="s">
        <v>482</v>
      </c>
    </row>
    <row r="226" spans="2:7">
      <c r="B226" s="92" t="s">
        <v>2085</v>
      </c>
      <c r="C226" s="77" t="s">
        <v>468</v>
      </c>
      <c r="D226" s="77">
        <v>9</v>
      </c>
      <c r="E226" s="77">
        <v>92</v>
      </c>
      <c r="F226" s="77">
        <v>925</v>
      </c>
      <c r="G226" s="77" t="s">
        <v>483</v>
      </c>
    </row>
    <row r="227" spans="2:7">
      <c r="B227" s="92" t="s">
        <v>2085</v>
      </c>
      <c r="C227" s="77" t="s">
        <v>468</v>
      </c>
      <c r="D227" s="77">
        <v>9</v>
      </c>
      <c r="E227" s="77">
        <v>92</v>
      </c>
      <c r="F227" s="77">
        <v>926</v>
      </c>
      <c r="G227" s="77" t="s">
        <v>484</v>
      </c>
    </row>
    <row r="228" spans="2:7">
      <c r="B228" s="92" t="s">
        <v>2085</v>
      </c>
      <c r="C228" s="77" t="s">
        <v>468</v>
      </c>
      <c r="D228" s="77">
        <v>9</v>
      </c>
      <c r="E228" s="77">
        <v>92</v>
      </c>
      <c r="F228" s="77">
        <v>929</v>
      </c>
      <c r="G228" s="77" t="s">
        <v>485</v>
      </c>
    </row>
    <row r="229" spans="2:7">
      <c r="B229" s="92" t="s">
        <v>2085</v>
      </c>
      <c r="C229" s="77" t="s">
        <v>468</v>
      </c>
      <c r="D229" s="77">
        <v>9</v>
      </c>
      <c r="E229" s="77">
        <v>93</v>
      </c>
      <c r="F229" s="77">
        <v>0</v>
      </c>
      <c r="G229" s="77" t="s">
        <v>486</v>
      </c>
    </row>
    <row r="230" spans="2:7">
      <c r="B230" s="92" t="s">
        <v>2085</v>
      </c>
      <c r="C230" s="77" t="s">
        <v>468</v>
      </c>
      <c r="D230" s="77">
        <v>9</v>
      </c>
      <c r="E230" s="77">
        <v>93</v>
      </c>
      <c r="F230" s="77">
        <v>931</v>
      </c>
      <c r="G230" s="77" t="s">
        <v>487</v>
      </c>
    </row>
    <row r="231" spans="2:7">
      <c r="B231" s="92" t="s">
        <v>2085</v>
      </c>
      <c r="C231" s="77" t="s">
        <v>468</v>
      </c>
      <c r="D231" s="77">
        <v>9</v>
      </c>
      <c r="E231" s="77">
        <v>93</v>
      </c>
      <c r="F231" s="77">
        <v>932</v>
      </c>
      <c r="G231" s="77" t="s">
        <v>488</v>
      </c>
    </row>
    <row r="232" spans="2:7">
      <c r="B232" s="92" t="s">
        <v>2085</v>
      </c>
      <c r="C232" s="77" t="s">
        <v>468</v>
      </c>
      <c r="D232" s="77">
        <v>9</v>
      </c>
      <c r="E232" s="77">
        <v>94</v>
      </c>
      <c r="F232" s="77">
        <v>0</v>
      </c>
      <c r="G232" s="77" t="s">
        <v>489</v>
      </c>
    </row>
    <row r="233" spans="2:7">
      <c r="B233" s="92" t="s">
        <v>2085</v>
      </c>
      <c r="C233" s="77" t="s">
        <v>468</v>
      </c>
      <c r="D233" s="77">
        <v>9</v>
      </c>
      <c r="E233" s="77">
        <v>94</v>
      </c>
      <c r="F233" s="77">
        <v>941</v>
      </c>
      <c r="G233" s="77" t="s">
        <v>490</v>
      </c>
    </row>
    <row r="234" spans="2:7">
      <c r="B234" s="92" t="s">
        <v>2085</v>
      </c>
      <c r="C234" s="77" t="s">
        <v>468</v>
      </c>
      <c r="D234" s="77">
        <v>9</v>
      </c>
      <c r="E234" s="77">
        <v>94</v>
      </c>
      <c r="F234" s="77">
        <v>942</v>
      </c>
      <c r="G234" s="77" t="s">
        <v>491</v>
      </c>
    </row>
    <row r="235" spans="2:7">
      <c r="B235" s="92" t="s">
        <v>2085</v>
      </c>
      <c r="C235" s="77" t="s">
        <v>468</v>
      </c>
      <c r="D235" s="77">
        <v>9</v>
      </c>
      <c r="E235" s="77">
        <v>94</v>
      </c>
      <c r="F235" s="77">
        <v>943</v>
      </c>
      <c r="G235" s="77" t="s">
        <v>492</v>
      </c>
    </row>
    <row r="236" spans="2:7">
      <c r="B236" s="92" t="s">
        <v>2085</v>
      </c>
      <c r="C236" s="77" t="s">
        <v>468</v>
      </c>
      <c r="D236" s="77">
        <v>9</v>
      </c>
      <c r="E236" s="77">
        <v>94</v>
      </c>
      <c r="F236" s="77">
        <v>944</v>
      </c>
      <c r="G236" s="77" t="s">
        <v>493</v>
      </c>
    </row>
    <row r="237" spans="2:7">
      <c r="B237" s="92" t="s">
        <v>2085</v>
      </c>
      <c r="C237" s="77" t="s">
        <v>468</v>
      </c>
      <c r="D237" s="77">
        <v>9</v>
      </c>
      <c r="E237" s="77">
        <v>94</v>
      </c>
      <c r="F237" s="77">
        <v>949</v>
      </c>
      <c r="G237" s="77" t="s">
        <v>494</v>
      </c>
    </row>
    <row r="238" spans="2:7">
      <c r="B238" s="92" t="s">
        <v>2085</v>
      </c>
      <c r="C238" s="77" t="s">
        <v>468</v>
      </c>
      <c r="D238" s="77">
        <v>9</v>
      </c>
      <c r="E238" s="77">
        <v>95</v>
      </c>
      <c r="F238" s="77">
        <v>0</v>
      </c>
      <c r="G238" s="77" t="s">
        <v>495</v>
      </c>
    </row>
    <row r="239" spans="2:7">
      <c r="B239" s="92" t="s">
        <v>2085</v>
      </c>
      <c r="C239" s="77" t="s">
        <v>468</v>
      </c>
      <c r="D239" s="77">
        <v>9</v>
      </c>
      <c r="E239" s="77">
        <v>95</v>
      </c>
      <c r="F239" s="77">
        <v>951</v>
      </c>
      <c r="G239" s="77" t="s">
        <v>496</v>
      </c>
    </row>
    <row r="240" spans="2:7">
      <c r="B240" s="92" t="s">
        <v>2085</v>
      </c>
      <c r="C240" s="77" t="s">
        <v>468</v>
      </c>
      <c r="D240" s="77">
        <v>9</v>
      </c>
      <c r="E240" s="77">
        <v>95</v>
      </c>
      <c r="F240" s="77">
        <v>952</v>
      </c>
      <c r="G240" s="77" t="s">
        <v>497</v>
      </c>
    </row>
    <row r="241" spans="2:7">
      <c r="B241" s="92" t="s">
        <v>2085</v>
      </c>
      <c r="C241" s="77" t="s">
        <v>468</v>
      </c>
      <c r="D241" s="77">
        <v>9</v>
      </c>
      <c r="E241" s="77">
        <v>95</v>
      </c>
      <c r="F241" s="77">
        <v>953</v>
      </c>
      <c r="G241" s="77" t="s">
        <v>498</v>
      </c>
    </row>
    <row r="242" spans="2:7">
      <c r="B242" s="92" t="s">
        <v>2085</v>
      </c>
      <c r="C242" s="77" t="s">
        <v>468</v>
      </c>
      <c r="D242" s="77">
        <v>9</v>
      </c>
      <c r="E242" s="77">
        <v>96</v>
      </c>
      <c r="F242" s="77">
        <v>0</v>
      </c>
      <c r="G242" s="77" t="s">
        <v>499</v>
      </c>
    </row>
    <row r="243" spans="2:7">
      <c r="B243" s="92" t="s">
        <v>2085</v>
      </c>
      <c r="C243" s="77" t="s">
        <v>468</v>
      </c>
      <c r="D243" s="77">
        <v>9</v>
      </c>
      <c r="E243" s="77">
        <v>96</v>
      </c>
      <c r="F243" s="77">
        <v>961</v>
      </c>
      <c r="G243" s="77" t="s">
        <v>500</v>
      </c>
    </row>
    <row r="244" spans="2:7">
      <c r="B244" s="92" t="s">
        <v>2085</v>
      </c>
      <c r="C244" s="77" t="s">
        <v>468</v>
      </c>
      <c r="D244" s="77">
        <v>9</v>
      </c>
      <c r="E244" s="77">
        <v>96</v>
      </c>
      <c r="F244" s="77">
        <v>962</v>
      </c>
      <c r="G244" s="77" t="s">
        <v>501</v>
      </c>
    </row>
    <row r="245" spans="2:7">
      <c r="B245" s="92" t="s">
        <v>2085</v>
      </c>
      <c r="C245" s="77" t="s">
        <v>468</v>
      </c>
      <c r="D245" s="77">
        <v>9</v>
      </c>
      <c r="E245" s="77">
        <v>96</v>
      </c>
      <c r="F245" s="77">
        <v>969</v>
      </c>
      <c r="G245" s="77" t="s">
        <v>502</v>
      </c>
    </row>
    <row r="246" spans="2:7">
      <c r="B246" s="92" t="s">
        <v>2085</v>
      </c>
      <c r="C246" s="77" t="s">
        <v>468</v>
      </c>
      <c r="D246" s="77">
        <v>9</v>
      </c>
      <c r="E246" s="77">
        <v>97</v>
      </c>
      <c r="F246" s="77">
        <v>0</v>
      </c>
      <c r="G246" s="77" t="s">
        <v>503</v>
      </c>
    </row>
    <row r="247" spans="2:7">
      <c r="B247" s="92" t="s">
        <v>2085</v>
      </c>
      <c r="C247" s="77" t="s">
        <v>468</v>
      </c>
      <c r="D247" s="77">
        <v>9</v>
      </c>
      <c r="E247" s="77">
        <v>97</v>
      </c>
      <c r="F247" s="77">
        <v>971</v>
      </c>
      <c r="G247" s="77" t="s">
        <v>504</v>
      </c>
    </row>
    <row r="248" spans="2:7">
      <c r="B248" s="92" t="s">
        <v>2085</v>
      </c>
      <c r="C248" s="77" t="s">
        <v>468</v>
      </c>
      <c r="D248" s="77">
        <v>9</v>
      </c>
      <c r="E248" s="77">
        <v>97</v>
      </c>
      <c r="F248" s="77">
        <v>972</v>
      </c>
      <c r="G248" s="77" t="s">
        <v>505</v>
      </c>
    </row>
    <row r="249" spans="2:7">
      <c r="B249" s="92" t="s">
        <v>2085</v>
      </c>
      <c r="C249" s="77" t="s">
        <v>468</v>
      </c>
      <c r="D249" s="77">
        <v>9</v>
      </c>
      <c r="E249" s="77">
        <v>97</v>
      </c>
      <c r="F249" s="77">
        <v>973</v>
      </c>
      <c r="G249" s="77" t="s">
        <v>506</v>
      </c>
    </row>
    <row r="250" spans="2:7">
      <c r="B250" s="92" t="s">
        <v>2085</v>
      </c>
      <c r="C250" s="77" t="s">
        <v>468</v>
      </c>
      <c r="D250" s="77">
        <v>9</v>
      </c>
      <c r="E250" s="77">
        <v>97</v>
      </c>
      <c r="F250" s="77">
        <v>974</v>
      </c>
      <c r="G250" s="77" t="s">
        <v>507</v>
      </c>
    </row>
    <row r="251" spans="2:7">
      <c r="B251" s="92" t="s">
        <v>2085</v>
      </c>
      <c r="C251" s="77" t="s">
        <v>468</v>
      </c>
      <c r="D251" s="77">
        <v>9</v>
      </c>
      <c r="E251" s="77">
        <v>97</v>
      </c>
      <c r="F251" s="77">
        <v>979</v>
      </c>
      <c r="G251" s="77" t="s">
        <v>508</v>
      </c>
    </row>
    <row r="252" spans="2:7">
      <c r="B252" s="92" t="s">
        <v>2085</v>
      </c>
      <c r="C252" s="77" t="s">
        <v>468</v>
      </c>
      <c r="D252" s="77">
        <v>9</v>
      </c>
      <c r="E252" s="77">
        <v>98</v>
      </c>
      <c r="F252" s="77">
        <v>0</v>
      </c>
      <c r="G252" s="77" t="s">
        <v>509</v>
      </c>
    </row>
    <row r="253" spans="2:7">
      <c r="B253" s="92" t="s">
        <v>2085</v>
      </c>
      <c r="C253" s="77" t="s">
        <v>468</v>
      </c>
      <c r="D253" s="77">
        <v>9</v>
      </c>
      <c r="E253" s="77">
        <v>98</v>
      </c>
      <c r="F253" s="77">
        <v>981</v>
      </c>
      <c r="G253" s="77" t="s">
        <v>510</v>
      </c>
    </row>
    <row r="254" spans="2:7">
      <c r="B254" s="92" t="s">
        <v>2085</v>
      </c>
      <c r="C254" s="77" t="s">
        <v>468</v>
      </c>
      <c r="D254" s="77">
        <v>9</v>
      </c>
      <c r="E254" s="77">
        <v>98</v>
      </c>
      <c r="F254" s="77">
        <v>982</v>
      </c>
      <c r="G254" s="77" t="s">
        <v>511</v>
      </c>
    </row>
    <row r="255" spans="2:7">
      <c r="B255" s="92" t="s">
        <v>2085</v>
      </c>
      <c r="C255" s="77" t="s">
        <v>468</v>
      </c>
      <c r="D255" s="77">
        <v>9</v>
      </c>
      <c r="E255" s="77">
        <v>99</v>
      </c>
      <c r="F255" s="77">
        <v>0</v>
      </c>
      <c r="G255" s="77" t="s">
        <v>512</v>
      </c>
    </row>
    <row r="256" spans="2:7">
      <c r="B256" s="92" t="s">
        <v>2085</v>
      </c>
      <c r="C256" s="77" t="s">
        <v>468</v>
      </c>
      <c r="D256" s="77">
        <v>9</v>
      </c>
      <c r="E256" s="77">
        <v>99</v>
      </c>
      <c r="F256" s="77">
        <v>991</v>
      </c>
      <c r="G256" s="77" t="s">
        <v>513</v>
      </c>
    </row>
    <row r="257" spans="2:7">
      <c r="B257" s="92" t="s">
        <v>2085</v>
      </c>
      <c r="C257" s="77" t="s">
        <v>468</v>
      </c>
      <c r="D257" s="77">
        <v>9</v>
      </c>
      <c r="E257" s="77">
        <v>99</v>
      </c>
      <c r="F257" s="77">
        <v>992</v>
      </c>
      <c r="G257" s="77" t="s">
        <v>514</v>
      </c>
    </row>
    <row r="258" spans="2:7">
      <c r="B258" s="92" t="s">
        <v>2085</v>
      </c>
      <c r="C258" s="77" t="s">
        <v>468</v>
      </c>
      <c r="D258" s="77">
        <v>9</v>
      </c>
      <c r="E258" s="77">
        <v>99</v>
      </c>
      <c r="F258" s="77">
        <v>993</v>
      </c>
      <c r="G258" s="77" t="s">
        <v>515</v>
      </c>
    </row>
    <row r="259" spans="2:7">
      <c r="B259" s="92" t="s">
        <v>2085</v>
      </c>
      <c r="C259" s="77" t="s">
        <v>468</v>
      </c>
      <c r="D259" s="77">
        <v>9</v>
      </c>
      <c r="E259" s="77">
        <v>99</v>
      </c>
      <c r="F259" s="77">
        <v>994</v>
      </c>
      <c r="G259" s="77" t="s">
        <v>516</v>
      </c>
    </row>
    <row r="260" spans="2:7">
      <c r="B260" s="92" t="s">
        <v>2085</v>
      </c>
      <c r="C260" s="77" t="s">
        <v>468</v>
      </c>
      <c r="D260" s="77">
        <v>9</v>
      </c>
      <c r="E260" s="77">
        <v>99</v>
      </c>
      <c r="F260" s="77">
        <v>995</v>
      </c>
      <c r="G260" s="77" t="s">
        <v>517</v>
      </c>
    </row>
    <row r="261" spans="2:7">
      <c r="B261" s="92" t="s">
        <v>2085</v>
      </c>
      <c r="C261" s="77" t="s">
        <v>468</v>
      </c>
      <c r="D261" s="77">
        <v>9</v>
      </c>
      <c r="E261" s="77">
        <v>99</v>
      </c>
      <c r="F261" s="77">
        <v>996</v>
      </c>
      <c r="G261" s="77" t="s">
        <v>518</v>
      </c>
    </row>
    <row r="262" spans="2:7">
      <c r="B262" s="92" t="s">
        <v>2085</v>
      </c>
      <c r="C262" s="77" t="s">
        <v>468</v>
      </c>
      <c r="D262" s="77">
        <v>9</v>
      </c>
      <c r="E262" s="77">
        <v>99</v>
      </c>
      <c r="F262" s="77">
        <v>997</v>
      </c>
      <c r="G262" s="77" t="s">
        <v>519</v>
      </c>
    </row>
    <row r="263" spans="2:7">
      <c r="B263" s="92" t="s">
        <v>2085</v>
      </c>
      <c r="C263" s="77" t="s">
        <v>468</v>
      </c>
      <c r="D263" s="77">
        <v>9</v>
      </c>
      <c r="E263" s="77">
        <v>99</v>
      </c>
      <c r="F263" s="77">
        <v>998</v>
      </c>
      <c r="G263" s="77" t="s">
        <v>520</v>
      </c>
    </row>
    <row r="264" spans="2:7">
      <c r="B264" s="92" t="s">
        <v>2085</v>
      </c>
      <c r="C264" s="77" t="s">
        <v>468</v>
      </c>
      <c r="D264" s="77">
        <v>9</v>
      </c>
      <c r="E264" s="77">
        <v>99</v>
      </c>
      <c r="F264" s="77">
        <v>999</v>
      </c>
      <c r="G264" s="77" t="s">
        <v>521</v>
      </c>
    </row>
    <row r="265" spans="2:7">
      <c r="B265" s="92" t="s">
        <v>2085</v>
      </c>
      <c r="C265" s="77" t="s">
        <v>468</v>
      </c>
      <c r="D265" s="77">
        <v>10</v>
      </c>
      <c r="E265" s="77">
        <v>0</v>
      </c>
      <c r="F265" s="77">
        <v>0</v>
      </c>
      <c r="G265" s="77" t="s">
        <v>522</v>
      </c>
    </row>
    <row r="266" spans="2:7">
      <c r="B266" s="92" t="s">
        <v>2085</v>
      </c>
      <c r="C266" s="77" t="s">
        <v>468</v>
      </c>
      <c r="D266" s="77">
        <v>10</v>
      </c>
      <c r="E266" s="77">
        <v>100</v>
      </c>
      <c r="F266" s="77">
        <v>0</v>
      </c>
      <c r="G266" s="77" t="s">
        <v>523</v>
      </c>
    </row>
    <row r="267" spans="2:7">
      <c r="B267" s="92" t="s">
        <v>2085</v>
      </c>
      <c r="C267" s="77" t="s">
        <v>468</v>
      </c>
      <c r="D267" s="77">
        <v>10</v>
      </c>
      <c r="E267" s="77">
        <v>100</v>
      </c>
      <c r="F267" s="77">
        <v>1000</v>
      </c>
      <c r="G267" s="77" t="s">
        <v>295</v>
      </c>
    </row>
    <row r="268" spans="2:7">
      <c r="B268" s="92" t="s">
        <v>2085</v>
      </c>
      <c r="C268" s="77" t="s">
        <v>468</v>
      </c>
      <c r="D268" s="77">
        <v>10</v>
      </c>
      <c r="E268" s="77">
        <v>100</v>
      </c>
      <c r="F268" s="77">
        <v>1009</v>
      </c>
      <c r="G268" s="77" t="s">
        <v>296</v>
      </c>
    </row>
    <row r="269" spans="2:7">
      <c r="B269" s="92" t="s">
        <v>2085</v>
      </c>
      <c r="C269" s="77" t="s">
        <v>468</v>
      </c>
      <c r="D269" s="77">
        <v>10</v>
      </c>
      <c r="E269" s="77">
        <v>101</v>
      </c>
      <c r="F269" s="77">
        <v>0</v>
      </c>
      <c r="G269" s="77" t="s">
        <v>524</v>
      </c>
    </row>
    <row r="270" spans="2:7">
      <c r="B270" s="92" t="s">
        <v>2085</v>
      </c>
      <c r="C270" s="77" t="s">
        <v>468</v>
      </c>
      <c r="D270" s="77">
        <v>10</v>
      </c>
      <c r="E270" s="77">
        <v>101</v>
      </c>
      <c r="F270" s="77">
        <v>1011</v>
      </c>
      <c r="G270" s="77" t="s">
        <v>524</v>
      </c>
    </row>
    <row r="271" spans="2:7">
      <c r="B271" s="92" t="s">
        <v>2085</v>
      </c>
      <c r="C271" s="77" t="s">
        <v>468</v>
      </c>
      <c r="D271" s="77">
        <v>10</v>
      </c>
      <c r="E271" s="77">
        <v>102</v>
      </c>
      <c r="F271" s="77">
        <v>0</v>
      </c>
      <c r="G271" s="77" t="s">
        <v>525</v>
      </c>
    </row>
    <row r="272" spans="2:7">
      <c r="B272" s="92" t="s">
        <v>2085</v>
      </c>
      <c r="C272" s="77" t="s">
        <v>468</v>
      </c>
      <c r="D272" s="77">
        <v>10</v>
      </c>
      <c r="E272" s="77">
        <v>102</v>
      </c>
      <c r="F272" s="77">
        <v>1021</v>
      </c>
      <c r="G272" s="77" t="s">
        <v>526</v>
      </c>
    </row>
    <row r="273" spans="2:7">
      <c r="B273" s="92" t="s">
        <v>2085</v>
      </c>
      <c r="C273" s="77" t="s">
        <v>468</v>
      </c>
      <c r="D273" s="77">
        <v>10</v>
      </c>
      <c r="E273" s="77">
        <v>102</v>
      </c>
      <c r="F273" s="77">
        <v>1022</v>
      </c>
      <c r="G273" s="77" t="s">
        <v>527</v>
      </c>
    </row>
    <row r="274" spans="2:7">
      <c r="B274" s="92" t="s">
        <v>2085</v>
      </c>
      <c r="C274" s="77" t="s">
        <v>468</v>
      </c>
      <c r="D274" s="77">
        <v>10</v>
      </c>
      <c r="E274" s="77">
        <v>102</v>
      </c>
      <c r="F274" s="77">
        <v>1023</v>
      </c>
      <c r="G274" s="77" t="s">
        <v>528</v>
      </c>
    </row>
    <row r="275" spans="2:7">
      <c r="B275" s="92" t="s">
        <v>2085</v>
      </c>
      <c r="C275" s="77" t="s">
        <v>468</v>
      </c>
      <c r="D275" s="77">
        <v>10</v>
      </c>
      <c r="E275" s="77">
        <v>102</v>
      </c>
      <c r="F275" s="77">
        <v>1024</v>
      </c>
      <c r="G275" s="77" t="s">
        <v>529</v>
      </c>
    </row>
    <row r="276" spans="2:7">
      <c r="B276" s="92" t="s">
        <v>2085</v>
      </c>
      <c r="C276" s="77" t="s">
        <v>468</v>
      </c>
      <c r="D276" s="77">
        <v>10</v>
      </c>
      <c r="E276" s="77">
        <v>103</v>
      </c>
      <c r="F276" s="77">
        <v>0</v>
      </c>
      <c r="G276" s="77" t="s">
        <v>530</v>
      </c>
    </row>
    <row r="277" spans="2:7">
      <c r="B277" s="92" t="s">
        <v>2085</v>
      </c>
      <c r="C277" s="77" t="s">
        <v>468</v>
      </c>
      <c r="D277" s="77">
        <v>10</v>
      </c>
      <c r="E277" s="77">
        <v>103</v>
      </c>
      <c r="F277" s="77">
        <v>1031</v>
      </c>
      <c r="G277" s="77" t="s">
        <v>531</v>
      </c>
    </row>
    <row r="278" spans="2:7">
      <c r="B278" s="92" t="s">
        <v>2085</v>
      </c>
      <c r="C278" s="77" t="s">
        <v>468</v>
      </c>
      <c r="D278" s="77">
        <v>10</v>
      </c>
      <c r="E278" s="77">
        <v>103</v>
      </c>
      <c r="F278" s="77">
        <v>1032</v>
      </c>
      <c r="G278" s="77" t="s">
        <v>532</v>
      </c>
    </row>
    <row r="279" spans="2:7">
      <c r="B279" s="92" t="s">
        <v>2085</v>
      </c>
      <c r="C279" s="77" t="s">
        <v>468</v>
      </c>
      <c r="D279" s="77">
        <v>10</v>
      </c>
      <c r="E279" s="77">
        <v>104</v>
      </c>
      <c r="F279" s="77">
        <v>0</v>
      </c>
      <c r="G279" s="77" t="s">
        <v>533</v>
      </c>
    </row>
    <row r="280" spans="2:7">
      <c r="B280" s="92" t="s">
        <v>2085</v>
      </c>
      <c r="C280" s="77" t="s">
        <v>468</v>
      </c>
      <c r="D280" s="77">
        <v>10</v>
      </c>
      <c r="E280" s="77">
        <v>104</v>
      </c>
      <c r="F280" s="77">
        <v>1041</v>
      </c>
      <c r="G280" s="77" t="s">
        <v>533</v>
      </c>
    </row>
    <row r="281" spans="2:7">
      <c r="B281" s="92" t="s">
        <v>2085</v>
      </c>
      <c r="C281" s="77" t="s">
        <v>468</v>
      </c>
      <c r="D281" s="77">
        <v>10</v>
      </c>
      <c r="E281" s="77">
        <v>105</v>
      </c>
      <c r="F281" s="77">
        <v>0</v>
      </c>
      <c r="G281" s="77" t="s">
        <v>534</v>
      </c>
    </row>
    <row r="282" spans="2:7">
      <c r="B282" s="92" t="s">
        <v>2085</v>
      </c>
      <c r="C282" s="77" t="s">
        <v>468</v>
      </c>
      <c r="D282" s="77">
        <v>10</v>
      </c>
      <c r="E282" s="77">
        <v>105</v>
      </c>
      <c r="F282" s="77">
        <v>1051</v>
      </c>
      <c r="G282" s="77" t="s">
        <v>535</v>
      </c>
    </row>
    <row r="283" spans="2:7">
      <c r="B283" s="92" t="s">
        <v>2085</v>
      </c>
      <c r="C283" s="77" t="s">
        <v>468</v>
      </c>
      <c r="D283" s="77">
        <v>10</v>
      </c>
      <c r="E283" s="77">
        <v>105</v>
      </c>
      <c r="F283" s="77">
        <v>1052</v>
      </c>
      <c r="G283" s="77" t="s">
        <v>536</v>
      </c>
    </row>
    <row r="284" spans="2:7">
      <c r="B284" s="92" t="s">
        <v>2085</v>
      </c>
      <c r="C284" s="77" t="s">
        <v>468</v>
      </c>
      <c r="D284" s="77">
        <v>10</v>
      </c>
      <c r="E284" s="77">
        <v>106</v>
      </c>
      <c r="F284" s="77">
        <v>0</v>
      </c>
      <c r="G284" s="77" t="s">
        <v>537</v>
      </c>
    </row>
    <row r="285" spans="2:7">
      <c r="B285" s="92" t="s">
        <v>2085</v>
      </c>
      <c r="C285" s="77" t="s">
        <v>468</v>
      </c>
      <c r="D285" s="77">
        <v>10</v>
      </c>
      <c r="E285" s="77">
        <v>106</v>
      </c>
      <c r="F285" s="77">
        <v>1061</v>
      </c>
      <c r="G285" s="77" t="s">
        <v>538</v>
      </c>
    </row>
    <row r="286" spans="2:7">
      <c r="B286" s="92" t="s">
        <v>2085</v>
      </c>
      <c r="C286" s="77" t="s">
        <v>468</v>
      </c>
      <c r="D286" s="77">
        <v>10</v>
      </c>
      <c r="E286" s="77">
        <v>106</v>
      </c>
      <c r="F286" s="77">
        <v>1062</v>
      </c>
      <c r="G286" s="77" t="s">
        <v>539</v>
      </c>
    </row>
    <row r="287" spans="2:7">
      <c r="B287" s="92" t="s">
        <v>2085</v>
      </c>
      <c r="C287" s="77" t="s">
        <v>468</v>
      </c>
      <c r="D287" s="77">
        <v>10</v>
      </c>
      <c r="E287" s="77">
        <v>106</v>
      </c>
      <c r="F287" s="77">
        <v>1063</v>
      </c>
      <c r="G287" s="77" t="s">
        <v>540</v>
      </c>
    </row>
    <row r="288" spans="2:7">
      <c r="B288" s="92" t="s">
        <v>2085</v>
      </c>
      <c r="C288" s="77" t="s">
        <v>468</v>
      </c>
      <c r="D288" s="77">
        <v>11</v>
      </c>
      <c r="E288" s="77">
        <v>0</v>
      </c>
      <c r="F288" s="77">
        <v>0</v>
      </c>
      <c r="G288" s="77" t="s">
        <v>541</v>
      </c>
    </row>
    <row r="289" spans="2:7">
      <c r="B289" s="92" t="s">
        <v>2085</v>
      </c>
      <c r="C289" s="77" t="s">
        <v>468</v>
      </c>
      <c r="D289" s="77">
        <v>11</v>
      </c>
      <c r="E289" s="77">
        <v>110</v>
      </c>
      <c r="F289" s="77">
        <v>0</v>
      </c>
      <c r="G289" s="77" t="s">
        <v>542</v>
      </c>
    </row>
    <row r="290" spans="2:7">
      <c r="B290" s="92" t="s">
        <v>2085</v>
      </c>
      <c r="C290" s="77" t="s">
        <v>468</v>
      </c>
      <c r="D290" s="77">
        <v>11</v>
      </c>
      <c r="E290" s="77">
        <v>110</v>
      </c>
      <c r="F290" s="77">
        <v>1100</v>
      </c>
      <c r="G290" s="77" t="s">
        <v>295</v>
      </c>
    </row>
    <row r="291" spans="2:7">
      <c r="B291" s="92" t="s">
        <v>2085</v>
      </c>
      <c r="C291" s="77" t="s">
        <v>468</v>
      </c>
      <c r="D291" s="77">
        <v>11</v>
      </c>
      <c r="E291" s="77">
        <v>110</v>
      </c>
      <c r="F291" s="77">
        <v>1109</v>
      </c>
      <c r="G291" s="77" t="s">
        <v>296</v>
      </c>
    </row>
    <row r="292" spans="2:7">
      <c r="B292" s="92" t="s">
        <v>2085</v>
      </c>
      <c r="C292" s="77" t="s">
        <v>468</v>
      </c>
      <c r="D292" s="77">
        <v>11</v>
      </c>
      <c r="E292" s="77">
        <v>111</v>
      </c>
      <c r="F292" s="77">
        <v>0</v>
      </c>
      <c r="G292" s="77" t="s">
        <v>543</v>
      </c>
    </row>
    <row r="293" spans="2:7">
      <c r="B293" s="92" t="s">
        <v>2085</v>
      </c>
      <c r="C293" s="77" t="s">
        <v>468</v>
      </c>
      <c r="D293" s="77">
        <v>11</v>
      </c>
      <c r="E293" s="77">
        <v>111</v>
      </c>
      <c r="F293" s="77">
        <v>1111</v>
      </c>
      <c r="G293" s="77" t="s">
        <v>544</v>
      </c>
    </row>
    <row r="294" spans="2:7">
      <c r="B294" s="92" t="s">
        <v>2085</v>
      </c>
      <c r="C294" s="77" t="s">
        <v>468</v>
      </c>
      <c r="D294" s="77">
        <v>11</v>
      </c>
      <c r="E294" s="77">
        <v>111</v>
      </c>
      <c r="F294" s="77">
        <v>1112</v>
      </c>
      <c r="G294" s="77" t="s">
        <v>545</v>
      </c>
    </row>
    <row r="295" spans="2:7">
      <c r="B295" s="92" t="s">
        <v>2085</v>
      </c>
      <c r="C295" s="77" t="s">
        <v>468</v>
      </c>
      <c r="D295" s="77">
        <v>11</v>
      </c>
      <c r="E295" s="77">
        <v>111</v>
      </c>
      <c r="F295" s="77">
        <v>1113</v>
      </c>
      <c r="G295" s="77" t="s">
        <v>546</v>
      </c>
    </row>
    <row r="296" spans="2:7">
      <c r="B296" s="92" t="s">
        <v>2085</v>
      </c>
      <c r="C296" s="77" t="s">
        <v>468</v>
      </c>
      <c r="D296" s="77">
        <v>11</v>
      </c>
      <c r="E296" s="77">
        <v>111</v>
      </c>
      <c r="F296" s="77">
        <v>1114</v>
      </c>
      <c r="G296" s="77" t="s">
        <v>547</v>
      </c>
    </row>
    <row r="297" spans="2:7">
      <c r="B297" s="92" t="s">
        <v>2085</v>
      </c>
      <c r="C297" s="77" t="s">
        <v>468</v>
      </c>
      <c r="D297" s="77">
        <v>11</v>
      </c>
      <c r="E297" s="77">
        <v>111</v>
      </c>
      <c r="F297" s="77">
        <v>1115</v>
      </c>
      <c r="G297" s="77" t="s">
        <v>548</v>
      </c>
    </row>
    <row r="298" spans="2:7">
      <c r="B298" s="92" t="s">
        <v>2085</v>
      </c>
      <c r="C298" s="77" t="s">
        <v>468</v>
      </c>
      <c r="D298" s="77">
        <v>11</v>
      </c>
      <c r="E298" s="77">
        <v>111</v>
      </c>
      <c r="F298" s="77">
        <v>1116</v>
      </c>
      <c r="G298" s="77" t="s">
        <v>549</v>
      </c>
    </row>
    <row r="299" spans="2:7">
      <c r="B299" s="92" t="s">
        <v>2085</v>
      </c>
      <c r="C299" s="77" t="s">
        <v>468</v>
      </c>
      <c r="D299" s="77">
        <v>11</v>
      </c>
      <c r="E299" s="77">
        <v>111</v>
      </c>
      <c r="F299" s="77">
        <v>1117</v>
      </c>
      <c r="G299" s="77" t="s">
        <v>550</v>
      </c>
    </row>
    <row r="300" spans="2:7">
      <c r="B300" s="92" t="s">
        <v>2085</v>
      </c>
      <c r="C300" s="77" t="s">
        <v>468</v>
      </c>
      <c r="D300" s="77">
        <v>11</v>
      </c>
      <c r="E300" s="77">
        <v>111</v>
      </c>
      <c r="F300" s="77">
        <v>1118</v>
      </c>
      <c r="G300" s="77" t="s">
        <v>551</v>
      </c>
    </row>
    <row r="301" spans="2:7">
      <c r="B301" s="92" t="s">
        <v>2085</v>
      </c>
      <c r="C301" s="77" t="s">
        <v>468</v>
      </c>
      <c r="D301" s="77">
        <v>11</v>
      </c>
      <c r="E301" s="77">
        <v>111</v>
      </c>
      <c r="F301" s="77">
        <v>1119</v>
      </c>
      <c r="G301" s="77" t="s">
        <v>552</v>
      </c>
    </row>
    <row r="302" spans="2:7">
      <c r="B302" s="92" t="s">
        <v>2085</v>
      </c>
      <c r="C302" s="77" t="s">
        <v>468</v>
      </c>
      <c r="D302" s="77">
        <v>11</v>
      </c>
      <c r="E302" s="77">
        <v>112</v>
      </c>
      <c r="F302" s="77">
        <v>0</v>
      </c>
      <c r="G302" s="77" t="s">
        <v>553</v>
      </c>
    </row>
    <row r="303" spans="2:7">
      <c r="B303" s="92" t="s">
        <v>2085</v>
      </c>
      <c r="C303" s="77" t="s">
        <v>468</v>
      </c>
      <c r="D303" s="77">
        <v>11</v>
      </c>
      <c r="E303" s="77">
        <v>112</v>
      </c>
      <c r="F303" s="77">
        <v>1121</v>
      </c>
      <c r="G303" s="77" t="s">
        <v>554</v>
      </c>
    </row>
    <row r="304" spans="2:7">
      <c r="B304" s="92" t="s">
        <v>2085</v>
      </c>
      <c r="C304" s="77" t="s">
        <v>468</v>
      </c>
      <c r="D304" s="77">
        <v>11</v>
      </c>
      <c r="E304" s="77">
        <v>112</v>
      </c>
      <c r="F304" s="77">
        <v>1122</v>
      </c>
      <c r="G304" s="77" t="s">
        <v>555</v>
      </c>
    </row>
    <row r="305" spans="2:7">
      <c r="B305" s="92" t="s">
        <v>2085</v>
      </c>
      <c r="C305" s="77" t="s">
        <v>468</v>
      </c>
      <c r="D305" s="77">
        <v>11</v>
      </c>
      <c r="E305" s="77">
        <v>112</v>
      </c>
      <c r="F305" s="77">
        <v>1123</v>
      </c>
      <c r="G305" s="77" t="s">
        <v>556</v>
      </c>
    </row>
    <row r="306" spans="2:7">
      <c r="B306" s="92" t="s">
        <v>2085</v>
      </c>
      <c r="C306" s="77" t="s">
        <v>468</v>
      </c>
      <c r="D306" s="77">
        <v>11</v>
      </c>
      <c r="E306" s="77">
        <v>112</v>
      </c>
      <c r="F306" s="77">
        <v>1124</v>
      </c>
      <c r="G306" s="77" t="s">
        <v>557</v>
      </c>
    </row>
    <row r="307" spans="2:7">
      <c r="B307" s="92" t="s">
        <v>2085</v>
      </c>
      <c r="C307" s="77" t="s">
        <v>468</v>
      </c>
      <c r="D307" s="77">
        <v>11</v>
      </c>
      <c r="E307" s="77">
        <v>112</v>
      </c>
      <c r="F307" s="77">
        <v>1125</v>
      </c>
      <c r="G307" s="77" t="s">
        <v>558</v>
      </c>
    </row>
    <row r="308" spans="2:7">
      <c r="B308" s="92" t="s">
        <v>2085</v>
      </c>
      <c r="C308" s="77" t="s">
        <v>468</v>
      </c>
      <c r="D308" s="77">
        <v>11</v>
      </c>
      <c r="E308" s="77">
        <v>112</v>
      </c>
      <c r="F308" s="77">
        <v>1129</v>
      </c>
      <c r="G308" s="77" t="s">
        <v>559</v>
      </c>
    </row>
    <row r="309" spans="2:7">
      <c r="B309" s="92" t="s">
        <v>2085</v>
      </c>
      <c r="C309" s="77" t="s">
        <v>468</v>
      </c>
      <c r="D309" s="77">
        <v>11</v>
      </c>
      <c r="E309" s="77">
        <v>113</v>
      </c>
      <c r="F309" s="77">
        <v>0</v>
      </c>
      <c r="G309" s="77" t="s">
        <v>560</v>
      </c>
    </row>
    <row r="310" spans="2:7">
      <c r="B310" s="92" t="s">
        <v>2085</v>
      </c>
      <c r="C310" s="77" t="s">
        <v>468</v>
      </c>
      <c r="D310" s="77">
        <v>11</v>
      </c>
      <c r="E310" s="77">
        <v>113</v>
      </c>
      <c r="F310" s="77">
        <v>1131</v>
      </c>
      <c r="G310" s="77" t="s">
        <v>561</v>
      </c>
    </row>
    <row r="311" spans="2:7">
      <c r="B311" s="92" t="s">
        <v>2085</v>
      </c>
      <c r="C311" s="77" t="s">
        <v>468</v>
      </c>
      <c r="D311" s="77">
        <v>11</v>
      </c>
      <c r="E311" s="77">
        <v>113</v>
      </c>
      <c r="F311" s="77">
        <v>1132</v>
      </c>
      <c r="G311" s="77" t="s">
        <v>562</v>
      </c>
    </row>
    <row r="312" spans="2:7">
      <c r="B312" s="92" t="s">
        <v>2085</v>
      </c>
      <c r="C312" s="77" t="s">
        <v>468</v>
      </c>
      <c r="D312" s="77">
        <v>11</v>
      </c>
      <c r="E312" s="77">
        <v>113</v>
      </c>
      <c r="F312" s="77">
        <v>1133</v>
      </c>
      <c r="G312" s="77" t="s">
        <v>563</v>
      </c>
    </row>
    <row r="313" spans="2:7">
      <c r="B313" s="92" t="s">
        <v>2085</v>
      </c>
      <c r="C313" s="77" t="s">
        <v>468</v>
      </c>
      <c r="D313" s="77">
        <v>11</v>
      </c>
      <c r="E313" s="77">
        <v>114</v>
      </c>
      <c r="F313" s="77">
        <v>0</v>
      </c>
      <c r="G313" s="77" t="s">
        <v>564</v>
      </c>
    </row>
    <row r="314" spans="2:7">
      <c r="B314" s="92" t="s">
        <v>2085</v>
      </c>
      <c r="C314" s="77" t="s">
        <v>468</v>
      </c>
      <c r="D314" s="77">
        <v>11</v>
      </c>
      <c r="E314" s="77">
        <v>114</v>
      </c>
      <c r="F314" s="77">
        <v>1141</v>
      </c>
      <c r="G314" s="77" t="s">
        <v>565</v>
      </c>
    </row>
    <row r="315" spans="2:7">
      <c r="B315" s="92" t="s">
        <v>2085</v>
      </c>
      <c r="C315" s="77" t="s">
        <v>468</v>
      </c>
      <c r="D315" s="77">
        <v>11</v>
      </c>
      <c r="E315" s="77">
        <v>114</v>
      </c>
      <c r="F315" s="77">
        <v>1142</v>
      </c>
      <c r="G315" s="77" t="s">
        <v>566</v>
      </c>
    </row>
    <row r="316" spans="2:7">
      <c r="B316" s="92" t="s">
        <v>2085</v>
      </c>
      <c r="C316" s="77" t="s">
        <v>468</v>
      </c>
      <c r="D316" s="77">
        <v>11</v>
      </c>
      <c r="E316" s="77">
        <v>114</v>
      </c>
      <c r="F316" s="77">
        <v>1143</v>
      </c>
      <c r="G316" s="77" t="s">
        <v>567</v>
      </c>
    </row>
    <row r="317" spans="2:7">
      <c r="B317" s="92" t="s">
        <v>2085</v>
      </c>
      <c r="C317" s="77" t="s">
        <v>468</v>
      </c>
      <c r="D317" s="77">
        <v>11</v>
      </c>
      <c r="E317" s="77">
        <v>114</v>
      </c>
      <c r="F317" s="77">
        <v>1144</v>
      </c>
      <c r="G317" s="77" t="s">
        <v>568</v>
      </c>
    </row>
    <row r="318" spans="2:7">
      <c r="B318" s="92" t="s">
        <v>2085</v>
      </c>
      <c r="C318" s="77" t="s">
        <v>468</v>
      </c>
      <c r="D318" s="77">
        <v>11</v>
      </c>
      <c r="E318" s="77">
        <v>114</v>
      </c>
      <c r="F318" s="77">
        <v>1145</v>
      </c>
      <c r="G318" s="77" t="s">
        <v>569</v>
      </c>
    </row>
    <row r="319" spans="2:7">
      <c r="B319" s="92" t="s">
        <v>2085</v>
      </c>
      <c r="C319" s="77" t="s">
        <v>468</v>
      </c>
      <c r="D319" s="77">
        <v>11</v>
      </c>
      <c r="E319" s="77">
        <v>114</v>
      </c>
      <c r="F319" s="77">
        <v>1146</v>
      </c>
      <c r="G319" s="77" t="s">
        <v>570</v>
      </c>
    </row>
    <row r="320" spans="2:7">
      <c r="B320" s="92" t="s">
        <v>2085</v>
      </c>
      <c r="C320" s="77" t="s">
        <v>468</v>
      </c>
      <c r="D320" s="77">
        <v>11</v>
      </c>
      <c r="E320" s="77">
        <v>114</v>
      </c>
      <c r="F320" s="77">
        <v>1147</v>
      </c>
      <c r="G320" s="77" t="s">
        <v>571</v>
      </c>
    </row>
    <row r="321" spans="2:7">
      <c r="B321" s="92" t="s">
        <v>2085</v>
      </c>
      <c r="C321" s="77" t="s">
        <v>468</v>
      </c>
      <c r="D321" s="77">
        <v>11</v>
      </c>
      <c r="E321" s="77">
        <v>114</v>
      </c>
      <c r="F321" s="77">
        <v>1148</v>
      </c>
      <c r="G321" s="77" t="s">
        <v>572</v>
      </c>
    </row>
    <row r="322" spans="2:7">
      <c r="B322" s="92" t="s">
        <v>2085</v>
      </c>
      <c r="C322" s="77" t="s">
        <v>468</v>
      </c>
      <c r="D322" s="77">
        <v>11</v>
      </c>
      <c r="E322" s="77">
        <v>115</v>
      </c>
      <c r="F322" s="77">
        <v>0</v>
      </c>
      <c r="G322" s="77" t="s">
        <v>573</v>
      </c>
    </row>
    <row r="323" spans="2:7">
      <c r="B323" s="92" t="s">
        <v>2085</v>
      </c>
      <c r="C323" s="77" t="s">
        <v>468</v>
      </c>
      <c r="D323" s="77">
        <v>11</v>
      </c>
      <c r="E323" s="77">
        <v>115</v>
      </c>
      <c r="F323" s="77">
        <v>1151</v>
      </c>
      <c r="G323" s="77" t="s">
        <v>574</v>
      </c>
    </row>
    <row r="324" spans="2:7">
      <c r="B324" s="92" t="s">
        <v>2085</v>
      </c>
      <c r="C324" s="77" t="s">
        <v>468</v>
      </c>
      <c r="D324" s="77">
        <v>11</v>
      </c>
      <c r="E324" s="77">
        <v>115</v>
      </c>
      <c r="F324" s="77">
        <v>1152</v>
      </c>
      <c r="G324" s="77" t="s">
        <v>575</v>
      </c>
    </row>
    <row r="325" spans="2:7">
      <c r="B325" s="92" t="s">
        <v>2085</v>
      </c>
      <c r="C325" s="77" t="s">
        <v>468</v>
      </c>
      <c r="D325" s="77">
        <v>11</v>
      </c>
      <c r="E325" s="77">
        <v>115</v>
      </c>
      <c r="F325" s="77">
        <v>1153</v>
      </c>
      <c r="G325" s="77" t="s">
        <v>576</v>
      </c>
    </row>
    <row r="326" spans="2:7">
      <c r="B326" s="92" t="s">
        <v>2085</v>
      </c>
      <c r="C326" s="77" t="s">
        <v>468</v>
      </c>
      <c r="D326" s="77">
        <v>11</v>
      </c>
      <c r="E326" s="77">
        <v>115</v>
      </c>
      <c r="F326" s="77">
        <v>1154</v>
      </c>
      <c r="G326" s="77" t="s">
        <v>577</v>
      </c>
    </row>
    <row r="327" spans="2:7">
      <c r="B327" s="92" t="s">
        <v>2085</v>
      </c>
      <c r="C327" s="77" t="s">
        <v>468</v>
      </c>
      <c r="D327" s="77">
        <v>11</v>
      </c>
      <c r="E327" s="77">
        <v>115</v>
      </c>
      <c r="F327" s="77">
        <v>1155</v>
      </c>
      <c r="G327" s="77" t="s">
        <v>578</v>
      </c>
    </row>
    <row r="328" spans="2:7">
      <c r="B328" s="92" t="s">
        <v>2085</v>
      </c>
      <c r="C328" s="77" t="s">
        <v>468</v>
      </c>
      <c r="D328" s="77">
        <v>11</v>
      </c>
      <c r="E328" s="77">
        <v>115</v>
      </c>
      <c r="F328" s="77">
        <v>1156</v>
      </c>
      <c r="G328" s="77" t="s">
        <v>579</v>
      </c>
    </row>
    <row r="329" spans="2:7">
      <c r="B329" s="92" t="s">
        <v>2085</v>
      </c>
      <c r="C329" s="77" t="s">
        <v>468</v>
      </c>
      <c r="D329" s="77">
        <v>11</v>
      </c>
      <c r="E329" s="77">
        <v>115</v>
      </c>
      <c r="F329" s="77">
        <v>1157</v>
      </c>
      <c r="G329" s="77" t="s">
        <v>580</v>
      </c>
    </row>
    <row r="330" spans="2:7">
      <c r="B330" s="92" t="s">
        <v>2085</v>
      </c>
      <c r="C330" s="77" t="s">
        <v>468</v>
      </c>
      <c r="D330" s="77">
        <v>11</v>
      </c>
      <c r="E330" s="77">
        <v>115</v>
      </c>
      <c r="F330" s="77">
        <v>1158</v>
      </c>
      <c r="G330" s="77" t="s">
        <v>581</v>
      </c>
    </row>
    <row r="331" spans="2:7">
      <c r="B331" s="92" t="s">
        <v>2085</v>
      </c>
      <c r="C331" s="77" t="s">
        <v>468</v>
      </c>
      <c r="D331" s="77">
        <v>11</v>
      </c>
      <c r="E331" s="77">
        <v>115</v>
      </c>
      <c r="F331" s="77">
        <v>1159</v>
      </c>
      <c r="G331" s="77" t="s">
        <v>582</v>
      </c>
    </row>
    <row r="332" spans="2:7">
      <c r="B332" s="92" t="s">
        <v>2085</v>
      </c>
      <c r="C332" s="77" t="s">
        <v>468</v>
      </c>
      <c r="D332" s="77">
        <v>11</v>
      </c>
      <c r="E332" s="77">
        <v>116</v>
      </c>
      <c r="F332" s="77">
        <v>0</v>
      </c>
      <c r="G332" s="77" t="s">
        <v>583</v>
      </c>
    </row>
    <row r="333" spans="2:7">
      <c r="B333" s="92" t="s">
        <v>2085</v>
      </c>
      <c r="C333" s="77" t="s">
        <v>468</v>
      </c>
      <c r="D333" s="77">
        <v>11</v>
      </c>
      <c r="E333" s="77">
        <v>116</v>
      </c>
      <c r="F333" s="77">
        <v>1161</v>
      </c>
      <c r="G333" s="77" t="s">
        <v>584</v>
      </c>
    </row>
    <row r="334" spans="2:7">
      <c r="B334" s="92" t="s">
        <v>2085</v>
      </c>
      <c r="C334" s="77" t="s">
        <v>468</v>
      </c>
      <c r="D334" s="77">
        <v>11</v>
      </c>
      <c r="E334" s="77">
        <v>116</v>
      </c>
      <c r="F334" s="77">
        <v>1162</v>
      </c>
      <c r="G334" s="77" t="s">
        <v>585</v>
      </c>
    </row>
    <row r="335" spans="2:7">
      <c r="B335" s="92" t="s">
        <v>2085</v>
      </c>
      <c r="C335" s="77" t="s">
        <v>468</v>
      </c>
      <c r="D335" s="77">
        <v>11</v>
      </c>
      <c r="E335" s="77">
        <v>116</v>
      </c>
      <c r="F335" s="77">
        <v>1163</v>
      </c>
      <c r="G335" s="77" t="s">
        <v>586</v>
      </c>
    </row>
    <row r="336" spans="2:7">
      <c r="B336" s="92" t="s">
        <v>2085</v>
      </c>
      <c r="C336" s="77" t="s">
        <v>468</v>
      </c>
      <c r="D336" s="77">
        <v>11</v>
      </c>
      <c r="E336" s="77">
        <v>116</v>
      </c>
      <c r="F336" s="77">
        <v>1164</v>
      </c>
      <c r="G336" s="77" t="s">
        <v>587</v>
      </c>
    </row>
    <row r="337" spans="2:7">
      <c r="B337" s="92" t="s">
        <v>2085</v>
      </c>
      <c r="C337" s="77" t="s">
        <v>468</v>
      </c>
      <c r="D337" s="77">
        <v>11</v>
      </c>
      <c r="E337" s="77">
        <v>116</v>
      </c>
      <c r="F337" s="77">
        <v>1165</v>
      </c>
      <c r="G337" s="77" t="s">
        <v>588</v>
      </c>
    </row>
    <row r="338" spans="2:7">
      <c r="B338" s="92" t="s">
        <v>2085</v>
      </c>
      <c r="C338" s="77" t="s">
        <v>468</v>
      </c>
      <c r="D338" s="77">
        <v>11</v>
      </c>
      <c r="E338" s="77">
        <v>116</v>
      </c>
      <c r="F338" s="77">
        <v>1166</v>
      </c>
      <c r="G338" s="77" t="s">
        <v>589</v>
      </c>
    </row>
    <row r="339" spans="2:7">
      <c r="B339" s="92" t="s">
        <v>2085</v>
      </c>
      <c r="C339" s="77" t="s">
        <v>468</v>
      </c>
      <c r="D339" s="77">
        <v>11</v>
      </c>
      <c r="E339" s="77">
        <v>116</v>
      </c>
      <c r="F339" s="77">
        <v>1167</v>
      </c>
      <c r="G339" s="77" t="s">
        <v>590</v>
      </c>
    </row>
    <row r="340" spans="2:7">
      <c r="B340" s="92" t="s">
        <v>2085</v>
      </c>
      <c r="C340" s="77" t="s">
        <v>468</v>
      </c>
      <c r="D340" s="77">
        <v>11</v>
      </c>
      <c r="E340" s="77">
        <v>116</v>
      </c>
      <c r="F340" s="77">
        <v>1168</v>
      </c>
      <c r="G340" s="77" t="s">
        <v>591</v>
      </c>
    </row>
    <row r="341" spans="2:7">
      <c r="B341" s="92" t="s">
        <v>2085</v>
      </c>
      <c r="C341" s="77" t="s">
        <v>468</v>
      </c>
      <c r="D341" s="77">
        <v>11</v>
      </c>
      <c r="E341" s="77">
        <v>116</v>
      </c>
      <c r="F341" s="77">
        <v>1169</v>
      </c>
      <c r="G341" s="77" t="s">
        <v>592</v>
      </c>
    </row>
    <row r="342" spans="2:7">
      <c r="B342" s="92" t="s">
        <v>2085</v>
      </c>
      <c r="C342" s="77" t="s">
        <v>468</v>
      </c>
      <c r="D342" s="77">
        <v>11</v>
      </c>
      <c r="E342" s="77">
        <v>117</v>
      </c>
      <c r="F342" s="77">
        <v>0</v>
      </c>
      <c r="G342" s="77" t="s">
        <v>593</v>
      </c>
    </row>
    <row r="343" spans="2:7">
      <c r="B343" s="92" t="s">
        <v>2085</v>
      </c>
      <c r="C343" s="77" t="s">
        <v>468</v>
      </c>
      <c r="D343" s="77">
        <v>11</v>
      </c>
      <c r="E343" s="77">
        <v>117</v>
      </c>
      <c r="F343" s="77">
        <v>1171</v>
      </c>
      <c r="G343" s="77" t="s">
        <v>594</v>
      </c>
    </row>
    <row r="344" spans="2:7">
      <c r="B344" s="92" t="s">
        <v>2085</v>
      </c>
      <c r="C344" s="77" t="s">
        <v>468</v>
      </c>
      <c r="D344" s="77">
        <v>11</v>
      </c>
      <c r="E344" s="77">
        <v>117</v>
      </c>
      <c r="F344" s="77">
        <v>1172</v>
      </c>
      <c r="G344" s="77" t="s">
        <v>595</v>
      </c>
    </row>
    <row r="345" spans="2:7">
      <c r="B345" s="92" t="s">
        <v>2085</v>
      </c>
      <c r="C345" s="77" t="s">
        <v>468</v>
      </c>
      <c r="D345" s="77">
        <v>11</v>
      </c>
      <c r="E345" s="77">
        <v>117</v>
      </c>
      <c r="F345" s="77">
        <v>1173</v>
      </c>
      <c r="G345" s="77" t="s">
        <v>596</v>
      </c>
    </row>
    <row r="346" spans="2:7">
      <c r="B346" s="92" t="s">
        <v>2085</v>
      </c>
      <c r="C346" s="77" t="s">
        <v>468</v>
      </c>
      <c r="D346" s="77">
        <v>11</v>
      </c>
      <c r="E346" s="77">
        <v>117</v>
      </c>
      <c r="F346" s="77">
        <v>1174</v>
      </c>
      <c r="G346" s="77" t="s">
        <v>597</v>
      </c>
    </row>
    <row r="347" spans="2:7">
      <c r="B347" s="92" t="s">
        <v>2085</v>
      </c>
      <c r="C347" s="77" t="s">
        <v>468</v>
      </c>
      <c r="D347" s="77">
        <v>11</v>
      </c>
      <c r="E347" s="77">
        <v>118</v>
      </c>
      <c r="F347" s="77">
        <v>0</v>
      </c>
      <c r="G347" s="77" t="s">
        <v>598</v>
      </c>
    </row>
    <row r="348" spans="2:7">
      <c r="B348" s="92" t="s">
        <v>2085</v>
      </c>
      <c r="C348" s="77" t="s">
        <v>468</v>
      </c>
      <c r="D348" s="77">
        <v>11</v>
      </c>
      <c r="E348" s="77">
        <v>118</v>
      </c>
      <c r="F348" s="77">
        <v>1181</v>
      </c>
      <c r="G348" s="77" t="s">
        <v>599</v>
      </c>
    </row>
    <row r="349" spans="2:7">
      <c r="B349" s="92" t="s">
        <v>2085</v>
      </c>
      <c r="C349" s="77" t="s">
        <v>468</v>
      </c>
      <c r="D349" s="77">
        <v>11</v>
      </c>
      <c r="E349" s="77">
        <v>118</v>
      </c>
      <c r="F349" s="77">
        <v>1182</v>
      </c>
      <c r="G349" s="77" t="s">
        <v>600</v>
      </c>
    </row>
    <row r="350" spans="2:7">
      <c r="B350" s="92" t="s">
        <v>2085</v>
      </c>
      <c r="C350" s="77" t="s">
        <v>468</v>
      </c>
      <c r="D350" s="77">
        <v>11</v>
      </c>
      <c r="E350" s="77">
        <v>118</v>
      </c>
      <c r="F350" s="77">
        <v>1183</v>
      </c>
      <c r="G350" s="77" t="s">
        <v>601</v>
      </c>
    </row>
    <row r="351" spans="2:7">
      <c r="B351" s="92" t="s">
        <v>2085</v>
      </c>
      <c r="C351" s="77" t="s">
        <v>468</v>
      </c>
      <c r="D351" s="77">
        <v>11</v>
      </c>
      <c r="E351" s="77">
        <v>118</v>
      </c>
      <c r="F351" s="77">
        <v>1184</v>
      </c>
      <c r="G351" s="77" t="s">
        <v>602</v>
      </c>
    </row>
    <row r="352" spans="2:7">
      <c r="B352" s="92" t="s">
        <v>2085</v>
      </c>
      <c r="C352" s="77" t="s">
        <v>468</v>
      </c>
      <c r="D352" s="77">
        <v>11</v>
      </c>
      <c r="E352" s="77">
        <v>118</v>
      </c>
      <c r="F352" s="77">
        <v>1185</v>
      </c>
      <c r="G352" s="77" t="s">
        <v>603</v>
      </c>
    </row>
    <row r="353" spans="2:7">
      <c r="B353" s="92" t="s">
        <v>2085</v>
      </c>
      <c r="C353" s="77" t="s">
        <v>468</v>
      </c>
      <c r="D353" s="77">
        <v>11</v>
      </c>
      <c r="E353" s="77">
        <v>118</v>
      </c>
      <c r="F353" s="77">
        <v>1186</v>
      </c>
      <c r="G353" s="77" t="s">
        <v>604</v>
      </c>
    </row>
    <row r="354" spans="2:7">
      <c r="B354" s="92" t="s">
        <v>2085</v>
      </c>
      <c r="C354" s="77" t="s">
        <v>468</v>
      </c>
      <c r="D354" s="77">
        <v>11</v>
      </c>
      <c r="E354" s="77">
        <v>118</v>
      </c>
      <c r="F354" s="77">
        <v>1189</v>
      </c>
      <c r="G354" s="77" t="s">
        <v>605</v>
      </c>
    </row>
    <row r="355" spans="2:7">
      <c r="B355" s="92" t="s">
        <v>2085</v>
      </c>
      <c r="C355" s="77" t="s">
        <v>468</v>
      </c>
      <c r="D355" s="77">
        <v>11</v>
      </c>
      <c r="E355" s="77">
        <v>119</v>
      </c>
      <c r="F355" s="77">
        <v>0</v>
      </c>
      <c r="G355" s="77" t="s">
        <v>606</v>
      </c>
    </row>
    <row r="356" spans="2:7">
      <c r="B356" s="92" t="s">
        <v>2085</v>
      </c>
      <c r="C356" s="77" t="s">
        <v>468</v>
      </c>
      <c r="D356" s="77">
        <v>11</v>
      </c>
      <c r="E356" s="77">
        <v>119</v>
      </c>
      <c r="F356" s="77">
        <v>1191</v>
      </c>
      <c r="G356" s="77" t="s">
        <v>607</v>
      </c>
    </row>
    <row r="357" spans="2:7">
      <c r="B357" s="92" t="s">
        <v>2085</v>
      </c>
      <c r="C357" s="77" t="s">
        <v>468</v>
      </c>
      <c r="D357" s="77">
        <v>11</v>
      </c>
      <c r="E357" s="77">
        <v>119</v>
      </c>
      <c r="F357" s="77">
        <v>1192</v>
      </c>
      <c r="G357" s="77" t="s">
        <v>608</v>
      </c>
    </row>
    <row r="358" spans="2:7">
      <c r="B358" s="92" t="s">
        <v>2085</v>
      </c>
      <c r="C358" s="77" t="s">
        <v>468</v>
      </c>
      <c r="D358" s="77">
        <v>11</v>
      </c>
      <c r="E358" s="77">
        <v>119</v>
      </c>
      <c r="F358" s="77">
        <v>1193</v>
      </c>
      <c r="G358" s="77" t="s">
        <v>609</v>
      </c>
    </row>
    <row r="359" spans="2:7">
      <c r="B359" s="92" t="s">
        <v>2085</v>
      </c>
      <c r="C359" s="77" t="s">
        <v>468</v>
      </c>
      <c r="D359" s="77">
        <v>11</v>
      </c>
      <c r="E359" s="77">
        <v>119</v>
      </c>
      <c r="F359" s="77">
        <v>1194</v>
      </c>
      <c r="G359" s="77" t="s">
        <v>610</v>
      </c>
    </row>
    <row r="360" spans="2:7">
      <c r="B360" s="92" t="s">
        <v>2085</v>
      </c>
      <c r="C360" s="77" t="s">
        <v>468</v>
      </c>
      <c r="D360" s="77">
        <v>11</v>
      </c>
      <c r="E360" s="77">
        <v>119</v>
      </c>
      <c r="F360" s="77">
        <v>1195</v>
      </c>
      <c r="G360" s="77" t="s">
        <v>611</v>
      </c>
    </row>
    <row r="361" spans="2:7">
      <c r="B361" s="92" t="s">
        <v>2085</v>
      </c>
      <c r="C361" s="77" t="s">
        <v>468</v>
      </c>
      <c r="D361" s="77">
        <v>11</v>
      </c>
      <c r="E361" s="77">
        <v>119</v>
      </c>
      <c r="F361" s="77">
        <v>1196</v>
      </c>
      <c r="G361" s="77" t="s">
        <v>612</v>
      </c>
    </row>
    <row r="362" spans="2:7">
      <c r="B362" s="92" t="s">
        <v>2085</v>
      </c>
      <c r="C362" s="77" t="s">
        <v>468</v>
      </c>
      <c r="D362" s="77">
        <v>11</v>
      </c>
      <c r="E362" s="77">
        <v>119</v>
      </c>
      <c r="F362" s="77">
        <v>1197</v>
      </c>
      <c r="G362" s="77" t="s">
        <v>613</v>
      </c>
    </row>
    <row r="363" spans="2:7">
      <c r="B363" s="92" t="s">
        <v>2085</v>
      </c>
      <c r="C363" s="77" t="s">
        <v>468</v>
      </c>
      <c r="D363" s="77">
        <v>11</v>
      </c>
      <c r="E363" s="77">
        <v>119</v>
      </c>
      <c r="F363" s="77">
        <v>1198</v>
      </c>
      <c r="G363" s="77" t="s">
        <v>614</v>
      </c>
    </row>
    <row r="364" spans="2:7">
      <c r="B364" s="92" t="s">
        <v>2085</v>
      </c>
      <c r="C364" s="77" t="s">
        <v>468</v>
      </c>
      <c r="D364" s="77">
        <v>11</v>
      </c>
      <c r="E364" s="77">
        <v>119</v>
      </c>
      <c r="F364" s="77">
        <v>1199</v>
      </c>
      <c r="G364" s="77" t="s">
        <v>615</v>
      </c>
    </row>
    <row r="365" spans="2:7">
      <c r="B365" s="92" t="s">
        <v>2085</v>
      </c>
      <c r="C365" s="77" t="s">
        <v>468</v>
      </c>
      <c r="D365" s="77">
        <v>12</v>
      </c>
      <c r="E365" s="77">
        <v>0</v>
      </c>
      <c r="F365" s="77">
        <v>0</v>
      </c>
      <c r="G365" s="77" t="s">
        <v>616</v>
      </c>
    </row>
    <row r="366" spans="2:7">
      <c r="B366" s="92" t="s">
        <v>2085</v>
      </c>
      <c r="C366" s="77" t="s">
        <v>468</v>
      </c>
      <c r="D366" s="77">
        <v>12</v>
      </c>
      <c r="E366" s="77">
        <v>120</v>
      </c>
      <c r="F366" s="77">
        <v>0</v>
      </c>
      <c r="G366" s="77" t="s">
        <v>617</v>
      </c>
    </row>
    <row r="367" spans="2:7">
      <c r="B367" s="92" t="s">
        <v>2085</v>
      </c>
      <c r="C367" s="77" t="s">
        <v>468</v>
      </c>
      <c r="D367" s="77">
        <v>12</v>
      </c>
      <c r="E367" s="77">
        <v>120</v>
      </c>
      <c r="F367" s="77">
        <v>1200</v>
      </c>
      <c r="G367" s="77" t="s">
        <v>295</v>
      </c>
    </row>
    <row r="368" spans="2:7">
      <c r="B368" s="92" t="s">
        <v>2085</v>
      </c>
      <c r="C368" s="77" t="s">
        <v>468</v>
      </c>
      <c r="D368" s="77">
        <v>12</v>
      </c>
      <c r="E368" s="77">
        <v>120</v>
      </c>
      <c r="F368" s="77">
        <v>1209</v>
      </c>
      <c r="G368" s="77" t="s">
        <v>296</v>
      </c>
    </row>
    <row r="369" spans="2:7">
      <c r="B369" s="92" t="s">
        <v>2085</v>
      </c>
      <c r="C369" s="77" t="s">
        <v>468</v>
      </c>
      <c r="D369" s="77">
        <v>12</v>
      </c>
      <c r="E369" s="77">
        <v>121</v>
      </c>
      <c r="F369" s="77">
        <v>0</v>
      </c>
      <c r="G369" s="77" t="s">
        <v>618</v>
      </c>
    </row>
    <row r="370" spans="2:7">
      <c r="B370" s="92" t="s">
        <v>2085</v>
      </c>
      <c r="C370" s="77" t="s">
        <v>468</v>
      </c>
      <c r="D370" s="77">
        <v>12</v>
      </c>
      <c r="E370" s="77">
        <v>121</v>
      </c>
      <c r="F370" s="77">
        <v>1211</v>
      </c>
      <c r="G370" s="77" t="s">
        <v>619</v>
      </c>
    </row>
    <row r="371" spans="2:7">
      <c r="B371" s="92" t="s">
        <v>2085</v>
      </c>
      <c r="C371" s="77" t="s">
        <v>468</v>
      </c>
      <c r="D371" s="77">
        <v>12</v>
      </c>
      <c r="E371" s="77">
        <v>121</v>
      </c>
      <c r="F371" s="77">
        <v>1212</v>
      </c>
      <c r="G371" s="77" t="s">
        <v>620</v>
      </c>
    </row>
    <row r="372" spans="2:7">
      <c r="B372" s="92" t="s">
        <v>2085</v>
      </c>
      <c r="C372" s="77" t="s">
        <v>468</v>
      </c>
      <c r="D372" s="77">
        <v>12</v>
      </c>
      <c r="E372" s="77">
        <v>121</v>
      </c>
      <c r="F372" s="77">
        <v>1213</v>
      </c>
      <c r="G372" s="77" t="s">
        <v>621</v>
      </c>
    </row>
    <row r="373" spans="2:7">
      <c r="B373" s="92" t="s">
        <v>2085</v>
      </c>
      <c r="C373" s="77" t="s">
        <v>468</v>
      </c>
      <c r="D373" s="77">
        <v>12</v>
      </c>
      <c r="E373" s="77">
        <v>121</v>
      </c>
      <c r="F373" s="77">
        <v>1219</v>
      </c>
      <c r="G373" s="77" t="s">
        <v>622</v>
      </c>
    </row>
    <row r="374" spans="2:7">
      <c r="B374" s="92" t="s">
        <v>2085</v>
      </c>
      <c r="C374" s="77" t="s">
        <v>468</v>
      </c>
      <c r="D374" s="77">
        <v>12</v>
      </c>
      <c r="E374" s="77">
        <v>122</v>
      </c>
      <c r="F374" s="77">
        <v>0</v>
      </c>
      <c r="G374" s="77" t="s">
        <v>623</v>
      </c>
    </row>
    <row r="375" spans="2:7">
      <c r="B375" s="92" t="s">
        <v>2085</v>
      </c>
      <c r="C375" s="77" t="s">
        <v>468</v>
      </c>
      <c r="D375" s="77">
        <v>12</v>
      </c>
      <c r="E375" s="77">
        <v>122</v>
      </c>
      <c r="F375" s="77">
        <v>1221</v>
      </c>
      <c r="G375" s="77" t="s">
        <v>624</v>
      </c>
    </row>
    <row r="376" spans="2:7">
      <c r="B376" s="92" t="s">
        <v>2085</v>
      </c>
      <c r="C376" s="77" t="s">
        <v>468</v>
      </c>
      <c r="D376" s="77">
        <v>12</v>
      </c>
      <c r="E376" s="77">
        <v>122</v>
      </c>
      <c r="F376" s="77">
        <v>1222</v>
      </c>
      <c r="G376" s="77" t="s">
        <v>625</v>
      </c>
    </row>
    <row r="377" spans="2:7">
      <c r="B377" s="92" t="s">
        <v>2085</v>
      </c>
      <c r="C377" s="77" t="s">
        <v>468</v>
      </c>
      <c r="D377" s="77">
        <v>12</v>
      </c>
      <c r="E377" s="77">
        <v>122</v>
      </c>
      <c r="F377" s="77">
        <v>1223</v>
      </c>
      <c r="G377" s="77" t="s">
        <v>626</v>
      </c>
    </row>
    <row r="378" spans="2:7">
      <c r="B378" s="92" t="s">
        <v>2085</v>
      </c>
      <c r="C378" s="77" t="s">
        <v>468</v>
      </c>
      <c r="D378" s="77">
        <v>12</v>
      </c>
      <c r="E378" s="77">
        <v>122</v>
      </c>
      <c r="F378" s="77">
        <v>1224</v>
      </c>
      <c r="G378" s="77" t="s">
        <v>627</v>
      </c>
    </row>
    <row r="379" spans="2:7">
      <c r="B379" s="92" t="s">
        <v>2085</v>
      </c>
      <c r="C379" s="77" t="s">
        <v>468</v>
      </c>
      <c r="D379" s="77">
        <v>12</v>
      </c>
      <c r="E379" s="77">
        <v>122</v>
      </c>
      <c r="F379" s="77">
        <v>1225</v>
      </c>
      <c r="G379" s="77" t="s">
        <v>628</v>
      </c>
    </row>
    <row r="380" spans="2:7">
      <c r="B380" s="92" t="s">
        <v>2085</v>
      </c>
      <c r="C380" s="77" t="s">
        <v>468</v>
      </c>
      <c r="D380" s="77">
        <v>12</v>
      </c>
      <c r="E380" s="77">
        <v>122</v>
      </c>
      <c r="F380" s="77">
        <v>1226</v>
      </c>
      <c r="G380" s="77" t="s">
        <v>629</v>
      </c>
    </row>
    <row r="381" spans="2:7">
      <c r="B381" s="92" t="s">
        <v>2085</v>
      </c>
      <c r="C381" s="77" t="s">
        <v>468</v>
      </c>
      <c r="D381" s="77">
        <v>12</v>
      </c>
      <c r="E381" s="77">
        <v>122</v>
      </c>
      <c r="F381" s="77">
        <v>1227</v>
      </c>
      <c r="G381" s="77" t="s">
        <v>630</v>
      </c>
    </row>
    <row r="382" spans="2:7">
      <c r="B382" s="92" t="s">
        <v>2085</v>
      </c>
      <c r="C382" s="77" t="s">
        <v>468</v>
      </c>
      <c r="D382" s="77">
        <v>12</v>
      </c>
      <c r="E382" s="77">
        <v>122</v>
      </c>
      <c r="F382" s="77">
        <v>1228</v>
      </c>
      <c r="G382" s="77" t="s">
        <v>631</v>
      </c>
    </row>
    <row r="383" spans="2:7">
      <c r="B383" s="92" t="s">
        <v>2085</v>
      </c>
      <c r="C383" s="77" t="s">
        <v>468</v>
      </c>
      <c r="D383" s="77">
        <v>12</v>
      </c>
      <c r="E383" s="77">
        <v>123</v>
      </c>
      <c r="F383" s="77">
        <v>0</v>
      </c>
      <c r="G383" s="77" t="s">
        <v>632</v>
      </c>
    </row>
    <row r="384" spans="2:7">
      <c r="B384" s="92" t="s">
        <v>2085</v>
      </c>
      <c r="C384" s="77" t="s">
        <v>468</v>
      </c>
      <c r="D384" s="77">
        <v>12</v>
      </c>
      <c r="E384" s="77">
        <v>123</v>
      </c>
      <c r="F384" s="77">
        <v>1231</v>
      </c>
      <c r="G384" s="77" t="s">
        <v>633</v>
      </c>
    </row>
    <row r="385" spans="2:7">
      <c r="B385" s="92" t="s">
        <v>2085</v>
      </c>
      <c r="C385" s="77" t="s">
        <v>468</v>
      </c>
      <c r="D385" s="77">
        <v>12</v>
      </c>
      <c r="E385" s="77">
        <v>123</v>
      </c>
      <c r="F385" s="77">
        <v>1232</v>
      </c>
      <c r="G385" s="77" t="s">
        <v>634</v>
      </c>
    </row>
    <row r="386" spans="2:7">
      <c r="B386" s="92" t="s">
        <v>2085</v>
      </c>
      <c r="C386" s="77" t="s">
        <v>468</v>
      </c>
      <c r="D386" s="77">
        <v>12</v>
      </c>
      <c r="E386" s="77">
        <v>123</v>
      </c>
      <c r="F386" s="77">
        <v>1233</v>
      </c>
      <c r="G386" s="77" t="s">
        <v>635</v>
      </c>
    </row>
    <row r="387" spans="2:7">
      <c r="B387" s="92" t="s">
        <v>2085</v>
      </c>
      <c r="C387" s="77" t="s">
        <v>468</v>
      </c>
      <c r="D387" s="77">
        <v>12</v>
      </c>
      <c r="E387" s="77">
        <v>129</v>
      </c>
      <c r="F387" s="77">
        <v>0</v>
      </c>
      <c r="G387" s="77" t="s">
        <v>636</v>
      </c>
    </row>
    <row r="388" spans="2:7">
      <c r="B388" s="92" t="s">
        <v>2085</v>
      </c>
      <c r="C388" s="77" t="s">
        <v>468</v>
      </c>
      <c r="D388" s="77">
        <v>12</v>
      </c>
      <c r="E388" s="77">
        <v>129</v>
      </c>
      <c r="F388" s="77">
        <v>1291</v>
      </c>
      <c r="G388" s="77" t="s">
        <v>637</v>
      </c>
    </row>
    <row r="389" spans="2:7">
      <c r="B389" s="92" t="s">
        <v>2085</v>
      </c>
      <c r="C389" s="77" t="s">
        <v>468</v>
      </c>
      <c r="D389" s="77">
        <v>12</v>
      </c>
      <c r="E389" s="77">
        <v>129</v>
      </c>
      <c r="F389" s="77">
        <v>1292</v>
      </c>
      <c r="G389" s="77" t="s">
        <v>638</v>
      </c>
    </row>
    <row r="390" spans="2:7">
      <c r="B390" s="92" t="s">
        <v>2085</v>
      </c>
      <c r="C390" s="77" t="s">
        <v>468</v>
      </c>
      <c r="D390" s="77">
        <v>12</v>
      </c>
      <c r="E390" s="77">
        <v>129</v>
      </c>
      <c r="F390" s="77">
        <v>1299</v>
      </c>
      <c r="G390" s="77" t="s">
        <v>639</v>
      </c>
    </row>
    <row r="391" spans="2:7">
      <c r="B391" s="92" t="s">
        <v>2085</v>
      </c>
      <c r="C391" s="77" t="s">
        <v>468</v>
      </c>
      <c r="D391" s="77">
        <v>13</v>
      </c>
      <c r="E391" s="77">
        <v>0</v>
      </c>
      <c r="F391" s="77">
        <v>0</v>
      </c>
      <c r="G391" s="77" t="s">
        <v>640</v>
      </c>
    </row>
    <row r="392" spans="2:7">
      <c r="B392" s="92" t="s">
        <v>2085</v>
      </c>
      <c r="C392" s="77" t="s">
        <v>468</v>
      </c>
      <c r="D392" s="77">
        <v>13</v>
      </c>
      <c r="E392" s="77">
        <v>130</v>
      </c>
      <c r="F392" s="77">
        <v>0</v>
      </c>
      <c r="G392" s="77" t="s">
        <v>641</v>
      </c>
    </row>
    <row r="393" spans="2:7">
      <c r="B393" s="92" t="s">
        <v>2085</v>
      </c>
      <c r="C393" s="77" t="s">
        <v>468</v>
      </c>
      <c r="D393" s="77">
        <v>13</v>
      </c>
      <c r="E393" s="77">
        <v>130</v>
      </c>
      <c r="F393" s="77">
        <v>1300</v>
      </c>
      <c r="G393" s="77" t="s">
        <v>295</v>
      </c>
    </row>
    <row r="394" spans="2:7">
      <c r="B394" s="92" t="s">
        <v>2085</v>
      </c>
      <c r="C394" s="77" t="s">
        <v>468</v>
      </c>
      <c r="D394" s="77">
        <v>13</v>
      </c>
      <c r="E394" s="77">
        <v>130</v>
      </c>
      <c r="F394" s="77">
        <v>1309</v>
      </c>
      <c r="G394" s="77" t="s">
        <v>296</v>
      </c>
    </row>
    <row r="395" spans="2:7">
      <c r="B395" s="92" t="s">
        <v>2085</v>
      </c>
      <c r="C395" s="77" t="s">
        <v>468</v>
      </c>
      <c r="D395" s="77">
        <v>13</v>
      </c>
      <c r="E395" s="77">
        <v>131</v>
      </c>
      <c r="F395" s="77">
        <v>0</v>
      </c>
      <c r="G395" s="77" t="s">
        <v>642</v>
      </c>
    </row>
    <row r="396" spans="2:7">
      <c r="B396" s="92" t="s">
        <v>2085</v>
      </c>
      <c r="C396" s="77" t="s">
        <v>468</v>
      </c>
      <c r="D396" s="77">
        <v>13</v>
      </c>
      <c r="E396" s="77">
        <v>131</v>
      </c>
      <c r="F396" s="77">
        <v>1311</v>
      </c>
      <c r="G396" s="77" t="s">
        <v>643</v>
      </c>
    </row>
    <row r="397" spans="2:7">
      <c r="B397" s="92" t="s">
        <v>2085</v>
      </c>
      <c r="C397" s="77" t="s">
        <v>468</v>
      </c>
      <c r="D397" s="77">
        <v>13</v>
      </c>
      <c r="E397" s="77">
        <v>131</v>
      </c>
      <c r="F397" s="77">
        <v>1312</v>
      </c>
      <c r="G397" s="77" t="s">
        <v>644</v>
      </c>
    </row>
    <row r="398" spans="2:7">
      <c r="B398" s="92" t="s">
        <v>2085</v>
      </c>
      <c r="C398" s="77" t="s">
        <v>468</v>
      </c>
      <c r="D398" s="77">
        <v>13</v>
      </c>
      <c r="E398" s="77">
        <v>131</v>
      </c>
      <c r="F398" s="77">
        <v>1313</v>
      </c>
      <c r="G398" s="77" t="s">
        <v>645</v>
      </c>
    </row>
    <row r="399" spans="2:7">
      <c r="B399" s="92" t="s">
        <v>2085</v>
      </c>
      <c r="C399" s="77" t="s">
        <v>468</v>
      </c>
      <c r="D399" s="77">
        <v>13</v>
      </c>
      <c r="E399" s="77">
        <v>132</v>
      </c>
      <c r="F399" s="77">
        <v>0</v>
      </c>
      <c r="G399" s="77" t="s">
        <v>646</v>
      </c>
    </row>
    <row r="400" spans="2:7">
      <c r="B400" s="92" t="s">
        <v>2085</v>
      </c>
      <c r="C400" s="77" t="s">
        <v>468</v>
      </c>
      <c r="D400" s="77">
        <v>13</v>
      </c>
      <c r="E400" s="77">
        <v>132</v>
      </c>
      <c r="F400" s="77">
        <v>1321</v>
      </c>
      <c r="G400" s="77" t="s">
        <v>646</v>
      </c>
    </row>
    <row r="401" spans="2:7">
      <c r="B401" s="92" t="s">
        <v>2085</v>
      </c>
      <c r="C401" s="77" t="s">
        <v>468</v>
      </c>
      <c r="D401" s="77">
        <v>13</v>
      </c>
      <c r="E401" s="77">
        <v>133</v>
      </c>
      <c r="F401" s="77">
        <v>0</v>
      </c>
      <c r="G401" s="77" t="s">
        <v>647</v>
      </c>
    </row>
    <row r="402" spans="2:7">
      <c r="B402" s="92" t="s">
        <v>2085</v>
      </c>
      <c r="C402" s="77" t="s">
        <v>468</v>
      </c>
      <c r="D402" s="77">
        <v>13</v>
      </c>
      <c r="E402" s="77">
        <v>133</v>
      </c>
      <c r="F402" s="77">
        <v>1331</v>
      </c>
      <c r="G402" s="77" t="s">
        <v>647</v>
      </c>
    </row>
    <row r="403" spans="2:7">
      <c r="B403" s="92" t="s">
        <v>2085</v>
      </c>
      <c r="C403" s="77" t="s">
        <v>468</v>
      </c>
      <c r="D403" s="77">
        <v>13</v>
      </c>
      <c r="E403" s="77">
        <v>139</v>
      </c>
      <c r="F403" s="77">
        <v>0</v>
      </c>
      <c r="G403" s="77" t="s">
        <v>648</v>
      </c>
    </row>
    <row r="404" spans="2:7">
      <c r="B404" s="92" t="s">
        <v>2085</v>
      </c>
      <c r="C404" s="77" t="s">
        <v>468</v>
      </c>
      <c r="D404" s="77">
        <v>13</v>
      </c>
      <c r="E404" s="77">
        <v>139</v>
      </c>
      <c r="F404" s="77">
        <v>1391</v>
      </c>
      <c r="G404" s="77" t="s">
        <v>649</v>
      </c>
    </row>
    <row r="405" spans="2:7">
      <c r="B405" s="92" t="s">
        <v>2085</v>
      </c>
      <c r="C405" s="77" t="s">
        <v>468</v>
      </c>
      <c r="D405" s="77">
        <v>13</v>
      </c>
      <c r="E405" s="77">
        <v>139</v>
      </c>
      <c r="F405" s="77">
        <v>1392</v>
      </c>
      <c r="G405" s="77" t="s">
        <v>650</v>
      </c>
    </row>
    <row r="406" spans="2:7">
      <c r="B406" s="92" t="s">
        <v>2085</v>
      </c>
      <c r="C406" s="77" t="s">
        <v>468</v>
      </c>
      <c r="D406" s="77">
        <v>13</v>
      </c>
      <c r="E406" s="77">
        <v>139</v>
      </c>
      <c r="F406" s="77">
        <v>1393</v>
      </c>
      <c r="G406" s="77" t="s">
        <v>651</v>
      </c>
    </row>
    <row r="407" spans="2:7">
      <c r="B407" s="92" t="s">
        <v>2085</v>
      </c>
      <c r="C407" s="77" t="s">
        <v>468</v>
      </c>
      <c r="D407" s="77">
        <v>13</v>
      </c>
      <c r="E407" s="77">
        <v>139</v>
      </c>
      <c r="F407" s="77">
        <v>1399</v>
      </c>
      <c r="G407" s="77" t="s">
        <v>652</v>
      </c>
    </row>
    <row r="408" spans="2:7">
      <c r="B408" s="92" t="s">
        <v>2085</v>
      </c>
      <c r="C408" s="77" t="s">
        <v>468</v>
      </c>
      <c r="D408" s="77">
        <v>14</v>
      </c>
      <c r="E408" s="77">
        <v>0</v>
      </c>
      <c r="F408" s="77">
        <v>0</v>
      </c>
      <c r="G408" s="77" t="s">
        <v>653</v>
      </c>
    </row>
    <row r="409" spans="2:7">
      <c r="B409" s="92" t="s">
        <v>2085</v>
      </c>
      <c r="C409" s="77" t="s">
        <v>468</v>
      </c>
      <c r="D409" s="77">
        <v>14</v>
      </c>
      <c r="E409" s="77">
        <v>140</v>
      </c>
      <c r="F409" s="77">
        <v>0</v>
      </c>
      <c r="G409" s="77" t="s">
        <v>654</v>
      </c>
    </row>
    <row r="410" spans="2:7">
      <c r="B410" s="92" t="s">
        <v>2085</v>
      </c>
      <c r="C410" s="77" t="s">
        <v>468</v>
      </c>
      <c r="D410" s="77">
        <v>14</v>
      </c>
      <c r="E410" s="77">
        <v>140</v>
      </c>
      <c r="F410" s="77">
        <v>1400</v>
      </c>
      <c r="G410" s="77" t="s">
        <v>295</v>
      </c>
    </row>
    <row r="411" spans="2:7">
      <c r="B411" s="92" t="s">
        <v>2085</v>
      </c>
      <c r="C411" s="77" t="s">
        <v>468</v>
      </c>
      <c r="D411" s="77">
        <v>14</v>
      </c>
      <c r="E411" s="77">
        <v>140</v>
      </c>
      <c r="F411" s="77">
        <v>1409</v>
      </c>
      <c r="G411" s="77" t="s">
        <v>296</v>
      </c>
    </row>
    <row r="412" spans="2:7">
      <c r="B412" s="92" t="s">
        <v>2085</v>
      </c>
      <c r="C412" s="77" t="s">
        <v>468</v>
      </c>
      <c r="D412" s="77">
        <v>14</v>
      </c>
      <c r="E412" s="77">
        <v>141</v>
      </c>
      <c r="F412" s="77">
        <v>0</v>
      </c>
      <c r="G412" s="77" t="s">
        <v>655</v>
      </c>
    </row>
    <row r="413" spans="2:7">
      <c r="B413" s="92" t="s">
        <v>2085</v>
      </c>
      <c r="C413" s="77" t="s">
        <v>468</v>
      </c>
      <c r="D413" s="77">
        <v>14</v>
      </c>
      <c r="E413" s="77">
        <v>141</v>
      </c>
      <c r="F413" s="77">
        <v>1411</v>
      </c>
      <c r="G413" s="77" t="s">
        <v>655</v>
      </c>
    </row>
    <row r="414" spans="2:7">
      <c r="B414" s="92" t="s">
        <v>2085</v>
      </c>
      <c r="C414" s="77" t="s">
        <v>468</v>
      </c>
      <c r="D414" s="77">
        <v>14</v>
      </c>
      <c r="E414" s="77">
        <v>142</v>
      </c>
      <c r="F414" s="77">
        <v>0</v>
      </c>
      <c r="G414" s="77" t="s">
        <v>656</v>
      </c>
    </row>
    <row r="415" spans="2:7">
      <c r="B415" s="92" t="s">
        <v>2085</v>
      </c>
      <c r="C415" s="77" t="s">
        <v>468</v>
      </c>
      <c r="D415" s="77">
        <v>14</v>
      </c>
      <c r="E415" s="77">
        <v>142</v>
      </c>
      <c r="F415" s="77">
        <v>1421</v>
      </c>
      <c r="G415" s="77" t="s">
        <v>657</v>
      </c>
    </row>
    <row r="416" spans="2:7">
      <c r="B416" s="92" t="s">
        <v>2085</v>
      </c>
      <c r="C416" s="77" t="s">
        <v>468</v>
      </c>
      <c r="D416" s="77">
        <v>14</v>
      </c>
      <c r="E416" s="77">
        <v>142</v>
      </c>
      <c r="F416" s="77">
        <v>1422</v>
      </c>
      <c r="G416" s="77" t="s">
        <v>658</v>
      </c>
    </row>
    <row r="417" spans="2:7">
      <c r="B417" s="92" t="s">
        <v>2085</v>
      </c>
      <c r="C417" s="77" t="s">
        <v>468</v>
      </c>
      <c r="D417" s="77">
        <v>14</v>
      </c>
      <c r="E417" s="77">
        <v>142</v>
      </c>
      <c r="F417" s="77">
        <v>1423</v>
      </c>
      <c r="G417" s="77" t="s">
        <v>659</v>
      </c>
    </row>
    <row r="418" spans="2:7">
      <c r="B418" s="92" t="s">
        <v>2085</v>
      </c>
      <c r="C418" s="77" t="s">
        <v>468</v>
      </c>
      <c r="D418" s="77">
        <v>14</v>
      </c>
      <c r="E418" s="77">
        <v>142</v>
      </c>
      <c r="F418" s="77">
        <v>1424</v>
      </c>
      <c r="G418" s="77" t="s">
        <v>660</v>
      </c>
    </row>
    <row r="419" spans="2:7">
      <c r="B419" s="92" t="s">
        <v>2085</v>
      </c>
      <c r="C419" s="77" t="s">
        <v>468</v>
      </c>
      <c r="D419" s="77">
        <v>14</v>
      </c>
      <c r="E419" s="77">
        <v>143</v>
      </c>
      <c r="F419" s="77">
        <v>0</v>
      </c>
      <c r="G419" s="77" t="s">
        <v>661</v>
      </c>
    </row>
    <row r="420" spans="2:7">
      <c r="B420" s="92" t="s">
        <v>2085</v>
      </c>
      <c r="C420" s="77" t="s">
        <v>468</v>
      </c>
      <c r="D420" s="77">
        <v>14</v>
      </c>
      <c r="E420" s="77">
        <v>143</v>
      </c>
      <c r="F420" s="77">
        <v>1431</v>
      </c>
      <c r="G420" s="77" t="s">
        <v>662</v>
      </c>
    </row>
    <row r="421" spans="2:7">
      <c r="B421" s="92" t="s">
        <v>2085</v>
      </c>
      <c r="C421" s="77" t="s">
        <v>468</v>
      </c>
      <c r="D421" s="77">
        <v>14</v>
      </c>
      <c r="E421" s="77">
        <v>143</v>
      </c>
      <c r="F421" s="77">
        <v>1432</v>
      </c>
      <c r="G421" s="77" t="s">
        <v>663</v>
      </c>
    </row>
    <row r="422" spans="2:7">
      <c r="B422" s="92" t="s">
        <v>2085</v>
      </c>
      <c r="C422" s="77" t="s">
        <v>468</v>
      </c>
      <c r="D422" s="77">
        <v>14</v>
      </c>
      <c r="E422" s="77">
        <v>143</v>
      </c>
      <c r="F422" s="77">
        <v>1433</v>
      </c>
      <c r="G422" s="77" t="s">
        <v>664</v>
      </c>
    </row>
    <row r="423" spans="2:7">
      <c r="B423" s="92" t="s">
        <v>2085</v>
      </c>
      <c r="C423" s="77" t="s">
        <v>468</v>
      </c>
      <c r="D423" s="77">
        <v>14</v>
      </c>
      <c r="E423" s="77">
        <v>144</v>
      </c>
      <c r="F423" s="77">
        <v>0</v>
      </c>
      <c r="G423" s="77" t="s">
        <v>665</v>
      </c>
    </row>
    <row r="424" spans="2:7">
      <c r="B424" s="92" t="s">
        <v>2085</v>
      </c>
      <c r="C424" s="77" t="s">
        <v>468</v>
      </c>
      <c r="D424" s="77">
        <v>14</v>
      </c>
      <c r="E424" s="77">
        <v>144</v>
      </c>
      <c r="F424" s="77">
        <v>1441</v>
      </c>
      <c r="G424" s="77" t="s">
        <v>666</v>
      </c>
    </row>
    <row r="425" spans="2:7">
      <c r="B425" s="92" t="s">
        <v>2085</v>
      </c>
      <c r="C425" s="77" t="s">
        <v>468</v>
      </c>
      <c r="D425" s="77">
        <v>14</v>
      </c>
      <c r="E425" s="77">
        <v>144</v>
      </c>
      <c r="F425" s="77">
        <v>1442</v>
      </c>
      <c r="G425" s="77" t="s">
        <v>667</v>
      </c>
    </row>
    <row r="426" spans="2:7">
      <c r="B426" s="92" t="s">
        <v>2085</v>
      </c>
      <c r="C426" s="77" t="s">
        <v>468</v>
      </c>
      <c r="D426" s="77">
        <v>14</v>
      </c>
      <c r="E426" s="77">
        <v>144</v>
      </c>
      <c r="F426" s="77">
        <v>1449</v>
      </c>
      <c r="G426" s="77" t="s">
        <v>668</v>
      </c>
    </row>
    <row r="427" spans="2:7">
      <c r="B427" s="92" t="s">
        <v>2085</v>
      </c>
      <c r="C427" s="77" t="s">
        <v>468</v>
      </c>
      <c r="D427" s="77">
        <v>14</v>
      </c>
      <c r="E427" s="77">
        <v>145</v>
      </c>
      <c r="F427" s="77">
        <v>0</v>
      </c>
      <c r="G427" s="77" t="s">
        <v>669</v>
      </c>
    </row>
    <row r="428" spans="2:7">
      <c r="B428" s="92" t="s">
        <v>2085</v>
      </c>
      <c r="C428" s="77" t="s">
        <v>468</v>
      </c>
      <c r="D428" s="77">
        <v>14</v>
      </c>
      <c r="E428" s="77">
        <v>145</v>
      </c>
      <c r="F428" s="77">
        <v>1451</v>
      </c>
      <c r="G428" s="77" t="s">
        <v>670</v>
      </c>
    </row>
    <row r="429" spans="2:7">
      <c r="B429" s="92" t="s">
        <v>2085</v>
      </c>
      <c r="C429" s="77" t="s">
        <v>468</v>
      </c>
      <c r="D429" s="77">
        <v>14</v>
      </c>
      <c r="E429" s="77">
        <v>145</v>
      </c>
      <c r="F429" s="77">
        <v>1452</v>
      </c>
      <c r="G429" s="77" t="s">
        <v>671</v>
      </c>
    </row>
    <row r="430" spans="2:7">
      <c r="B430" s="92" t="s">
        <v>2085</v>
      </c>
      <c r="C430" s="77" t="s">
        <v>468</v>
      </c>
      <c r="D430" s="77">
        <v>14</v>
      </c>
      <c r="E430" s="77">
        <v>145</v>
      </c>
      <c r="F430" s="77">
        <v>1453</v>
      </c>
      <c r="G430" s="77" t="s">
        <v>672</v>
      </c>
    </row>
    <row r="431" spans="2:7">
      <c r="B431" s="92" t="s">
        <v>2085</v>
      </c>
      <c r="C431" s="77" t="s">
        <v>468</v>
      </c>
      <c r="D431" s="77">
        <v>14</v>
      </c>
      <c r="E431" s="77">
        <v>145</v>
      </c>
      <c r="F431" s="77">
        <v>1454</v>
      </c>
      <c r="G431" s="77" t="s">
        <v>673</v>
      </c>
    </row>
    <row r="432" spans="2:7">
      <c r="B432" s="92" t="s">
        <v>2085</v>
      </c>
      <c r="C432" s="77" t="s">
        <v>468</v>
      </c>
      <c r="D432" s="77">
        <v>14</v>
      </c>
      <c r="E432" s="77">
        <v>149</v>
      </c>
      <c r="F432" s="77">
        <v>0</v>
      </c>
      <c r="G432" s="77" t="s">
        <v>674</v>
      </c>
    </row>
    <row r="433" spans="2:7">
      <c r="B433" s="92" t="s">
        <v>2085</v>
      </c>
      <c r="C433" s="77" t="s">
        <v>468</v>
      </c>
      <c r="D433" s="77">
        <v>14</v>
      </c>
      <c r="E433" s="77">
        <v>149</v>
      </c>
      <c r="F433" s="77">
        <v>1499</v>
      </c>
      <c r="G433" s="77" t="s">
        <v>674</v>
      </c>
    </row>
    <row r="434" spans="2:7">
      <c r="B434" s="92" t="s">
        <v>2085</v>
      </c>
      <c r="C434" s="77" t="s">
        <v>468</v>
      </c>
      <c r="D434" s="77">
        <v>15</v>
      </c>
      <c r="E434" s="77">
        <v>0</v>
      </c>
      <c r="F434" s="77">
        <v>0</v>
      </c>
      <c r="G434" s="77" t="s">
        <v>675</v>
      </c>
    </row>
    <row r="435" spans="2:7">
      <c r="B435" s="92" t="s">
        <v>2085</v>
      </c>
      <c r="C435" s="77" t="s">
        <v>468</v>
      </c>
      <c r="D435" s="77">
        <v>15</v>
      </c>
      <c r="E435" s="77">
        <v>150</v>
      </c>
      <c r="F435" s="77">
        <v>0</v>
      </c>
      <c r="G435" s="77" t="s">
        <v>676</v>
      </c>
    </row>
    <row r="436" spans="2:7">
      <c r="B436" s="92" t="s">
        <v>2085</v>
      </c>
      <c r="C436" s="77" t="s">
        <v>468</v>
      </c>
      <c r="D436" s="77">
        <v>15</v>
      </c>
      <c r="E436" s="77">
        <v>150</v>
      </c>
      <c r="F436" s="77">
        <v>1500</v>
      </c>
      <c r="G436" s="77" t="s">
        <v>295</v>
      </c>
    </row>
    <row r="437" spans="2:7">
      <c r="B437" s="92" t="s">
        <v>2085</v>
      </c>
      <c r="C437" s="77" t="s">
        <v>468</v>
      </c>
      <c r="D437" s="77">
        <v>15</v>
      </c>
      <c r="E437" s="77">
        <v>150</v>
      </c>
      <c r="F437" s="77">
        <v>1509</v>
      </c>
      <c r="G437" s="77" t="s">
        <v>296</v>
      </c>
    </row>
    <row r="438" spans="2:7">
      <c r="B438" s="92" t="s">
        <v>2085</v>
      </c>
      <c r="C438" s="77" t="s">
        <v>468</v>
      </c>
      <c r="D438" s="77">
        <v>15</v>
      </c>
      <c r="E438" s="77">
        <v>151</v>
      </c>
      <c r="F438" s="77">
        <v>0</v>
      </c>
      <c r="G438" s="77" t="s">
        <v>677</v>
      </c>
    </row>
    <row r="439" spans="2:7">
      <c r="B439" s="92" t="s">
        <v>2085</v>
      </c>
      <c r="C439" s="77" t="s">
        <v>468</v>
      </c>
      <c r="D439" s="77">
        <v>15</v>
      </c>
      <c r="E439" s="77">
        <v>151</v>
      </c>
      <c r="F439" s="77">
        <v>1511</v>
      </c>
      <c r="G439" s="77" t="s">
        <v>678</v>
      </c>
    </row>
    <row r="440" spans="2:7">
      <c r="B440" s="92" t="s">
        <v>2085</v>
      </c>
      <c r="C440" s="77" t="s">
        <v>468</v>
      </c>
      <c r="D440" s="77">
        <v>15</v>
      </c>
      <c r="E440" s="77">
        <v>151</v>
      </c>
      <c r="F440" s="77">
        <v>1512</v>
      </c>
      <c r="G440" s="77" t="s">
        <v>679</v>
      </c>
    </row>
    <row r="441" spans="2:7">
      <c r="B441" s="92" t="s">
        <v>2085</v>
      </c>
      <c r="C441" s="77" t="s">
        <v>468</v>
      </c>
      <c r="D441" s="77">
        <v>15</v>
      </c>
      <c r="E441" s="77">
        <v>151</v>
      </c>
      <c r="F441" s="77">
        <v>1513</v>
      </c>
      <c r="G441" s="77" t="s">
        <v>680</v>
      </c>
    </row>
    <row r="442" spans="2:7">
      <c r="B442" s="92" t="s">
        <v>2085</v>
      </c>
      <c r="C442" s="77" t="s">
        <v>468</v>
      </c>
      <c r="D442" s="77">
        <v>15</v>
      </c>
      <c r="E442" s="77">
        <v>152</v>
      </c>
      <c r="F442" s="77">
        <v>0</v>
      </c>
      <c r="G442" s="77" t="s">
        <v>681</v>
      </c>
    </row>
    <row r="443" spans="2:7">
      <c r="B443" s="92" t="s">
        <v>2085</v>
      </c>
      <c r="C443" s="77" t="s">
        <v>468</v>
      </c>
      <c r="D443" s="77">
        <v>15</v>
      </c>
      <c r="E443" s="77">
        <v>152</v>
      </c>
      <c r="F443" s="77">
        <v>1521</v>
      </c>
      <c r="G443" s="77" t="s">
        <v>681</v>
      </c>
    </row>
    <row r="444" spans="2:7">
      <c r="B444" s="92" t="s">
        <v>2085</v>
      </c>
      <c r="C444" s="77" t="s">
        <v>468</v>
      </c>
      <c r="D444" s="77">
        <v>15</v>
      </c>
      <c r="E444" s="77">
        <v>153</v>
      </c>
      <c r="F444" s="77">
        <v>0</v>
      </c>
      <c r="G444" s="77" t="s">
        <v>682</v>
      </c>
    </row>
    <row r="445" spans="2:7">
      <c r="B445" s="92" t="s">
        <v>2085</v>
      </c>
      <c r="C445" s="77" t="s">
        <v>468</v>
      </c>
      <c r="D445" s="77">
        <v>15</v>
      </c>
      <c r="E445" s="77">
        <v>153</v>
      </c>
      <c r="F445" s="77">
        <v>1531</v>
      </c>
      <c r="G445" s="77" t="s">
        <v>683</v>
      </c>
    </row>
    <row r="446" spans="2:7">
      <c r="B446" s="92" t="s">
        <v>2085</v>
      </c>
      <c r="C446" s="77" t="s">
        <v>468</v>
      </c>
      <c r="D446" s="77">
        <v>15</v>
      </c>
      <c r="E446" s="77">
        <v>153</v>
      </c>
      <c r="F446" s="77">
        <v>1532</v>
      </c>
      <c r="G446" s="77" t="s">
        <v>684</v>
      </c>
    </row>
    <row r="447" spans="2:7">
      <c r="B447" s="92" t="s">
        <v>2085</v>
      </c>
      <c r="C447" s="77" t="s">
        <v>468</v>
      </c>
      <c r="D447" s="77">
        <v>15</v>
      </c>
      <c r="E447" s="77">
        <v>159</v>
      </c>
      <c r="F447" s="77">
        <v>0</v>
      </c>
      <c r="G447" s="77" t="s">
        <v>685</v>
      </c>
    </row>
    <row r="448" spans="2:7">
      <c r="B448" s="92" t="s">
        <v>2085</v>
      </c>
      <c r="C448" s="77" t="s">
        <v>468</v>
      </c>
      <c r="D448" s="77">
        <v>15</v>
      </c>
      <c r="E448" s="77">
        <v>159</v>
      </c>
      <c r="F448" s="77">
        <v>1591</v>
      </c>
      <c r="G448" s="77" t="s">
        <v>685</v>
      </c>
    </row>
    <row r="449" spans="2:7">
      <c r="B449" s="92" t="s">
        <v>2085</v>
      </c>
      <c r="C449" s="77" t="s">
        <v>468</v>
      </c>
      <c r="D449" s="77">
        <v>16</v>
      </c>
      <c r="E449" s="77">
        <v>0</v>
      </c>
      <c r="F449" s="77">
        <v>0</v>
      </c>
      <c r="G449" s="77" t="s">
        <v>686</v>
      </c>
    </row>
    <row r="450" spans="2:7">
      <c r="B450" s="92" t="s">
        <v>2085</v>
      </c>
      <c r="C450" s="77" t="s">
        <v>468</v>
      </c>
      <c r="D450" s="77">
        <v>16</v>
      </c>
      <c r="E450" s="77">
        <v>160</v>
      </c>
      <c r="F450" s="77">
        <v>0</v>
      </c>
      <c r="G450" s="77" t="s">
        <v>687</v>
      </c>
    </row>
    <row r="451" spans="2:7">
      <c r="B451" s="92" t="s">
        <v>2085</v>
      </c>
      <c r="C451" s="77" t="s">
        <v>468</v>
      </c>
      <c r="D451" s="77">
        <v>16</v>
      </c>
      <c r="E451" s="77">
        <v>160</v>
      </c>
      <c r="F451" s="77">
        <v>1600</v>
      </c>
      <c r="G451" s="77" t="s">
        <v>295</v>
      </c>
    </row>
    <row r="452" spans="2:7">
      <c r="B452" s="92" t="s">
        <v>2085</v>
      </c>
      <c r="C452" s="77" t="s">
        <v>468</v>
      </c>
      <c r="D452" s="77">
        <v>16</v>
      </c>
      <c r="E452" s="77">
        <v>160</v>
      </c>
      <c r="F452" s="77">
        <v>1609</v>
      </c>
      <c r="G452" s="77" t="s">
        <v>296</v>
      </c>
    </row>
    <row r="453" spans="2:7">
      <c r="B453" s="92" t="s">
        <v>2085</v>
      </c>
      <c r="C453" s="77" t="s">
        <v>468</v>
      </c>
      <c r="D453" s="77">
        <v>16</v>
      </c>
      <c r="E453" s="77">
        <v>161</v>
      </c>
      <c r="F453" s="77">
        <v>0</v>
      </c>
      <c r="G453" s="77" t="s">
        <v>688</v>
      </c>
    </row>
    <row r="454" spans="2:7">
      <c r="B454" s="92" t="s">
        <v>2085</v>
      </c>
      <c r="C454" s="77" t="s">
        <v>468</v>
      </c>
      <c r="D454" s="77">
        <v>16</v>
      </c>
      <c r="E454" s="77">
        <v>161</v>
      </c>
      <c r="F454" s="77">
        <v>1611</v>
      </c>
      <c r="G454" s="77" t="s">
        <v>689</v>
      </c>
    </row>
    <row r="455" spans="2:7">
      <c r="B455" s="92" t="s">
        <v>2085</v>
      </c>
      <c r="C455" s="77" t="s">
        <v>468</v>
      </c>
      <c r="D455" s="77">
        <v>16</v>
      </c>
      <c r="E455" s="77">
        <v>161</v>
      </c>
      <c r="F455" s="77">
        <v>1612</v>
      </c>
      <c r="G455" s="77" t="s">
        <v>690</v>
      </c>
    </row>
    <row r="456" spans="2:7">
      <c r="B456" s="92" t="s">
        <v>2085</v>
      </c>
      <c r="C456" s="77" t="s">
        <v>468</v>
      </c>
      <c r="D456" s="77">
        <v>16</v>
      </c>
      <c r="E456" s="77">
        <v>161</v>
      </c>
      <c r="F456" s="77">
        <v>1619</v>
      </c>
      <c r="G456" s="77" t="s">
        <v>691</v>
      </c>
    </row>
    <row r="457" spans="2:7">
      <c r="B457" s="92" t="s">
        <v>2085</v>
      </c>
      <c r="C457" s="77" t="s">
        <v>468</v>
      </c>
      <c r="D457" s="77">
        <v>16</v>
      </c>
      <c r="E457" s="77">
        <v>162</v>
      </c>
      <c r="F457" s="77">
        <v>0</v>
      </c>
      <c r="G457" s="77" t="s">
        <v>692</v>
      </c>
    </row>
    <row r="458" spans="2:7">
      <c r="B458" s="92" t="s">
        <v>2085</v>
      </c>
      <c r="C458" s="77" t="s">
        <v>468</v>
      </c>
      <c r="D458" s="77">
        <v>16</v>
      </c>
      <c r="E458" s="77">
        <v>162</v>
      </c>
      <c r="F458" s="77">
        <v>1621</v>
      </c>
      <c r="G458" s="77" t="s">
        <v>693</v>
      </c>
    </row>
    <row r="459" spans="2:7">
      <c r="B459" s="92" t="s">
        <v>2085</v>
      </c>
      <c r="C459" s="77" t="s">
        <v>468</v>
      </c>
      <c r="D459" s="77">
        <v>16</v>
      </c>
      <c r="E459" s="77">
        <v>162</v>
      </c>
      <c r="F459" s="77">
        <v>1622</v>
      </c>
      <c r="G459" s="77" t="s">
        <v>694</v>
      </c>
    </row>
    <row r="460" spans="2:7">
      <c r="B460" s="92" t="s">
        <v>2085</v>
      </c>
      <c r="C460" s="77" t="s">
        <v>468</v>
      </c>
      <c r="D460" s="77">
        <v>16</v>
      </c>
      <c r="E460" s="77">
        <v>162</v>
      </c>
      <c r="F460" s="77">
        <v>1623</v>
      </c>
      <c r="G460" s="77" t="s">
        <v>695</v>
      </c>
    </row>
    <row r="461" spans="2:7">
      <c r="B461" s="92" t="s">
        <v>2085</v>
      </c>
      <c r="C461" s="77" t="s">
        <v>468</v>
      </c>
      <c r="D461" s="77">
        <v>16</v>
      </c>
      <c r="E461" s="77">
        <v>162</v>
      </c>
      <c r="F461" s="77">
        <v>1624</v>
      </c>
      <c r="G461" s="77" t="s">
        <v>696</v>
      </c>
    </row>
    <row r="462" spans="2:7">
      <c r="B462" s="92" t="s">
        <v>2085</v>
      </c>
      <c r="C462" s="77" t="s">
        <v>468</v>
      </c>
      <c r="D462" s="77">
        <v>16</v>
      </c>
      <c r="E462" s="77">
        <v>162</v>
      </c>
      <c r="F462" s="77">
        <v>1629</v>
      </c>
      <c r="G462" s="77" t="s">
        <v>697</v>
      </c>
    </row>
    <row r="463" spans="2:7">
      <c r="B463" s="92" t="s">
        <v>2085</v>
      </c>
      <c r="C463" s="77" t="s">
        <v>468</v>
      </c>
      <c r="D463" s="77">
        <v>16</v>
      </c>
      <c r="E463" s="77">
        <v>163</v>
      </c>
      <c r="F463" s="77">
        <v>0</v>
      </c>
      <c r="G463" s="77" t="s">
        <v>698</v>
      </c>
    </row>
    <row r="464" spans="2:7">
      <c r="B464" s="92" t="s">
        <v>2085</v>
      </c>
      <c r="C464" s="77" t="s">
        <v>468</v>
      </c>
      <c r="D464" s="77">
        <v>16</v>
      </c>
      <c r="E464" s="77">
        <v>163</v>
      </c>
      <c r="F464" s="77">
        <v>1631</v>
      </c>
      <c r="G464" s="77" t="s">
        <v>699</v>
      </c>
    </row>
    <row r="465" spans="2:7">
      <c r="B465" s="92" t="s">
        <v>2085</v>
      </c>
      <c r="C465" s="77" t="s">
        <v>468</v>
      </c>
      <c r="D465" s="77">
        <v>16</v>
      </c>
      <c r="E465" s="77">
        <v>163</v>
      </c>
      <c r="F465" s="77">
        <v>1632</v>
      </c>
      <c r="G465" s="77" t="s">
        <v>700</v>
      </c>
    </row>
    <row r="466" spans="2:7">
      <c r="B466" s="92" t="s">
        <v>2085</v>
      </c>
      <c r="C466" s="77" t="s">
        <v>468</v>
      </c>
      <c r="D466" s="77">
        <v>16</v>
      </c>
      <c r="E466" s="77">
        <v>163</v>
      </c>
      <c r="F466" s="77">
        <v>1633</v>
      </c>
      <c r="G466" s="77" t="s">
        <v>701</v>
      </c>
    </row>
    <row r="467" spans="2:7">
      <c r="B467" s="92" t="s">
        <v>2085</v>
      </c>
      <c r="C467" s="77" t="s">
        <v>468</v>
      </c>
      <c r="D467" s="77">
        <v>16</v>
      </c>
      <c r="E467" s="77">
        <v>163</v>
      </c>
      <c r="F467" s="77">
        <v>1634</v>
      </c>
      <c r="G467" s="77" t="s">
        <v>702</v>
      </c>
    </row>
    <row r="468" spans="2:7">
      <c r="B468" s="92" t="s">
        <v>2085</v>
      </c>
      <c r="C468" s="77" t="s">
        <v>468</v>
      </c>
      <c r="D468" s="77">
        <v>16</v>
      </c>
      <c r="E468" s="77">
        <v>163</v>
      </c>
      <c r="F468" s="77">
        <v>1635</v>
      </c>
      <c r="G468" s="77" t="s">
        <v>703</v>
      </c>
    </row>
    <row r="469" spans="2:7">
      <c r="B469" s="92" t="s">
        <v>2085</v>
      </c>
      <c r="C469" s="77" t="s">
        <v>468</v>
      </c>
      <c r="D469" s="77">
        <v>16</v>
      </c>
      <c r="E469" s="77">
        <v>163</v>
      </c>
      <c r="F469" s="77">
        <v>1636</v>
      </c>
      <c r="G469" s="77" t="s">
        <v>704</v>
      </c>
    </row>
    <row r="470" spans="2:7">
      <c r="B470" s="92" t="s">
        <v>2085</v>
      </c>
      <c r="C470" s="77" t="s">
        <v>468</v>
      </c>
      <c r="D470" s="77">
        <v>16</v>
      </c>
      <c r="E470" s="77">
        <v>163</v>
      </c>
      <c r="F470" s="77">
        <v>1639</v>
      </c>
      <c r="G470" s="77" t="s">
        <v>705</v>
      </c>
    </row>
    <row r="471" spans="2:7">
      <c r="B471" s="92" t="s">
        <v>2085</v>
      </c>
      <c r="C471" s="77" t="s">
        <v>468</v>
      </c>
      <c r="D471" s="77">
        <v>16</v>
      </c>
      <c r="E471" s="77">
        <v>164</v>
      </c>
      <c r="F471" s="77">
        <v>0</v>
      </c>
      <c r="G471" s="77" t="s">
        <v>706</v>
      </c>
    </row>
    <row r="472" spans="2:7">
      <c r="B472" s="92" t="s">
        <v>2085</v>
      </c>
      <c r="C472" s="77" t="s">
        <v>468</v>
      </c>
      <c r="D472" s="77">
        <v>16</v>
      </c>
      <c r="E472" s="77">
        <v>164</v>
      </c>
      <c r="F472" s="77">
        <v>1641</v>
      </c>
      <c r="G472" s="77" t="s">
        <v>707</v>
      </c>
    </row>
    <row r="473" spans="2:7">
      <c r="B473" s="92" t="s">
        <v>2085</v>
      </c>
      <c r="C473" s="77" t="s">
        <v>468</v>
      </c>
      <c r="D473" s="77">
        <v>16</v>
      </c>
      <c r="E473" s="77">
        <v>164</v>
      </c>
      <c r="F473" s="77">
        <v>1642</v>
      </c>
      <c r="G473" s="77" t="s">
        <v>708</v>
      </c>
    </row>
    <row r="474" spans="2:7">
      <c r="B474" s="92" t="s">
        <v>2085</v>
      </c>
      <c r="C474" s="77" t="s">
        <v>468</v>
      </c>
      <c r="D474" s="77">
        <v>16</v>
      </c>
      <c r="E474" s="77">
        <v>164</v>
      </c>
      <c r="F474" s="77">
        <v>1643</v>
      </c>
      <c r="G474" s="77" t="s">
        <v>709</v>
      </c>
    </row>
    <row r="475" spans="2:7">
      <c r="B475" s="92" t="s">
        <v>2085</v>
      </c>
      <c r="C475" s="77" t="s">
        <v>468</v>
      </c>
      <c r="D475" s="77">
        <v>16</v>
      </c>
      <c r="E475" s="77">
        <v>164</v>
      </c>
      <c r="F475" s="77">
        <v>1644</v>
      </c>
      <c r="G475" s="77" t="s">
        <v>710</v>
      </c>
    </row>
    <row r="476" spans="2:7">
      <c r="B476" s="92" t="s">
        <v>2085</v>
      </c>
      <c r="C476" s="77" t="s">
        <v>468</v>
      </c>
      <c r="D476" s="77">
        <v>16</v>
      </c>
      <c r="E476" s="77">
        <v>164</v>
      </c>
      <c r="F476" s="77">
        <v>1645</v>
      </c>
      <c r="G476" s="77" t="s">
        <v>711</v>
      </c>
    </row>
    <row r="477" spans="2:7">
      <c r="B477" s="92" t="s">
        <v>2085</v>
      </c>
      <c r="C477" s="77" t="s">
        <v>468</v>
      </c>
      <c r="D477" s="77">
        <v>16</v>
      </c>
      <c r="E477" s="77">
        <v>164</v>
      </c>
      <c r="F477" s="77">
        <v>1646</v>
      </c>
      <c r="G477" s="77" t="s">
        <v>712</v>
      </c>
    </row>
    <row r="478" spans="2:7">
      <c r="B478" s="92" t="s">
        <v>2085</v>
      </c>
      <c r="C478" s="77" t="s">
        <v>468</v>
      </c>
      <c r="D478" s="77">
        <v>16</v>
      </c>
      <c r="E478" s="77">
        <v>164</v>
      </c>
      <c r="F478" s="77">
        <v>1647</v>
      </c>
      <c r="G478" s="77" t="s">
        <v>713</v>
      </c>
    </row>
    <row r="479" spans="2:7">
      <c r="B479" s="92" t="s">
        <v>2085</v>
      </c>
      <c r="C479" s="77" t="s">
        <v>468</v>
      </c>
      <c r="D479" s="77">
        <v>16</v>
      </c>
      <c r="E479" s="77">
        <v>165</v>
      </c>
      <c r="F479" s="77">
        <v>0</v>
      </c>
      <c r="G479" s="77" t="s">
        <v>714</v>
      </c>
    </row>
    <row r="480" spans="2:7">
      <c r="B480" s="92" t="s">
        <v>2085</v>
      </c>
      <c r="C480" s="77" t="s">
        <v>468</v>
      </c>
      <c r="D480" s="77">
        <v>16</v>
      </c>
      <c r="E480" s="77">
        <v>165</v>
      </c>
      <c r="F480" s="77">
        <v>1651</v>
      </c>
      <c r="G480" s="77" t="s">
        <v>715</v>
      </c>
    </row>
    <row r="481" spans="2:7">
      <c r="B481" s="92" t="s">
        <v>2085</v>
      </c>
      <c r="C481" s="77" t="s">
        <v>468</v>
      </c>
      <c r="D481" s="77">
        <v>16</v>
      </c>
      <c r="E481" s="77">
        <v>165</v>
      </c>
      <c r="F481" s="77">
        <v>1652</v>
      </c>
      <c r="G481" s="77" t="s">
        <v>716</v>
      </c>
    </row>
    <row r="482" spans="2:7">
      <c r="B482" s="92" t="s">
        <v>2085</v>
      </c>
      <c r="C482" s="77" t="s">
        <v>468</v>
      </c>
      <c r="D482" s="77">
        <v>16</v>
      </c>
      <c r="E482" s="77">
        <v>165</v>
      </c>
      <c r="F482" s="77">
        <v>1653</v>
      </c>
      <c r="G482" s="77" t="s">
        <v>717</v>
      </c>
    </row>
    <row r="483" spans="2:7">
      <c r="B483" s="92" t="s">
        <v>2085</v>
      </c>
      <c r="C483" s="77" t="s">
        <v>468</v>
      </c>
      <c r="D483" s="77">
        <v>16</v>
      </c>
      <c r="E483" s="77">
        <v>165</v>
      </c>
      <c r="F483" s="77">
        <v>1654</v>
      </c>
      <c r="G483" s="77" t="s">
        <v>718</v>
      </c>
    </row>
    <row r="484" spans="2:7">
      <c r="B484" s="92" t="s">
        <v>2085</v>
      </c>
      <c r="C484" s="77" t="s">
        <v>468</v>
      </c>
      <c r="D484" s="77">
        <v>16</v>
      </c>
      <c r="E484" s="77">
        <v>165</v>
      </c>
      <c r="F484" s="77">
        <v>1655</v>
      </c>
      <c r="G484" s="77" t="s">
        <v>719</v>
      </c>
    </row>
    <row r="485" spans="2:7">
      <c r="B485" s="92" t="s">
        <v>2085</v>
      </c>
      <c r="C485" s="77" t="s">
        <v>468</v>
      </c>
      <c r="D485" s="77">
        <v>16</v>
      </c>
      <c r="E485" s="77">
        <v>166</v>
      </c>
      <c r="F485" s="77">
        <v>0</v>
      </c>
      <c r="G485" s="77" t="s">
        <v>720</v>
      </c>
    </row>
    <row r="486" spans="2:7">
      <c r="B486" s="92" t="s">
        <v>2085</v>
      </c>
      <c r="C486" s="77" t="s">
        <v>468</v>
      </c>
      <c r="D486" s="77">
        <v>16</v>
      </c>
      <c r="E486" s="77">
        <v>166</v>
      </c>
      <c r="F486" s="77">
        <v>1661</v>
      </c>
      <c r="G486" s="77" t="s">
        <v>721</v>
      </c>
    </row>
    <row r="487" spans="2:7">
      <c r="B487" s="92" t="s">
        <v>2085</v>
      </c>
      <c r="C487" s="77" t="s">
        <v>468</v>
      </c>
      <c r="D487" s="77">
        <v>16</v>
      </c>
      <c r="E487" s="77">
        <v>166</v>
      </c>
      <c r="F487" s="77">
        <v>1662</v>
      </c>
      <c r="G487" s="77" t="s">
        <v>722</v>
      </c>
    </row>
    <row r="488" spans="2:7">
      <c r="B488" s="92" t="s">
        <v>2085</v>
      </c>
      <c r="C488" s="77" t="s">
        <v>468</v>
      </c>
      <c r="D488" s="77">
        <v>16</v>
      </c>
      <c r="E488" s="77">
        <v>166</v>
      </c>
      <c r="F488" s="77">
        <v>1669</v>
      </c>
      <c r="G488" s="77" t="s">
        <v>723</v>
      </c>
    </row>
    <row r="489" spans="2:7">
      <c r="B489" s="92" t="s">
        <v>2085</v>
      </c>
      <c r="C489" s="77" t="s">
        <v>468</v>
      </c>
      <c r="D489" s="77">
        <v>16</v>
      </c>
      <c r="E489" s="77">
        <v>169</v>
      </c>
      <c r="F489" s="77">
        <v>0</v>
      </c>
      <c r="G489" s="77" t="s">
        <v>724</v>
      </c>
    </row>
    <row r="490" spans="2:7">
      <c r="B490" s="92" t="s">
        <v>2085</v>
      </c>
      <c r="C490" s="77" t="s">
        <v>468</v>
      </c>
      <c r="D490" s="77">
        <v>16</v>
      </c>
      <c r="E490" s="77">
        <v>169</v>
      </c>
      <c r="F490" s="77">
        <v>1691</v>
      </c>
      <c r="G490" s="77" t="s">
        <v>725</v>
      </c>
    </row>
    <row r="491" spans="2:7">
      <c r="B491" s="92" t="s">
        <v>2085</v>
      </c>
      <c r="C491" s="77" t="s">
        <v>468</v>
      </c>
      <c r="D491" s="77">
        <v>16</v>
      </c>
      <c r="E491" s="77">
        <v>169</v>
      </c>
      <c r="F491" s="77">
        <v>1692</v>
      </c>
      <c r="G491" s="77" t="s">
        <v>726</v>
      </c>
    </row>
    <row r="492" spans="2:7">
      <c r="B492" s="92" t="s">
        <v>2085</v>
      </c>
      <c r="C492" s="77" t="s">
        <v>468</v>
      </c>
      <c r="D492" s="77">
        <v>16</v>
      </c>
      <c r="E492" s="77">
        <v>169</v>
      </c>
      <c r="F492" s="77">
        <v>1693</v>
      </c>
      <c r="G492" s="77" t="s">
        <v>727</v>
      </c>
    </row>
    <row r="493" spans="2:7">
      <c r="B493" s="92" t="s">
        <v>2085</v>
      </c>
      <c r="C493" s="77" t="s">
        <v>468</v>
      </c>
      <c r="D493" s="77">
        <v>16</v>
      </c>
      <c r="E493" s="77">
        <v>169</v>
      </c>
      <c r="F493" s="77">
        <v>1694</v>
      </c>
      <c r="G493" s="77" t="s">
        <v>728</v>
      </c>
    </row>
    <row r="494" spans="2:7">
      <c r="B494" s="92" t="s">
        <v>2085</v>
      </c>
      <c r="C494" s="77" t="s">
        <v>468</v>
      </c>
      <c r="D494" s="77">
        <v>16</v>
      </c>
      <c r="E494" s="77">
        <v>169</v>
      </c>
      <c r="F494" s="77">
        <v>1695</v>
      </c>
      <c r="G494" s="77" t="s">
        <v>729</v>
      </c>
    </row>
    <row r="495" spans="2:7">
      <c r="B495" s="92" t="s">
        <v>2085</v>
      </c>
      <c r="C495" s="77" t="s">
        <v>468</v>
      </c>
      <c r="D495" s="77">
        <v>16</v>
      </c>
      <c r="E495" s="77">
        <v>169</v>
      </c>
      <c r="F495" s="77">
        <v>1696</v>
      </c>
      <c r="G495" s="77" t="s">
        <v>730</v>
      </c>
    </row>
    <row r="496" spans="2:7">
      <c r="B496" s="92" t="s">
        <v>2085</v>
      </c>
      <c r="C496" s="77" t="s">
        <v>468</v>
      </c>
      <c r="D496" s="77">
        <v>16</v>
      </c>
      <c r="E496" s="77">
        <v>169</v>
      </c>
      <c r="F496" s="77">
        <v>1697</v>
      </c>
      <c r="G496" s="77" t="s">
        <v>731</v>
      </c>
    </row>
    <row r="497" spans="2:7">
      <c r="B497" s="92" t="s">
        <v>2085</v>
      </c>
      <c r="C497" s="77" t="s">
        <v>468</v>
      </c>
      <c r="D497" s="77">
        <v>16</v>
      </c>
      <c r="E497" s="77">
        <v>169</v>
      </c>
      <c r="F497" s="77">
        <v>1699</v>
      </c>
      <c r="G497" s="77" t="s">
        <v>732</v>
      </c>
    </row>
    <row r="498" spans="2:7">
      <c r="B498" s="92" t="s">
        <v>2085</v>
      </c>
      <c r="C498" s="77" t="s">
        <v>468</v>
      </c>
      <c r="D498" s="77">
        <v>17</v>
      </c>
      <c r="E498" s="77">
        <v>0</v>
      </c>
      <c r="F498" s="77">
        <v>0</v>
      </c>
      <c r="G498" s="77" t="s">
        <v>733</v>
      </c>
    </row>
    <row r="499" spans="2:7">
      <c r="B499" s="92" t="s">
        <v>2085</v>
      </c>
      <c r="C499" s="77" t="s">
        <v>468</v>
      </c>
      <c r="D499" s="77">
        <v>17</v>
      </c>
      <c r="E499" s="77">
        <v>170</v>
      </c>
      <c r="F499" s="77">
        <v>0</v>
      </c>
      <c r="G499" s="77" t="s">
        <v>734</v>
      </c>
    </row>
    <row r="500" spans="2:7">
      <c r="B500" s="92" t="s">
        <v>2085</v>
      </c>
      <c r="C500" s="77" t="s">
        <v>468</v>
      </c>
      <c r="D500" s="77">
        <v>17</v>
      </c>
      <c r="E500" s="77">
        <v>170</v>
      </c>
      <c r="F500" s="77">
        <v>1700</v>
      </c>
      <c r="G500" s="77" t="s">
        <v>295</v>
      </c>
    </row>
    <row r="501" spans="2:7">
      <c r="B501" s="92" t="s">
        <v>2085</v>
      </c>
      <c r="C501" s="77" t="s">
        <v>468</v>
      </c>
      <c r="D501" s="77">
        <v>17</v>
      </c>
      <c r="E501" s="77">
        <v>170</v>
      </c>
      <c r="F501" s="77">
        <v>1709</v>
      </c>
      <c r="G501" s="77" t="s">
        <v>296</v>
      </c>
    </row>
    <row r="502" spans="2:7">
      <c r="B502" s="92" t="s">
        <v>2085</v>
      </c>
      <c r="C502" s="77" t="s">
        <v>468</v>
      </c>
      <c r="D502" s="77">
        <v>17</v>
      </c>
      <c r="E502" s="77">
        <v>171</v>
      </c>
      <c r="F502" s="77">
        <v>0</v>
      </c>
      <c r="G502" s="77" t="s">
        <v>735</v>
      </c>
    </row>
    <row r="503" spans="2:7">
      <c r="B503" s="92" t="s">
        <v>2085</v>
      </c>
      <c r="C503" s="77" t="s">
        <v>468</v>
      </c>
      <c r="D503" s="77">
        <v>17</v>
      </c>
      <c r="E503" s="77">
        <v>171</v>
      </c>
      <c r="F503" s="77">
        <v>1711</v>
      </c>
      <c r="G503" s="77" t="s">
        <v>735</v>
      </c>
    </row>
    <row r="504" spans="2:7">
      <c r="B504" s="92" t="s">
        <v>2085</v>
      </c>
      <c r="C504" s="77" t="s">
        <v>468</v>
      </c>
      <c r="D504" s="77">
        <v>17</v>
      </c>
      <c r="E504" s="77">
        <v>172</v>
      </c>
      <c r="F504" s="77">
        <v>0</v>
      </c>
      <c r="G504" s="77" t="s">
        <v>736</v>
      </c>
    </row>
    <row r="505" spans="2:7">
      <c r="B505" s="92" t="s">
        <v>2085</v>
      </c>
      <c r="C505" s="77" t="s">
        <v>468</v>
      </c>
      <c r="D505" s="77">
        <v>17</v>
      </c>
      <c r="E505" s="77">
        <v>172</v>
      </c>
      <c r="F505" s="77">
        <v>1721</v>
      </c>
      <c r="G505" s="77" t="s">
        <v>736</v>
      </c>
    </row>
    <row r="506" spans="2:7">
      <c r="B506" s="92" t="s">
        <v>2085</v>
      </c>
      <c r="C506" s="77" t="s">
        <v>468</v>
      </c>
      <c r="D506" s="77">
        <v>17</v>
      </c>
      <c r="E506" s="77">
        <v>173</v>
      </c>
      <c r="F506" s="77">
        <v>0</v>
      </c>
      <c r="G506" s="77" t="s">
        <v>737</v>
      </c>
    </row>
    <row r="507" spans="2:7">
      <c r="B507" s="92" t="s">
        <v>2085</v>
      </c>
      <c r="C507" s="77" t="s">
        <v>468</v>
      </c>
      <c r="D507" s="77">
        <v>17</v>
      </c>
      <c r="E507" s="77">
        <v>173</v>
      </c>
      <c r="F507" s="77">
        <v>1731</v>
      </c>
      <c r="G507" s="77" t="s">
        <v>737</v>
      </c>
    </row>
    <row r="508" spans="2:7">
      <c r="B508" s="92" t="s">
        <v>2085</v>
      </c>
      <c r="C508" s="77" t="s">
        <v>468</v>
      </c>
      <c r="D508" s="77">
        <v>17</v>
      </c>
      <c r="E508" s="77">
        <v>174</v>
      </c>
      <c r="F508" s="77">
        <v>0</v>
      </c>
      <c r="G508" s="77" t="s">
        <v>738</v>
      </c>
    </row>
    <row r="509" spans="2:7">
      <c r="B509" s="92" t="s">
        <v>2085</v>
      </c>
      <c r="C509" s="77" t="s">
        <v>468</v>
      </c>
      <c r="D509" s="77">
        <v>17</v>
      </c>
      <c r="E509" s="77">
        <v>174</v>
      </c>
      <c r="F509" s="77">
        <v>1741</v>
      </c>
      <c r="G509" s="77" t="s">
        <v>738</v>
      </c>
    </row>
    <row r="510" spans="2:7">
      <c r="B510" s="92" t="s">
        <v>2085</v>
      </c>
      <c r="C510" s="77" t="s">
        <v>468</v>
      </c>
      <c r="D510" s="77">
        <v>17</v>
      </c>
      <c r="E510" s="77">
        <v>179</v>
      </c>
      <c r="F510" s="77">
        <v>0</v>
      </c>
      <c r="G510" s="77" t="s">
        <v>739</v>
      </c>
    </row>
    <row r="511" spans="2:7">
      <c r="B511" s="92" t="s">
        <v>2085</v>
      </c>
      <c r="C511" s="77" t="s">
        <v>468</v>
      </c>
      <c r="D511" s="77">
        <v>17</v>
      </c>
      <c r="E511" s="77">
        <v>179</v>
      </c>
      <c r="F511" s="77">
        <v>1799</v>
      </c>
      <c r="G511" s="77" t="s">
        <v>739</v>
      </c>
    </row>
    <row r="512" spans="2:7">
      <c r="B512" s="92" t="s">
        <v>2085</v>
      </c>
      <c r="C512" s="77" t="s">
        <v>468</v>
      </c>
      <c r="D512" s="77">
        <v>18</v>
      </c>
      <c r="E512" s="77">
        <v>0</v>
      </c>
      <c r="F512" s="77">
        <v>0</v>
      </c>
      <c r="G512" s="77" t="s">
        <v>740</v>
      </c>
    </row>
    <row r="513" spans="2:7">
      <c r="B513" s="92" t="s">
        <v>2085</v>
      </c>
      <c r="C513" s="77" t="s">
        <v>468</v>
      </c>
      <c r="D513" s="77">
        <v>18</v>
      </c>
      <c r="E513" s="77">
        <v>180</v>
      </c>
      <c r="F513" s="77">
        <v>0</v>
      </c>
      <c r="G513" s="77" t="s">
        <v>741</v>
      </c>
    </row>
    <row r="514" spans="2:7">
      <c r="B514" s="92" t="s">
        <v>2085</v>
      </c>
      <c r="C514" s="77" t="s">
        <v>468</v>
      </c>
      <c r="D514" s="77">
        <v>18</v>
      </c>
      <c r="E514" s="77">
        <v>180</v>
      </c>
      <c r="F514" s="77">
        <v>1800</v>
      </c>
      <c r="G514" s="77" t="s">
        <v>295</v>
      </c>
    </row>
    <row r="515" spans="2:7">
      <c r="B515" s="92" t="s">
        <v>2085</v>
      </c>
      <c r="C515" s="77" t="s">
        <v>468</v>
      </c>
      <c r="D515" s="77">
        <v>18</v>
      </c>
      <c r="E515" s="77">
        <v>180</v>
      </c>
      <c r="F515" s="77">
        <v>1809</v>
      </c>
      <c r="G515" s="77" t="s">
        <v>296</v>
      </c>
    </row>
    <row r="516" spans="2:7">
      <c r="B516" s="92" t="s">
        <v>2085</v>
      </c>
      <c r="C516" s="77" t="s">
        <v>468</v>
      </c>
      <c r="D516" s="77">
        <v>18</v>
      </c>
      <c r="E516" s="77">
        <v>181</v>
      </c>
      <c r="F516" s="77">
        <v>0</v>
      </c>
      <c r="G516" s="77" t="s">
        <v>742</v>
      </c>
    </row>
    <row r="517" spans="2:7">
      <c r="B517" s="92" t="s">
        <v>2085</v>
      </c>
      <c r="C517" s="77" t="s">
        <v>468</v>
      </c>
      <c r="D517" s="77">
        <v>18</v>
      </c>
      <c r="E517" s="77">
        <v>181</v>
      </c>
      <c r="F517" s="77">
        <v>1811</v>
      </c>
      <c r="G517" s="77" t="s">
        <v>743</v>
      </c>
    </row>
    <row r="518" spans="2:7">
      <c r="B518" s="92" t="s">
        <v>2085</v>
      </c>
      <c r="C518" s="77" t="s">
        <v>468</v>
      </c>
      <c r="D518" s="77">
        <v>18</v>
      </c>
      <c r="E518" s="77">
        <v>181</v>
      </c>
      <c r="F518" s="77">
        <v>1812</v>
      </c>
      <c r="G518" s="77" t="s">
        <v>744</v>
      </c>
    </row>
    <row r="519" spans="2:7">
      <c r="B519" s="92" t="s">
        <v>2085</v>
      </c>
      <c r="C519" s="77" t="s">
        <v>468</v>
      </c>
      <c r="D519" s="77">
        <v>18</v>
      </c>
      <c r="E519" s="77">
        <v>181</v>
      </c>
      <c r="F519" s="77">
        <v>1813</v>
      </c>
      <c r="G519" s="77" t="s">
        <v>745</v>
      </c>
    </row>
    <row r="520" spans="2:7">
      <c r="B520" s="92" t="s">
        <v>2085</v>
      </c>
      <c r="C520" s="77" t="s">
        <v>468</v>
      </c>
      <c r="D520" s="77">
        <v>18</v>
      </c>
      <c r="E520" s="77">
        <v>181</v>
      </c>
      <c r="F520" s="77">
        <v>1814</v>
      </c>
      <c r="G520" s="77" t="s">
        <v>746</v>
      </c>
    </row>
    <row r="521" spans="2:7">
      <c r="B521" s="92" t="s">
        <v>2085</v>
      </c>
      <c r="C521" s="77" t="s">
        <v>468</v>
      </c>
      <c r="D521" s="77">
        <v>18</v>
      </c>
      <c r="E521" s="77">
        <v>181</v>
      </c>
      <c r="F521" s="77">
        <v>1815</v>
      </c>
      <c r="G521" s="77" t="s">
        <v>747</v>
      </c>
    </row>
    <row r="522" spans="2:7">
      <c r="B522" s="92" t="s">
        <v>2085</v>
      </c>
      <c r="C522" s="77" t="s">
        <v>468</v>
      </c>
      <c r="D522" s="77">
        <v>18</v>
      </c>
      <c r="E522" s="77">
        <v>182</v>
      </c>
      <c r="F522" s="77">
        <v>0</v>
      </c>
      <c r="G522" s="77" t="s">
        <v>748</v>
      </c>
    </row>
    <row r="523" spans="2:7">
      <c r="B523" s="92" t="s">
        <v>2085</v>
      </c>
      <c r="C523" s="77" t="s">
        <v>468</v>
      </c>
      <c r="D523" s="77">
        <v>18</v>
      </c>
      <c r="E523" s="77">
        <v>182</v>
      </c>
      <c r="F523" s="77">
        <v>1821</v>
      </c>
      <c r="G523" s="77" t="s">
        <v>749</v>
      </c>
    </row>
    <row r="524" spans="2:7">
      <c r="B524" s="92" t="s">
        <v>2085</v>
      </c>
      <c r="C524" s="77" t="s">
        <v>468</v>
      </c>
      <c r="D524" s="77">
        <v>18</v>
      </c>
      <c r="E524" s="77">
        <v>182</v>
      </c>
      <c r="F524" s="77">
        <v>1822</v>
      </c>
      <c r="G524" s="77" t="s">
        <v>750</v>
      </c>
    </row>
    <row r="525" spans="2:7">
      <c r="B525" s="92" t="s">
        <v>2085</v>
      </c>
      <c r="C525" s="77" t="s">
        <v>468</v>
      </c>
      <c r="D525" s="77">
        <v>18</v>
      </c>
      <c r="E525" s="77">
        <v>182</v>
      </c>
      <c r="F525" s="77">
        <v>1823</v>
      </c>
      <c r="G525" s="77" t="s">
        <v>751</v>
      </c>
    </row>
    <row r="526" spans="2:7">
      <c r="B526" s="92" t="s">
        <v>2085</v>
      </c>
      <c r="C526" s="77" t="s">
        <v>468</v>
      </c>
      <c r="D526" s="77">
        <v>18</v>
      </c>
      <c r="E526" s="77">
        <v>182</v>
      </c>
      <c r="F526" s="77">
        <v>1824</v>
      </c>
      <c r="G526" s="77" t="s">
        <v>752</v>
      </c>
    </row>
    <row r="527" spans="2:7">
      <c r="B527" s="92" t="s">
        <v>2085</v>
      </c>
      <c r="C527" s="77" t="s">
        <v>468</v>
      </c>
      <c r="D527" s="77">
        <v>18</v>
      </c>
      <c r="E527" s="77">
        <v>182</v>
      </c>
      <c r="F527" s="77">
        <v>1825</v>
      </c>
      <c r="G527" s="77" t="s">
        <v>753</v>
      </c>
    </row>
    <row r="528" spans="2:7">
      <c r="B528" s="92" t="s">
        <v>2085</v>
      </c>
      <c r="C528" s="77" t="s">
        <v>468</v>
      </c>
      <c r="D528" s="77">
        <v>18</v>
      </c>
      <c r="E528" s="77">
        <v>183</v>
      </c>
      <c r="F528" s="77">
        <v>0</v>
      </c>
      <c r="G528" s="77" t="s">
        <v>754</v>
      </c>
    </row>
    <row r="529" spans="2:7">
      <c r="B529" s="92" t="s">
        <v>2085</v>
      </c>
      <c r="C529" s="77" t="s">
        <v>468</v>
      </c>
      <c r="D529" s="77">
        <v>18</v>
      </c>
      <c r="E529" s="77">
        <v>183</v>
      </c>
      <c r="F529" s="77">
        <v>1831</v>
      </c>
      <c r="G529" s="77" t="s">
        <v>755</v>
      </c>
    </row>
    <row r="530" spans="2:7">
      <c r="B530" s="92" t="s">
        <v>2085</v>
      </c>
      <c r="C530" s="77" t="s">
        <v>468</v>
      </c>
      <c r="D530" s="77">
        <v>18</v>
      </c>
      <c r="E530" s="77">
        <v>183</v>
      </c>
      <c r="F530" s="77">
        <v>1832</v>
      </c>
      <c r="G530" s="77" t="s">
        <v>756</v>
      </c>
    </row>
    <row r="531" spans="2:7">
      <c r="B531" s="92" t="s">
        <v>2085</v>
      </c>
      <c r="C531" s="77" t="s">
        <v>468</v>
      </c>
      <c r="D531" s="77">
        <v>18</v>
      </c>
      <c r="E531" s="77">
        <v>183</v>
      </c>
      <c r="F531" s="77">
        <v>1833</v>
      </c>
      <c r="G531" s="77" t="s">
        <v>757</v>
      </c>
    </row>
    <row r="532" spans="2:7">
      <c r="B532" s="92" t="s">
        <v>2085</v>
      </c>
      <c r="C532" s="77" t="s">
        <v>468</v>
      </c>
      <c r="D532" s="77">
        <v>18</v>
      </c>
      <c r="E532" s="77">
        <v>183</v>
      </c>
      <c r="F532" s="77">
        <v>1834</v>
      </c>
      <c r="G532" s="77" t="s">
        <v>758</v>
      </c>
    </row>
    <row r="533" spans="2:7">
      <c r="B533" s="92" t="s">
        <v>2085</v>
      </c>
      <c r="C533" s="77" t="s">
        <v>468</v>
      </c>
      <c r="D533" s="77">
        <v>18</v>
      </c>
      <c r="E533" s="77">
        <v>184</v>
      </c>
      <c r="F533" s="77">
        <v>0</v>
      </c>
      <c r="G533" s="77" t="s">
        <v>759</v>
      </c>
    </row>
    <row r="534" spans="2:7">
      <c r="B534" s="92" t="s">
        <v>2085</v>
      </c>
      <c r="C534" s="77" t="s">
        <v>468</v>
      </c>
      <c r="D534" s="77">
        <v>18</v>
      </c>
      <c r="E534" s="77">
        <v>184</v>
      </c>
      <c r="F534" s="77">
        <v>1841</v>
      </c>
      <c r="G534" s="77" t="s">
        <v>760</v>
      </c>
    </row>
    <row r="535" spans="2:7">
      <c r="B535" s="92" t="s">
        <v>2085</v>
      </c>
      <c r="C535" s="77" t="s">
        <v>468</v>
      </c>
      <c r="D535" s="77">
        <v>18</v>
      </c>
      <c r="E535" s="77">
        <v>184</v>
      </c>
      <c r="F535" s="77">
        <v>1842</v>
      </c>
      <c r="G535" s="77" t="s">
        <v>761</v>
      </c>
    </row>
    <row r="536" spans="2:7">
      <c r="B536" s="92" t="s">
        <v>2085</v>
      </c>
      <c r="C536" s="77" t="s">
        <v>468</v>
      </c>
      <c r="D536" s="77">
        <v>18</v>
      </c>
      <c r="E536" s="77">
        <v>184</v>
      </c>
      <c r="F536" s="77">
        <v>1843</v>
      </c>
      <c r="G536" s="77" t="s">
        <v>762</v>
      </c>
    </row>
    <row r="537" spans="2:7">
      <c r="B537" s="92" t="s">
        <v>2085</v>
      </c>
      <c r="C537" s="77" t="s">
        <v>468</v>
      </c>
      <c r="D537" s="77">
        <v>18</v>
      </c>
      <c r="E537" s="77">
        <v>184</v>
      </c>
      <c r="F537" s="77">
        <v>1844</v>
      </c>
      <c r="G537" s="77" t="s">
        <v>763</v>
      </c>
    </row>
    <row r="538" spans="2:7">
      <c r="B538" s="92" t="s">
        <v>2085</v>
      </c>
      <c r="C538" s="77" t="s">
        <v>468</v>
      </c>
      <c r="D538" s="77">
        <v>18</v>
      </c>
      <c r="E538" s="77">
        <v>184</v>
      </c>
      <c r="F538" s="77">
        <v>1845</v>
      </c>
      <c r="G538" s="77" t="s">
        <v>764</v>
      </c>
    </row>
    <row r="539" spans="2:7">
      <c r="B539" s="92" t="s">
        <v>2085</v>
      </c>
      <c r="C539" s="77" t="s">
        <v>468</v>
      </c>
      <c r="D539" s="77">
        <v>18</v>
      </c>
      <c r="E539" s="77">
        <v>185</v>
      </c>
      <c r="F539" s="77">
        <v>0</v>
      </c>
      <c r="G539" s="77" t="s">
        <v>765</v>
      </c>
    </row>
    <row r="540" spans="2:7">
      <c r="B540" s="92" t="s">
        <v>2085</v>
      </c>
      <c r="C540" s="77" t="s">
        <v>468</v>
      </c>
      <c r="D540" s="77">
        <v>18</v>
      </c>
      <c r="E540" s="77">
        <v>185</v>
      </c>
      <c r="F540" s="77">
        <v>1851</v>
      </c>
      <c r="G540" s="77" t="s">
        <v>766</v>
      </c>
    </row>
    <row r="541" spans="2:7">
      <c r="B541" s="92" t="s">
        <v>2085</v>
      </c>
      <c r="C541" s="77" t="s">
        <v>468</v>
      </c>
      <c r="D541" s="77">
        <v>18</v>
      </c>
      <c r="E541" s="77">
        <v>185</v>
      </c>
      <c r="F541" s="77">
        <v>1852</v>
      </c>
      <c r="G541" s="77" t="s">
        <v>767</v>
      </c>
    </row>
    <row r="542" spans="2:7">
      <c r="B542" s="92" t="s">
        <v>2085</v>
      </c>
      <c r="C542" s="77" t="s">
        <v>468</v>
      </c>
      <c r="D542" s="77">
        <v>18</v>
      </c>
      <c r="E542" s="77">
        <v>189</v>
      </c>
      <c r="F542" s="77">
        <v>0</v>
      </c>
      <c r="G542" s="77" t="s">
        <v>768</v>
      </c>
    </row>
    <row r="543" spans="2:7">
      <c r="B543" s="92" t="s">
        <v>2085</v>
      </c>
      <c r="C543" s="77" t="s">
        <v>468</v>
      </c>
      <c r="D543" s="77">
        <v>18</v>
      </c>
      <c r="E543" s="77">
        <v>189</v>
      </c>
      <c r="F543" s="77">
        <v>1891</v>
      </c>
      <c r="G543" s="77" t="s">
        <v>769</v>
      </c>
    </row>
    <row r="544" spans="2:7">
      <c r="B544" s="92" t="s">
        <v>2085</v>
      </c>
      <c r="C544" s="77" t="s">
        <v>468</v>
      </c>
      <c r="D544" s="77">
        <v>18</v>
      </c>
      <c r="E544" s="77">
        <v>189</v>
      </c>
      <c r="F544" s="77">
        <v>1892</v>
      </c>
      <c r="G544" s="77" t="s">
        <v>770</v>
      </c>
    </row>
    <row r="545" spans="2:7">
      <c r="B545" s="92" t="s">
        <v>2085</v>
      </c>
      <c r="C545" s="77" t="s">
        <v>468</v>
      </c>
      <c r="D545" s="77">
        <v>18</v>
      </c>
      <c r="E545" s="77">
        <v>189</v>
      </c>
      <c r="F545" s="77">
        <v>1897</v>
      </c>
      <c r="G545" s="77" t="s">
        <v>771</v>
      </c>
    </row>
    <row r="546" spans="2:7">
      <c r="B546" s="92" t="s">
        <v>2085</v>
      </c>
      <c r="C546" s="77" t="s">
        <v>468</v>
      </c>
      <c r="D546" s="77">
        <v>18</v>
      </c>
      <c r="E546" s="77">
        <v>189</v>
      </c>
      <c r="F546" s="77">
        <v>1898</v>
      </c>
      <c r="G546" s="77" t="s">
        <v>772</v>
      </c>
    </row>
    <row r="547" spans="2:7">
      <c r="B547" s="92" t="s">
        <v>2085</v>
      </c>
      <c r="C547" s="77" t="s">
        <v>468</v>
      </c>
      <c r="D547" s="77">
        <v>19</v>
      </c>
      <c r="E547" s="77">
        <v>0</v>
      </c>
      <c r="F547" s="77">
        <v>0</v>
      </c>
      <c r="G547" s="77" t="s">
        <v>773</v>
      </c>
    </row>
    <row r="548" spans="2:7">
      <c r="B548" s="92" t="s">
        <v>2085</v>
      </c>
      <c r="C548" s="77" t="s">
        <v>468</v>
      </c>
      <c r="D548" s="77">
        <v>19</v>
      </c>
      <c r="E548" s="77">
        <v>190</v>
      </c>
      <c r="F548" s="77">
        <v>0</v>
      </c>
      <c r="G548" s="77" t="s">
        <v>774</v>
      </c>
    </row>
    <row r="549" spans="2:7">
      <c r="B549" s="92" t="s">
        <v>2085</v>
      </c>
      <c r="C549" s="77" t="s">
        <v>468</v>
      </c>
      <c r="D549" s="77">
        <v>19</v>
      </c>
      <c r="E549" s="77">
        <v>190</v>
      </c>
      <c r="F549" s="77">
        <v>1900</v>
      </c>
      <c r="G549" s="77" t="s">
        <v>295</v>
      </c>
    </row>
    <row r="550" spans="2:7">
      <c r="B550" s="92" t="s">
        <v>2085</v>
      </c>
      <c r="C550" s="77" t="s">
        <v>468</v>
      </c>
      <c r="D550" s="77">
        <v>19</v>
      </c>
      <c r="E550" s="77">
        <v>190</v>
      </c>
      <c r="F550" s="77">
        <v>1909</v>
      </c>
      <c r="G550" s="77" t="s">
        <v>296</v>
      </c>
    </row>
    <row r="551" spans="2:7">
      <c r="B551" s="92" t="s">
        <v>2085</v>
      </c>
      <c r="C551" s="77" t="s">
        <v>468</v>
      </c>
      <c r="D551" s="77">
        <v>19</v>
      </c>
      <c r="E551" s="77">
        <v>191</v>
      </c>
      <c r="F551" s="77">
        <v>0</v>
      </c>
      <c r="G551" s="77" t="s">
        <v>775</v>
      </c>
    </row>
    <row r="552" spans="2:7">
      <c r="B552" s="92" t="s">
        <v>2085</v>
      </c>
      <c r="C552" s="77" t="s">
        <v>468</v>
      </c>
      <c r="D552" s="77">
        <v>19</v>
      </c>
      <c r="E552" s="77">
        <v>191</v>
      </c>
      <c r="F552" s="77">
        <v>1911</v>
      </c>
      <c r="G552" s="77" t="s">
        <v>776</v>
      </c>
    </row>
    <row r="553" spans="2:7">
      <c r="B553" s="92" t="s">
        <v>2085</v>
      </c>
      <c r="C553" s="77" t="s">
        <v>468</v>
      </c>
      <c r="D553" s="77">
        <v>19</v>
      </c>
      <c r="E553" s="77">
        <v>191</v>
      </c>
      <c r="F553" s="77">
        <v>1919</v>
      </c>
      <c r="G553" s="77" t="s">
        <v>777</v>
      </c>
    </row>
    <row r="554" spans="2:7">
      <c r="B554" s="92" t="s">
        <v>2085</v>
      </c>
      <c r="C554" s="77" t="s">
        <v>468</v>
      </c>
      <c r="D554" s="77">
        <v>19</v>
      </c>
      <c r="E554" s="77">
        <v>192</v>
      </c>
      <c r="F554" s="77">
        <v>0</v>
      </c>
      <c r="G554" s="77" t="s">
        <v>778</v>
      </c>
    </row>
    <row r="555" spans="2:7">
      <c r="B555" s="92" t="s">
        <v>2085</v>
      </c>
      <c r="C555" s="77" t="s">
        <v>468</v>
      </c>
      <c r="D555" s="77">
        <v>19</v>
      </c>
      <c r="E555" s="77">
        <v>192</v>
      </c>
      <c r="F555" s="77">
        <v>1921</v>
      </c>
      <c r="G555" s="77" t="s">
        <v>779</v>
      </c>
    </row>
    <row r="556" spans="2:7">
      <c r="B556" s="92" t="s">
        <v>2085</v>
      </c>
      <c r="C556" s="77" t="s">
        <v>468</v>
      </c>
      <c r="D556" s="77">
        <v>19</v>
      </c>
      <c r="E556" s="77">
        <v>192</v>
      </c>
      <c r="F556" s="77">
        <v>1922</v>
      </c>
      <c r="G556" s="77" t="s">
        <v>780</v>
      </c>
    </row>
    <row r="557" spans="2:7">
      <c r="B557" s="92" t="s">
        <v>2085</v>
      </c>
      <c r="C557" s="77" t="s">
        <v>468</v>
      </c>
      <c r="D557" s="77">
        <v>19</v>
      </c>
      <c r="E557" s="77">
        <v>193</v>
      </c>
      <c r="F557" s="77">
        <v>0</v>
      </c>
      <c r="G557" s="77" t="s">
        <v>781</v>
      </c>
    </row>
    <row r="558" spans="2:7">
      <c r="B558" s="92" t="s">
        <v>2085</v>
      </c>
      <c r="C558" s="77" t="s">
        <v>468</v>
      </c>
      <c r="D558" s="77">
        <v>19</v>
      </c>
      <c r="E558" s="77">
        <v>193</v>
      </c>
      <c r="F558" s="77">
        <v>1931</v>
      </c>
      <c r="G558" s="77" t="s">
        <v>782</v>
      </c>
    </row>
    <row r="559" spans="2:7">
      <c r="B559" s="92" t="s">
        <v>2085</v>
      </c>
      <c r="C559" s="77" t="s">
        <v>468</v>
      </c>
      <c r="D559" s="77">
        <v>19</v>
      </c>
      <c r="E559" s="77">
        <v>193</v>
      </c>
      <c r="F559" s="77">
        <v>1932</v>
      </c>
      <c r="G559" s="77" t="s">
        <v>783</v>
      </c>
    </row>
    <row r="560" spans="2:7">
      <c r="B560" s="92" t="s">
        <v>2085</v>
      </c>
      <c r="C560" s="77" t="s">
        <v>468</v>
      </c>
      <c r="D560" s="77">
        <v>19</v>
      </c>
      <c r="E560" s="77">
        <v>193</v>
      </c>
      <c r="F560" s="77">
        <v>1933</v>
      </c>
      <c r="G560" s="77" t="s">
        <v>784</v>
      </c>
    </row>
    <row r="561" spans="2:7">
      <c r="B561" s="92" t="s">
        <v>2085</v>
      </c>
      <c r="C561" s="77" t="s">
        <v>468</v>
      </c>
      <c r="D561" s="77">
        <v>19</v>
      </c>
      <c r="E561" s="77">
        <v>199</v>
      </c>
      <c r="F561" s="77">
        <v>0</v>
      </c>
      <c r="G561" s="77" t="s">
        <v>785</v>
      </c>
    </row>
    <row r="562" spans="2:7">
      <c r="B562" s="92" t="s">
        <v>2085</v>
      </c>
      <c r="C562" s="77" t="s">
        <v>468</v>
      </c>
      <c r="D562" s="77">
        <v>19</v>
      </c>
      <c r="E562" s="77">
        <v>199</v>
      </c>
      <c r="F562" s="77">
        <v>1991</v>
      </c>
      <c r="G562" s="77" t="s">
        <v>786</v>
      </c>
    </row>
    <row r="563" spans="2:7">
      <c r="B563" s="92" t="s">
        <v>2085</v>
      </c>
      <c r="C563" s="77" t="s">
        <v>468</v>
      </c>
      <c r="D563" s="77">
        <v>19</v>
      </c>
      <c r="E563" s="77">
        <v>199</v>
      </c>
      <c r="F563" s="77">
        <v>1992</v>
      </c>
      <c r="G563" s="77" t="s">
        <v>787</v>
      </c>
    </row>
    <row r="564" spans="2:7">
      <c r="B564" s="92" t="s">
        <v>2085</v>
      </c>
      <c r="C564" s="77" t="s">
        <v>468</v>
      </c>
      <c r="D564" s="77">
        <v>19</v>
      </c>
      <c r="E564" s="77">
        <v>199</v>
      </c>
      <c r="F564" s="77">
        <v>1993</v>
      </c>
      <c r="G564" s="77" t="s">
        <v>788</v>
      </c>
    </row>
    <row r="565" spans="2:7">
      <c r="B565" s="92" t="s">
        <v>2085</v>
      </c>
      <c r="C565" s="77" t="s">
        <v>468</v>
      </c>
      <c r="D565" s="77">
        <v>19</v>
      </c>
      <c r="E565" s="77">
        <v>199</v>
      </c>
      <c r="F565" s="77">
        <v>1994</v>
      </c>
      <c r="G565" s="77" t="s">
        <v>789</v>
      </c>
    </row>
    <row r="566" spans="2:7">
      <c r="B566" s="92" t="s">
        <v>2085</v>
      </c>
      <c r="C566" s="77" t="s">
        <v>468</v>
      </c>
      <c r="D566" s="77">
        <v>19</v>
      </c>
      <c r="E566" s="77">
        <v>199</v>
      </c>
      <c r="F566" s="77">
        <v>1995</v>
      </c>
      <c r="G566" s="77" t="s">
        <v>790</v>
      </c>
    </row>
    <row r="567" spans="2:7">
      <c r="B567" s="92" t="s">
        <v>2085</v>
      </c>
      <c r="C567" s="77" t="s">
        <v>468</v>
      </c>
      <c r="D567" s="77">
        <v>19</v>
      </c>
      <c r="E567" s="77">
        <v>199</v>
      </c>
      <c r="F567" s="77">
        <v>1999</v>
      </c>
      <c r="G567" s="77" t="s">
        <v>791</v>
      </c>
    </row>
    <row r="568" spans="2:7">
      <c r="B568" s="92" t="s">
        <v>2085</v>
      </c>
      <c r="C568" s="77" t="s">
        <v>468</v>
      </c>
      <c r="D568" s="77">
        <v>20</v>
      </c>
      <c r="E568" s="77">
        <v>0</v>
      </c>
      <c r="F568" s="77">
        <v>0</v>
      </c>
      <c r="G568" s="77" t="s">
        <v>792</v>
      </c>
    </row>
    <row r="569" spans="2:7">
      <c r="B569" s="92" t="s">
        <v>2085</v>
      </c>
      <c r="C569" s="77" t="s">
        <v>468</v>
      </c>
      <c r="D569" s="77">
        <v>20</v>
      </c>
      <c r="E569" s="77">
        <v>200</v>
      </c>
      <c r="F569" s="77">
        <v>0</v>
      </c>
      <c r="G569" s="77" t="s">
        <v>793</v>
      </c>
    </row>
    <row r="570" spans="2:7">
      <c r="B570" s="92" t="s">
        <v>2085</v>
      </c>
      <c r="C570" s="77" t="s">
        <v>468</v>
      </c>
      <c r="D570" s="77">
        <v>20</v>
      </c>
      <c r="E570" s="77">
        <v>200</v>
      </c>
      <c r="F570" s="77">
        <v>2000</v>
      </c>
      <c r="G570" s="77" t="s">
        <v>295</v>
      </c>
    </row>
    <row r="571" spans="2:7">
      <c r="B571" s="92" t="s">
        <v>2085</v>
      </c>
      <c r="C571" s="77" t="s">
        <v>468</v>
      </c>
      <c r="D571" s="77">
        <v>20</v>
      </c>
      <c r="E571" s="77">
        <v>200</v>
      </c>
      <c r="F571" s="77">
        <v>2009</v>
      </c>
      <c r="G571" s="77" t="s">
        <v>296</v>
      </c>
    </row>
    <row r="572" spans="2:7">
      <c r="B572" s="92" t="s">
        <v>2085</v>
      </c>
      <c r="C572" s="77" t="s">
        <v>468</v>
      </c>
      <c r="D572" s="77">
        <v>20</v>
      </c>
      <c r="E572" s="77">
        <v>201</v>
      </c>
      <c r="F572" s="77">
        <v>0</v>
      </c>
      <c r="G572" s="77" t="s">
        <v>794</v>
      </c>
    </row>
    <row r="573" spans="2:7">
      <c r="B573" s="92" t="s">
        <v>2085</v>
      </c>
      <c r="C573" s="77" t="s">
        <v>468</v>
      </c>
      <c r="D573" s="77">
        <v>20</v>
      </c>
      <c r="E573" s="77">
        <v>201</v>
      </c>
      <c r="F573" s="77">
        <v>2011</v>
      </c>
      <c r="G573" s="77" t="s">
        <v>794</v>
      </c>
    </row>
    <row r="574" spans="2:7">
      <c r="B574" s="92" t="s">
        <v>2085</v>
      </c>
      <c r="C574" s="77" t="s">
        <v>468</v>
      </c>
      <c r="D574" s="77">
        <v>20</v>
      </c>
      <c r="E574" s="77">
        <v>202</v>
      </c>
      <c r="F574" s="77">
        <v>0</v>
      </c>
      <c r="G574" s="77" t="s">
        <v>795</v>
      </c>
    </row>
    <row r="575" spans="2:7">
      <c r="B575" s="92" t="s">
        <v>2085</v>
      </c>
      <c r="C575" s="77" t="s">
        <v>468</v>
      </c>
      <c r="D575" s="77">
        <v>20</v>
      </c>
      <c r="E575" s="77">
        <v>202</v>
      </c>
      <c r="F575" s="77">
        <v>2021</v>
      </c>
      <c r="G575" s="77" t="s">
        <v>795</v>
      </c>
    </row>
    <row r="576" spans="2:7">
      <c r="B576" s="92" t="s">
        <v>2085</v>
      </c>
      <c r="C576" s="77" t="s">
        <v>468</v>
      </c>
      <c r="D576" s="77">
        <v>20</v>
      </c>
      <c r="E576" s="77">
        <v>203</v>
      </c>
      <c r="F576" s="77">
        <v>0</v>
      </c>
      <c r="G576" s="77" t="s">
        <v>796</v>
      </c>
    </row>
    <row r="577" spans="2:7">
      <c r="B577" s="92" t="s">
        <v>2085</v>
      </c>
      <c r="C577" s="77" t="s">
        <v>468</v>
      </c>
      <c r="D577" s="77">
        <v>20</v>
      </c>
      <c r="E577" s="77">
        <v>203</v>
      </c>
      <c r="F577" s="77">
        <v>2031</v>
      </c>
      <c r="G577" s="77" t="s">
        <v>796</v>
      </c>
    </row>
    <row r="578" spans="2:7">
      <c r="B578" s="92" t="s">
        <v>2085</v>
      </c>
      <c r="C578" s="77" t="s">
        <v>468</v>
      </c>
      <c r="D578" s="77">
        <v>20</v>
      </c>
      <c r="E578" s="77">
        <v>204</v>
      </c>
      <c r="F578" s="77">
        <v>0</v>
      </c>
      <c r="G578" s="77" t="s">
        <v>797</v>
      </c>
    </row>
    <row r="579" spans="2:7">
      <c r="B579" s="92" t="s">
        <v>2085</v>
      </c>
      <c r="C579" s="77" t="s">
        <v>468</v>
      </c>
      <c r="D579" s="77">
        <v>20</v>
      </c>
      <c r="E579" s="77">
        <v>204</v>
      </c>
      <c r="F579" s="77">
        <v>2041</v>
      </c>
      <c r="G579" s="77" t="s">
        <v>797</v>
      </c>
    </row>
    <row r="580" spans="2:7">
      <c r="B580" s="92" t="s">
        <v>2085</v>
      </c>
      <c r="C580" s="77" t="s">
        <v>468</v>
      </c>
      <c r="D580" s="77">
        <v>20</v>
      </c>
      <c r="E580" s="77">
        <v>205</v>
      </c>
      <c r="F580" s="77">
        <v>0</v>
      </c>
      <c r="G580" s="77" t="s">
        <v>798</v>
      </c>
    </row>
    <row r="581" spans="2:7">
      <c r="B581" s="92" t="s">
        <v>2085</v>
      </c>
      <c r="C581" s="77" t="s">
        <v>468</v>
      </c>
      <c r="D581" s="77">
        <v>20</v>
      </c>
      <c r="E581" s="77">
        <v>205</v>
      </c>
      <c r="F581" s="77">
        <v>2051</v>
      </c>
      <c r="G581" s="77" t="s">
        <v>798</v>
      </c>
    </row>
    <row r="582" spans="2:7">
      <c r="B582" s="92" t="s">
        <v>2085</v>
      </c>
      <c r="C582" s="77" t="s">
        <v>468</v>
      </c>
      <c r="D582" s="77">
        <v>20</v>
      </c>
      <c r="E582" s="77">
        <v>206</v>
      </c>
      <c r="F582" s="77">
        <v>0</v>
      </c>
      <c r="G582" s="77" t="s">
        <v>799</v>
      </c>
    </row>
    <row r="583" spans="2:7">
      <c r="B583" s="92" t="s">
        <v>2085</v>
      </c>
      <c r="C583" s="77" t="s">
        <v>468</v>
      </c>
      <c r="D583" s="77">
        <v>20</v>
      </c>
      <c r="E583" s="77">
        <v>206</v>
      </c>
      <c r="F583" s="77">
        <v>2061</v>
      </c>
      <c r="G583" s="77" t="s">
        <v>799</v>
      </c>
    </row>
    <row r="584" spans="2:7">
      <c r="B584" s="92" t="s">
        <v>2085</v>
      </c>
      <c r="C584" s="77" t="s">
        <v>468</v>
      </c>
      <c r="D584" s="77">
        <v>20</v>
      </c>
      <c r="E584" s="77">
        <v>207</v>
      </c>
      <c r="F584" s="77">
        <v>0</v>
      </c>
      <c r="G584" s="77" t="s">
        <v>800</v>
      </c>
    </row>
    <row r="585" spans="2:7">
      <c r="B585" s="92" t="s">
        <v>2085</v>
      </c>
      <c r="C585" s="77" t="s">
        <v>468</v>
      </c>
      <c r="D585" s="77">
        <v>20</v>
      </c>
      <c r="E585" s="77">
        <v>207</v>
      </c>
      <c r="F585" s="77">
        <v>2071</v>
      </c>
      <c r="G585" s="77" t="s">
        <v>801</v>
      </c>
    </row>
    <row r="586" spans="2:7">
      <c r="B586" s="92" t="s">
        <v>2085</v>
      </c>
      <c r="C586" s="77" t="s">
        <v>468</v>
      </c>
      <c r="D586" s="77">
        <v>20</v>
      </c>
      <c r="E586" s="77">
        <v>207</v>
      </c>
      <c r="F586" s="77">
        <v>2072</v>
      </c>
      <c r="G586" s="77" t="s">
        <v>802</v>
      </c>
    </row>
    <row r="587" spans="2:7">
      <c r="B587" s="92" t="s">
        <v>2085</v>
      </c>
      <c r="C587" s="77" t="s">
        <v>468</v>
      </c>
      <c r="D587" s="77">
        <v>20</v>
      </c>
      <c r="E587" s="77">
        <v>208</v>
      </c>
      <c r="F587" s="77">
        <v>0</v>
      </c>
      <c r="G587" s="77" t="s">
        <v>803</v>
      </c>
    </row>
    <row r="588" spans="2:7">
      <c r="B588" s="92" t="s">
        <v>2085</v>
      </c>
      <c r="C588" s="77" t="s">
        <v>468</v>
      </c>
      <c r="D588" s="77">
        <v>20</v>
      </c>
      <c r="E588" s="77">
        <v>208</v>
      </c>
      <c r="F588" s="77">
        <v>2081</v>
      </c>
      <c r="G588" s="77" t="s">
        <v>803</v>
      </c>
    </row>
    <row r="589" spans="2:7">
      <c r="B589" s="92" t="s">
        <v>2085</v>
      </c>
      <c r="C589" s="77" t="s">
        <v>468</v>
      </c>
      <c r="D589" s="77">
        <v>20</v>
      </c>
      <c r="E589" s="77">
        <v>209</v>
      </c>
      <c r="F589" s="77">
        <v>0</v>
      </c>
      <c r="G589" s="77" t="s">
        <v>804</v>
      </c>
    </row>
    <row r="590" spans="2:7">
      <c r="B590" s="92" t="s">
        <v>2085</v>
      </c>
      <c r="C590" s="77" t="s">
        <v>468</v>
      </c>
      <c r="D590" s="77">
        <v>20</v>
      </c>
      <c r="E590" s="77">
        <v>209</v>
      </c>
      <c r="F590" s="77">
        <v>2099</v>
      </c>
      <c r="G590" s="77" t="s">
        <v>804</v>
      </c>
    </row>
    <row r="591" spans="2:7">
      <c r="B591" s="92" t="s">
        <v>2085</v>
      </c>
      <c r="C591" s="77" t="s">
        <v>468</v>
      </c>
      <c r="D591" s="77">
        <v>21</v>
      </c>
      <c r="E591" s="77">
        <v>0</v>
      </c>
      <c r="F591" s="77">
        <v>0</v>
      </c>
      <c r="G591" s="77" t="s">
        <v>805</v>
      </c>
    </row>
    <row r="592" spans="2:7">
      <c r="B592" s="92" t="s">
        <v>2085</v>
      </c>
      <c r="C592" s="77" t="s">
        <v>468</v>
      </c>
      <c r="D592" s="77">
        <v>21</v>
      </c>
      <c r="E592" s="77">
        <v>210</v>
      </c>
      <c r="F592" s="77">
        <v>0</v>
      </c>
      <c r="G592" s="77" t="s">
        <v>806</v>
      </c>
    </row>
    <row r="593" spans="2:7">
      <c r="B593" s="92" t="s">
        <v>2085</v>
      </c>
      <c r="C593" s="77" t="s">
        <v>468</v>
      </c>
      <c r="D593" s="77">
        <v>21</v>
      </c>
      <c r="E593" s="77">
        <v>210</v>
      </c>
      <c r="F593" s="77">
        <v>2100</v>
      </c>
      <c r="G593" s="77" t="s">
        <v>295</v>
      </c>
    </row>
    <row r="594" spans="2:7">
      <c r="B594" s="92" t="s">
        <v>2085</v>
      </c>
      <c r="C594" s="77" t="s">
        <v>468</v>
      </c>
      <c r="D594" s="77">
        <v>21</v>
      </c>
      <c r="E594" s="77">
        <v>210</v>
      </c>
      <c r="F594" s="77">
        <v>2109</v>
      </c>
      <c r="G594" s="77" t="s">
        <v>296</v>
      </c>
    </row>
    <row r="595" spans="2:7">
      <c r="B595" s="92" t="s">
        <v>2085</v>
      </c>
      <c r="C595" s="77" t="s">
        <v>468</v>
      </c>
      <c r="D595" s="77">
        <v>21</v>
      </c>
      <c r="E595" s="77">
        <v>211</v>
      </c>
      <c r="F595" s="77">
        <v>0</v>
      </c>
      <c r="G595" s="77" t="s">
        <v>807</v>
      </c>
    </row>
    <row r="596" spans="2:7">
      <c r="B596" s="92" t="s">
        <v>2085</v>
      </c>
      <c r="C596" s="77" t="s">
        <v>468</v>
      </c>
      <c r="D596" s="77">
        <v>21</v>
      </c>
      <c r="E596" s="77">
        <v>211</v>
      </c>
      <c r="F596" s="77">
        <v>2111</v>
      </c>
      <c r="G596" s="77" t="s">
        <v>808</v>
      </c>
    </row>
    <row r="597" spans="2:7">
      <c r="B597" s="92" t="s">
        <v>2085</v>
      </c>
      <c r="C597" s="77" t="s">
        <v>468</v>
      </c>
      <c r="D597" s="77">
        <v>21</v>
      </c>
      <c r="E597" s="77">
        <v>211</v>
      </c>
      <c r="F597" s="77">
        <v>2112</v>
      </c>
      <c r="G597" s="77" t="s">
        <v>809</v>
      </c>
    </row>
    <row r="598" spans="2:7">
      <c r="B598" s="92" t="s">
        <v>2085</v>
      </c>
      <c r="C598" s="77" t="s">
        <v>468</v>
      </c>
      <c r="D598" s="77">
        <v>21</v>
      </c>
      <c r="E598" s="77">
        <v>211</v>
      </c>
      <c r="F598" s="77">
        <v>2113</v>
      </c>
      <c r="G598" s="77" t="s">
        <v>810</v>
      </c>
    </row>
    <row r="599" spans="2:7">
      <c r="B599" s="92" t="s">
        <v>2085</v>
      </c>
      <c r="C599" s="77" t="s">
        <v>468</v>
      </c>
      <c r="D599" s="77">
        <v>21</v>
      </c>
      <c r="E599" s="77">
        <v>211</v>
      </c>
      <c r="F599" s="77">
        <v>2114</v>
      </c>
      <c r="G599" s="77" t="s">
        <v>811</v>
      </c>
    </row>
    <row r="600" spans="2:7">
      <c r="B600" s="92" t="s">
        <v>2085</v>
      </c>
      <c r="C600" s="77" t="s">
        <v>468</v>
      </c>
      <c r="D600" s="77">
        <v>21</v>
      </c>
      <c r="E600" s="77">
        <v>211</v>
      </c>
      <c r="F600" s="77">
        <v>2115</v>
      </c>
      <c r="G600" s="77" t="s">
        <v>812</v>
      </c>
    </row>
    <row r="601" spans="2:7">
      <c r="B601" s="92" t="s">
        <v>2085</v>
      </c>
      <c r="C601" s="77" t="s">
        <v>468</v>
      </c>
      <c r="D601" s="77">
        <v>21</v>
      </c>
      <c r="E601" s="77">
        <v>211</v>
      </c>
      <c r="F601" s="77">
        <v>2116</v>
      </c>
      <c r="G601" s="77" t="s">
        <v>813</v>
      </c>
    </row>
    <row r="602" spans="2:7">
      <c r="B602" s="92" t="s">
        <v>2085</v>
      </c>
      <c r="C602" s="77" t="s">
        <v>468</v>
      </c>
      <c r="D602" s="77">
        <v>21</v>
      </c>
      <c r="E602" s="77">
        <v>211</v>
      </c>
      <c r="F602" s="77">
        <v>2117</v>
      </c>
      <c r="G602" s="77" t="s">
        <v>814</v>
      </c>
    </row>
    <row r="603" spans="2:7">
      <c r="B603" s="92" t="s">
        <v>2085</v>
      </c>
      <c r="C603" s="77" t="s">
        <v>468</v>
      </c>
      <c r="D603" s="77">
        <v>21</v>
      </c>
      <c r="E603" s="77">
        <v>211</v>
      </c>
      <c r="F603" s="77">
        <v>2119</v>
      </c>
      <c r="G603" s="77" t="s">
        <v>815</v>
      </c>
    </row>
    <row r="604" spans="2:7">
      <c r="B604" s="92" t="s">
        <v>2085</v>
      </c>
      <c r="C604" s="77" t="s">
        <v>468</v>
      </c>
      <c r="D604" s="77">
        <v>21</v>
      </c>
      <c r="E604" s="77">
        <v>212</v>
      </c>
      <c r="F604" s="77">
        <v>0</v>
      </c>
      <c r="G604" s="77" t="s">
        <v>816</v>
      </c>
    </row>
    <row r="605" spans="2:7">
      <c r="B605" s="92" t="s">
        <v>2085</v>
      </c>
      <c r="C605" s="77" t="s">
        <v>468</v>
      </c>
      <c r="D605" s="77">
        <v>21</v>
      </c>
      <c r="E605" s="77">
        <v>212</v>
      </c>
      <c r="F605" s="77">
        <v>2121</v>
      </c>
      <c r="G605" s="77" t="s">
        <v>817</v>
      </c>
    </row>
    <row r="606" spans="2:7">
      <c r="B606" s="92" t="s">
        <v>2085</v>
      </c>
      <c r="C606" s="77" t="s">
        <v>468</v>
      </c>
      <c r="D606" s="77">
        <v>21</v>
      </c>
      <c r="E606" s="77">
        <v>212</v>
      </c>
      <c r="F606" s="77">
        <v>2122</v>
      </c>
      <c r="G606" s="77" t="s">
        <v>818</v>
      </c>
    </row>
    <row r="607" spans="2:7">
      <c r="B607" s="92" t="s">
        <v>2085</v>
      </c>
      <c r="C607" s="77" t="s">
        <v>468</v>
      </c>
      <c r="D607" s="77">
        <v>21</v>
      </c>
      <c r="E607" s="77">
        <v>212</v>
      </c>
      <c r="F607" s="77">
        <v>2123</v>
      </c>
      <c r="G607" s="77" t="s">
        <v>819</v>
      </c>
    </row>
    <row r="608" spans="2:7">
      <c r="B608" s="92" t="s">
        <v>2085</v>
      </c>
      <c r="C608" s="77" t="s">
        <v>468</v>
      </c>
      <c r="D608" s="77">
        <v>21</v>
      </c>
      <c r="E608" s="77">
        <v>212</v>
      </c>
      <c r="F608" s="77">
        <v>2129</v>
      </c>
      <c r="G608" s="77" t="s">
        <v>820</v>
      </c>
    </row>
    <row r="609" spans="2:7">
      <c r="B609" s="92" t="s">
        <v>2085</v>
      </c>
      <c r="C609" s="77" t="s">
        <v>468</v>
      </c>
      <c r="D609" s="77">
        <v>21</v>
      </c>
      <c r="E609" s="77">
        <v>213</v>
      </c>
      <c r="F609" s="77">
        <v>0</v>
      </c>
      <c r="G609" s="77" t="s">
        <v>821</v>
      </c>
    </row>
    <row r="610" spans="2:7">
      <c r="B610" s="92" t="s">
        <v>2085</v>
      </c>
      <c r="C610" s="77" t="s">
        <v>468</v>
      </c>
      <c r="D610" s="77">
        <v>21</v>
      </c>
      <c r="E610" s="77">
        <v>213</v>
      </c>
      <c r="F610" s="77">
        <v>2131</v>
      </c>
      <c r="G610" s="77" t="s">
        <v>822</v>
      </c>
    </row>
    <row r="611" spans="2:7">
      <c r="B611" s="92" t="s">
        <v>2085</v>
      </c>
      <c r="C611" s="77" t="s">
        <v>468</v>
      </c>
      <c r="D611" s="77">
        <v>21</v>
      </c>
      <c r="E611" s="77">
        <v>213</v>
      </c>
      <c r="F611" s="77">
        <v>2132</v>
      </c>
      <c r="G611" s="77" t="s">
        <v>823</v>
      </c>
    </row>
    <row r="612" spans="2:7">
      <c r="B612" s="92" t="s">
        <v>2085</v>
      </c>
      <c r="C612" s="77" t="s">
        <v>468</v>
      </c>
      <c r="D612" s="77">
        <v>21</v>
      </c>
      <c r="E612" s="77">
        <v>213</v>
      </c>
      <c r="F612" s="77">
        <v>2139</v>
      </c>
      <c r="G612" s="77" t="s">
        <v>824</v>
      </c>
    </row>
    <row r="613" spans="2:7">
      <c r="B613" s="92" t="s">
        <v>2085</v>
      </c>
      <c r="C613" s="77" t="s">
        <v>468</v>
      </c>
      <c r="D613" s="77">
        <v>21</v>
      </c>
      <c r="E613" s="77">
        <v>214</v>
      </c>
      <c r="F613" s="77">
        <v>0</v>
      </c>
      <c r="G613" s="77" t="s">
        <v>825</v>
      </c>
    </row>
    <row r="614" spans="2:7">
      <c r="B614" s="92" t="s">
        <v>2085</v>
      </c>
      <c r="C614" s="77" t="s">
        <v>468</v>
      </c>
      <c r="D614" s="77">
        <v>21</v>
      </c>
      <c r="E614" s="77">
        <v>214</v>
      </c>
      <c r="F614" s="77">
        <v>2141</v>
      </c>
      <c r="G614" s="77" t="s">
        <v>826</v>
      </c>
    </row>
    <row r="615" spans="2:7">
      <c r="B615" s="92" t="s">
        <v>2085</v>
      </c>
      <c r="C615" s="77" t="s">
        <v>468</v>
      </c>
      <c r="D615" s="77">
        <v>21</v>
      </c>
      <c r="E615" s="77">
        <v>214</v>
      </c>
      <c r="F615" s="77">
        <v>2142</v>
      </c>
      <c r="G615" s="77" t="s">
        <v>827</v>
      </c>
    </row>
    <row r="616" spans="2:7">
      <c r="B616" s="92" t="s">
        <v>2085</v>
      </c>
      <c r="C616" s="77" t="s">
        <v>468</v>
      </c>
      <c r="D616" s="77">
        <v>21</v>
      </c>
      <c r="E616" s="77">
        <v>214</v>
      </c>
      <c r="F616" s="77">
        <v>2143</v>
      </c>
      <c r="G616" s="77" t="s">
        <v>828</v>
      </c>
    </row>
    <row r="617" spans="2:7">
      <c r="B617" s="92" t="s">
        <v>2085</v>
      </c>
      <c r="C617" s="77" t="s">
        <v>468</v>
      </c>
      <c r="D617" s="77">
        <v>21</v>
      </c>
      <c r="E617" s="77">
        <v>214</v>
      </c>
      <c r="F617" s="77">
        <v>2144</v>
      </c>
      <c r="G617" s="77" t="s">
        <v>829</v>
      </c>
    </row>
    <row r="618" spans="2:7">
      <c r="B618" s="92" t="s">
        <v>2085</v>
      </c>
      <c r="C618" s="77" t="s">
        <v>468</v>
      </c>
      <c r="D618" s="77">
        <v>21</v>
      </c>
      <c r="E618" s="77">
        <v>214</v>
      </c>
      <c r="F618" s="77">
        <v>2145</v>
      </c>
      <c r="G618" s="77" t="s">
        <v>830</v>
      </c>
    </row>
    <row r="619" spans="2:7">
      <c r="B619" s="92" t="s">
        <v>2085</v>
      </c>
      <c r="C619" s="77" t="s">
        <v>468</v>
      </c>
      <c r="D619" s="77">
        <v>21</v>
      </c>
      <c r="E619" s="77">
        <v>214</v>
      </c>
      <c r="F619" s="77">
        <v>2146</v>
      </c>
      <c r="G619" s="77" t="s">
        <v>831</v>
      </c>
    </row>
    <row r="620" spans="2:7">
      <c r="B620" s="92" t="s">
        <v>2085</v>
      </c>
      <c r="C620" s="77" t="s">
        <v>468</v>
      </c>
      <c r="D620" s="77">
        <v>21</v>
      </c>
      <c r="E620" s="77">
        <v>214</v>
      </c>
      <c r="F620" s="77">
        <v>2147</v>
      </c>
      <c r="G620" s="77" t="s">
        <v>832</v>
      </c>
    </row>
    <row r="621" spans="2:7">
      <c r="B621" s="92" t="s">
        <v>2085</v>
      </c>
      <c r="C621" s="77" t="s">
        <v>468</v>
      </c>
      <c r="D621" s="77">
        <v>21</v>
      </c>
      <c r="E621" s="77">
        <v>214</v>
      </c>
      <c r="F621" s="77">
        <v>2148</v>
      </c>
      <c r="G621" s="77" t="s">
        <v>833</v>
      </c>
    </row>
    <row r="622" spans="2:7">
      <c r="B622" s="92" t="s">
        <v>2085</v>
      </c>
      <c r="C622" s="77" t="s">
        <v>468</v>
      </c>
      <c r="D622" s="77">
        <v>21</v>
      </c>
      <c r="E622" s="77">
        <v>214</v>
      </c>
      <c r="F622" s="77">
        <v>2149</v>
      </c>
      <c r="G622" s="77" t="s">
        <v>834</v>
      </c>
    </row>
    <row r="623" spans="2:7">
      <c r="B623" s="92" t="s">
        <v>2085</v>
      </c>
      <c r="C623" s="77" t="s">
        <v>468</v>
      </c>
      <c r="D623" s="77">
        <v>21</v>
      </c>
      <c r="E623" s="77">
        <v>215</v>
      </c>
      <c r="F623" s="77">
        <v>0</v>
      </c>
      <c r="G623" s="77" t="s">
        <v>835</v>
      </c>
    </row>
    <row r="624" spans="2:7">
      <c r="B624" s="92" t="s">
        <v>2085</v>
      </c>
      <c r="C624" s="77" t="s">
        <v>468</v>
      </c>
      <c r="D624" s="77">
        <v>21</v>
      </c>
      <c r="E624" s="77">
        <v>215</v>
      </c>
      <c r="F624" s="77">
        <v>2151</v>
      </c>
      <c r="G624" s="77" t="s">
        <v>836</v>
      </c>
    </row>
    <row r="625" spans="2:7">
      <c r="B625" s="92" t="s">
        <v>2085</v>
      </c>
      <c r="C625" s="77" t="s">
        <v>468</v>
      </c>
      <c r="D625" s="77">
        <v>21</v>
      </c>
      <c r="E625" s="77">
        <v>215</v>
      </c>
      <c r="F625" s="77">
        <v>2152</v>
      </c>
      <c r="G625" s="77" t="s">
        <v>837</v>
      </c>
    </row>
    <row r="626" spans="2:7">
      <c r="B626" s="92" t="s">
        <v>2085</v>
      </c>
      <c r="C626" s="77" t="s">
        <v>468</v>
      </c>
      <c r="D626" s="77">
        <v>21</v>
      </c>
      <c r="E626" s="77">
        <v>215</v>
      </c>
      <c r="F626" s="77">
        <v>2159</v>
      </c>
      <c r="G626" s="77" t="s">
        <v>838</v>
      </c>
    </row>
    <row r="627" spans="2:7">
      <c r="B627" s="92" t="s">
        <v>2085</v>
      </c>
      <c r="C627" s="77" t="s">
        <v>468</v>
      </c>
      <c r="D627" s="77">
        <v>21</v>
      </c>
      <c r="E627" s="77">
        <v>216</v>
      </c>
      <c r="F627" s="77">
        <v>0</v>
      </c>
      <c r="G627" s="77" t="s">
        <v>839</v>
      </c>
    </row>
    <row r="628" spans="2:7">
      <c r="B628" s="92" t="s">
        <v>2085</v>
      </c>
      <c r="C628" s="77" t="s">
        <v>468</v>
      </c>
      <c r="D628" s="77">
        <v>21</v>
      </c>
      <c r="E628" s="77">
        <v>216</v>
      </c>
      <c r="F628" s="77">
        <v>2161</v>
      </c>
      <c r="G628" s="77" t="s">
        <v>840</v>
      </c>
    </row>
    <row r="629" spans="2:7">
      <c r="B629" s="92" t="s">
        <v>2085</v>
      </c>
      <c r="C629" s="77" t="s">
        <v>468</v>
      </c>
      <c r="D629" s="77">
        <v>21</v>
      </c>
      <c r="E629" s="77">
        <v>216</v>
      </c>
      <c r="F629" s="77">
        <v>2169</v>
      </c>
      <c r="G629" s="77" t="s">
        <v>841</v>
      </c>
    </row>
    <row r="630" spans="2:7">
      <c r="B630" s="92" t="s">
        <v>2085</v>
      </c>
      <c r="C630" s="77" t="s">
        <v>468</v>
      </c>
      <c r="D630" s="77">
        <v>21</v>
      </c>
      <c r="E630" s="77">
        <v>217</v>
      </c>
      <c r="F630" s="77">
        <v>0</v>
      </c>
      <c r="G630" s="77" t="s">
        <v>842</v>
      </c>
    </row>
    <row r="631" spans="2:7">
      <c r="B631" s="92" t="s">
        <v>2085</v>
      </c>
      <c r="C631" s="77" t="s">
        <v>468</v>
      </c>
      <c r="D631" s="77">
        <v>21</v>
      </c>
      <c r="E631" s="77">
        <v>217</v>
      </c>
      <c r="F631" s="77">
        <v>2171</v>
      </c>
      <c r="G631" s="77" t="s">
        <v>843</v>
      </c>
    </row>
    <row r="632" spans="2:7">
      <c r="B632" s="92" t="s">
        <v>2085</v>
      </c>
      <c r="C632" s="77" t="s">
        <v>468</v>
      </c>
      <c r="D632" s="77">
        <v>21</v>
      </c>
      <c r="E632" s="77">
        <v>217</v>
      </c>
      <c r="F632" s="77">
        <v>2172</v>
      </c>
      <c r="G632" s="77" t="s">
        <v>844</v>
      </c>
    </row>
    <row r="633" spans="2:7">
      <c r="B633" s="92" t="s">
        <v>2085</v>
      </c>
      <c r="C633" s="77" t="s">
        <v>468</v>
      </c>
      <c r="D633" s="77">
        <v>21</v>
      </c>
      <c r="E633" s="77">
        <v>217</v>
      </c>
      <c r="F633" s="77">
        <v>2173</v>
      </c>
      <c r="G633" s="77" t="s">
        <v>845</v>
      </c>
    </row>
    <row r="634" spans="2:7">
      <c r="B634" s="92" t="s">
        <v>2085</v>
      </c>
      <c r="C634" s="77" t="s">
        <v>468</v>
      </c>
      <c r="D634" s="77">
        <v>21</v>
      </c>
      <c r="E634" s="77">
        <v>217</v>
      </c>
      <c r="F634" s="77">
        <v>2179</v>
      </c>
      <c r="G634" s="77" t="s">
        <v>846</v>
      </c>
    </row>
    <row r="635" spans="2:7">
      <c r="B635" s="92" t="s">
        <v>2085</v>
      </c>
      <c r="C635" s="77" t="s">
        <v>468</v>
      </c>
      <c r="D635" s="77">
        <v>21</v>
      </c>
      <c r="E635" s="77">
        <v>218</v>
      </c>
      <c r="F635" s="77">
        <v>0</v>
      </c>
      <c r="G635" s="77" t="s">
        <v>847</v>
      </c>
    </row>
    <row r="636" spans="2:7">
      <c r="B636" s="92" t="s">
        <v>2085</v>
      </c>
      <c r="C636" s="77" t="s">
        <v>468</v>
      </c>
      <c r="D636" s="77">
        <v>21</v>
      </c>
      <c r="E636" s="77">
        <v>218</v>
      </c>
      <c r="F636" s="77">
        <v>2181</v>
      </c>
      <c r="G636" s="77" t="s">
        <v>848</v>
      </c>
    </row>
    <row r="637" spans="2:7">
      <c r="B637" s="92" t="s">
        <v>2085</v>
      </c>
      <c r="C637" s="77" t="s">
        <v>468</v>
      </c>
      <c r="D637" s="77">
        <v>21</v>
      </c>
      <c r="E637" s="77">
        <v>218</v>
      </c>
      <c r="F637" s="77">
        <v>2182</v>
      </c>
      <c r="G637" s="77" t="s">
        <v>849</v>
      </c>
    </row>
    <row r="638" spans="2:7">
      <c r="B638" s="92" t="s">
        <v>2085</v>
      </c>
      <c r="C638" s="77" t="s">
        <v>468</v>
      </c>
      <c r="D638" s="77">
        <v>21</v>
      </c>
      <c r="E638" s="77">
        <v>218</v>
      </c>
      <c r="F638" s="77">
        <v>2183</v>
      </c>
      <c r="G638" s="77" t="s">
        <v>850</v>
      </c>
    </row>
    <row r="639" spans="2:7">
      <c r="B639" s="92" t="s">
        <v>2085</v>
      </c>
      <c r="C639" s="77" t="s">
        <v>468</v>
      </c>
      <c r="D639" s="77">
        <v>21</v>
      </c>
      <c r="E639" s="77">
        <v>218</v>
      </c>
      <c r="F639" s="77">
        <v>2184</v>
      </c>
      <c r="G639" s="77" t="s">
        <v>851</v>
      </c>
    </row>
    <row r="640" spans="2:7">
      <c r="B640" s="92" t="s">
        <v>2085</v>
      </c>
      <c r="C640" s="77" t="s">
        <v>468</v>
      </c>
      <c r="D640" s="77">
        <v>21</v>
      </c>
      <c r="E640" s="77">
        <v>218</v>
      </c>
      <c r="F640" s="77">
        <v>2185</v>
      </c>
      <c r="G640" s="77" t="s">
        <v>852</v>
      </c>
    </row>
    <row r="641" spans="2:7">
      <c r="B641" s="92" t="s">
        <v>2085</v>
      </c>
      <c r="C641" s="77" t="s">
        <v>468</v>
      </c>
      <c r="D641" s="77">
        <v>21</v>
      </c>
      <c r="E641" s="77">
        <v>218</v>
      </c>
      <c r="F641" s="77">
        <v>2186</v>
      </c>
      <c r="G641" s="77" t="s">
        <v>853</v>
      </c>
    </row>
    <row r="642" spans="2:7">
      <c r="B642" s="92" t="s">
        <v>2085</v>
      </c>
      <c r="C642" s="77" t="s">
        <v>468</v>
      </c>
      <c r="D642" s="77">
        <v>21</v>
      </c>
      <c r="E642" s="77">
        <v>219</v>
      </c>
      <c r="F642" s="77">
        <v>0</v>
      </c>
      <c r="G642" s="77" t="s">
        <v>854</v>
      </c>
    </row>
    <row r="643" spans="2:7">
      <c r="B643" s="92" t="s">
        <v>2085</v>
      </c>
      <c r="C643" s="77" t="s">
        <v>468</v>
      </c>
      <c r="D643" s="77">
        <v>21</v>
      </c>
      <c r="E643" s="77">
        <v>219</v>
      </c>
      <c r="F643" s="77">
        <v>2191</v>
      </c>
      <c r="G643" s="77" t="s">
        <v>855</v>
      </c>
    </row>
    <row r="644" spans="2:7">
      <c r="B644" s="92" t="s">
        <v>2085</v>
      </c>
      <c r="C644" s="77" t="s">
        <v>468</v>
      </c>
      <c r="D644" s="77">
        <v>21</v>
      </c>
      <c r="E644" s="77">
        <v>219</v>
      </c>
      <c r="F644" s="77">
        <v>2192</v>
      </c>
      <c r="G644" s="77" t="s">
        <v>856</v>
      </c>
    </row>
    <row r="645" spans="2:7">
      <c r="B645" s="92" t="s">
        <v>2085</v>
      </c>
      <c r="C645" s="77" t="s">
        <v>468</v>
      </c>
      <c r="D645" s="77">
        <v>21</v>
      </c>
      <c r="E645" s="77">
        <v>219</v>
      </c>
      <c r="F645" s="77">
        <v>2193</v>
      </c>
      <c r="G645" s="77" t="s">
        <v>857</v>
      </c>
    </row>
    <row r="646" spans="2:7">
      <c r="B646" s="92" t="s">
        <v>2085</v>
      </c>
      <c r="C646" s="77" t="s">
        <v>468</v>
      </c>
      <c r="D646" s="77">
        <v>21</v>
      </c>
      <c r="E646" s="77">
        <v>219</v>
      </c>
      <c r="F646" s="77">
        <v>2194</v>
      </c>
      <c r="G646" s="77" t="s">
        <v>858</v>
      </c>
    </row>
    <row r="647" spans="2:7">
      <c r="B647" s="92" t="s">
        <v>2085</v>
      </c>
      <c r="C647" s="77" t="s">
        <v>468</v>
      </c>
      <c r="D647" s="77">
        <v>21</v>
      </c>
      <c r="E647" s="77">
        <v>219</v>
      </c>
      <c r="F647" s="77">
        <v>2199</v>
      </c>
      <c r="G647" s="77" t="s">
        <v>859</v>
      </c>
    </row>
    <row r="648" spans="2:7">
      <c r="B648" s="92" t="s">
        <v>2085</v>
      </c>
      <c r="C648" s="77" t="s">
        <v>468</v>
      </c>
      <c r="D648" s="77">
        <v>22</v>
      </c>
      <c r="E648" s="77">
        <v>0</v>
      </c>
      <c r="F648" s="77">
        <v>0</v>
      </c>
      <c r="G648" s="77" t="s">
        <v>860</v>
      </c>
    </row>
    <row r="649" spans="2:7">
      <c r="B649" s="92" t="s">
        <v>2085</v>
      </c>
      <c r="C649" s="77" t="s">
        <v>468</v>
      </c>
      <c r="D649" s="77">
        <v>22</v>
      </c>
      <c r="E649" s="77">
        <v>220</v>
      </c>
      <c r="F649" s="77">
        <v>0</v>
      </c>
      <c r="G649" s="77" t="s">
        <v>861</v>
      </c>
    </row>
    <row r="650" spans="2:7">
      <c r="B650" s="92" t="s">
        <v>2085</v>
      </c>
      <c r="C650" s="77" t="s">
        <v>468</v>
      </c>
      <c r="D650" s="77">
        <v>22</v>
      </c>
      <c r="E650" s="77">
        <v>220</v>
      </c>
      <c r="F650" s="77">
        <v>2200</v>
      </c>
      <c r="G650" s="77" t="s">
        <v>295</v>
      </c>
    </row>
    <row r="651" spans="2:7">
      <c r="B651" s="92" t="s">
        <v>2085</v>
      </c>
      <c r="C651" s="77" t="s">
        <v>468</v>
      </c>
      <c r="D651" s="77">
        <v>22</v>
      </c>
      <c r="E651" s="77">
        <v>220</v>
      </c>
      <c r="F651" s="77">
        <v>2209</v>
      </c>
      <c r="G651" s="77" t="s">
        <v>296</v>
      </c>
    </row>
    <row r="652" spans="2:7">
      <c r="B652" s="92" t="s">
        <v>2085</v>
      </c>
      <c r="C652" s="77" t="s">
        <v>468</v>
      </c>
      <c r="D652" s="77">
        <v>22</v>
      </c>
      <c r="E652" s="77">
        <v>221</v>
      </c>
      <c r="F652" s="77">
        <v>0</v>
      </c>
      <c r="G652" s="77" t="s">
        <v>862</v>
      </c>
    </row>
    <row r="653" spans="2:7">
      <c r="B653" s="92" t="s">
        <v>2085</v>
      </c>
      <c r="C653" s="77" t="s">
        <v>468</v>
      </c>
      <c r="D653" s="77">
        <v>22</v>
      </c>
      <c r="E653" s="77">
        <v>221</v>
      </c>
      <c r="F653" s="77">
        <v>2211</v>
      </c>
      <c r="G653" s="77" t="s">
        <v>863</v>
      </c>
    </row>
    <row r="654" spans="2:7">
      <c r="B654" s="92" t="s">
        <v>2085</v>
      </c>
      <c r="C654" s="77" t="s">
        <v>468</v>
      </c>
      <c r="D654" s="77">
        <v>22</v>
      </c>
      <c r="E654" s="77">
        <v>221</v>
      </c>
      <c r="F654" s="77">
        <v>2212</v>
      </c>
      <c r="G654" s="77" t="s">
        <v>864</v>
      </c>
    </row>
    <row r="655" spans="2:7">
      <c r="B655" s="92" t="s">
        <v>2085</v>
      </c>
      <c r="C655" s="77" t="s">
        <v>468</v>
      </c>
      <c r="D655" s="77">
        <v>22</v>
      </c>
      <c r="E655" s="77">
        <v>221</v>
      </c>
      <c r="F655" s="77">
        <v>2213</v>
      </c>
      <c r="G655" s="77" t="s">
        <v>865</v>
      </c>
    </row>
    <row r="656" spans="2:7">
      <c r="B656" s="92" t="s">
        <v>2085</v>
      </c>
      <c r="C656" s="77" t="s">
        <v>468</v>
      </c>
      <c r="D656" s="77">
        <v>22</v>
      </c>
      <c r="E656" s="77">
        <v>222</v>
      </c>
      <c r="F656" s="77">
        <v>0</v>
      </c>
      <c r="G656" s="77" t="s">
        <v>866</v>
      </c>
    </row>
    <row r="657" spans="2:7">
      <c r="B657" s="92" t="s">
        <v>2085</v>
      </c>
      <c r="C657" s="77" t="s">
        <v>468</v>
      </c>
      <c r="D657" s="77">
        <v>22</v>
      </c>
      <c r="E657" s="77">
        <v>222</v>
      </c>
      <c r="F657" s="77">
        <v>2221</v>
      </c>
      <c r="G657" s="77" t="s">
        <v>866</v>
      </c>
    </row>
    <row r="658" spans="2:7">
      <c r="B658" s="92" t="s">
        <v>2085</v>
      </c>
      <c r="C658" s="77" t="s">
        <v>468</v>
      </c>
      <c r="D658" s="77">
        <v>22</v>
      </c>
      <c r="E658" s="77">
        <v>223</v>
      </c>
      <c r="F658" s="77">
        <v>0</v>
      </c>
      <c r="G658" s="77" t="s">
        <v>867</v>
      </c>
    </row>
    <row r="659" spans="2:7">
      <c r="B659" s="92" t="s">
        <v>2085</v>
      </c>
      <c r="C659" s="77" t="s">
        <v>468</v>
      </c>
      <c r="D659" s="77">
        <v>22</v>
      </c>
      <c r="E659" s="77">
        <v>223</v>
      </c>
      <c r="F659" s="77">
        <v>2231</v>
      </c>
      <c r="G659" s="77" t="s">
        <v>868</v>
      </c>
    </row>
    <row r="660" spans="2:7">
      <c r="B660" s="92" t="s">
        <v>2085</v>
      </c>
      <c r="C660" s="77" t="s">
        <v>468</v>
      </c>
      <c r="D660" s="77">
        <v>22</v>
      </c>
      <c r="E660" s="77">
        <v>223</v>
      </c>
      <c r="F660" s="77">
        <v>2232</v>
      </c>
      <c r="G660" s="77" t="s">
        <v>869</v>
      </c>
    </row>
    <row r="661" spans="2:7">
      <c r="B661" s="92" t="s">
        <v>2085</v>
      </c>
      <c r="C661" s="77" t="s">
        <v>468</v>
      </c>
      <c r="D661" s="77">
        <v>22</v>
      </c>
      <c r="E661" s="77">
        <v>223</v>
      </c>
      <c r="F661" s="77">
        <v>2233</v>
      </c>
      <c r="G661" s="77" t="s">
        <v>870</v>
      </c>
    </row>
    <row r="662" spans="2:7">
      <c r="B662" s="92" t="s">
        <v>2085</v>
      </c>
      <c r="C662" s="77" t="s">
        <v>468</v>
      </c>
      <c r="D662" s="77">
        <v>22</v>
      </c>
      <c r="E662" s="77">
        <v>223</v>
      </c>
      <c r="F662" s="77">
        <v>2234</v>
      </c>
      <c r="G662" s="77" t="s">
        <v>871</v>
      </c>
    </row>
    <row r="663" spans="2:7">
      <c r="B663" s="92" t="s">
        <v>2085</v>
      </c>
      <c r="C663" s="77" t="s">
        <v>468</v>
      </c>
      <c r="D663" s="77">
        <v>22</v>
      </c>
      <c r="E663" s="77">
        <v>223</v>
      </c>
      <c r="F663" s="77">
        <v>2235</v>
      </c>
      <c r="G663" s="77" t="s">
        <v>872</v>
      </c>
    </row>
    <row r="664" spans="2:7">
      <c r="B664" s="92" t="s">
        <v>2085</v>
      </c>
      <c r="C664" s="77" t="s">
        <v>468</v>
      </c>
      <c r="D664" s="77">
        <v>22</v>
      </c>
      <c r="E664" s="77">
        <v>223</v>
      </c>
      <c r="F664" s="77">
        <v>2236</v>
      </c>
      <c r="G664" s="77" t="s">
        <v>873</v>
      </c>
    </row>
    <row r="665" spans="2:7">
      <c r="B665" s="92" t="s">
        <v>2085</v>
      </c>
      <c r="C665" s="77" t="s">
        <v>468</v>
      </c>
      <c r="D665" s="77">
        <v>22</v>
      </c>
      <c r="E665" s="77">
        <v>223</v>
      </c>
      <c r="F665" s="77">
        <v>2237</v>
      </c>
      <c r="G665" s="77" t="s">
        <v>874</v>
      </c>
    </row>
    <row r="666" spans="2:7">
      <c r="B666" s="92" t="s">
        <v>2085</v>
      </c>
      <c r="C666" s="77" t="s">
        <v>468</v>
      </c>
      <c r="D666" s="77">
        <v>22</v>
      </c>
      <c r="E666" s="77">
        <v>223</v>
      </c>
      <c r="F666" s="77">
        <v>2238</v>
      </c>
      <c r="G666" s="77" t="s">
        <v>875</v>
      </c>
    </row>
    <row r="667" spans="2:7">
      <c r="B667" s="92" t="s">
        <v>2085</v>
      </c>
      <c r="C667" s="77" t="s">
        <v>468</v>
      </c>
      <c r="D667" s="77">
        <v>22</v>
      </c>
      <c r="E667" s="77">
        <v>223</v>
      </c>
      <c r="F667" s="77">
        <v>2239</v>
      </c>
      <c r="G667" s="77" t="s">
        <v>876</v>
      </c>
    </row>
    <row r="668" spans="2:7">
      <c r="B668" s="92" t="s">
        <v>2085</v>
      </c>
      <c r="C668" s="77" t="s">
        <v>468</v>
      </c>
      <c r="D668" s="77">
        <v>22</v>
      </c>
      <c r="E668" s="77">
        <v>224</v>
      </c>
      <c r="F668" s="77">
        <v>0</v>
      </c>
      <c r="G668" s="77" t="s">
        <v>877</v>
      </c>
    </row>
    <row r="669" spans="2:7">
      <c r="B669" s="92" t="s">
        <v>2085</v>
      </c>
      <c r="C669" s="77" t="s">
        <v>468</v>
      </c>
      <c r="D669" s="77">
        <v>22</v>
      </c>
      <c r="E669" s="77">
        <v>224</v>
      </c>
      <c r="F669" s="77">
        <v>2241</v>
      </c>
      <c r="G669" s="77" t="s">
        <v>878</v>
      </c>
    </row>
    <row r="670" spans="2:7">
      <c r="B670" s="92" t="s">
        <v>2085</v>
      </c>
      <c r="C670" s="77" t="s">
        <v>468</v>
      </c>
      <c r="D670" s="77">
        <v>22</v>
      </c>
      <c r="E670" s="77">
        <v>224</v>
      </c>
      <c r="F670" s="77">
        <v>2249</v>
      </c>
      <c r="G670" s="77" t="s">
        <v>879</v>
      </c>
    </row>
    <row r="671" spans="2:7">
      <c r="B671" s="92" t="s">
        <v>2085</v>
      </c>
      <c r="C671" s="77" t="s">
        <v>468</v>
      </c>
      <c r="D671" s="77">
        <v>22</v>
      </c>
      <c r="E671" s="77">
        <v>225</v>
      </c>
      <c r="F671" s="77">
        <v>0</v>
      </c>
      <c r="G671" s="77" t="s">
        <v>880</v>
      </c>
    </row>
    <row r="672" spans="2:7">
      <c r="B672" s="92" t="s">
        <v>2085</v>
      </c>
      <c r="C672" s="77" t="s">
        <v>468</v>
      </c>
      <c r="D672" s="77">
        <v>22</v>
      </c>
      <c r="E672" s="77">
        <v>225</v>
      </c>
      <c r="F672" s="77">
        <v>2251</v>
      </c>
      <c r="G672" s="77" t="s">
        <v>881</v>
      </c>
    </row>
    <row r="673" spans="2:7">
      <c r="B673" s="92" t="s">
        <v>2085</v>
      </c>
      <c r="C673" s="77" t="s">
        <v>468</v>
      </c>
      <c r="D673" s="77">
        <v>22</v>
      </c>
      <c r="E673" s="77">
        <v>225</v>
      </c>
      <c r="F673" s="77">
        <v>2252</v>
      </c>
      <c r="G673" s="77" t="s">
        <v>882</v>
      </c>
    </row>
    <row r="674" spans="2:7">
      <c r="B674" s="92" t="s">
        <v>2085</v>
      </c>
      <c r="C674" s="77" t="s">
        <v>468</v>
      </c>
      <c r="D674" s="77">
        <v>22</v>
      </c>
      <c r="E674" s="77">
        <v>225</v>
      </c>
      <c r="F674" s="77">
        <v>2253</v>
      </c>
      <c r="G674" s="77" t="s">
        <v>883</v>
      </c>
    </row>
    <row r="675" spans="2:7">
      <c r="B675" s="92" t="s">
        <v>2085</v>
      </c>
      <c r="C675" s="77" t="s">
        <v>468</v>
      </c>
      <c r="D675" s="77">
        <v>22</v>
      </c>
      <c r="E675" s="77">
        <v>225</v>
      </c>
      <c r="F675" s="77">
        <v>2254</v>
      </c>
      <c r="G675" s="77" t="s">
        <v>884</v>
      </c>
    </row>
    <row r="676" spans="2:7">
      <c r="B676" s="92" t="s">
        <v>2085</v>
      </c>
      <c r="C676" s="77" t="s">
        <v>468</v>
      </c>
      <c r="D676" s="77">
        <v>22</v>
      </c>
      <c r="E676" s="77">
        <v>225</v>
      </c>
      <c r="F676" s="77">
        <v>2255</v>
      </c>
      <c r="G676" s="77" t="s">
        <v>885</v>
      </c>
    </row>
    <row r="677" spans="2:7">
      <c r="B677" s="92" t="s">
        <v>2085</v>
      </c>
      <c r="C677" s="77" t="s">
        <v>468</v>
      </c>
      <c r="D677" s="77">
        <v>22</v>
      </c>
      <c r="E677" s="77">
        <v>229</v>
      </c>
      <c r="F677" s="77">
        <v>0</v>
      </c>
      <c r="G677" s="77" t="s">
        <v>886</v>
      </c>
    </row>
    <row r="678" spans="2:7">
      <c r="B678" s="92" t="s">
        <v>2085</v>
      </c>
      <c r="C678" s="77" t="s">
        <v>468</v>
      </c>
      <c r="D678" s="77">
        <v>22</v>
      </c>
      <c r="E678" s="77">
        <v>229</v>
      </c>
      <c r="F678" s="77">
        <v>2291</v>
      </c>
      <c r="G678" s="77" t="s">
        <v>887</v>
      </c>
    </row>
    <row r="679" spans="2:7">
      <c r="B679" s="92" t="s">
        <v>2085</v>
      </c>
      <c r="C679" s="77" t="s">
        <v>468</v>
      </c>
      <c r="D679" s="77">
        <v>22</v>
      </c>
      <c r="E679" s="77">
        <v>229</v>
      </c>
      <c r="F679" s="77">
        <v>2292</v>
      </c>
      <c r="G679" s="77" t="s">
        <v>888</v>
      </c>
    </row>
    <row r="680" spans="2:7">
      <c r="B680" s="92" t="s">
        <v>2085</v>
      </c>
      <c r="C680" s="77" t="s">
        <v>468</v>
      </c>
      <c r="D680" s="77">
        <v>22</v>
      </c>
      <c r="E680" s="77">
        <v>229</v>
      </c>
      <c r="F680" s="77">
        <v>2293</v>
      </c>
      <c r="G680" s="77" t="s">
        <v>889</v>
      </c>
    </row>
    <row r="681" spans="2:7">
      <c r="B681" s="92" t="s">
        <v>2085</v>
      </c>
      <c r="C681" s="77" t="s">
        <v>468</v>
      </c>
      <c r="D681" s="77">
        <v>22</v>
      </c>
      <c r="E681" s="77">
        <v>229</v>
      </c>
      <c r="F681" s="77">
        <v>2299</v>
      </c>
      <c r="G681" s="77" t="s">
        <v>890</v>
      </c>
    </row>
    <row r="682" spans="2:7">
      <c r="B682" s="92" t="s">
        <v>2085</v>
      </c>
      <c r="C682" s="77" t="s">
        <v>468</v>
      </c>
      <c r="D682" s="77">
        <v>23</v>
      </c>
      <c r="E682" s="77">
        <v>0</v>
      </c>
      <c r="F682" s="77">
        <v>0</v>
      </c>
      <c r="G682" s="77" t="s">
        <v>891</v>
      </c>
    </row>
    <row r="683" spans="2:7">
      <c r="B683" s="92" t="s">
        <v>2085</v>
      </c>
      <c r="C683" s="77" t="s">
        <v>468</v>
      </c>
      <c r="D683" s="77">
        <v>23</v>
      </c>
      <c r="E683" s="77">
        <v>230</v>
      </c>
      <c r="F683" s="77">
        <v>0</v>
      </c>
      <c r="G683" s="77" t="s">
        <v>892</v>
      </c>
    </row>
    <row r="684" spans="2:7">
      <c r="B684" s="92" t="s">
        <v>2085</v>
      </c>
      <c r="C684" s="77" t="s">
        <v>468</v>
      </c>
      <c r="D684" s="77">
        <v>23</v>
      </c>
      <c r="E684" s="77">
        <v>230</v>
      </c>
      <c r="F684" s="77">
        <v>2300</v>
      </c>
      <c r="G684" s="77" t="s">
        <v>295</v>
      </c>
    </row>
    <row r="685" spans="2:7">
      <c r="B685" s="92" t="s">
        <v>2085</v>
      </c>
      <c r="C685" s="77" t="s">
        <v>468</v>
      </c>
      <c r="D685" s="77">
        <v>23</v>
      </c>
      <c r="E685" s="77">
        <v>230</v>
      </c>
      <c r="F685" s="77">
        <v>2309</v>
      </c>
      <c r="G685" s="77" t="s">
        <v>296</v>
      </c>
    </row>
    <row r="686" spans="2:7">
      <c r="B686" s="92" t="s">
        <v>2085</v>
      </c>
      <c r="C686" s="77" t="s">
        <v>468</v>
      </c>
      <c r="D686" s="77">
        <v>23</v>
      </c>
      <c r="E686" s="77">
        <v>231</v>
      </c>
      <c r="F686" s="77">
        <v>0</v>
      </c>
      <c r="G686" s="77" t="s">
        <v>893</v>
      </c>
    </row>
    <row r="687" spans="2:7">
      <c r="B687" s="92" t="s">
        <v>2085</v>
      </c>
      <c r="C687" s="77" t="s">
        <v>468</v>
      </c>
      <c r="D687" s="77">
        <v>23</v>
      </c>
      <c r="E687" s="77">
        <v>231</v>
      </c>
      <c r="F687" s="77">
        <v>2311</v>
      </c>
      <c r="G687" s="77" t="s">
        <v>894</v>
      </c>
    </row>
    <row r="688" spans="2:7">
      <c r="B688" s="92" t="s">
        <v>2085</v>
      </c>
      <c r="C688" s="77" t="s">
        <v>468</v>
      </c>
      <c r="D688" s="77">
        <v>23</v>
      </c>
      <c r="E688" s="77">
        <v>231</v>
      </c>
      <c r="F688" s="77">
        <v>2312</v>
      </c>
      <c r="G688" s="77" t="s">
        <v>895</v>
      </c>
    </row>
    <row r="689" spans="2:7">
      <c r="B689" s="92" t="s">
        <v>2085</v>
      </c>
      <c r="C689" s="77" t="s">
        <v>468</v>
      </c>
      <c r="D689" s="77">
        <v>23</v>
      </c>
      <c r="E689" s="77">
        <v>231</v>
      </c>
      <c r="F689" s="77">
        <v>2319</v>
      </c>
      <c r="G689" s="77" t="s">
        <v>896</v>
      </c>
    </row>
    <row r="690" spans="2:7">
      <c r="B690" s="92" t="s">
        <v>2085</v>
      </c>
      <c r="C690" s="77" t="s">
        <v>468</v>
      </c>
      <c r="D690" s="77">
        <v>23</v>
      </c>
      <c r="E690" s="77">
        <v>232</v>
      </c>
      <c r="F690" s="77">
        <v>0</v>
      </c>
      <c r="G690" s="77" t="s">
        <v>897</v>
      </c>
    </row>
    <row r="691" spans="2:7">
      <c r="B691" s="92" t="s">
        <v>2085</v>
      </c>
      <c r="C691" s="77" t="s">
        <v>468</v>
      </c>
      <c r="D691" s="77">
        <v>23</v>
      </c>
      <c r="E691" s="77">
        <v>232</v>
      </c>
      <c r="F691" s="77">
        <v>2321</v>
      </c>
      <c r="G691" s="77" t="s">
        <v>898</v>
      </c>
    </row>
    <row r="692" spans="2:7">
      <c r="B692" s="92" t="s">
        <v>2085</v>
      </c>
      <c r="C692" s="77" t="s">
        <v>468</v>
      </c>
      <c r="D692" s="77">
        <v>23</v>
      </c>
      <c r="E692" s="77">
        <v>232</v>
      </c>
      <c r="F692" s="77">
        <v>2322</v>
      </c>
      <c r="G692" s="77" t="s">
        <v>899</v>
      </c>
    </row>
    <row r="693" spans="2:7">
      <c r="B693" s="92" t="s">
        <v>2085</v>
      </c>
      <c r="C693" s="77" t="s">
        <v>468</v>
      </c>
      <c r="D693" s="77">
        <v>23</v>
      </c>
      <c r="E693" s="77">
        <v>232</v>
      </c>
      <c r="F693" s="77">
        <v>2329</v>
      </c>
      <c r="G693" s="77" t="s">
        <v>900</v>
      </c>
    </row>
    <row r="694" spans="2:7">
      <c r="B694" s="92" t="s">
        <v>2085</v>
      </c>
      <c r="C694" s="77" t="s">
        <v>468</v>
      </c>
      <c r="D694" s="77">
        <v>23</v>
      </c>
      <c r="E694" s="77">
        <v>233</v>
      </c>
      <c r="F694" s="77">
        <v>0</v>
      </c>
      <c r="G694" s="77" t="s">
        <v>901</v>
      </c>
    </row>
    <row r="695" spans="2:7">
      <c r="B695" s="92" t="s">
        <v>2085</v>
      </c>
      <c r="C695" s="77" t="s">
        <v>468</v>
      </c>
      <c r="D695" s="77">
        <v>23</v>
      </c>
      <c r="E695" s="77">
        <v>233</v>
      </c>
      <c r="F695" s="77">
        <v>2331</v>
      </c>
      <c r="G695" s="77" t="s">
        <v>902</v>
      </c>
    </row>
    <row r="696" spans="2:7">
      <c r="B696" s="92" t="s">
        <v>2085</v>
      </c>
      <c r="C696" s="77" t="s">
        <v>468</v>
      </c>
      <c r="D696" s="77">
        <v>23</v>
      </c>
      <c r="E696" s="77">
        <v>233</v>
      </c>
      <c r="F696" s="77">
        <v>2332</v>
      </c>
      <c r="G696" s="77" t="s">
        <v>903</v>
      </c>
    </row>
    <row r="697" spans="2:7">
      <c r="B697" s="92" t="s">
        <v>2085</v>
      </c>
      <c r="C697" s="77" t="s">
        <v>468</v>
      </c>
      <c r="D697" s="77">
        <v>23</v>
      </c>
      <c r="E697" s="77">
        <v>233</v>
      </c>
      <c r="F697" s="77">
        <v>2339</v>
      </c>
      <c r="G697" s="77" t="s">
        <v>904</v>
      </c>
    </row>
    <row r="698" spans="2:7">
      <c r="B698" s="92" t="s">
        <v>2085</v>
      </c>
      <c r="C698" s="77" t="s">
        <v>468</v>
      </c>
      <c r="D698" s="77">
        <v>23</v>
      </c>
      <c r="E698" s="77">
        <v>234</v>
      </c>
      <c r="F698" s="77">
        <v>0</v>
      </c>
      <c r="G698" s="77" t="s">
        <v>905</v>
      </c>
    </row>
    <row r="699" spans="2:7">
      <c r="B699" s="92" t="s">
        <v>2085</v>
      </c>
      <c r="C699" s="77" t="s">
        <v>468</v>
      </c>
      <c r="D699" s="77">
        <v>23</v>
      </c>
      <c r="E699" s="77">
        <v>234</v>
      </c>
      <c r="F699" s="77">
        <v>2341</v>
      </c>
      <c r="G699" s="77" t="s">
        <v>906</v>
      </c>
    </row>
    <row r="700" spans="2:7">
      <c r="B700" s="92" t="s">
        <v>2085</v>
      </c>
      <c r="C700" s="77" t="s">
        <v>468</v>
      </c>
      <c r="D700" s="77">
        <v>23</v>
      </c>
      <c r="E700" s="77">
        <v>234</v>
      </c>
      <c r="F700" s="77">
        <v>2342</v>
      </c>
      <c r="G700" s="77" t="s">
        <v>907</v>
      </c>
    </row>
    <row r="701" spans="2:7">
      <c r="B701" s="92" t="s">
        <v>2085</v>
      </c>
      <c r="C701" s="77" t="s">
        <v>468</v>
      </c>
      <c r="D701" s="77">
        <v>23</v>
      </c>
      <c r="E701" s="77">
        <v>235</v>
      </c>
      <c r="F701" s="77">
        <v>0</v>
      </c>
      <c r="G701" s="77" t="s">
        <v>908</v>
      </c>
    </row>
    <row r="702" spans="2:7">
      <c r="B702" s="92" t="s">
        <v>2085</v>
      </c>
      <c r="C702" s="77" t="s">
        <v>468</v>
      </c>
      <c r="D702" s="77">
        <v>23</v>
      </c>
      <c r="E702" s="77">
        <v>235</v>
      </c>
      <c r="F702" s="77">
        <v>2351</v>
      </c>
      <c r="G702" s="77" t="s">
        <v>909</v>
      </c>
    </row>
    <row r="703" spans="2:7">
      <c r="B703" s="92" t="s">
        <v>2085</v>
      </c>
      <c r="C703" s="77" t="s">
        <v>468</v>
      </c>
      <c r="D703" s="77">
        <v>23</v>
      </c>
      <c r="E703" s="77">
        <v>235</v>
      </c>
      <c r="F703" s="77">
        <v>2352</v>
      </c>
      <c r="G703" s="77" t="s">
        <v>910</v>
      </c>
    </row>
    <row r="704" spans="2:7">
      <c r="B704" s="92" t="s">
        <v>2085</v>
      </c>
      <c r="C704" s="77" t="s">
        <v>468</v>
      </c>
      <c r="D704" s="77">
        <v>23</v>
      </c>
      <c r="E704" s="77">
        <v>235</v>
      </c>
      <c r="F704" s="77">
        <v>2353</v>
      </c>
      <c r="G704" s="77" t="s">
        <v>911</v>
      </c>
    </row>
    <row r="705" spans="2:7">
      <c r="B705" s="92" t="s">
        <v>2085</v>
      </c>
      <c r="C705" s="77" t="s">
        <v>468</v>
      </c>
      <c r="D705" s="77">
        <v>23</v>
      </c>
      <c r="E705" s="77">
        <v>235</v>
      </c>
      <c r="F705" s="77">
        <v>2354</v>
      </c>
      <c r="G705" s="77" t="s">
        <v>912</v>
      </c>
    </row>
    <row r="706" spans="2:7">
      <c r="B706" s="92" t="s">
        <v>2085</v>
      </c>
      <c r="C706" s="77" t="s">
        <v>468</v>
      </c>
      <c r="D706" s="77">
        <v>23</v>
      </c>
      <c r="E706" s="77">
        <v>235</v>
      </c>
      <c r="F706" s="77">
        <v>2355</v>
      </c>
      <c r="G706" s="77" t="s">
        <v>913</v>
      </c>
    </row>
    <row r="707" spans="2:7">
      <c r="B707" s="92" t="s">
        <v>2085</v>
      </c>
      <c r="C707" s="77" t="s">
        <v>468</v>
      </c>
      <c r="D707" s="77">
        <v>23</v>
      </c>
      <c r="E707" s="77">
        <v>239</v>
      </c>
      <c r="F707" s="77">
        <v>0</v>
      </c>
      <c r="G707" s="77" t="s">
        <v>914</v>
      </c>
    </row>
    <row r="708" spans="2:7">
      <c r="B708" s="92" t="s">
        <v>2085</v>
      </c>
      <c r="C708" s="77" t="s">
        <v>468</v>
      </c>
      <c r="D708" s="77">
        <v>23</v>
      </c>
      <c r="E708" s="77">
        <v>239</v>
      </c>
      <c r="F708" s="77">
        <v>2391</v>
      </c>
      <c r="G708" s="77" t="s">
        <v>915</v>
      </c>
    </row>
    <row r="709" spans="2:7">
      <c r="B709" s="92" t="s">
        <v>2085</v>
      </c>
      <c r="C709" s="77" t="s">
        <v>468</v>
      </c>
      <c r="D709" s="77">
        <v>23</v>
      </c>
      <c r="E709" s="77">
        <v>239</v>
      </c>
      <c r="F709" s="77">
        <v>2399</v>
      </c>
      <c r="G709" s="77" t="s">
        <v>916</v>
      </c>
    </row>
    <row r="710" spans="2:7">
      <c r="B710" s="92" t="s">
        <v>2085</v>
      </c>
      <c r="C710" s="77" t="s">
        <v>468</v>
      </c>
      <c r="D710" s="77">
        <v>24</v>
      </c>
      <c r="E710" s="77">
        <v>0</v>
      </c>
      <c r="F710" s="77">
        <v>0</v>
      </c>
      <c r="G710" s="77" t="s">
        <v>917</v>
      </c>
    </row>
    <row r="711" spans="2:7">
      <c r="B711" s="92" t="s">
        <v>2085</v>
      </c>
      <c r="C711" s="77" t="s">
        <v>468</v>
      </c>
      <c r="D711" s="77">
        <v>24</v>
      </c>
      <c r="E711" s="77">
        <v>240</v>
      </c>
      <c r="F711" s="77">
        <v>0</v>
      </c>
      <c r="G711" s="77" t="s">
        <v>918</v>
      </c>
    </row>
    <row r="712" spans="2:7">
      <c r="B712" s="92" t="s">
        <v>2085</v>
      </c>
      <c r="C712" s="77" t="s">
        <v>468</v>
      </c>
      <c r="D712" s="77">
        <v>24</v>
      </c>
      <c r="E712" s="77">
        <v>240</v>
      </c>
      <c r="F712" s="77">
        <v>2400</v>
      </c>
      <c r="G712" s="77" t="s">
        <v>295</v>
      </c>
    </row>
    <row r="713" spans="2:7">
      <c r="B713" s="92" t="s">
        <v>2085</v>
      </c>
      <c r="C713" s="77" t="s">
        <v>468</v>
      </c>
      <c r="D713" s="77">
        <v>24</v>
      </c>
      <c r="E713" s="77">
        <v>240</v>
      </c>
      <c r="F713" s="77">
        <v>2409</v>
      </c>
      <c r="G713" s="77" t="s">
        <v>296</v>
      </c>
    </row>
    <row r="714" spans="2:7">
      <c r="B714" s="92" t="s">
        <v>2085</v>
      </c>
      <c r="C714" s="77" t="s">
        <v>468</v>
      </c>
      <c r="D714" s="77">
        <v>24</v>
      </c>
      <c r="E714" s="77">
        <v>241</v>
      </c>
      <c r="F714" s="77">
        <v>0</v>
      </c>
      <c r="G714" s="77" t="s">
        <v>919</v>
      </c>
    </row>
    <row r="715" spans="2:7">
      <c r="B715" s="92" t="s">
        <v>2085</v>
      </c>
      <c r="C715" s="77" t="s">
        <v>468</v>
      </c>
      <c r="D715" s="77">
        <v>24</v>
      </c>
      <c r="E715" s="77">
        <v>241</v>
      </c>
      <c r="F715" s="77">
        <v>2411</v>
      </c>
      <c r="G715" s="77" t="s">
        <v>919</v>
      </c>
    </row>
    <row r="716" spans="2:7">
      <c r="B716" s="92" t="s">
        <v>2085</v>
      </c>
      <c r="C716" s="77" t="s">
        <v>468</v>
      </c>
      <c r="D716" s="77">
        <v>24</v>
      </c>
      <c r="E716" s="77">
        <v>242</v>
      </c>
      <c r="F716" s="77">
        <v>0</v>
      </c>
      <c r="G716" s="77" t="s">
        <v>920</v>
      </c>
    </row>
    <row r="717" spans="2:7">
      <c r="B717" s="92" t="s">
        <v>2085</v>
      </c>
      <c r="C717" s="77" t="s">
        <v>468</v>
      </c>
      <c r="D717" s="77">
        <v>24</v>
      </c>
      <c r="E717" s="77">
        <v>242</v>
      </c>
      <c r="F717" s="77">
        <v>2421</v>
      </c>
      <c r="G717" s="77" t="s">
        <v>921</v>
      </c>
    </row>
    <row r="718" spans="2:7">
      <c r="B718" s="92" t="s">
        <v>2085</v>
      </c>
      <c r="C718" s="77" t="s">
        <v>468</v>
      </c>
      <c r="D718" s="77">
        <v>24</v>
      </c>
      <c r="E718" s="77">
        <v>242</v>
      </c>
      <c r="F718" s="77">
        <v>2422</v>
      </c>
      <c r="G718" s="77" t="s">
        <v>922</v>
      </c>
    </row>
    <row r="719" spans="2:7">
      <c r="B719" s="92" t="s">
        <v>2085</v>
      </c>
      <c r="C719" s="77" t="s">
        <v>468</v>
      </c>
      <c r="D719" s="77">
        <v>24</v>
      </c>
      <c r="E719" s="77">
        <v>242</v>
      </c>
      <c r="F719" s="77">
        <v>2423</v>
      </c>
      <c r="G719" s="77" t="s">
        <v>923</v>
      </c>
    </row>
    <row r="720" spans="2:7">
      <c r="B720" s="92" t="s">
        <v>2085</v>
      </c>
      <c r="C720" s="77" t="s">
        <v>468</v>
      </c>
      <c r="D720" s="77">
        <v>24</v>
      </c>
      <c r="E720" s="77">
        <v>242</v>
      </c>
      <c r="F720" s="77">
        <v>2424</v>
      </c>
      <c r="G720" s="77" t="s">
        <v>924</v>
      </c>
    </row>
    <row r="721" spans="2:7">
      <c r="B721" s="92" t="s">
        <v>2085</v>
      </c>
      <c r="C721" s="77" t="s">
        <v>468</v>
      </c>
      <c r="D721" s="77">
        <v>24</v>
      </c>
      <c r="E721" s="77">
        <v>242</v>
      </c>
      <c r="F721" s="77">
        <v>2425</v>
      </c>
      <c r="G721" s="77" t="s">
        <v>925</v>
      </c>
    </row>
    <row r="722" spans="2:7">
      <c r="B722" s="92" t="s">
        <v>2085</v>
      </c>
      <c r="C722" s="77" t="s">
        <v>468</v>
      </c>
      <c r="D722" s="77">
        <v>24</v>
      </c>
      <c r="E722" s="77">
        <v>242</v>
      </c>
      <c r="F722" s="77">
        <v>2426</v>
      </c>
      <c r="G722" s="77" t="s">
        <v>926</v>
      </c>
    </row>
    <row r="723" spans="2:7">
      <c r="B723" s="92" t="s">
        <v>2085</v>
      </c>
      <c r="C723" s="77" t="s">
        <v>468</v>
      </c>
      <c r="D723" s="77">
        <v>24</v>
      </c>
      <c r="E723" s="77">
        <v>242</v>
      </c>
      <c r="F723" s="77">
        <v>2429</v>
      </c>
      <c r="G723" s="77" t="s">
        <v>927</v>
      </c>
    </row>
    <row r="724" spans="2:7">
      <c r="B724" s="92" t="s">
        <v>2085</v>
      </c>
      <c r="C724" s="77" t="s">
        <v>468</v>
      </c>
      <c r="D724" s="77">
        <v>24</v>
      </c>
      <c r="E724" s="77">
        <v>243</v>
      </c>
      <c r="F724" s="77">
        <v>0</v>
      </c>
      <c r="G724" s="77" t="s">
        <v>928</v>
      </c>
    </row>
    <row r="725" spans="2:7">
      <c r="B725" s="92" t="s">
        <v>2085</v>
      </c>
      <c r="C725" s="77" t="s">
        <v>468</v>
      </c>
      <c r="D725" s="77">
        <v>24</v>
      </c>
      <c r="E725" s="77">
        <v>243</v>
      </c>
      <c r="F725" s="77">
        <v>2431</v>
      </c>
      <c r="G725" s="77" t="s">
        <v>929</v>
      </c>
    </row>
    <row r="726" spans="2:7">
      <c r="B726" s="92" t="s">
        <v>2085</v>
      </c>
      <c r="C726" s="77" t="s">
        <v>468</v>
      </c>
      <c r="D726" s="77">
        <v>24</v>
      </c>
      <c r="E726" s="77">
        <v>243</v>
      </c>
      <c r="F726" s="77">
        <v>2432</v>
      </c>
      <c r="G726" s="77" t="s">
        <v>930</v>
      </c>
    </row>
    <row r="727" spans="2:7">
      <c r="B727" s="92" t="s">
        <v>2085</v>
      </c>
      <c r="C727" s="77" t="s">
        <v>468</v>
      </c>
      <c r="D727" s="77">
        <v>24</v>
      </c>
      <c r="E727" s="77">
        <v>243</v>
      </c>
      <c r="F727" s="77">
        <v>2433</v>
      </c>
      <c r="G727" s="77" t="s">
        <v>931</v>
      </c>
    </row>
    <row r="728" spans="2:7">
      <c r="B728" s="92" t="s">
        <v>2085</v>
      </c>
      <c r="C728" s="77" t="s">
        <v>468</v>
      </c>
      <c r="D728" s="77">
        <v>24</v>
      </c>
      <c r="E728" s="77">
        <v>243</v>
      </c>
      <c r="F728" s="77">
        <v>2439</v>
      </c>
      <c r="G728" s="77" t="s">
        <v>932</v>
      </c>
    </row>
    <row r="729" spans="2:7">
      <c r="B729" s="92" t="s">
        <v>2085</v>
      </c>
      <c r="C729" s="77" t="s">
        <v>468</v>
      </c>
      <c r="D729" s="77">
        <v>24</v>
      </c>
      <c r="E729" s="77">
        <v>244</v>
      </c>
      <c r="F729" s="77">
        <v>0</v>
      </c>
      <c r="G729" s="77" t="s">
        <v>933</v>
      </c>
    </row>
    <row r="730" spans="2:7">
      <c r="B730" s="92" t="s">
        <v>2085</v>
      </c>
      <c r="C730" s="77" t="s">
        <v>468</v>
      </c>
      <c r="D730" s="77">
        <v>24</v>
      </c>
      <c r="E730" s="77">
        <v>244</v>
      </c>
      <c r="F730" s="77">
        <v>2441</v>
      </c>
      <c r="G730" s="77" t="s">
        <v>934</v>
      </c>
    </row>
    <row r="731" spans="2:7">
      <c r="B731" s="92" t="s">
        <v>2085</v>
      </c>
      <c r="C731" s="77" t="s">
        <v>468</v>
      </c>
      <c r="D731" s="77">
        <v>24</v>
      </c>
      <c r="E731" s="77">
        <v>244</v>
      </c>
      <c r="F731" s="77">
        <v>2442</v>
      </c>
      <c r="G731" s="77" t="s">
        <v>935</v>
      </c>
    </row>
    <row r="732" spans="2:7">
      <c r="B732" s="92" t="s">
        <v>2085</v>
      </c>
      <c r="C732" s="77" t="s">
        <v>468</v>
      </c>
      <c r="D732" s="77">
        <v>24</v>
      </c>
      <c r="E732" s="77">
        <v>244</v>
      </c>
      <c r="F732" s="77">
        <v>2443</v>
      </c>
      <c r="G732" s="77" t="s">
        <v>936</v>
      </c>
    </row>
    <row r="733" spans="2:7">
      <c r="B733" s="92" t="s">
        <v>2085</v>
      </c>
      <c r="C733" s="77" t="s">
        <v>468</v>
      </c>
      <c r="D733" s="77">
        <v>24</v>
      </c>
      <c r="E733" s="77">
        <v>244</v>
      </c>
      <c r="F733" s="77">
        <v>2444</v>
      </c>
      <c r="G733" s="77" t="s">
        <v>937</v>
      </c>
    </row>
    <row r="734" spans="2:7">
      <c r="B734" s="92" t="s">
        <v>2085</v>
      </c>
      <c r="C734" s="77" t="s">
        <v>468</v>
      </c>
      <c r="D734" s="77">
        <v>24</v>
      </c>
      <c r="E734" s="77">
        <v>244</v>
      </c>
      <c r="F734" s="77">
        <v>2445</v>
      </c>
      <c r="G734" s="77" t="s">
        <v>938</v>
      </c>
    </row>
    <row r="735" spans="2:7">
      <c r="B735" s="92" t="s">
        <v>2085</v>
      </c>
      <c r="C735" s="77" t="s">
        <v>468</v>
      </c>
      <c r="D735" s="77">
        <v>24</v>
      </c>
      <c r="E735" s="77">
        <v>244</v>
      </c>
      <c r="F735" s="77">
        <v>2446</v>
      </c>
      <c r="G735" s="77" t="s">
        <v>939</v>
      </c>
    </row>
    <row r="736" spans="2:7">
      <c r="B736" s="92" t="s">
        <v>2085</v>
      </c>
      <c r="C736" s="77" t="s">
        <v>468</v>
      </c>
      <c r="D736" s="77">
        <v>24</v>
      </c>
      <c r="E736" s="77">
        <v>245</v>
      </c>
      <c r="F736" s="77">
        <v>0</v>
      </c>
      <c r="G736" s="77" t="s">
        <v>940</v>
      </c>
    </row>
    <row r="737" spans="2:7">
      <c r="B737" s="92" t="s">
        <v>2085</v>
      </c>
      <c r="C737" s="77" t="s">
        <v>468</v>
      </c>
      <c r="D737" s="77">
        <v>24</v>
      </c>
      <c r="E737" s="77">
        <v>245</v>
      </c>
      <c r="F737" s="77">
        <v>2451</v>
      </c>
      <c r="G737" s="77" t="s">
        <v>941</v>
      </c>
    </row>
    <row r="738" spans="2:7">
      <c r="B738" s="92" t="s">
        <v>2085</v>
      </c>
      <c r="C738" s="77" t="s">
        <v>468</v>
      </c>
      <c r="D738" s="77">
        <v>24</v>
      </c>
      <c r="E738" s="77">
        <v>245</v>
      </c>
      <c r="F738" s="77">
        <v>2452</v>
      </c>
      <c r="G738" s="77" t="s">
        <v>942</v>
      </c>
    </row>
    <row r="739" spans="2:7">
      <c r="B739" s="92" t="s">
        <v>2085</v>
      </c>
      <c r="C739" s="77" t="s">
        <v>468</v>
      </c>
      <c r="D739" s="77">
        <v>24</v>
      </c>
      <c r="E739" s="77">
        <v>245</v>
      </c>
      <c r="F739" s="77">
        <v>2453</v>
      </c>
      <c r="G739" s="77" t="s">
        <v>943</v>
      </c>
    </row>
    <row r="740" spans="2:7">
      <c r="B740" s="92" t="s">
        <v>2085</v>
      </c>
      <c r="C740" s="77" t="s">
        <v>468</v>
      </c>
      <c r="D740" s="77">
        <v>24</v>
      </c>
      <c r="E740" s="77">
        <v>246</v>
      </c>
      <c r="F740" s="77">
        <v>0</v>
      </c>
      <c r="G740" s="77" t="s">
        <v>944</v>
      </c>
    </row>
    <row r="741" spans="2:7">
      <c r="B741" s="92" t="s">
        <v>2085</v>
      </c>
      <c r="C741" s="77" t="s">
        <v>468</v>
      </c>
      <c r="D741" s="77">
        <v>24</v>
      </c>
      <c r="E741" s="77">
        <v>246</v>
      </c>
      <c r="F741" s="77">
        <v>2461</v>
      </c>
      <c r="G741" s="77" t="s">
        <v>945</v>
      </c>
    </row>
    <row r="742" spans="2:7">
      <c r="B742" s="92" t="s">
        <v>2085</v>
      </c>
      <c r="C742" s="77" t="s">
        <v>468</v>
      </c>
      <c r="D742" s="77">
        <v>24</v>
      </c>
      <c r="E742" s="77">
        <v>246</v>
      </c>
      <c r="F742" s="77">
        <v>2462</v>
      </c>
      <c r="G742" s="77" t="s">
        <v>946</v>
      </c>
    </row>
    <row r="743" spans="2:7">
      <c r="B743" s="92" t="s">
        <v>2085</v>
      </c>
      <c r="C743" s="77" t="s">
        <v>468</v>
      </c>
      <c r="D743" s="77">
        <v>24</v>
      </c>
      <c r="E743" s="77">
        <v>246</v>
      </c>
      <c r="F743" s="77">
        <v>2463</v>
      </c>
      <c r="G743" s="77" t="s">
        <v>947</v>
      </c>
    </row>
    <row r="744" spans="2:7">
      <c r="B744" s="92" t="s">
        <v>2085</v>
      </c>
      <c r="C744" s="77" t="s">
        <v>468</v>
      </c>
      <c r="D744" s="77">
        <v>24</v>
      </c>
      <c r="E744" s="77">
        <v>246</v>
      </c>
      <c r="F744" s="77">
        <v>2464</v>
      </c>
      <c r="G744" s="77" t="s">
        <v>948</v>
      </c>
    </row>
    <row r="745" spans="2:7">
      <c r="B745" s="92" t="s">
        <v>2085</v>
      </c>
      <c r="C745" s="77" t="s">
        <v>468</v>
      </c>
      <c r="D745" s="77">
        <v>24</v>
      </c>
      <c r="E745" s="77">
        <v>246</v>
      </c>
      <c r="F745" s="77">
        <v>2465</v>
      </c>
      <c r="G745" s="77" t="s">
        <v>949</v>
      </c>
    </row>
    <row r="746" spans="2:7">
      <c r="B746" s="92" t="s">
        <v>2085</v>
      </c>
      <c r="C746" s="77" t="s">
        <v>468</v>
      </c>
      <c r="D746" s="77">
        <v>24</v>
      </c>
      <c r="E746" s="77">
        <v>246</v>
      </c>
      <c r="F746" s="77">
        <v>2469</v>
      </c>
      <c r="G746" s="77" t="s">
        <v>950</v>
      </c>
    </row>
    <row r="747" spans="2:7">
      <c r="B747" s="92" t="s">
        <v>2085</v>
      </c>
      <c r="C747" s="77" t="s">
        <v>468</v>
      </c>
      <c r="D747" s="77">
        <v>24</v>
      </c>
      <c r="E747" s="77">
        <v>247</v>
      </c>
      <c r="F747" s="77">
        <v>0</v>
      </c>
      <c r="G747" s="77" t="s">
        <v>951</v>
      </c>
    </row>
    <row r="748" spans="2:7">
      <c r="B748" s="92" t="s">
        <v>2085</v>
      </c>
      <c r="C748" s="77" t="s">
        <v>468</v>
      </c>
      <c r="D748" s="77">
        <v>24</v>
      </c>
      <c r="E748" s="77">
        <v>247</v>
      </c>
      <c r="F748" s="77">
        <v>2471</v>
      </c>
      <c r="G748" s="77" t="s">
        <v>952</v>
      </c>
    </row>
    <row r="749" spans="2:7">
      <c r="B749" s="92" t="s">
        <v>2085</v>
      </c>
      <c r="C749" s="77" t="s">
        <v>468</v>
      </c>
      <c r="D749" s="77">
        <v>24</v>
      </c>
      <c r="E749" s="77">
        <v>247</v>
      </c>
      <c r="F749" s="77">
        <v>2479</v>
      </c>
      <c r="G749" s="77" t="s">
        <v>953</v>
      </c>
    </row>
    <row r="750" spans="2:7">
      <c r="B750" s="92" t="s">
        <v>2085</v>
      </c>
      <c r="C750" s="77" t="s">
        <v>468</v>
      </c>
      <c r="D750" s="77">
        <v>24</v>
      </c>
      <c r="E750" s="77">
        <v>248</v>
      </c>
      <c r="F750" s="77">
        <v>0</v>
      </c>
      <c r="G750" s="77" t="s">
        <v>954</v>
      </c>
    </row>
    <row r="751" spans="2:7">
      <c r="B751" s="92" t="s">
        <v>2085</v>
      </c>
      <c r="C751" s="77" t="s">
        <v>468</v>
      </c>
      <c r="D751" s="77">
        <v>24</v>
      </c>
      <c r="E751" s="77">
        <v>248</v>
      </c>
      <c r="F751" s="77">
        <v>2481</v>
      </c>
      <c r="G751" s="77" t="s">
        <v>954</v>
      </c>
    </row>
    <row r="752" spans="2:7">
      <c r="B752" s="92" t="s">
        <v>2085</v>
      </c>
      <c r="C752" s="77" t="s">
        <v>468</v>
      </c>
      <c r="D752" s="77">
        <v>24</v>
      </c>
      <c r="E752" s="77">
        <v>249</v>
      </c>
      <c r="F752" s="77">
        <v>0</v>
      </c>
      <c r="G752" s="77" t="s">
        <v>955</v>
      </c>
    </row>
    <row r="753" spans="2:7">
      <c r="B753" s="92" t="s">
        <v>2085</v>
      </c>
      <c r="C753" s="77" t="s">
        <v>468</v>
      </c>
      <c r="D753" s="77">
        <v>24</v>
      </c>
      <c r="E753" s="77">
        <v>249</v>
      </c>
      <c r="F753" s="77">
        <v>2491</v>
      </c>
      <c r="G753" s="77" t="s">
        <v>956</v>
      </c>
    </row>
    <row r="754" spans="2:7">
      <c r="B754" s="92" t="s">
        <v>2085</v>
      </c>
      <c r="C754" s="77" t="s">
        <v>468</v>
      </c>
      <c r="D754" s="77">
        <v>24</v>
      </c>
      <c r="E754" s="77">
        <v>249</v>
      </c>
      <c r="F754" s="77">
        <v>2492</v>
      </c>
      <c r="G754" s="77" t="s">
        <v>957</v>
      </c>
    </row>
    <row r="755" spans="2:7">
      <c r="B755" s="92" t="s">
        <v>2085</v>
      </c>
      <c r="C755" s="77" t="s">
        <v>468</v>
      </c>
      <c r="D755" s="77">
        <v>24</v>
      </c>
      <c r="E755" s="77">
        <v>249</v>
      </c>
      <c r="F755" s="77">
        <v>2499</v>
      </c>
      <c r="G755" s="77" t="s">
        <v>958</v>
      </c>
    </row>
    <row r="756" spans="2:7">
      <c r="B756" s="92" t="s">
        <v>2085</v>
      </c>
      <c r="C756" s="77" t="s">
        <v>468</v>
      </c>
      <c r="D756" s="77">
        <v>25</v>
      </c>
      <c r="E756" s="77">
        <v>0</v>
      </c>
      <c r="F756" s="77">
        <v>0</v>
      </c>
      <c r="G756" s="77" t="s">
        <v>959</v>
      </c>
    </row>
    <row r="757" spans="2:7">
      <c r="B757" s="92" t="s">
        <v>2085</v>
      </c>
      <c r="C757" s="77" t="s">
        <v>468</v>
      </c>
      <c r="D757" s="77">
        <v>25</v>
      </c>
      <c r="E757" s="77">
        <v>250</v>
      </c>
      <c r="F757" s="77">
        <v>0</v>
      </c>
      <c r="G757" s="77" t="s">
        <v>960</v>
      </c>
    </row>
    <row r="758" spans="2:7">
      <c r="B758" s="92" t="s">
        <v>2085</v>
      </c>
      <c r="C758" s="77" t="s">
        <v>468</v>
      </c>
      <c r="D758" s="77">
        <v>25</v>
      </c>
      <c r="E758" s="77">
        <v>250</v>
      </c>
      <c r="F758" s="77">
        <v>2500</v>
      </c>
      <c r="G758" s="77" t="s">
        <v>295</v>
      </c>
    </row>
    <row r="759" spans="2:7">
      <c r="B759" s="92" t="s">
        <v>2085</v>
      </c>
      <c r="C759" s="77" t="s">
        <v>468</v>
      </c>
      <c r="D759" s="77">
        <v>25</v>
      </c>
      <c r="E759" s="77">
        <v>250</v>
      </c>
      <c r="F759" s="77">
        <v>2509</v>
      </c>
      <c r="G759" s="77" t="s">
        <v>296</v>
      </c>
    </row>
    <row r="760" spans="2:7">
      <c r="B760" s="92" t="s">
        <v>2085</v>
      </c>
      <c r="C760" s="77" t="s">
        <v>468</v>
      </c>
      <c r="D760" s="77">
        <v>25</v>
      </c>
      <c r="E760" s="77">
        <v>251</v>
      </c>
      <c r="F760" s="77">
        <v>0</v>
      </c>
      <c r="G760" s="77" t="s">
        <v>961</v>
      </c>
    </row>
    <row r="761" spans="2:7">
      <c r="B761" s="92" t="s">
        <v>2085</v>
      </c>
      <c r="C761" s="77" t="s">
        <v>468</v>
      </c>
      <c r="D761" s="77">
        <v>25</v>
      </c>
      <c r="E761" s="77">
        <v>251</v>
      </c>
      <c r="F761" s="77">
        <v>2511</v>
      </c>
      <c r="G761" s="77" t="s">
        <v>962</v>
      </c>
    </row>
    <row r="762" spans="2:7">
      <c r="B762" s="92" t="s">
        <v>2085</v>
      </c>
      <c r="C762" s="77" t="s">
        <v>468</v>
      </c>
      <c r="D762" s="77">
        <v>25</v>
      </c>
      <c r="E762" s="77">
        <v>251</v>
      </c>
      <c r="F762" s="77">
        <v>2512</v>
      </c>
      <c r="G762" s="77" t="s">
        <v>963</v>
      </c>
    </row>
    <row r="763" spans="2:7">
      <c r="B763" s="92" t="s">
        <v>2085</v>
      </c>
      <c r="C763" s="77" t="s">
        <v>468</v>
      </c>
      <c r="D763" s="77">
        <v>25</v>
      </c>
      <c r="E763" s="77">
        <v>251</v>
      </c>
      <c r="F763" s="77">
        <v>2513</v>
      </c>
      <c r="G763" s="77" t="s">
        <v>964</v>
      </c>
    </row>
    <row r="764" spans="2:7">
      <c r="B764" s="92" t="s">
        <v>2085</v>
      </c>
      <c r="C764" s="77" t="s">
        <v>468</v>
      </c>
      <c r="D764" s="77">
        <v>25</v>
      </c>
      <c r="E764" s="77">
        <v>251</v>
      </c>
      <c r="F764" s="77">
        <v>2519</v>
      </c>
      <c r="G764" s="77" t="s">
        <v>965</v>
      </c>
    </row>
    <row r="765" spans="2:7">
      <c r="B765" s="92" t="s">
        <v>2085</v>
      </c>
      <c r="C765" s="77" t="s">
        <v>468</v>
      </c>
      <c r="D765" s="77">
        <v>25</v>
      </c>
      <c r="E765" s="77">
        <v>252</v>
      </c>
      <c r="F765" s="77">
        <v>0</v>
      </c>
      <c r="G765" s="77" t="s">
        <v>966</v>
      </c>
    </row>
    <row r="766" spans="2:7">
      <c r="B766" s="92" t="s">
        <v>2085</v>
      </c>
      <c r="C766" s="77" t="s">
        <v>468</v>
      </c>
      <c r="D766" s="77">
        <v>25</v>
      </c>
      <c r="E766" s="77">
        <v>252</v>
      </c>
      <c r="F766" s="77">
        <v>2521</v>
      </c>
      <c r="G766" s="77" t="s">
        <v>967</v>
      </c>
    </row>
    <row r="767" spans="2:7">
      <c r="B767" s="92" t="s">
        <v>2085</v>
      </c>
      <c r="C767" s="77" t="s">
        <v>468</v>
      </c>
      <c r="D767" s="77">
        <v>25</v>
      </c>
      <c r="E767" s="77">
        <v>252</v>
      </c>
      <c r="F767" s="77">
        <v>2522</v>
      </c>
      <c r="G767" s="77" t="s">
        <v>968</v>
      </c>
    </row>
    <row r="768" spans="2:7">
      <c r="B768" s="92" t="s">
        <v>2085</v>
      </c>
      <c r="C768" s="77" t="s">
        <v>468</v>
      </c>
      <c r="D768" s="77">
        <v>25</v>
      </c>
      <c r="E768" s="77">
        <v>252</v>
      </c>
      <c r="F768" s="77">
        <v>2523</v>
      </c>
      <c r="G768" s="77" t="s">
        <v>969</v>
      </c>
    </row>
    <row r="769" spans="2:7">
      <c r="B769" s="92" t="s">
        <v>2085</v>
      </c>
      <c r="C769" s="77" t="s">
        <v>468</v>
      </c>
      <c r="D769" s="77">
        <v>25</v>
      </c>
      <c r="E769" s="77">
        <v>253</v>
      </c>
      <c r="F769" s="77">
        <v>0</v>
      </c>
      <c r="G769" s="77" t="s">
        <v>970</v>
      </c>
    </row>
    <row r="770" spans="2:7">
      <c r="B770" s="92" t="s">
        <v>2085</v>
      </c>
      <c r="C770" s="77" t="s">
        <v>468</v>
      </c>
      <c r="D770" s="77">
        <v>25</v>
      </c>
      <c r="E770" s="77">
        <v>253</v>
      </c>
      <c r="F770" s="77">
        <v>2531</v>
      </c>
      <c r="G770" s="77" t="s">
        <v>971</v>
      </c>
    </row>
    <row r="771" spans="2:7">
      <c r="B771" s="92" t="s">
        <v>2085</v>
      </c>
      <c r="C771" s="77" t="s">
        <v>468</v>
      </c>
      <c r="D771" s="77">
        <v>25</v>
      </c>
      <c r="E771" s="77">
        <v>253</v>
      </c>
      <c r="F771" s="77">
        <v>2532</v>
      </c>
      <c r="G771" s="77" t="s">
        <v>972</v>
      </c>
    </row>
    <row r="772" spans="2:7">
      <c r="B772" s="92" t="s">
        <v>2085</v>
      </c>
      <c r="C772" s="77" t="s">
        <v>468</v>
      </c>
      <c r="D772" s="77">
        <v>25</v>
      </c>
      <c r="E772" s="77">
        <v>253</v>
      </c>
      <c r="F772" s="77">
        <v>2533</v>
      </c>
      <c r="G772" s="77" t="s">
        <v>973</v>
      </c>
    </row>
    <row r="773" spans="2:7">
      <c r="B773" s="92" t="s">
        <v>2085</v>
      </c>
      <c r="C773" s="77" t="s">
        <v>468</v>
      </c>
      <c r="D773" s="77">
        <v>25</v>
      </c>
      <c r="E773" s="77">
        <v>253</v>
      </c>
      <c r="F773" s="77">
        <v>2534</v>
      </c>
      <c r="G773" s="77" t="s">
        <v>974</v>
      </c>
    </row>
    <row r="774" spans="2:7">
      <c r="B774" s="92" t="s">
        <v>2085</v>
      </c>
      <c r="C774" s="77" t="s">
        <v>468</v>
      </c>
      <c r="D774" s="77">
        <v>25</v>
      </c>
      <c r="E774" s="77">
        <v>253</v>
      </c>
      <c r="F774" s="77">
        <v>2535</v>
      </c>
      <c r="G774" s="77" t="s">
        <v>975</v>
      </c>
    </row>
    <row r="775" spans="2:7">
      <c r="B775" s="92" t="s">
        <v>2085</v>
      </c>
      <c r="C775" s="77" t="s">
        <v>468</v>
      </c>
      <c r="D775" s="77">
        <v>25</v>
      </c>
      <c r="E775" s="77">
        <v>259</v>
      </c>
      <c r="F775" s="77">
        <v>0</v>
      </c>
      <c r="G775" s="77" t="s">
        <v>976</v>
      </c>
    </row>
    <row r="776" spans="2:7">
      <c r="B776" s="92" t="s">
        <v>2085</v>
      </c>
      <c r="C776" s="77" t="s">
        <v>468</v>
      </c>
      <c r="D776" s="77">
        <v>25</v>
      </c>
      <c r="E776" s="77">
        <v>259</v>
      </c>
      <c r="F776" s="77">
        <v>2591</v>
      </c>
      <c r="G776" s="77" t="s">
        <v>977</v>
      </c>
    </row>
    <row r="777" spans="2:7">
      <c r="B777" s="92" t="s">
        <v>2085</v>
      </c>
      <c r="C777" s="77" t="s">
        <v>468</v>
      </c>
      <c r="D777" s="77">
        <v>25</v>
      </c>
      <c r="E777" s="77">
        <v>259</v>
      </c>
      <c r="F777" s="77">
        <v>2592</v>
      </c>
      <c r="G777" s="77" t="s">
        <v>978</v>
      </c>
    </row>
    <row r="778" spans="2:7">
      <c r="B778" s="92" t="s">
        <v>2085</v>
      </c>
      <c r="C778" s="77" t="s">
        <v>468</v>
      </c>
      <c r="D778" s="77">
        <v>25</v>
      </c>
      <c r="E778" s="77">
        <v>259</v>
      </c>
      <c r="F778" s="77">
        <v>2593</v>
      </c>
      <c r="G778" s="77" t="s">
        <v>979</v>
      </c>
    </row>
    <row r="779" spans="2:7">
      <c r="B779" s="92" t="s">
        <v>2085</v>
      </c>
      <c r="C779" s="77" t="s">
        <v>468</v>
      </c>
      <c r="D779" s="77">
        <v>25</v>
      </c>
      <c r="E779" s="77">
        <v>259</v>
      </c>
      <c r="F779" s="77">
        <v>2594</v>
      </c>
      <c r="G779" s="77" t="s">
        <v>980</v>
      </c>
    </row>
    <row r="780" spans="2:7">
      <c r="B780" s="92" t="s">
        <v>2085</v>
      </c>
      <c r="C780" s="77" t="s">
        <v>468</v>
      </c>
      <c r="D780" s="77">
        <v>25</v>
      </c>
      <c r="E780" s="77">
        <v>259</v>
      </c>
      <c r="F780" s="77">
        <v>2595</v>
      </c>
      <c r="G780" s="77" t="s">
        <v>981</v>
      </c>
    </row>
    <row r="781" spans="2:7">
      <c r="B781" s="92" t="s">
        <v>2085</v>
      </c>
      <c r="C781" s="77" t="s">
        <v>468</v>
      </c>
      <c r="D781" s="77">
        <v>25</v>
      </c>
      <c r="E781" s="77">
        <v>259</v>
      </c>
      <c r="F781" s="77">
        <v>2596</v>
      </c>
      <c r="G781" s="77" t="s">
        <v>982</v>
      </c>
    </row>
    <row r="782" spans="2:7">
      <c r="B782" s="92" t="s">
        <v>2085</v>
      </c>
      <c r="C782" s="77" t="s">
        <v>468</v>
      </c>
      <c r="D782" s="77">
        <v>25</v>
      </c>
      <c r="E782" s="77">
        <v>259</v>
      </c>
      <c r="F782" s="77">
        <v>2599</v>
      </c>
      <c r="G782" s="77" t="s">
        <v>983</v>
      </c>
    </row>
    <row r="783" spans="2:7">
      <c r="B783" s="92" t="s">
        <v>2085</v>
      </c>
      <c r="C783" s="77" t="s">
        <v>468</v>
      </c>
      <c r="D783" s="77">
        <v>26</v>
      </c>
      <c r="E783" s="77">
        <v>0</v>
      </c>
      <c r="F783" s="77">
        <v>0</v>
      </c>
      <c r="G783" s="77" t="s">
        <v>984</v>
      </c>
    </row>
    <row r="784" spans="2:7">
      <c r="B784" s="92" t="s">
        <v>2085</v>
      </c>
      <c r="C784" s="77" t="s">
        <v>468</v>
      </c>
      <c r="D784" s="77">
        <v>26</v>
      </c>
      <c r="E784" s="77">
        <v>260</v>
      </c>
      <c r="F784" s="77">
        <v>0</v>
      </c>
      <c r="G784" s="77" t="s">
        <v>985</v>
      </c>
    </row>
    <row r="785" spans="2:7">
      <c r="B785" s="92" t="s">
        <v>2085</v>
      </c>
      <c r="C785" s="77" t="s">
        <v>468</v>
      </c>
      <c r="D785" s="77">
        <v>26</v>
      </c>
      <c r="E785" s="77">
        <v>260</v>
      </c>
      <c r="F785" s="77">
        <v>2600</v>
      </c>
      <c r="G785" s="77" t="s">
        <v>295</v>
      </c>
    </row>
    <row r="786" spans="2:7">
      <c r="B786" s="92" t="s">
        <v>2085</v>
      </c>
      <c r="C786" s="77" t="s">
        <v>468</v>
      </c>
      <c r="D786" s="77">
        <v>26</v>
      </c>
      <c r="E786" s="77">
        <v>260</v>
      </c>
      <c r="F786" s="77">
        <v>2609</v>
      </c>
      <c r="G786" s="77" t="s">
        <v>296</v>
      </c>
    </row>
    <row r="787" spans="2:7">
      <c r="B787" s="92" t="s">
        <v>2085</v>
      </c>
      <c r="C787" s="77" t="s">
        <v>468</v>
      </c>
      <c r="D787" s="77">
        <v>26</v>
      </c>
      <c r="E787" s="77">
        <v>261</v>
      </c>
      <c r="F787" s="77">
        <v>0</v>
      </c>
      <c r="G787" s="77" t="s">
        <v>986</v>
      </c>
    </row>
    <row r="788" spans="2:7">
      <c r="B788" s="92" t="s">
        <v>2085</v>
      </c>
      <c r="C788" s="77" t="s">
        <v>468</v>
      </c>
      <c r="D788" s="77">
        <v>26</v>
      </c>
      <c r="E788" s="77">
        <v>261</v>
      </c>
      <c r="F788" s="77">
        <v>2611</v>
      </c>
      <c r="G788" s="77" t="s">
        <v>986</v>
      </c>
    </row>
    <row r="789" spans="2:7">
      <c r="B789" s="92" t="s">
        <v>2085</v>
      </c>
      <c r="C789" s="77" t="s">
        <v>468</v>
      </c>
      <c r="D789" s="77">
        <v>26</v>
      </c>
      <c r="E789" s="77">
        <v>262</v>
      </c>
      <c r="F789" s="77">
        <v>0</v>
      </c>
      <c r="G789" s="77" t="s">
        <v>987</v>
      </c>
    </row>
    <row r="790" spans="2:7">
      <c r="B790" s="92" t="s">
        <v>2085</v>
      </c>
      <c r="C790" s="77" t="s">
        <v>468</v>
      </c>
      <c r="D790" s="77">
        <v>26</v>
      </c>
      <c r="E790" s="77">
        <v>262</v>
      </c>
      <c r="F790" s="77">
        <v>2621</v>
      </c>
      <c r="G790" s="77" t="s">
        <v>987</v>
      </c>
    </row>
    <row r="791" spans="2:7">
      <c r="B791" s="92" t="s">
        <v>2085</v>
      </c>
      <c r="C791" s="77" t="s">
        <v>468</v>
      </c>
      <c r="D791" s="77">
        <v>26</v>
      </c>
      <c r="E791" s="77">
        <v>263</v>
      </c>
      <c r="F791" s="77">
        <v>0</v>
      </c>
      <c r="G791" s="77" t="s">
        <v>988</v>
      </c>
    </row>
    <row r="792" spans="2:7">
      <c r="B792" s="92" t="s">
        <v>2085</v>
      </c>
      <c r="C792" s="77" t="s">
        <v>468</v>
      </c>
      <c r="D792" s="77">
        <v>26</v>
      </c>
      <c r="E792" s="77">
        <v>263</v>
      </c>
      <c r="F792" s="77">
        <v>2631</v>
      </c>
      <c r="G792" s="77" t="s">
        <v>989</v>
      </c>
    </row>
    <row r="793" spans="2:7">
      <c r="B793" s="92" t="s">
        <v>2085</v>
      </c>
      <c r="C793" s="77" t="s">
        <v>468</v>
      </c>
      <c r="D793" s="77">
        <v>26</v>
      </c>
      <c r="E793" s="77">
        <v>263</v>
      </c>
      <c r="F793" s="77">
        <v>2632</v>
      </c>
      <c r="G793" s="77" t="s">
        <v>990</v>
      </c>
    </row>
    <row r="794" spans="2:7">
      <c r="B794" s="92" t="s">
        <v>2085</v>
      </c>
      <c r="C794" s="77" t="s">
        <v>468</v>
      </c>
      <c r="D794" s="77">
        <v>26</v>
      </c>
      <c r="E794" s="77">
        <v>263</v>
      </c>
      <c r="F794" s="77">
        <v>2633</v>
      </c>
      <c r="G794" s="77" t="s">
        <v>991</v>
      </c>
    </row>
    <row r="795" spans="2:7">
      <c r="B795" s="92" t="s">
        <v>2085</v>
      </c>
      <c r="C795" s="77" t="s">
        <v>468</v>
      </c>
      <c r="D795" s="77">
        <v>26</v>
      </c>
      <c r="E795" s="77">
        <v>263</v>
      </c>
      <c r="F795" s="77">
        <v>2634</v>
      </c>
      <c r="G795" s="77" t="s">
        <v>992</v>
      </c>
    </row>
    <row r="796" spans="2:7">
      <c r="B796" s="92" t="s">
        <v>2085</v>
      </c>
      <c r="C796" s="77" t="s">
        <v>468</v>
      </c>
      <c r="D796" s="77">
        <v>26</v>
      </c>
      <c r="E796" s="77">
        <v>263</v>
      </c>
      <c r="F796" s="77">
        <v>2635</v>
      </c>
      <c r="G796" s="77" t="s">
        <v>993</v>
      </c>
    </row>
    <row r="797" spans="2:7">
      <c r="B797" s="92" t="s">
        <v>2085</v>
      </c>
      <c r="C797" s="77" t="s">
        <v>468</v>
      </c>
      <c r="D797" s="77">
        <v>26</v>
      </c>
      <c r="E797" s="77">
        <v>264</v>
      </c>
      <c r="F797" s="77">
        <v>0</v>
      </c>
      <c r="G797" s="77" t="s">
        <v>994</v>
      </c>
    </row>
    <row r="798" spans="2:7">
      <c r="B798" s="92" t="s">
        <v>2085</v>
      </c>
      <c r="C798" s="77" t="s">
        <v>468</v>
      </c>
      <c r="D798" s="77">
        <v>26</v>
      </c>
      <c r="E798" s="77">
        <v>264</v>
      </c>
      <c r="F798" s="77">
        <v>2641</v>
      </c>
      <c r="G798" s="77" t="s">
        <v>995</v>
      </c>
    </row>
    <row r="799" spans="2:7">
      <c r="B799" s="92" t="s">
        <v>2085</v>
      </c>
      <c r="C799" s="77" t="s">
        <v>468</v>
      </c>
      <c r="D799" s="77">
        <v>26</v>
      </c>
      <c r="E799" s="77">
        <v>264</v>
      </c>
      <c r="F799" s="77">
        <v>2642</v>
      </c>
      <c r="G799" s="77" t="s">
        <v>996</v>
      </c>
    </row>
    <row r="800" spans="2:7">
      <c r="B800" s="92" t="s">
        <v>2085</v>
      </c>
      <c r="C800" s="77" t="s">
        <v>468</v>
      </c>
      <c r="D800" s="77">
        <v>26</v>
      </c>
      <c r="E800" s="77">
        <v>264</v>
      </c>
      <c r="F800" s="77">
        <v>2643</v>
      </c>
      <c r="G800" s="77" t="s">
        <v>997</v>
      </c>
    </row>
    <row r="801" spans="2:7">
      <c r="B801" s="92" t="s">
        <v>2085</v>
      </c>
      <c r="C801" s="77" t="s">
        <v>468</v>
      </c>
      <c r="D801" s="77">
        <v>26</v>
      </c>
      <c r="E801" s="77">
        <v>264</v>
      </c>
      <c r="F801" s="77">
        <v>2644</v>
      </c>
      <c r="G801" s="77" t="s">
        <v>998</v>
      </c>
    </row>
    <row r="802" spans="2:7">
      <c r="B802" s="92" t="s">
        <v>2085</v>
      </c>
      <c r="C802" s="77" t="s">
        <v>468</v>
      </c>
      <c r="D802" s="77">
        <v>26</v>
      </c>
      <c r="E802" s="77">
        <v>264</v>
      </c>
      <c r="F802" s="77">
        <v>2645</v>
      </c>
      <c r="G802" s="77" t="s">
        <v>999</v>
      </c>
    </row>
    <row r="803" spans="2:7">
      <c r="B803" s="92" t="s">
        <v>2085</v>
      </c>
      <c r="C803" s="77" t="s">
        <v>468</v>
      </c>
      <c r="D803" s="77">
        <v>26</v>
      </c>
      <c r="E803" s="77">
        <v>265</v>
      </c>
      <c r="F803" s="77">
        <v>0</v>
      </c>
      <c r="G803" s="77" t="s">
        <v>1000</v>
      </c>
    </row>
    <row r="804" spans="2:7">
      <c r="B804" s="92" t="s">
        <v>2085</v>
      </c>
      <c r="C804" s="77" t="s">
        <v>468</v>
      </c>
      <c r="D804" s="77">
        <v>26</v>
      </c>
      <c r="E804" s="77">
        <v>265</v>
      </c>
      <c r="F804" s="77">
        <v>2651</v>
      </c>
      <c r="G804" s="77" t="s">
        <v>1001</v>
      </c>
    </row>
    <row r="805" spans="2:7">
      <c r="B805" s="92" t="s">
        <v>2085</v>
      </c>
      <c r="C805" s="77" t="s">
        <v>468</v>
      </c>
      <c r="D805" s="77">
        <v>26</v>
      </c>
      <c r="E805" s="77">
        <v>265</v>
      </c>
      <c r="F805" s="77">
        <v>2652</v>
      </c>
      <c r="G805" s="77" t="s">
        <v>1002</v>
      </c>
    </row>
    <row r="806" spans="2:7">
      <c r="B806" s="92" t="s">
        <v>2085</v>
      </c>
      <c r="C806" s="77" t="s">
        <v>468</v>
      </c>
      <c r="D806" s="77">
        <v>26</v>
      </c>
      <c r="E806" s="77">
        <v>265</v>
      </c>
      <c r="F806" s="77">
        <v>2653</v>
      </c>
      <c r="G806" s="77" t="s">
        <v>1003</v>
      </c>
    </row>
    <row r="807" spans="2:7">
      <c r="B807" s="92" t="s">
        <v>2085</v>
      </c>
      <c r="C807" s="77" t="s">
        <v>468</v>
      </c>
      <c r="D807" s="77">
        <v>26</v>
      </c>
      <c r="E807" s="77">
        <v>266</v>
      </c>
      <c r="F807" s="77">
        <v>0</v>
      </c>
      <c r="G807" s="77" t="s">
        <v>1004</v>
      </c>
    </row>
    <row r="808" spans="2:7">
      <c r="B808" s="92" t="s">
        <v>2085</v>
      </c>
      <c r="C808" s="77" t="s">
        <v>468</v>
      </c>
      <c r="D808" s="77">
        <v>26</v>
      </c>
      <c r="E808" s="77">
        <v>266</v>
      </c>
      <c r="F808" s="77">
        <v>2661</v>
      </c>
      <c r="G808" s="77" t="s">
        <v>1005</v>
      </c>
    </row>
    <row r="809" spans="2:7">
      <c r="B809" s="92" t="s">
        <v>2085</v>
      </c>
      <c r="C809" s="77" t="s">
        <v>468</v>
      </c>
      <c r="D809" s="77">
        <v>26</v>
      </c>
      <c r="E809" s="77">
        <v>266</v>
      </c>
      <c r="F809" s="77">
        <v>2662</v>
      </c>
      <c r="G809" s="77" t="s">
        <v>1006</v>
      </c>
    </row>
    <row r="810" spans="2:7">
      <c r="B810" s="92" t="s">
        <v>2085</v>
      </c>
      <c r="C810" s="77" t="s">
        <v>468</v>
      </c>
      <c r="D810" s="77">
        <v>26</v>
      </c>
      <c r="E810" s="77">
        <v>266</v>
      </c>
      <c r="F810" s="77">
        <v>2663</v>
      </c>
      <c r="G810" s="77" t="s">
        <v>1007</v>
      </c>
    </row>
    <row r="811" spans="2:7">
      <c r="B811" s="92" t="s">
        <v>2085</v>
      </c>
      <c r="C811" s="77" t="s">
        <v>468</v>
      </c>
      <c r="D811" s="77">
        <v>26</v>
      </c>
      <c r="E811" s="77">
        <v>266</v>
      </c>
      <c r="F811" s="77">
        <v>2664</v>
      </c>
      <c r="G811" s="77" t="s">
        <v>1008</v>
      </c>
    </row>
    <row r="812" spans="2:7">
      <c r="B812" s="92" t="s">
        <v>2085</v>
      </c>
      <c r="C812" s="77" t="s">
        <v>468</v>
      </c>
      <c r="D812" s="77">
        <v>26</v>
      </c>
      <c r="E812" s="77">
        <v>267</v>
      </c>
      <c r="F812" s="77">
        <v>0</v>
      </c>
      <c r="G812" s="77" t="s">
        <v>1009</v>
      </c>
    </row>
    <row r="813" spans="2:7">
      <c r="B813" s="92" t="s">
        <v>2085</v>
      </c>
      <c r="C813" s="77" t="s">
        <v>468</v>
      </c>
      <c r="D813" s="77">
        <v>26</v>
      </c>
      <c r="E813" s="77">
        <v>267</v>
      </c>
      <c r="F813" s="77">
        <v>2671</v>
      </c>
      <c r="G813" s="77" t="s">
        <v>1010</v>
      </c>
    </row>
    <row r="814" spans="2:7">
      <c r="B814" s="92" t="s">
        <v>2085</v>
      </c>
      <c r="C814" s="77" t="s">
        <v>468</v>
      </c>
      <c r="D814" s="77">
        <v>26</v>
      </c>
      <c r="E814" s="77">
        <v>267</v>
      </c>
      <c r="F814" s="77">
        <v>2672</v>
      </c>
      <c r="G814" s="77" t="s">
        <v>1011</v>
      </c>
    </row>
    <row r="815" spans="2:7">
      <c r="B815" s="92" t="s">
        <v>2085</v>
      </c>
      <c r="C815" s="77" t="s">
        <v>468</v>
      </c>
      <c r="D815" s="77">
        <v>26</v>
      </c>
      <c r="E815" s="77">
        <v>269</v>
      </c>
      <c r="F815" s="77">
        <v>0</v>
      </c>
      <c r="G815" s="77" t="s">
        <v>1012</v>
      </c>
    </row>
    <row r="816" spans="2:7">
      <c r="B816" s="92" t="s">
        <v>2085</v>
      </c>
      <c r="C816" s="77" t="s">
        <v>468</v>
      </c>
      <c r="D816" s="77">
        <v>26</v>
      </c>
      <c r="E816" s="77">
        <v>269</v>
      </c>
      <c r="F816" s="77">
        <v>2691</v>
      </c>
      <c r="G816" s="77" t="s">
        <v>1013</v>
      </c>
    </row>
    <row r="817" spans="2:7">
      <c r="B817" s="92" t="s">
        <v>2085</v>
      </c>
      <c r="C817" s="77" t="s">
        <v>468</v>
      </c>
      <c r="D817" s="77">
        <v>26</v>
      </c>
      <c r="E817" s="77">
        <v>269</v>
      </c>
      <c r="F817" s="77">
        <v>2692</v>
      </c>
      <c r="G817" s="77" t="s">
        <v>1014</v>
      </c>
    </row>
    <row r="818" spans="2:7">
      <c r="B818" s="92" t="s">
        <v>2085</v>
      </c>
      <c r="C818" s="77" t="s">
        <v>468</v>
      </c>
      <c r="D818" s="77">
        <v>26</v>
      </c>
      <c r="E818" s="77">
        <v>269</v>
      </c>
      <c r="F818" s="77">
        <v>2693</v>
      </c>
      <c r="G818" s="77" t="s">
        <v>1015</v>
      </c>
    </row>
    <row r="819" spans="2:7">
      <c r="B819" s="92" t="s">
        <v>2085</v>
      </c>
      <c r="C819" s="77" t="s">
        <v>468</v>
      </c>
      <c r="D819" s="77">
        <v>26</v>
      </c>
      <c r="E819" s="77">
        <v>269</v>
      </c>
      <c r="F819" s="77">
        <v>2694</v>
      </c>
      <c r="G819" s="77" t="s">
        <v>1016</v>
      </c>
    </row>
    <row r="820" spans="2:7">
      <c r="B820" s="92" t="s">
        <v>2085</v>
      </c>
      <c r="C820" s="77" t="s">
        <v>468</v>
      </c>
      <c r="D820" s="77">
        <v>26</v>
      </c>
      <c r="E820" s="77">
        <v>269</v>
      </c>
      <c r="F820" s="77">
        <v>2699</v>
      </c>
      <c r="G820" s="77" t="s">
        <v>1017</v>
      </c>
    </row>
    <row r="821" spans="2:7">
      <c r="B821" s="92" t="s">
        <v>2085</v>
      </c>
      <c r="C821" s="77" t="s">
        <v>468</v>
      </c>
      <c r="D821" s="77">
        <v>27</v>
      </c>
      <c r="E821" s="77">
        <v>0</v>
      </c>
      <c r="F821" s="77">
        <v>0</v>
      </c>
      <c r="G821" s="77" t="s">
        <v>1018</v>
      </c>
    </row>
    <row r="822" spans="2:7">
      <c r="B822" s="92" t="s">
        <v>2085</v>
      </c>
      <c r="C822" s="77" t="s">
        <v>468</v>
      </c>
      <c r="D822" s="77">
        <v>27</v>
      </c>
      <c r="E822" s="77">
        <v>270</v>
      </c>
      <c r="F822" s="77">
        <v>0</v>
      </c>
      <c r="G822" s="77" t="s">
        <v>1019</v>
      </c>
    </row>
    <row r="823" spans="2:7">
      <c r="B823" s="92" t="s">
        <v>2085</v>
      </c>
      <c r="C823" s="77" t="s">
        <v>468</v>
      </c>
      <c r="D823" s="77">
        <v>27</v>
      </c>
      <c r="E823" s="77">
        <v>270</v>
      </c>
      <c r="F823" s="77">
        <v>2700</v>
      </c>
      <c r="G823" s="77" t="s">
        <v>295</v>
      </c>
    </row>
    <row r="824" spans="2:7">
      <c r="B824" s="92" t="s">
        <v>2085</v>
      </c>
      <c r="C824" s="77" t="s">
        <v>468</v>
      </c>
      <c r="D824" s="77">
        <v>27</v>
      </c>
      <c r="E824" s="77">
        <v>270</v>
      </c>
      <c r="F824" s="77">
        <v>2709</v>
      </c>
      <c r="G824" s="77" t="s">
        <v>296</v>
      </c>
    </row>
    <row r="825" spans="2:7">
      <c r="B825" s="92" t="s">
        <v>2085</v>
      </c>
      <c r="C825" s="77" t="s">
        <v>468</v>
      </c>
      <c r="D825" s="77">
        <v>27</v>
      </c>
      <c r="E825" s="77">
        <v>271</v>
      </c>
      <c r="F825" s="77">
        <v>0</v>
      </c>
      <c r="G825" s="77" t="s">
        <v>1020</v>
      </c>
    </row>
    <row r="826" spans="2:7">
      <c r="B826" s="92" t="s">
        <v>2085</v>
      </c>
      <c r="C826" s="77" t="s">
        <v>468</v>
      </c>
      <c r="D826" s="77">
        <v>27</v>
      </c>
      <c r="E826" s="77">
        <v>271</v>
      </c>
      <c r="F826" s="77">
        <v>2711</v>
      </c>
      <c r="G826" s="77" t="s">
        <v>1021</v>
      </c>
    </row>
    <row r="827" spans="2:7">
      <c r="B827" s="92" t="s">
        <v>2085</v>
      </c>
      <c r="C827" s="77" t="s">
        <v>468</v>
      </c>
      <c r="D827" s="77">
        <v>27</v>
      </c>
      <c r="E827" s="77">
        <v>271</v>
      </c>
      <c r="F827" s="77">
        <v>2719</v>
      </c>
      <c r="G827" s="77" t="s">
        <v>1022</v>
      </c>
    </row>
    <row r="828" spans="2:7">
      <c r="B828" s="92" t="s">
        <v>2085</v>
      </c>
      <c r="C828" s="77" t="s">
        <v>468</v>
      </c>
      <c r="D828" s="77">
        <v>27</v>
      </c>
      <c r="E828" s="77">
        <v>272</v>
      </c>
      <c r="F828" s="77">
        <v>0</v>
      </c>
      <c r="G828" s="77" t="s">
        <v>1023</v>
      </c>
    </row>
    <row r="829" spans="2:7">
      <c r="B829" s="92" t="s">
        <v>2085</v>
      </c>
      <c r="C829" s="77" t="s">
        <v>468</v>
      </c>
      <c r="D829" s="77">
        <v>27</v>
      </c>
      <c r="E829" s="77">
        <v>272</v>
      </c>
      <c r="F829" s="77">
        <v>2721</v>
      </c>
      <c r="G829" s="77" t="s">
        <v>1024</v>
      </c>
    </row>
    <row r="830" spans="2:7">
      <c r="B830" s="92" t="s">
        <v>2085</v>
      </c>
      <c r="C830" s="77" t="s">
        <v>468</v>
      </c>
      <c r="D830" s="77">
        <v>27</v>
      </c>
      <c r="E830" s="77">
        <v>272</v>
      </c>
      <c r="F830" s="77">
        <v>2722</v>
      </c>
      <c r="G830" s="77" t="s">
        <v>1025</v>
      </c>
    </row>
    <row r="831" spans="2:7">
      <c r="B831" s="92" t="s">
        <v>2085</v>
      </c>
      <c r="C831" s="77" t="s">
        <v>468</v>
      </c>
      <c r="D831" s="77">
        <v>27</v>
      </c>
      <c r="E831" s="77">
        <v>272</v>
      </c>
      <c r="F831" s="77">
        <v>2723</v>
      </c>
      <c r="G831" s="77" t="s">
        <v>1026</v>
      </c>
    </row>
    <row r="832" spans="2:7">
      <c r="B832" s="92" t="s">
        <v>2085</v>
      </c>
      <c r="C832" s="77" t="s">
        <v>468</v>
      </c>
      <c r="D832" s="77">
        <v>27</v>
      </c>
      <c r="E832" s="77">
        <v>272</v>
      </c>
      <c r="F832" s="77">
        <v>2729</v>
      </c>
      <c r="G832" s="77" t="s">
        <v>1027</v>
      </c>
    </row>
    <row r="833" spans="2:7">
      <c r="B833" s="92" t="s">
        <v>2085</v>
      </c>
      <c r="C833" s="77" t="s">
        <v>468</v>
      </c>
      <c r="D833" s="77">
        <v>27</v>
      </c>
      <c r="E833" s="77">
        <v>273</v>
      </c>
      <c r="F833" s="77">
        <v>0</v>
      </c>
      <c r="G833" s="77" t="s">
        <v>1028</v>
      </c>
    </row>
    <row r="834" spans="2:7">
      <c r="B834" s="92" t="s">
        <v>2085</v>
      </c>
      <c r="C834" s="77" t="s">
        <v>468</v>
      </c>
      <c r="D834" s="77">
        <v>27</v>
      </c>
      <c r="E834" s="77">
        <v>273</v>
      </c>
      <c r="F834" s="77">
        <v>2731</v>
      </c>
      <c r="G834" s="77" t="s">
        <v>1029</v>
      </c>
    </row>
    <row r="835" spans="2:7">
      <c r="B835" s="92" t="s">
        <v>2085</v>
      </c>
      <c r="C835" s="77" t="s">
        <v>468</v>
      </c>
      <c r="D835" s="77">
        <v>27</v>
      </c>
      <c r="E835" s="77">
        <v>273</v>
      </c>
      <c r="F835" s="77">
        <v>2732</v>
      </c>
      <c r="G835" s="77" t="s">
        <v>1030</v>
      </c>
    </row>
    <row r="836" spans="2:7">
      <c r="B836" s="92" t="s">
        <v>2085</v>
      </c>
      <c r="C836" s="77" t="s">
        <v>468</v>
      </c>
      <c r="D836" s="77">
        <v>27</v>
      </c>
      <c r="E836" s="77">
        <v>273</v>
      </c>
      <c r="F836" s="77">
        <v>2733</v>
      </c>
      <c r="G836" s="77" t="s">
        <v>1031</v>
      </c>
    </row>
    <row r="837" spans="2:7">
      <c r="B837" s="92" t="s">
        <v>2085</v>
      </c>
      <c r="C837" s="77" t="s">
        <v>468</v>
      </c>
      <c r="D837" s="77">
        <v>27</v>
      </c>
      <c r="E837" s="77">
        <v>273</v>
      </c>
      <c r="F837" s="77">
        <v>2734</v>
      </c>
      <c r="G837" s="77" t="s">
        <v>1032</v>
      </c>
    </row>
    <row r="838" spans="2:7">
      <c r="B838" s="92" t="s">
        <v>2085</v>
      </c>
      <c r="C838" s="77" t="s">
        <v>468</v>
      </c>
      <c r="D838" s="77">
        <v>27</v>
      </c>
      <c r="E838" s="77">
        <v>273</v>
      </c>
      <c r="F838" s="77">
        <v>2735</v>
      </c>
      <c r="G838" s="77" t="s">
        <v>1033</v>
      </c>
    </row>
    <row r="839" spans="2:7">
      <c r="B839" s="92" t="s">
        <v>2085</v>
      </c>
      <c r="C839" s="77" t="s">
        <v>468</v>
      </c>
      <c r="D839" s="77">
        <v>27</v>
      </c>
      <c r="E839" s="77">
        <v>273</v>
      </c>
      <c r="F839" s="77">
        <v>2736</v>
      </c>
      <c r="G839" s="77" t="s">
        <v>1034</v>
      </c>
    </row>
    <row r="840" spans="2:7">
      <c r="B840" s="92" t="s">
        <v>2085</v>
      </c>
      <c r="C840" s="77" t="s">
        <v>468</v>
      </c>
      <c r="D840" s="77">
        <v>27</v>
      </c>
      <c r="E840" s="77">
        <v>273</v>
      </c>
      <c r="F840" s="77">
        <v>2737</v>
      </c>
      <c r="G840" s="77" t="s">
        <v>1035</v>
      </c>
    </row>
    <row r="841" spans="2:7">
      <c r="B841" s="92" t="s">
        <v>2085</v>
      </c>
      <c r="C841" s="77" t="s">
        <v>468</v>
      </c>
      <c r="D841" s="77">
        <v>27</v>
      </c>
      <c r="E841" s="77">
        <v>273</v>
      </c>
      <c r="F841" s="77">
        <v>2738</v>
      </c>
      <c r="G841" s="77" t="s">
        <v>1036</v>
      </c>
    </row>
    <row r="842" spans="2:7">
      <c r="B842" s="92" t="s">
        <v>2085</v>
      </c>
      <c r="C842" s="77" t="s">
        <v>468</v>
      </c>
      <c r="D842" s="77">
        <v>27</v>
      </c>
      <c r="E842" s="77">
        <v>273</v>
      </c>
      <c r="F842" s="77">
        <v>2739</v>
      </c>
      <c r="G842" s="77" t="s">
        <v>1037</v>
      </c>
    </row>
    <row r="843" spans="2:7">
      <c r="B843" s="92" t="s">
        <v>2085</v>
      </c>
      <c r="C843" s="77" t="s">
        <v>468</v>
      </c>
      <c r="D843" s="77">
        <v>27</v>
      </c>
      <c r="E843" s="77">
        <v>274</v>
      </c>
      <c r="F843" s="77">
        <v>0</v>
      </c>
      <c r="G843" s="77" t="s">
        <v>1038</v>
      </c>
    </row>
    <row r="844" spans="2:7">
      <c r="B844" s="92" t="s">
        <v>2085</v>
      </c>
      <c r="C844" s="77" t="s">
        <v>468</v>
      </c>
      <c r="D844" s="77">
        <v>27</v>
      </c>
      <c r="E844" s="77">
        <v>274</v>
      </c>
      <c r="F844" s="77">
        <v>2741</v>
      </c>
      <c r="G844" s="77" t="s">
        <v>1039</v>
      </c>
    </row>
    <row r="845" spans="2:7">
      <c r="B845" s="92" t="s">
        <v>2085</v>
      </c>
      <c r="C845" s="77" t="s">
        <v>468</v>
      </c>
      <c r="D845" s="77">
        <v>27</v>
      </c>
      <c r="E845" s="77">
        <v>274</v>
      </c>
      <c r="F845" s="77">
        <v>2742</v>
      </c>
      <c r="G845" s="77" t="s">
        <v>1040</v>
      </c>
    </row>
    <row r="846" spans="2:7">
      <c r="B846" s="92" t="s">
        <v>2085</v>
      </c>
      <c r="C846" s="77" t="s">
        <v>468</v>
      </c>
      <c r="D846" s="77">
        <v>27</v>
      </c>
      <c r="E846" s="77">
        <v>274</v>
      </c>
      <c r="F846" s="77">
        <v>2743</v>
      </c>
      <c r="G846" s="77" t="s">
        <v>1041</v>
      </c>
    </row>
    <row r="847" spans="2:7">
      <c r="B847" s="92" t="s">
        <v>2085</v>
      </c>
      <c r="C847" s="77" t="s">
        <v>468</v>
      </c>
      <c r="D847" s="77">
        <v>27</v>
      </c>
      <c r="E847" s="77">
        <v>274</v>
      </c>
      <c r="F847" s="77">
        <v>2744</v>
      </c>
      <c r="G847" s="77" t="s">
        <v>1042</v>
      </c>
    </row>
    <row r="848" spans="2:7">
      <c r="B848" s="92" t="s">
        <v>2085</v>
      </c>
      <c r="C848" s="77" t="s">
        <v>468</v>
      </c>
      <c r="D848" s="77">
        <v>27</v>
      </c>
      <c r="E848" s="77">
        <v>275</v>
      </c>
      <c r="F848" s="77">
        <v>0</v>
      </c>
      <c r="G848" s="77" t="s">
        <v>1043</v>
      </c>
    </row>
    <row r="849" spans="2:7">
      <c r="B849" s="92" t="s">
        <v>2085</v>
      </c>
      <c r="C849" s="77" t="s">
        <v>468</v>
      </c>
      <c r="D849" s="77">
        <v>27</v>
      </c>
      <c r="E849" s="77">
        <v>275</v>
      </c>
      <c r="F849" s="77">
        <v>2751</v>
      </c>
      <c r="G849" s="77" t="s">
        <v>1044</v>
      </c>
    </row>
    <row r="850" spans="2:7">
      <c r="B850" s="92" t="s">
        <v>2085</v>
      </c>
      <c r="C850" s="77" t="s">
        <v>468</v>
      </c>
      <c r="D850" s="77">
        <v>27</v>
      </c>
      <c r="E850" s="77">
        <v>275</v>
      </c>
      <c r="F850" s="77">
        <v>2752</v>
      </c>
      <c r="G850" s="77" t="s">
        <v>1045</v>
      </c>
    </row>
    <row r="851" spans="2:7">
      <c r="B851" s="92" t="s">
        <v>2085</v>
      </c>
      <c r="C851" s="77" t="s">
        <v>468</v>
      </c>
      <c r="D851" s="77">
        <v>27</v>
      </c>
      <c r="E851" s="77">
        <v>275</v>
      </c>
      <c r="F851" s="77">
        <v>2753</v>
      </c>
      <c r="G851" s="77" t="s">
        <v>1046</v>
      </c>
    </row>
    <row r="852" spans="2:7">
      <c r="B852" s="92" t="s">
        <v>2085</v>
      </c>
      <c r="C852" s="77" t="s">
        <v>468</v>
      </c>
      <c r="D852" s="77">
        <v>27</v>
      </c>
      <c r="E852" s="77">
        <v>276</v>
      </c>
      <c r="F852" s="77">
        <v>0</v>
      </c>
      <c r="G852" s="77" t="s">
        <v>1047</v>
      </c>
    </row>
    <row r="853" spans="2:7">
      <c r="B853" s="92" t="s">
        <v>2085</v>
      </c>
      <c r="C853" s="77" t="s">
        <v>468</v>
      </c>
      <c r="D853" s="77">
        <v>27</v>
      </c>
      <c r="E853" s="77">
        <v>276</v>
      </c>
      <c r="F853" s="77">
        <v>2761</v>
      </c>
      <c r="G853" s="77" t="s">
        <v>1047</v>
      </c>
    </row>
    <row r="854" spans="2:7">
      <c r="B854" s="92" t="s">
        <v>2085</v>
      </c>
      <c r="C854" s="77" t="s">
        <v>468</v>
      </c>
      <c r="D854" s="77">
        <v>28</v>
      </c>
      <c r="E854" s="77">
        <v>0</v>
      </c>
      <c r="F854" s="77">
        <v>0</v>
      </c>
      <c r="G854" s="77" t="s">
        <v>1048</v>
      </c>
    </row>
    <row r="855" spans="2:7">
      <c r="B855" s="92" t="s">
        <v>2085</v>
      </c>
      <c r="C855" s="77" t="s">
        <v>468</v>
      </c>
      <c r="D855" s="77">
        <v>28</v>
      </c>
      <c r="E855" s="77">
        <v>280</v>
      </c>
      <c r="F855" s="77">
        <v>0</v>
      </c>
      <c r="G855" s="77" t="s">
        <v>1049</v>
      </c>
    </row>
    <row r="856" spans="2:7">
      <c r="B856" s="92" t="s">
        <v>2085</v>
      </c>
      <c r="C856" s="77" t="s">
        <v>468</v>
      </c>
      <c r="D856" s="77">
        <v>28</v>
      </c>
      <c r="E856" s="77">
        <v>280</v>
      </c>
      <c r="F856" s="77">
        <v>2800</v>
      </c>
      <c r="G856" s="77" t="s">
        <v>295</v>
      </c>
    </row>
    <row r="857" spans="2:7">
      <c r="B857" s="92" t="s">
        <v>2085</v>
      </c>
      <c r="C857" s="77" t="s">
        <v>468</v>
      </c>
      <c r="D857" s="77">
        <v>28</v>
      </c>
      <c r="E857" s="77">
        <v>280</v>
      </c>
      <c r="F857" s="77">
        <v>2809</v>
      </c>
      <c r="G857" s="77" t="s">
        <v>296</v>
      </c>
    </row>
    <row r="858" spans="2:7">
      <c r="B858" s="92" t="s">
        <v>2085</v>
      </c>
      <c r="C858" s="77" t="s">
        <v>468</v>
      </c>
      <c r="D858" s="77">
        <v>28</v>
      </c>
      <c r="E858" s="77">
        <v>281</v>
      </c>
      <c r="F858" s="77">
        <v>0</v>
      </c>
      <c r="G858" s="77" t="s">
        <v>1050</v>
      </c>
    </row>
    <row r="859" spans="2:7">
      <c r="B859" s="92" t="s">
        <v>2085</v>
      </c>
      <c r="C859" s="77" t="s">
        <v>468</v>
      </c>
      <c r="D859" s="77">
        <v>28</v>
      </c>
      <c r="E859" s="77">
        <v>281</v>
      </c>
      <c r="F859" s="77">
        <v>2811</v>
      </c>
      <c r="G859" s="77" t="s">
        <v>1051</v>
      </c>
    </row>
    <row r="860" spans="2:7">
      <c r="B860" s="92" t="s">
        <v>2085</v>
      </c>
      <c r="C860" s="77" t="s">
        <v>468</v>
      </c>
      <c r="D860" s="77">
        <v>28</v>
      </c>
      <c r="E860" s="77">
        <v>281</v>
      </c>
      <c r="F860" s="77">
        <v>2812</v>
      </c>
      <c r="G860" s="77" t="s">
        <v>1052</v>
      </c>
    </row>
    <row r="861" spans="2:7">
      <c r="B861" s="92" t="s">
        <v>2085</v>
      </c>
      <c r="C861" s="77" t="s">
        <v>468</v>
      </c>
      <c r="D861" s="77">
        <v>28</v>
      </c>
      <c r="E861" s="77">
        <v>281</v>
      </c>
      <c r="F861" s="77">
        <v>2813</v>
      </c>
      <c r="G861" s="77" t="s">
        <v>1053</v>
      </c>
    </row>
    <row r="862" spans="2:7">
      <c r="B862" s="92" t="s">
        <v>2085</v>
      </c>
      <c r="C862" s="77" t="s">
        <v>468</v>
      </c>
      <c r="D862" s="77">
        <v>28</v>
      </c>
      <c r="E862" s="77">
        <v>281</v>
      </c>
      <c r="F862" s="77">
        <v>2814</v>
      </c>
      <c r="G862" s="77" t="s">
        <v>1054</v>
      </c>
    </row>
    <row r="863" spans="2:7">
      <c r="B863" s="92" t="s">
        <v>2085</v>
      </c>
      <c r="C863" s="77" t="s">
        <v>468</v>
      </c>
      <c r="D863" s="77">
        <v>28</v>
      </c>
      <c r="E863" s="77">
        <v>281</v>
      </c>
      <c r="F863" s="77">
        <v>2815</v>
      </c>
      <c r="G863" s="77" t="s">
        <v>1055</v>
      </c>
    </row>
    <row r="864" spans="2:7">
      <c r="B864" s="92" t="s">
        <v>2085</v>
      </c>
      <c r="C864" s="77" t="s">
        <v>468</v>
      </c>
      <c r="D864" s="77">
        <v>28</v>
      </c>
      <c r="E864" s="77">
        <v>282</v>
      </c>
      <c r="F864" s="77">
        <v>0</v>
      </c>
      <c r="G864" s="77" t="s">
        <v>1056</v>
      </c>
    </row>
    <row r="865" spans="2:7">
      <c r="B865" s="92" t="s">
        <v>2085</v>
      </c>
      <c r="C865" s="77" t="s">
        <v>468</v>
      </c>
      <c r="D865" s="77">
        <v>28</v>
      </c>
      <c r="E865" s="77">
        <v>282</v>
      </c>
      <c r="F865" s="77">
        <v>2821</v>
      </c>
      <c r="G865" s="77" t="s">
        <v>1057</v>
      </c>
    </row>
    <row r="866" spans="2:7">
      <c r="B866" s="92" t="s">
        <v>2085</v>
      </c>
      <c r="C866" s="77" t="s">
        <v>468</v>
      </c>
      <c r="D866" s="77">
        <v>28</v>
      </c>
      <c r="E866" s="77">
        <v>282</v>
      </c>
      <c r="F866" s="77">
        <v>2822</v>
      </c>
      <c r="G866" s="77" t="s">
        <v>1058</v>
      </c>
    </row>
    <row r="867" spans="2:7">
      <c r="B867" s="92" t="s">
        <v>2085</v>
      </c>
      <c r="C867" s="77" t="s">
        <v>468</v>
      </c>
      <c r="D867" s="77">
        <v>28</v>
      </c>
      <c r="E867" s="77">
        <v>282</v>
      </c>
      <c r="F867" s="77">
        <v>2823</v>
      </c>
      <c r="G867" s="77" t="s">
        <v>1059</v>
      </c>
    </row>
    <row r="868" spans="2:7">
      <c r="B868" s="92" t="s">
        <v>2085</v>
      </c>
      <c r="C868" s="77" t="s">
        <v>468</v>
      </c>
      <c r="D868" s="77">
        <v>28</v>
      </c>
      <c r="E868" s="77">
        <v>283</v>
      </c>
      <c r="F868" s="77">
        <v>0</v>
      </c>
      <c r="G868" s="77" t="s">
        <v>1060</v>
      </c>
    </row>
    <row r="869" spans="2:7">
      <c r="B869" s="92" t="s">
        <v>2085</v>
      </c>
      <c r="C869" s="77" t="s">
        <v>468</v>
      </c>
      <c r="D869" s="77">
        <v>28</v>
      </c>
      <c r="E869" s="77">
        <v>283</v>
      </c>
      <c r="F869" s="77">
        <v>2831</v>
      </c>
      <c r="G869" s="77" t="s">
        <v>1061</v>
      </c>
    </row>
    <row r="870" spans="2:7">
      <c r="B870" s="92" t="s">
        <v>2085</v>
      </c>
      <c r="C870" s="77" t="s">
        <v>468</v>
      </c>
      <c r="D870" s="77">
        <v>28</v>
      </c>
      <c r="E870" s="77">
        <v>283</v>
      </c>
      <c r="F870" s="77">
        <v>2832</v>
      </c>
      <c r="G870" s="77" t="s">
        <v>1062</v>
      </c>
    </row>
    <row r="871" spans="2:7">
      <c r="B871" s="92" t="s">
        <v>2085</v>
      </c>
      <c r="C871" s="77" t="s">
        <v>468</v>
      </c>
      <c r="D871" s="77">
        <v>28</v>
      </c>
      <c r="E871" s="77">
        <v>284</v>
      </c>
      <c r="F871" s="77">
        <v>0</v>
      </c>
      <c r="G871" s="77" t="s">
        <v>1063</v>
      </c>
    </row>
    <row r="872" spans="2:7">
      <c r="B872" s="92" t="s">
        <v>2085</v>
      </c>
      <c r="C872" s="77" t="s">
        <v>468</v>
      </c>
      <c r="D872" s="77">
        <v>28</v>
      </c>
      <c r="E872" s="77">
        <v>284</v>
      </c>
      <c r="F872" s="77">
        <v>2841</v>
      </c>
      <c r="G872" s="77" t="s">
        <v>1064</v>
      </c>
    </row>
    <row r="873" spans="2:7">
      <c r="B873" s="92" t="s">
        <v>2085</v>
      </c>
      <c r="C873" s="77" t="s">
        <v>468</v>
      </c>
      <c r="D873" s="77">
        <v>28</v>
      </c>
      <c r="E873" s="77">
        <v>284</v>
      </c>
      <c r="F873" s="77">
        <v>2842</v>
      </c>
      <c r="G873" s="77" t="s">
        <v>1065</v>
      </c>
    </row>
    <row r="874" spans="2:7">
      <c r="B874" s="92" t="s">
        <v>2085</v>
      </c>
      <c r="C874" s="77" t="s">
        <v>468</v>
      </c>
      <c r="D874" s="77">
        <v>28</v>
      </c>
      <c r="E874" s="77">
        <v>285</v>
      </c>
      <c r="F874" s="77">
        <v>0</v>
      </c>
      <c r="G874" s="77" t="s">
        <v>1066</v>
      </c>
    </row>
    <row r="875" spans="2:7">
      <c r="B875" s="92" t="s">
        <v>2085</v>
      </c>
      <c r="C875" s="77" t="s">
        <v>468</v>
      </c>
      <c r="D875" s="77">
        <v>28</v>
      </c>
      <c r="E875" s="77">
        <v>285</v>
      </c>
      <c r="F875" s="77">
        <v>2851</v>
      </c>
      <c r="G875" s="77" t="s">
        <v>1067</v>
      </c>
    </row>
    <row r="876" spans="2:7">
      <c r="B876" s="92" t="s">
        <v>2085</v>
      </c>
      <c r="C876" s="77" t="s">
        <v>468</v>
      </c>
      <c r="D876" s="77">
        <v>28</v>
      </c>
      <c r="E876" s="77">
        <v>285</v>
      </c>
      <c r="F876" s="77">
        <v>2859</v>
      </c>
      <c r="G876" s="77" t="s">
        <v>1068</v>
      </c>
    </row>
    <row r="877" spans="2:7">
      <c r="B877" s="92" t="s">
        <v>2085</v>
      </c>
      <c r="C877" s="77" t="s">
        <v>468</v>
      </c>
      <c r="D877" s="77">
        <v>28</v>
      </c>
      <c r="E877" s="77">
        <v>289</v>
      </c>
      <c r="F877" s="77">
        <v>0</v>
      </c>
      <c r="G877" s="77" t="s">
        <v>1069</v>
      </c>
    </row>
    <row r="878" spans="2:7">
      <c r="B878" s="92" t="s">
        <v>2085</v>
      </c>
      <c r="C878" s="77" t="s">
        <v>468</v>
      </c>
      <c r="D878" s="77">
        <v>28</v>
      </c>
      <c r="E878" s="77">
        <v>289</v>
      </c>
      <c r="F878" s="77">
        <v>2899</v>
      </c>
      <c r="G878" s="77" t="s">
        <v>1069</v>
      </c>
    </row>
    <row r="879" spans="2:7">
      <c r="B879" s="92" t="s">
        <v>2085</v>
      </c>
      <c r="C879" s="77" t="s">
        <v>468</v>
      </c>
      <c r="D879" s="77">
        <v>29</v>
      </c>
      <c r="E879" s="77">
        <v>0</v>
      </c>
      <c r="F879" s="77">
        <v>0</v>
      </c>
      <c r="G879" s="77" t="s">
        <v>1070</v>
      </c>
    </row>
    <row r="880" spans="2:7">
      <c r="B880" s="92" t="s">
        <v>2085</v>
      </c>
      <c r="C880" s="77" t="s">
        <v>468</v>
      </c>
      <c r="D880" s="77">
        <v>29</v>
      </c>
      <c r="E880" s="77">
        <v>290</v>
      </c>
      <c r="F880" s="77">
        <v>0</v>
      </c>
      <c r="G880" s="77" t="s">
        <v>1071</v>
      </c>
    </row>
    <row r="881" spans="2:7">
      <c r="B881" s="92" t="s">
        <v>2085</v>
      </c>
      <c r="C881" s="77" t="s">
        <v>468</v>
      </c>
      <c r="D881" s="77">
        <v>29</v>
      </c>
      <c r="E881" s="77">
        <v>290</v>
      </c>
      <c r="F881" s="77">
        <v>2900</v>
      </c>
      <c r="G881" s="77" t="s">
        <v>295</v>
      </c>
    </row>
    <row r="882" spans="2:7">
      <c r="B882" s="92" t="s">
        <v>2085</v>
      </c>
      <c r="C882" s="77" t="s">
        <v>468</v>
      </c>
      <c r="D882" s="77">
        <v>29</v>
      </c>
      <c r="E882" s="77">
        <v>290</v>
      </c>
      <c r="F882" s="77">
        <v>2909</v>
      </c>
      <c r="G882" s="77" t="s">
        <v>296</v>
      </c>
    </row>
    <row r="883" spans="2:7">
      <c r="B883" s="92" t="s">
        <v>2085</v>
      </c>
      <c r="C883" s="77" t="s">
        <v>468</v>
      </c>
      <c r="D883" s="77">
        <v>29</v>
      </c>
      <c r="E883" s="77">
        <v>291</v>
      </c>
      <c r="F883" s="77">
        <v>0</v>
      </c>
      <c r="G883" s="77" t="s">
        <v>1072</v>
      </c>
    </row>
    <row r="884" spans="2:7">
      <c r="B884" s="92" t="s">
        <v>2085</v>
      </c>
      <c r="C884" s="77" t="s">
        <v>468</v>
      </c>
      <c r="D884" s="77">
        <v>29</v>
      </c>
      <c r="E884" s="77">
        <v>291</v>
      </c>
      <c r="F884" s="77">
        <v>2911</v>
      </c>
      <c r="G884" s="77" t="s">
        <v>1073</v>
      </c>
    </row>
    <row r="885" spans="2:7">
      <c r="B885" s="92" t="s">
        <v>2085</v>
      </c>
      <c r="C885" s="77" t="s">
        <v>468</v>
      </c>
      <c r="D885" s="77">
        <v>29</v>
      </c>
      <c r="E885" s="77">
        <v>291</v>
      </c>
      <c r="F885" s="77">
        <v>2912</v>
      </c>
      <c r="G885" s="77" t="s">
        <v>1074</v>
      </c>
    </row>
    <row r="886" spans="2:7">
      <c r="B886" s="92" t="s">
        <v>2085</v>
      </c>
      <c r="C886" s="77" t="s">
        <v>468</v>
      </c>
      <c r="D886" s="77">
        <v>29</v>
      </c>
      <c r="E886" s="77">
        <v>291</v>
      </c>
      <c r="F886" s="77">
        <v>2913</v>
      </c>
      <c r="G886" s="77" t="s">
        <v>1075</v>
      </c>
    </row>
    <row r="887" spans="2:7">
      <c r="B887" s="92" t="s">
        <v>2085</v>
      </c>
      <c r="C887" s="77" t="s">
        <v>468</v>
      </c>
      <c r="D887" s="77">
        <v>29</v>
      </c>
      <c r="E887" s="77">
        <v>291</v>
      </c>
      <c r="F887" s="77">
        <v>2914</v>
      </c>
      <c r="G887" s="77" t="s">
        <v>1076</v>
      </c>
    </row>
    <row r="888" spans="2:7">
      <c r="B888" s="92" t="s">
        <v>2085</v>
      </c>
      <c r="C888" s="77" t="s">
        <v>468</v>
      </c>
      <c r="D888" s="77">
        <v>29</v>
      </c>
      <c r="E888" s="77">
        <v>291</v>
      </c>
      <c r="F888" s="77">
        <v>2915</v>
      </c>
      <c r="G888" s="77" t="s">
        <v>1077</v>
      </c>
    </row>
    <row r="889" spans="2:7">
      <c r="B889" s="92" t="s">
        <v>2085</v>
      </c>
      <c r="C889" s="77" t="s">
        <v>468</v>
      </c>
      <c r="D889" s="77">
        <v>29</v>
      </c>
      <c r="E889" s="77">
        <v>292</v>
      </c>
      <c r="F889" s="77">
        <v>0</v>
      </c>
      <c r="G889" s="77" t="s">
        <v>1078</v>
      </c>
    </row>
    <row r="890" spans="2:7">
      <c r="B890" s="92" t="s">
        <v>2085</v>
      </c>
      <c r="C890" s="77" t="s">
        <v>468</v>
      </c>
      <c r="D890" s="77">
        <v>29</v>
      </c>
      <c r="E890" s="77">
        <v>292</v>
      </c>
      <c r="F890" s="77">
        <v>2921</v>
      </c>
      <c r="G890" s="77" t="s">
        <v>1079</v>
      </c>
    </row>
    <row r="891" spans="2:7">
      <c r="B891" s="92" t="s">
        <v>2085</v>
      </c>
      <c r="C891" s="77" t="s">
        <v>468</v>
      </c>
      <c r="D891" s="77">
        <v>29</v>
      </c>
      <c r="E891" s="77">
        <v>292</v>
      </c>
      <c r="F891" s="77">
        <v>2922</v>
      </c>
      <c r="G891" s="77" t="s">
        <v>1080</v>
      </c>
    </row>
    <row r="892" spans="2:7">
      <c r="B892" s="92" t="s">
        <v>2085</v>
      </c>
      <c r="C892" s="77" t="s">
        <v>468</v>
      </c>
      <c r="D892" s="77">
        <v>29</v>
      </c>
      <c r="E892" s="77">
        <v>292</v>
      </c>
      <c r="F892" s="77">
        <v>2929</v>
      </c>
      <c r="G892" s="77" t="s">
        <v>1081</v>
      </c>
    </row>
    <row r="893" spans="2:7">
      <c r="B893" s="92" t="s">
        <v>2085</v>
      </c>
      <c r="C893" s="77" t="s">
        <v>468</v>
      </c>
      <c r="D893" s="77">
        <v>29</v>
      </c>
      <c r="E893" s="77">
        <v>293</v>
      </c>
      <c r="F893" s="77">
        <v>0</v>
      </c>
      <c r="G893" s="77" t="s">
        <v>1082</v>
      </c>
    </row>
    <row r="894" spans="2:7">
      <c r="B894" s="92" t="s">
        <v>2085</v>
      </c>
      <c r="C894" s="77" t="s">
        <v>468</v>
      </c>
      <c r="D894" s="77">
        <v>29</v>
      </c>
      <c r="E894" s="77">
        <v>293</v>
      </c>
      <c r="F894" s="77">
        <v>2931</v>
      </c>
      <c r="G894" s="77" t="s">
        <v>1083</v>
      </c>
    </row>
    <row r="895" spans="2:7">
      <c r="B895" s="92" t="s">
        <v>2085</v>
      </c>
      <c r="C895" s="77" t="s">
        <v>468</v>
      </c>
      <c r="D895" s="77">
        <v>29</v>
      </c>
      <c r="E895" s="77">
        <v>293</v>
      </c>
      <c r="F895" s="77">
        <v>2932</v>
      </c>
      <c r="G895" s="77" t="s">
        <v>1084</v>
      </c>
    </row>
    <row r="896" spans="2:7">
      <c r="B896" s="92" t="s">
        <v>2085</v>
      </c>
      <c r="C896" s="77" t="s">
        <v>468</v>
      </c>
      <c r="D896" s="77">
        <v>29</v>
      </c>
      <c r="E896" s="77">
        <v>293</v>
      </c>
      <c r="F896" s="77">
        <v>2933</v>
      </c>
      <c r="G896" s="77" t="s">
        <v>1085</v>
      </c>
    </row>
    <row r="897" spans="2:7">
      <c r="B897" s="92" t="s">
        <v>2085</v>
      </c>
      <c r="C897" s="77" t="s">
        <v>468</v>
      </c>
      <c r="D897" s="77">
        <v>29</v>
      </c>
      <c r="E897" s="77">
        <v>293</v>
      </c>
      <c r="F897" s="77">
        <v>2939</v>
      </c>
      <c r="G897" s="77" t="s">
        <v>1086</v>
      </c>
    </row>
    <row r="898" spans="2:7">
      <c r="B898" s="92" t="s">
        <v>2085</v>
      </c>
      <c r="C898" s="77" t="s">
        <v>468</v>
      </c>
      <c r="D898" s="77">
        <v>29</v>
      </c>
      <c r="E898" s="77">
        <v>294</v>
      </c>
      <c r="F898" s="77">
        <v>0</v>
      </c>
      <c r="G898" s="77" t="s">
        <v>1087</v>
      </c>
    </row>
    <row r="899" spans="2:7">
      <c r="B899" s="92" t="s">
        <v>2085</v>
      </c>
      <c r="C899" s="77" t="s">
        <v>468</v>
      </c>
      <c r="D899" s="77">
        <v>29</v>
      </c>
      <c r="E899" s="77">
        <v>294</v>
      </c>
      <c r="F899" s="77">
        <v>2941</v>
      </c>
      <c r="G899" s="77" t="s">
        <v>1088</v>
      </c>
    </row>
    <row r="900" spans="2:7">
      <c r="B900" s="92" t="s">
        <v>2085</v>
      </c>
      <c r="C900" s="77" t="s">
        <v>468</v>
      </c>
      <c r="D900" s="77">
        <v>29</v>
      </c>
      <c r="E900" s="77">
        <v>294</v>
      </c>
      <c r="F900" s="77">
        <v>2942</v>
      </c>
      <c r="G900" s="77" t="s">
        <v>1089</v>
      </c>
    </row>
    <row r="901" spans="2:7">
      <c r="B901" s="92" t="s">
        <v>2085</v>
      </c>
      <c r="C901" s="77" t="s">
        <v>468</v>
      </c>
      <c r="D901" s="77">
        <v>29</v>
      </c>
      <c r="E901" s="77">
        <v>295</v>
      </c>
      <c r="F901" s="77">
        <v>0</v>
      </c>
      <c r="G901" s="77" t="s">
        <v>1090</v>
      </c>
    </row>
    <row r="902" spans="2:7">
      <c r="B902" s="92" t="s">
        <v>2085</v>
      </c>
      <c r="C902" s="77" t="s">
        <v>468</v>
      </c>
      <c r="D902" s="77">
        <v>29</v>
      </c>
      <c r="E902" s="77">
        <v>295</v>
      </c>
      <c r="F902" s="77">
        <v>2951</v>
      </c>
      <c r="G902" s="77" t="s">
        <v>1091</v>
      </c>
    </row>
    <row r="903" spans="2:7">
      <c r="B903" s="92" t="s">
        <v>2085</v>
      </c>
      <c r="C903" s="77" t="s">
        <v>468</v>
      </c>
      <c r="D903" s="77">
        <v>29</v>
      </c>
      <c r="E903" s="77">
        <v>295</v>
      </c>
      <c r="F903" s="77">
        <v>2952</v>
      </c>
      <c r="G903" s="77" t="s">
        <v>1092</v>
      </c>
    </row>
    <row r="904" spans="2:7">
      <c r="B904" s="92" t="s">
        <v>2085</v>
      </c>
      <c r="C904" s="77" t="s">
        <v>468</v>
      </c>
      <c r="D904" s="77">
        <v>29</v>
      </c>
      <c r="E904" s="77">
        <v>296</v>
      </c>
      <c r="F904" s="77">
        <v>0</v>
      </c>
      <c r="G904" s="77" t="s">
        <v>1093</v>
      </c>
    </row>
    <row r="905" spans="2:7">
      <c r="B905" s="92" t="s">
        <v>2085</v>
      </c>
      <c r="C905" s="77" t="s">
        <v>468</v>
      </c>
      <c r="D905" s="77">
        <v>29</v>
      </c>
      <c r="E905" s="77">
        <v>296</v>
      </c>
      <c r="F905" s="77">
        <v>2961</v>
      </c>
      <c r="G905" s="77" t="s">
        <v>1094</v>
      </c>
    </row>
    <row r="906" spans="2:7">
      <c r="B906" s="92" t="s">
        <v>2085</v>
      </c>
      <c r="C906" s="77" t="s">
        <v>468</v>
      </c>
      <c r="D906" s="77">
        <v>29</v>
      </c>
      <c r="E906" s="77">
        <v>296</v>
      </c>
      <c r="F906" s="77">
        <v>2962</v>
      </c>
      <c r="G906" s="77" t="s">
        <v>1095</v>
      </c>
    </row>
    <row r="907" spans="2:7">
      <c r="B907" s="92" t="s">
        <v>2085</v>
      </c>
      <c r="C907" s="77" t="s">
        <v>468</v>
      </c>
      <c r="D907" s="77">
        <v>29</v>
      </c>
      <c r="E907" s="77">
        <v>296</v>
      </c>
      <c r="F907" s="77">
        <v>2969</v>
      </c>
      <c r="G907" s="77" t="s">
        <v>1096</v>
      </c>
    </row>
    <row r="908" spans="2:7">
      <c r="B908" s="92" t="s">
        <v>2085</v>
      </c>
      <c r="C908" s="77" t="s">
        <v>468</v>
      </c>
      <c r="D908" s="77">
        <v>29</v>
      </c>
      <c r="E908" s="77">
        <v>297</v>
      </c>
      <c r="F908" s="77">
        <v>0</v>
      </c>
      <c r="G908" s="77" t="s">
        <v>1097</v>
      </c>
    </row>
    <row r="909" spans="2:7">
      <c r="B909" s="92" t="s">
        <v>2085</v>
      </c>
      <c r="C909" s="77" t="s">
        <v>468</v>
      </c>
      <c r="D909" s="77">
        <v>29</v>
      </c>
      <c r="E909" s="77">
        <v>297</v>
      </c>
      <c r="F909" s="77">
        <v>2971</v>
      </c>
      <c r="G909" s="77" t="s">
        <v>1098</v>
      </c>
    </row>
    <row r="910" spans="2:7">
      <c r="B910" s="92" t="s">
        <v>2085</v>
      </c>
      <c r="C910" s="77" t="s">
        <v>468</v>
      </c>
      <c r="D910" s="77">
        <v>29</v>
      </c>
      <c r="E910" s="77">
        <v>297</v>
      </c>
      <c r="F910" s="77">
        <v>2972</v>
      </c>
      <c r="G910" s="77" t="s">
        <v>1099</v>
      </c>
    </row>
    <row r="911" spans="2:7">
      <c r="B911" s="92" t="s">
        <v>2085</v>
      </c>
      <c r="C911" s="77" t="s">
        <v>468</v>
      </c>
      <c r="D911" s="77">
        <v>29</v>
      </c>
      <c r="E911" s="77">
        <v>297</v>
      </c>
      <c r="F911" s="77">
        <v>2973</v>
      </c>
      <c r="G911" s="77" t="s">
        <v>1100</v>
      </c>
    </row>
    <row r="912" spans="2:7">
      <c r="B912" s="92" t="s">
        <v>2085</v>
      </c>
      <c r="C912" s="77" t="s">
        <v>468</v>
      </c>
      <c r="D912" s="77">
        <v>29</v>
      </c>
      <c r="E912" s="77">
        <v>299</v>
      </c>
      <c r="F912" s="77">
        <v>0</v>
      </c>
      <c r="G912" s="77" t="s">
        <v>1101</v>
      </c>
    </row>
    <row r="913" spans="2:7">
      <c r="B913" s="92" t="s">
        <v>2085</v>
      </c>
      <c r="C913" s="77" t="s">
        <v>468</v>
      </c>
      <c r="D913" s="77">
        <v>29</v>
      </c>
      <c r="E913" s="77">
        <v>299</v>
      </c>
      <c r="F913" s="77">
        <v>2999</v>
      </c>
      <c r="G913" s="77" t="s">
        <v>1101</v>
      </c>
    </row>
    <row r="914" spans="2:7">
      <c r="B914" s="92" t="s">
        <v>2085</v>
      </c>
      <c r="C914" s="77" t="s">
        <v>468</v>
      </c>
      <c r="D914" s="77">
        <v>30</v>
      </c>
      <c r="E914" s="77">
        <v>0</v>
      </c>
      <c r="F914" s="77">
        <v>0</v>
      </c>
      <c r="G914" s="77" t="s">
        <v>1102</v>
      </c>
    </row>
    <row r="915" spans="2:7">
      <c r="B915" s="92" t="s">
        <v>2085</v>
      </c>
      <c r="C915" s="77" t="s">
        <v>468</v>
      </c>
      <c r="D915" s="77">
        <v>30</v>
      </c>
      <c r="E915" s="77">
        <v>300</v>
      </c>
      <c r="F915" s="77">
        <v>0</v>
      </c>
      <c r="G915" s="77" t="s">
        <v>1103</v>
      </c>
    </row>
    <row r="916" spans="2:7">
      <c r="B916" s="92" t="s">
        <v>2085</v>
      </c>
      <c r="C916" s="77" t="s">
        <v>468</v>
      </c>
      <c r="D916" s="77">
        <v>30</v>
      </c>
      <c r="E916" s="77">
        <v>300</v>
      </c>
      <c r="F916" s="77">
        <v>3000</v>
      </c>
      <c r="G916" s="77" t="s">
        <v>295</v>
      </c>
    </row>
    <row r="917" spans="2:7">
      <c r="B917" s="92" t="s">
        <v>2085</v>
      </c>
      <c r="C917" s="77" t="s">
        <v>468</v>
      </c>
      <c r="D917" s="77">
        <v>30</v>
      </c>
      <c r="E917" s="77">
        <v>300</v>
      </c>
      <c r="F917" s="77">
        <v>3009</v>
      </c>
      <c r="G917" s="77" t="s">
        <v>296</v>
      </c>
    </row>
    <row r="918" spans="2:7">
      <c r="B918" s="92" t="s">
        <v>2085</v>
      </c>
      <c r="C918" s="77" t="s">
        <v>468</v>
      </c>
      <c r="D918" s="77">
        <v>30</v>
      </c>
      <c r="E918" s="77">
        <v>301</v>
      </c>
      <c r="F918" s="77">
        <v>0</v>
      </c>
      <c r="G918" s="77" t="s">
        <v>1104</v>
      </c>
    </row>
    <row r="919" spans="2:7">
      <c r="B919" s="92" t="s">
        <v>2085</v>
      </c>
      <c r="C919" s="77" t="s">
        <v>468</v>
      </c>
      <c r="D919" s="77">
        <v>30</v>
      </c>
      <c r="E919" s="77">
        <v>301</v>
      </c>
      <c r="F919" s="77">
        <v>3011</v>
      </c>
      <c r="G919" s="77" t="s">
        <v>1105</v>
      </c>
    </row>
    <row r="920" spans="2:7">
      <c r="B920" s="92" t="s">
        <v>2085</v>
      </c>
      <c r="C920" s="77" t="s">
        <v>468</v>
      </c>
      <c r="D920" s="77">
        <v>30</v>
      </c>
      <c r="E920" s="77">
        <v>301</v>
      </c>
      <c r="F920" s="77">
        <v>3012</v>
      </c>
      <c r="G920" s="77" t="s">
        <v>1106</v>
      </c>
    </row>
    <row r="921" spans="2:7">
      <c r="B921" s="92" t="s">
        <v>2085</v>
      </c>
      <c r="C921" s="77" t="s">
        <v>468</v>
      </c>
      <c r="D921" s="77">
        <v>30</v>
      </c>
      <c r="E921" s="77">
        <v>301</v>
      </c>
      <c r="F921" s="77">
        <v>3013</v>
      </c>
      <c r="G921" s="77" t="s">
        <v>1107</v>
      </c>
    </row>
    <row r="922" spans="2:7">
      <c r="B922" s="92" t="s">
        <v>2085</v>
      </c>
      <c r="C922" s="77" t="s">
        <v>468</v>
      </c>
      <c r="D922" s="77">
        <v>30</v>
      </c>
      <c r="E922" s="77">
        <v>301</v>
      </c>
      <c r="F922" s="77">
        <v>3014</v>
      </c>
      <c r="G922" s="77" t="s">
        <v>1108</v>
      </c>
    </row>
    <row r="923" spans="2:7">
      <c r="B923" s="92" t="s">
        <v>2085</v>
      </c>
      <c r="C923" s="77" t="s">
        <v>468</v>
      </c>
      <c r="D923" s="77">
        <v>30</v>
      </c>
      <c r="E923" s="77">
        <v>301</v>
      </c>
      <c r="F923" s="77">
        <v>3015</v>
      </c>
      <c r="G923" s="77" t="s">
        <v>1109</v>
      </c>
    </row>
    <row r="924" spans="2:7">
      <c r="B924" s="92" t="s">
        <v>2085</v>
      </c>
      <c r="C924" s="77" t="s">
        <v>468</v>
      </c>
      <c r="D924" s="77">
        <v>30</v>
      </c>
      <c r="E924" s="77">
        <v>301</v>
      </c>
      <c r="F924" s="77">
        <v>3019</v>
      </c>
      <c r="G924" s="77" t="s">
        <v>1110</v>
      </c>
    </row>
    <row r="925" spans="2:7">
      <c r="B925" s="92" t="s">
        <v>2085</v>
      </c>
      <c r="C925" s="77" t="s">
        <v>468</v>
      </c>
      <c r="D925" s="77">
        <v>30</v>
      </c>
      <c r="E925" s="77">
        <v>302</v>
      </c>
      <c r="F925" s="77">
        <v>0</v>
      </c>
      <c r="G925" s="77" t="s">
        <v>1111</v>
      </c>
    </row>
    <row r="926" spans="2:7">
      <c r="B926" s="92" t="s">
        <v>2085</v>
      </c>
      <c r="C926" s="77" t="s">
        <v>468</v>
      </c>
      <c r="D926" s="77">
        <v>30</v>
      </c>
      <c r="E926" s="77">
        <v>302</v>
      </c>
      <c r="F926" s="77">
        <v>3021</v>
      </c>
      <c r="G926" s="77" t="s">
        <v>1112</v>
      </c>
    </row>
    <row r="927" spans="2:7">
      <c r="B927" s="92" t="s">
        <v>2085</v>
      </c>
      <c r="C927" s="77" t="s">
        <v>468</v>
      </c>
      <c r="D927" s="77">
        <v>30</v>
      </c>
      <c r="E927" s="77">
        <v>302</v>
      </c>
      <c r="F927" s="77">
        <v>3022</v>
      </c>
      <c r="G927" s="77" t="s">
        <v>1113</v>
      </c>
    </row>
    <row r="928" spans="2:7">
      <c r="B928" s="92" t="s">
        <v>2085</v>
      </c>
      <c r="C928" s="77" t="s">
        <v>468</v>
      </c>
      <c r="D928" s="77">
        <v>30</v>
      </c>
      <c r="E928" s="77">
        <v>302</v>
      </c>
      <c r="F928" s="77">
        <v>3023</v>
      </c>
      <c r="G928" s="77" t="s">
        <v>1114</v>
      </c>
    </row>
    <row r="929" spans="2:7">
      <c r="B929" s="92" t="s">
        <v>2085</v>
      </c>
      <c r="C929" s="77" t="s">
        <v>468</v>
      </c>
      <c r="D929" s="77">
        <v>30</v>
      </c>
      <c r="E929" s="77">
        <v>303</v>
      </c>
      <c r="F929" s="77">
        <v>0</v>
      </c>
      <c r="G929" s="77" t="s">
        <v>1115</v>
      </c>
    </row>
    <row r="930" spans="2:7">
      <c r="B930" s="92" t="s">
        <v>2085</v>
      </c>
      <c r="C930" s="77" t="s">
        <v>468</v>
      </c>
      <c r="D930" s="77">
        <v>30</v>
      </c>
      <c r="E930" s="77">
        <v>303</v>
      </c>
      <c r="F930" s="77">
        <v>3031</v>
      </c>
      <c r="G930" s="77" t="s">
        <v>1116</v>
      </c>
    </row>
    <row r="931" spans="2:7">
      <c r="B931" s="92" t="s">
        <v>2085</v>
      </c>
      <c r="C931" s="77" t="s">
        <v>468</v>
      </c>
      <c r="D931" s="77">
        <v>30</v>
      </c>
      <c r="E931" s="77">
        <v>303</v>
      </c>
      <c r="F931" s="77">
        <v>3032</v>
      </c>
      <c r="G931" s="77" t="s">
        <v>1117</v>
      </c>
    </row>
    <row r="932" spans="2:7">
      <c r="B932" s="92" t="s">
        <v>2085</v>
      </c>
      <c r="C932" s="77" t="s">
        <v>468</v>
      </c>
      <c r="D932" s="77">
        <v>30</v>
      </c>
      <c r="E932" s="77">
        <v>303</v>
      </c>
      <c r="F932" s="77">
        <v>3033</v>
      </c>
      <c r="G932" s="77" t="s">
        <v>1118</v>
      </c>
    </row>
    <row r="933" spans="2:7">
      <c r="B933" s="92" t="s">
        <v>2085</v>
      </c>
      <c r="C933" s="77" t="s">
        <v>468</v>
      </c>
      <c r="D933" s="77">
        <v>30</v>
      </c>
      <c r="E933" s="77">
        <v>303</v>
      </c>
      <c r="F933" s="77">
        <v>3034</v>
      </c>
      <c r="G933" s="77" t="s">
        <v>1119</v>
      </c>
    </row>
    <row r="934" spans="2:7">
      <c r="B934" s="92" t="s">
        <v>2085</v>
      </c>
      <c r="C934" s="77" t="s">
        <v>468</v>
      </c>
      <c r="D934" s="77">
        <v>30</v>
      </c>
      <c r="E934" s="77">
        <v>303</v>
      </c>
      <c r="F934" s="77">
        <v>3035</v>
      </c>
      <c r="G934" s="77" t="s">
        <v>1120</v>
      </c>
    </row>
    <row r="935" spans="2:7">
      <c r="B935" s="92" t="s">
        <v>2085</v>
      </c>
      <c r="C935" s="77" t="s">
        <v>468</v>
      </c>
      <c r="D935" s="77">
        <v>30</v>
      </c>
      <c r="E935" s="77">
        <v>303</v>
      </c>
      <c r="F935" s="77">
        <v>3039</v>
      </c>
      <c r="G935" s="77" t="s">
        <v>1121</v>
      </c>
    </row>
    <row r="936" spans="2:7">
      <c r="B936" s="92" t="s">
        <v>2085</v>
      </c>
      <c r="C936" s="77" t="s">
        <v>468</v>
      </c>
      <c r="D936" s="77">
        <v>31</v>
      </c>
      <c r="E936" s="77">
        <v>0</v>
      </c>
      <c r="F936" s="77">
        <v>0</v>
      </c>
      <c r="G936" s="77" t="s">
        <v>1122</v>
      </c>
    </row>
    <row r="937" spans="2:7">
      <c r="B937" s="92" t="s">
        <v>2085</v>
      </c>
      <c r="C937" s="77" t="s">
        <v>468</v>
      </c>
      <c r="D937" s="77">
        <v>31</v>
      </c>
      <c r="E937" s="77">
        <v>310</v>
      </c>
      <c r="F937" s="77">
        <v>0</v>
      </c>
      <c r="G937" s="77" t="s">
        <v>1123</v>
      </c>
    </row>
    <row r="938" spans="2:7">
      <c r="B938" s="92" t="s">
        <v>2085</v>
      </c>
      <c r="C938" s="77" t="s">
        <v>468</v>
      </c>
      <c r="D938" s="77">
        <v>31</v>
      </c>
      <c r="E938" s="77">
        <v>310</v>
      </c>
      <c r="F938" s="77">
        <v>3100</v>
      </c>
      <c r="G938" s="77" t="s">
        <v>295</v>
      </c>
    </row>
    <row r="939" spans="2:7">
      <c r="B939" s="92" t="s">
        <v>2085</v>
      </c>
      <c r="C939" s="77" t="s">
        <v>468</v>
      </c>
      <c r="D939" s="77">
        <v>31</v>
      </c>
      <c r="E939" s="77">
        <v>310</v>
      </c>
      <c r="F939" s="77">
        <v>3109</v>
      </c>
      <c r="G939" s="77" t="s">
        <v>296</v>
      </c>
    </row>
    <row r="940" spans="2:7">
      <c r="B940" s="92" t="s">
        <v>2085</v>
      </c>
      <c r="C940" s="77" t="s">
        <v>468</v>
      </c>
      <c r="D940" s="77">
        <v>31</v>
      </c>
      <c r="E940" s="77">
        <v>311</v>
      </c>
      <c r="F940" s="77">
        <v>0</v>
      </c>
      <c r="G940" s="77" t="s">
        <v>1124</v>
      </c>
    </row>
    <row r="941" spans="2:7">
      <c r="B941" s="92" t="s">
        <v>2085</v>
      </c>
      <c r="C941" s="77" t="s">
        <v>468</v>
      </c>
      <c r="D941" s="77">
        <v>31</v>
      </c>
      <c r="E941" s="77">
        <v>311</v>
      </c>
      <c r="F941" s="77">
        <v>3111</v>
      </c>
      <c r="G941" s="77" t="s">
        <v>1125</v>
      </c>
    </row>
    <row r="942" spans="2:7">
      <c r="B942" s="92" t="s">
        <v>2085</v>
      </c>
      <c r="C942" s="77" t="s">
        <v>468</v>
      </c>
      <c r="D942" s="77">
        <v>31</v>
      </c>
      <c r="E942" s="77">
        <v>311</v>
      </c>
      <c r="F942" s="77">
        <v>3112</v>
      </c>
      <c r="G942" s="77" t="s">
        <v>1126</v>
      </c>
    </row>
    <row r="943" spans="2:7">
      <c r="B943" s="92" t="s">
        <v>2085</v>
      </c>
      <c r="C943" s="77" t="s">
        <v>468</v>
      </c>
      <c r="D943" s="77">
        <v>31</v>
      </c>
      <c r="E943" s="77">
        <v>311</v>
      </c>
      <c r="F943" s="77">
        <v>3113</v>
      </c>
      <c r="G943" s="77" t="s">
        <v>1127</v>
      </c>
    </row>
    <row r="944" spans="2:7">
      <c r="B944" s="92" t="s">
        <v>2085</v>
      </c>
      <c r="C944" s="77" t="s">
        <v>468</v>
      </c>
      <c r="D944" s="77">
        <v>31</v>
      </c>
      <c r="E944" s="77">
        <v>312</v>
      </c>
      <c r="F944" s="77">
        <v>0</v>
      </c>
      <c r="G944" s="77" t="s">
        <v>1128</v>
      </c>
    </row>
    <row r="945" spans="2:7">
      <c r="B945" s="92" t="s">
        <v>2085</v>
      </c>
      <c r="C945" s="77" t="s">
        <v>468</v>
      </c>
      <c r="D945" s="77">
        <v>31</v>
      </c>
      <c r="E945" s="77">
        <v>312</v>
      </c>
      <c r="F945" s="77">
        <v>3121</v>
      </c>
      <c r="G945" s="77" t="s">
        <v>1129</v>
      </c>
    </row>
    <row r="946" spans="2:7">
      <c r="B946" s="92" t="s">
        <v>2085</v>
      </c>
      <c r="C946" s="77" t="s">
        <v>468</v>
      </c>
      <c r="D946" s="77">
        <v>31</v>
      </c>
      <c r="E946" s="77">
        <v>312</v>
      </c>
      <c r="F946" s="77">
        <v>3122</v>
      </c>
      <c r="G946" s="77" t="s">
        <v>1130</v>
      </c>
    </row>
    <row r="947" spans="2:7">
      <c r="B947" s="92" t="s">
        <v>2085</v>
      </c>
      <c r="C947" s="77" t="s">
        <v>468</v>
      </c>
      <c r="D947" s="77">
        <v>31</v>
      </c>
      <c r="E947" s="77">
        <v>313</v>
      </c>
      <c r="F947" s="77">
        <v>0</v>
      </c>
      <c r="G947" s="77" t="s">
        <v>1131</v>
      </c>
    </row>
    <row r="948" spans="2:7">
      <c r="B948" s="92" t="s">
        <v>2085</v>
      </c>
      <c r="C948" s="77" t="s">
        <v>468</v>
      </c>
      <c r="D948" s="77">
        <v>31</v>
      </c>
      <c r="E948" s="77">
        <v>313</v>
      </c>
      <c r="F948" s="77">
        <v>3131</v>
      </c>
      <c r="G948" s="77" t="s">
        <v>1132</v>
      </c>
    </row>
    <row r="949" spans="2:7">
      <c r="B949" s="92" t="s">
        <v>2085</v>
      </c>
      <c r="C949" s="77" t="s">
        <v>468</v>
      </c>
      <c r="D949" s="77">
        <v>31</v>
      </c>
      <c r="E949" s="77">
        <v>313</v>
      </c>
      <c r="F949" s="77">
        <v>3132</v>
      </c>
      <c r="G949" s="77" t="s">
        <v>1133</v>
      </c>
    </row>
    <row r="950" spans="2:7">
      <c r="B950" s="92" t="s">
        <v>2085</v>
      </c>
      <c r="C950" s="77" t="s">
        <v>468</v>
      </c>
      <c r="D950" s="77">
        <v>31</v>
      </c>
      <c r="E950" s="77">
        <v>313</v>
      </c>
      <c r="F950" s="77">
        <v>3133</v>
      </c>
      <c r="G950" s="77" t="s">
        <v>1134</v>
      </c>
    </row>
    <row r="951" spans="2:7">
      <c r="B951" s="92" t="s">
        <v>2085</v>
      </c>
      <c r="C951" s="77" t="s">
        <v>468</v>
      </c>
      <c r="D951" s="77">
        <v>31</v>
      </c>
      <c r="E951" s="77">
        <v>313</v>
      </c>
      <c r="F951" s="77">
        <v>3134</v>
      </c>
      <c r="G951" s="77" t="s">
        <v>1135</v>
      </c>
    </row>
    <row r="952" spans="2:7">
      <c r="B952" s="92" t="s">
        <v>2085</v>
      </c>
      <c r="C952" s="77" t="s">
        <v>468</v>
      </c>
      <c r="D952" s="77">
        <v>31</v>
      </c>
      <c r="E952" s="77">
        <v>314</v>
      </c>
      <c r="F952" s="77">
        <v>0</v>
      </c>
      <c r="G952" s="77" t="s">
        <v>1136</v>
      </c>
    </row>
    <row r="953" spans="2:7">
      <c r="B953" s="92" t="s">
        <v>2085</v>
      </c>
      <c r="C953" s="77" t="s">
        <v>468</v>
      </c>
      <c r="D953" s="77">
        <v>31</v>
      </c>
      <c r="E953" s="77">
        <v>314</v>
      </c>
      <c r="F953" s="77">
        <v>3141</v>
      </c>
      <c r="G953" s="77" t="s">
        <v>1137</v>
      </c>
    </row>
    <row r="954" spans="2:7">
      <c r="B954" s="92" t="s">
        <v>2085</v>
      </c>
      <c r="C954" s="77" t="s">
        <v>468</v>
      </c>
      <c r="D954" s="77">
        <v>31</v>
      </c>
      <c r="E954" s="77">
        <v>314</v>
      </c>
      <c r="F954" s="77">
        <v>3142</v>
      </c>
      <c r="G954" s="77" t="s">
        <v>1138</v>
      </c>
    </row>
    <row r="955" spans="2:7">
      <c r="B955" s="92" t="s">
        <v>2085</v>
      </c>
      <c r="C955" s="77" t="s">
        <v>468</v>
      </c>
      <c r="D955" s="77">
        <v>31</v>
      </c>
      <c r="E955" s="77">
        <v>314</v>
      </c>
      <c r="F955" s="77">
        <v>3149</v>
      </c>
      <c r="G955" s="77" t="s">
        <v>1139</v>
      </c>
    </row>
    <row r="956" spans="2:7">
      <c r="B956" s="92" t="s">
        <v>2085</v>
      </c>
      <c r="C956" s="77" t="s">
        <v>468</v>
      </c>
      <c r="D956" s="77">
        <v>31</v>
      </c>
      <c r="E956" s="77">
        <v>315</v>
      </c>
      <c r="F956" s="77">
        <v>0</v>
      </c>
      <c r="G956" s="77" t="s">
        <v>1140</v>
      </c>
    </row>
    <row r="957" spans="2:7">
      <c r="B957" s="92" t="s">
        <v>2085</v>
      </c>
      <c r="C957" s="77" t="s">
        <v>468</v>
      </c>
      <c r="D957" s="77">
        <v>31</v>
      </c>
      <c r="E957" s="77">
        <v>315</v>
      </c>
      <c r="F957" s="77">
        <v>3151</v>
      </c>
      <c r="G957" s="77" t="s">
        <v>1141</v>
      </c>
    </row>
    <row r="958" spans="2:7">
      <c r="B958" s="92" t="s">
        <v>2085</v>
      </c>
      <c r="C958" s="77" t="s">
        <v>468</v>
      </c>
      <c r="D958" s="77">
        <v>31</v>
      </c>
      <c r="E958" s="77">
        <v>315</v>
      </c>
      <c r="F958" s="77">
        <v>3159</v>
      </c>
      <c r="G958" s="77" t="s">
        <v>1142</v>
      </c>
    </row>
    <row r="959" spans="2:7">
      <c r="B959" s="92" t="s">
        <v>2085</v>
      </c>
      <c r="C959" s="77" t="s">
        <v>468</v>
      </c>
      <c r="D959" s="77">
        <v>31</v>
      </c>
      <c r="E959" s="77">
        <v>319</v>
      </c>
      <c r="F959" s="77">
        <v>0</v>
      </c>
      <c r="G959" s="77" t="s">
        <v>1143</v>
      </c>
    </row>
    <row r="960" spans="2:7">
      <c r="B960" s="92" t="s">
        <v>2085</v>
      </c>
      <c r="C960" s="77" t="s">
        <v>468</v>
      </c>
      <c r="D960" s="77">
        <v>31</v>
      </c>
      <c r="E960" s="77">
        <v>319</v>
      </c>
      <c r="F960" s="77">
        <v>3191</v>
      </c>
      <c r="G960" s="77" t="s">
        <v>1144</v>
      </c>
    </row>
    <row r="961" spans="2:7">
      <c r="B961" s="92" t="s">
        <v>2085</v>
      </c>
      <c r="C961" s="77" t="s">
        <v>468</v>
      </c>
      <c r="D961" s="77">
        <v>31</v>
      </c>
      <c r="E961" s="77">
        <v>319</v>
      </c>
      <c r="F961" s="77">
        <v>3199</v>
      </c>
      <c r="G961" s="77" t="s">
        <v>1145</v>
      </c>
    </row>
    <row r="962" spans="2:7">
      <c r="B962" s="92" t="s">
        <v>2085</v>
      </c>
      <c r="C962" s="77" t="s">
        <v>468</v>
      </c>
      <c r="D962" s="77">
        <v>32</v>
      </c>
      <c r="E962" s="77">
        <v>0</v>
      </c>
      <c r="F962" s="77">
        <v>0</v>
      </c>
      <c r="G962" s="77" t="s">
        <v>1146</v>
      </c>
    </row>
    <row r="963" spans="2:7">
      <c r="B963" s="92" t="s">
        <v>2085</v>
      </c>
      <c r="C963" s="77" t="s">
        <v>468</v>
      </c>
      <c r="D963" s="77">
        <v>32</v>
      </c>
      <c r="E963" s="77">
        <v>320</v>
      </c>
      <c r="F963" s="77">
        <v>0</v>
      </c>
      <c r="G963" s="77" t="s">
        <v>1147</v>
      </c>
    </row>
    <row r="964" spans="2:7">
      <c r="B964" s="92" t="s">
        <v>2085</v>
      </c>
      <c r="C964" s="77" t="s">
        <v>468</v>
      </c>
      <c r="D964" s="77">
        <v>32</v>
      </c>
      <c r="E964" s="77">
        <v>320</v>
      </c>
      <c r="F964" s="77">
        <v>3200</v>
      </c>
      <c r="G964" s="77" t="s">
        <v>295</v>
      </c>
    </row>
    <row r="965" spans="2:7">
      <c r="B965" s="92" t="s">
        <v>2085</v>
      </c>
      <c r="C965" s="77" t="s">
        <v>468</v>
      </c>
      <c r="D965" s="77">
        <v>32</v>
      </c>
      <c r="E965" s="77">
        <v>320</v>
      </c>
      <c r="F965" s="77">
        <v>3209</v>
      </c>
      <c r="G965" s="77" t="s">
        <v>296</v>
      </c>
    </row>
    <row r="966" spans="2:7">
      <c r="B966" s="92" t="s">
        <v>2085</v>
      </c>
      <c r="C966" s="77" t="s">
        <v>468</v>
      </c>
      <c r="D966" s="77">
        <v>32</v>
      </c>
      <c r="E966" s="77">
        <v>321</v>
      </c>
      <c r="F966" s="77">
        <v>0</v>
      </c>
      <c r="G966" s="77" t="s">
        <v>1148</v>
      </c>
    </row>
    <row r="967" spans="2:7">
      <c r="B967" s="92" t="s">
        <v>2085</v>
      </c>
      <c r="C967" s="77" t="s">
        <v>468</v>
      </c>
      <c r="D967" s="77">
        <v>32</v>
      </c>
      <c r="E967" s="77">
        <v>321</v>
      </c>
      <c r="F967" s="77">
        <v>3211</v>
      </c>
      <c r="G967" s="77" t="s">
        <v>1149</v>
      </c>
    </row>
    <row r="968" spans="2:7">
      <c r="B968" s="92" t="s">
        <v>2085</v>
      </c>
      <c r="C968" s="77" t="s">
        <v>468</v>
      </c>
      <c r="D968" s="77">
        <v>32</v>
      </c>
      <c r="E968" s="77">
        <v>321</v>
      </c>
      <c r="F968" s="77">
        <v>3212</v>
      </c>
      <c r="G968" s="77" t="s">
        <v>1150</v>
      </c>
    </row>
    <row r="969" spans="2:7">
      <c r="B969" s="92" t="s">
        <v>2085</v>
      </c>
      <c r="C969" s="77" t="s">
        <v>468</v>
      </c>
      <c r="D969" s="77">
        <v>32</v>
      </c>
      <c r="E969" s="77">
        <v>321</v>
      </c>
      <c r="F969" s="77">
        <v>3219</v>
      </c>
      <c r="G969" s="77" t="s">
        <v>1151</v>
      </c>
    </row>
    <row r="970" spans="2:7">
      <c r="B970" s="92" t="s">
        <v>2085</v>
      </c>
      <c r="C970" s="77" t="s">
        <v>468</v>
      </c>
      <c r="D970" s="77">
        <v>32</v>
      </c>
      <c r="E970" s="77">
        <v>322</v>
      </c>
      <c r="F970" s="77">
        <v>0</v>
      </c>
      <c r="G970" s="77" t="s">
        <v>1152</v>
      </c>
    </row>
    <row r="971" spans="2:7">
      <c r="B971" s="92" t="s">
        <v>2085</v>
      </c>
      <c r="C971" s="77" t="s">
        <v>468</v>
      </c>
      <c r="D971" s="77">
        <v>32</v>
      </c>
      <c r="E971" s="77">
        <v>322</v>
      </c>
      <c r="F971" s="77">
        <v>3221</v>
      </c>
      <c r="G971" s="77" t="s">
        <v>1153</v>
      </c>
    </row>
    <row r="972" spans="2:7">
      <c r="B972" s="92" t="s">
        <v>2085</v>
      </c>
      <c r="C972" s="77" t="s">
        <v>468</v>
      </c>
      <c r="D972" s="77">
        <v>32</v>
      </c>
      <c r="E972" s="77">
        <v>322</v>
      </c>
      <c r="F972" s="77">
        <v>3222</v>
      </c>
      <c r="G972" s="77" t="s">
        <v>1154</v>
      </c>
    </row>
    <row r="973" spans="2:7">
      <c r="B973" s="92" t="s">
        <v>2085</v>
      </c>
      <c r="C973" s="77" t="s">
        <v>468</v>
      </c>
      <c r="D973" s="77">
        <v>32</v>
      </c>
      <c r="E973" s="77">
        <v>322</v>
      </c>
      <c r="F973" s="77">
        <v>3223</v>
      </c>
      <c r="G973" s="77" t="s">
        <v>1155</v>
      </c>
    </row>
    <row r="974" spans="2:7">
      <c r="B974" s="92" t="s">
        <v>2085</v>
      </c>
      <c r="C974" s="77" t="s">
        <v>468</v>
      </c>
      <c r="D974" s="77">
        <v>32</v>
      </c>
      <c r="E974" s="77">
        <v>322</v>
      </c>
      <c r="F974" s="77">
        <v>3224</v>
      </c>
      <c r="G974" s="77" t="s">
        <v>1156</v>
      </c>
    </row>
    <row r="975" spans="2:7">
      <c r="B975" s="92" t="s">
        <v>2085</v>
      </c>
      <c r="C975" s="77" t="s">
        <v>468</v>
      </c>
      <c r="D975" s="77">
        <v>32</v>
      </c>
      <c r="E975" s="77">
        <v>322</v>
      </c>
      <c r="F975" s="77">
        <v>3229</v>
      </c>
      <c r="G975" s="77" t="s">
        <v>1157</v>
      </c>
    </row>
    <row r="976" spans="2:7">
      <c r="B976" s="92" t="s">
        <v>2085</v>
      </c>
      <c r="C976" s="77" t="s">
        <v>468</v>
      </c>
      <c r="D976" s="77">
        <v>32</v>
      </c>
      <c r="E976" s="77">
        <v>323</v>
      </c>
      <c r="F976" s="77">
        <v>0</v>
      </c>
      <c r="G976" s="77" t="s">
        <v>1158</v>
      </c>
    </row>
    <row r="977" spans="2:7">
      <c r="B977" s="92" t="s">
        <v>2085</v>
      </c>
      <c r="C977" s="77" t="s">
        <v>468</v>
      </c>
      <c r="D977" s="77">
        <v>32</v>
      </c>
      <c r="E977" s="77">
        <v>323</v>
      </c>
      <c r="F977" s="77">
        <v>3231</v>
      </c>
      <c r="G977" s="77" t="s">
        <v>1158</v>
      </c>
    </row>
    <row r="978" spans="2:7">
      <c r="B978" s="92" t="s">
        <v>2085</v>
      </c>
      <c r="C978" s="77" t="s">
        <v>468</v>
      </c>
      <c r="D978" s="77">
        <v>32</v>
      </c>
      <c r="E978" s="77">
        <v>324</v>
      </c>
      <c r="F978" s="77">
        <v>0</v>
      </c>
      <c r="G978" s="77" t="s">
        <v>1159</v>
      </c>
    </row>
    <row r="979" spans="2:7">
      <c r="B979" s="92" t="s">
        <v>2085</v>
      </c>
      <c r="C979" s="77" t="s">
        <v>468</v>
      </c>
      <c r="D979" s="77">
        <v>32</v>
      </c>
      <c r="E979" s="77">
        <v>324</v>
      </c>
      <c r="F979" s="77">
        <v>3241</v>
      </c>
      <c r="G979" s="77" t="s">
        <v>1160</v>
      </c>
    </row>
    <row r="980" spans="2:7">
      <c r="B980" s="92" t="s">
        <v>2085</v>
      </c>
      <c r="C980" s="77" t="s">
        <v>468</v>
      </c>
      <c r="D980" s="77">
        <v>32</v>
      </c>
      <c r="E980" s="77">
        <v>324</v>
      </c>
      <c r="F980" s="77">
        <v>3249</v>
      </c>
      <c r="G980" s="77" t="s">
        <v>1161</v>
      </c>
    </row>
    <row r="981" spans="2:7">
      <c r="B981" s="92" t="s">
        <v>2085</v>
      </c>
      <c r="C981" s="77" t="s">
        <v>468</v>
      </c>
      <c r="D981" s="77">
        <v>32</v>
      </c>
      <c r="E981" s="77">
        <v>325</v>
      </c>
      <c r="F981" s="77">
        <v>0</v>
      </c>
      <c r="G981" s="77" t="s">
        <v>1162</v>
      </c>
    </row>
    <row r="982" spans="2:7">
      <c r="B982" s="92" t="s">
        <v>2085</v>
      </c>
      <c r="C982" s="77" t="s">
        <v>468</v>
      </c>
      <c r="D982" s="77">
        <v>32</v>
      </c>
      <c r="E982" s="77">
        <v>325</v>
      </c>
      <c r="F982" s="77">
        <v>3251</v>
      </c>
      <c r="G982" s="77" t="s">
        <v>1163</v>
      </c>
    </row>
    <row r="983" spans="2:7">
      <c r="B983" s="92" t="s">
        <v>2085</v>
      </c>
      <c r="C983" s="77" t="s">
        <v>468</v>
      </c>
      <c r="D983" s="77">
        <v>32</v>
      </c>
      <c r="E983" s="77">
        <v>325</v>
      </c>
      <c r="F983" s="77">
        <v>3252</v>
      </c>
      <c r="G983" s="77" t="s">
        <v>1164</v>
      </c>
    </row>
    <row r="984" spans="2:7">
      <c r="B984" s="92" t="s">
        <v>2085</v>
      </c>
      <c r="C984" s="77" t="s">
        <v>468</v>
      </c>
      <c r="D984" s="77">
        <v>32</v>
      </c>
      <c r="E984" s="77">
        <v>325</v>
      </c>
      <c r="F984" s="77">
        <v>3253</v>
      </c>
      <c r="G984" s="77" t="s">
        <v>1165</v>
      </c>
    </row>
    <row r="985" spans="2:7">
      <c r="B985" s="92" t="s">
        <v>2085</v>
      </c>
      <c r="C985" s="77" t="s">
        <v>468</v>
      </c>
      <c r="D985" s="77">
        <v>32</v>
      </c>
      <c r="E985" s="77">
        <v>326</v>
      </c>
      <c r="F985" s="77">
        <v>0</v>
      </c>
      <c r="G985" s="77" t="s">
        <v>1166</v>
      </c>
    </row>
    <row r="986" spans="2:7">
      <c r="B986" s="92" t="s">
        <v>2085</v>
      </c>
      <c r="C986" s="77" t="s">
        <v>468</v>
      </c>
      <c r="D986" s="77">
        <v>32</v>
      </c>
      <c r="E986" s="77">
        <v>326</v>
      </c>
      <c r="F986" s="77">
        <v>3261</v>
      </c>
      <c r="G986" s="77" t="s">
        <v>1167</v>
      </c>
    </row>
    <row r="987" spans="2:7">
      <c r="B987" s="92" t="s">
        <v>2085</v>
      </c>
      <c r="C987" s="77" t="s">
        <v>468</v>
      </c>
      <c r="D987" s="77">
        <v>32</v>
      </c>
      <c r="E987" s="77">
        <v>326</v>
      </c>
      <c r="F987" s="77">
        <v>3262</v>
      </c>
      <c r="G987" s="77" t="s">
        <v>1168</v>
      </c>
    </row>
    <row r="988" spans="2:7">
      <c r="B988" s="92" t="s">
        <v>2085</v>
      </c>
      <c r="C988" s="77" t="s">
        <v>468</v>
      </c>
      <c r="D988" s="77">
        <v>32</v>
      </c>
      <c r="E988" s="77">
        <v>326</v>
      </c>
      <c r="F988" s="77">
        <v>3269</v>
      </c>
      <c r="G988" s="77" t="s">
        <v>1169</v>
      </c>
    </row>
    <row r="989" spans="2:7">
      <c r="B989" s="92" t="s">
        <v>2085</v>
      </c>
      <c r="C989" s="77" t="s">
        <v>468</v>
      </c>
      <c r="D989" s="77">
        <v>32</v>
      </c>
      <c r="E989" s="77">
        <v>327</v>
      </c>
      <c r="F989" s="77">
        <v>0</v>
      </c>
      <c r="G989" s="77" t="s">
        <v>1170</v>
      </c>
    </row>
    <row r="990" spans="2:7">
      <c r="B990" s="92" t="s">
        <v>2085</v>
      </c>
      <c r="C990" s="77" t="s">
        <v>468</v>
      </c>
      <c r="D990" s="77">
        <v>32</v>
      </c>
      <c r="E990" s="77">
        <v>327</v>
      </c>
      <c r="F990" s="77">
        <v>3271</v>
      </c>
      <c r="G990" s="77" t="s">
        <v>1170</v>
      </c>
    </row>
    <row r="991" spans="2:7">
      <c r="B991" s="92" t="s">
        <v>2085</v>
      </c>
      <c r="C991" s="77" t="s">
        <v>468</v>
      </c>
      <c r="D991" s="77">
        <v>32</v>
      </c>
      <c r="E991" s="77">
        <v>328</v>
      </c>
      <c r="F991" s="77">
        <v>0</v>
      </c>
      <c r="G991" s="77" t="s">
        <v>1171</v>
      </c>
    </row>
    <row r="992" spans="2:7">
      <c r="B992" s="92" t="s">
        <v>2085</v>
      </c>
      <c r="C992" s="77" t="s">
        <v>468</v>
      </c>
      <c r="D992" s="77">
        <v>32</v>
      </c>
      <c r="E992" s="77">
        <v>328</v>
      </c>
      <c r="F992" s="77">
        <v>3281</v>
      </c>
      <c r="G992" s="77" t="s">
        <v>1172</v>
      </c>
    </row>
    <row r="993" spans="2:7">
      <c r="B993" s="92" t="s">
        <v>2085</v>
      </c>
      <c r="C993" s="77" t="s">
        <v>468</v>
      </c>
      <c r="D993" s="77">
        <v>32</v>
      </c>
      <c r="E993" s="77">
        <v>328</v>
      </c>
      <c r="F993" s="77">
        <v>3282</v>
      </c>
      <c r="G993" s="77" t="s">
        <v>1173</v>
      </c>
    </row>
    <row r="994" spans="2:7">
      <c r="B994" s="92" t="s">
        <v>2085</v>
      </c>
      <c r="C994" s="77" t="s">
        <v>468</v>
      </c>
      <c r="D994" s="77">
        <v>32</v>
      </c>
      <c r="E994" s="77">
        <v>328</v>
      </c>
      <c r="F994" s="77">
        <v>3283</v>
      </c>
      <c r="G994" s="77" t="s">
        <v>1174</v>
      </c>
    </row>
    <row r="995" spans="2:7">
      <c r="B995" s="92" t="s">
        <v>2085</v>
      </c>
      <c r="C995" s="77" t="s">
        <v>468</v>
      </c>
      <c r="D995" s="77">
        <v>32</v>
      </c>
      <c r="E995" s="77">
        <v>328</v>
      </c>
      <c r="F995" s="77">
        <v>3284</v>
      </c>
      <c r="G995" s="77" t="s">
        <v>1175</v>
      </c>
    </row>
    <row r="996" spans="2:7">
      <c r="B996" s="92" t="s">
        <v>2085</v>
      </c>
      <c r="C996" s="77" t="s">
        <v>468</v>
      </c>
      <c r="D996" s="77">
        <v>32</v>
      </c>
      <c r="E996" s="77">
        <v>328</v>
      </c>
      <c r="F996" s="77">
        <v>3285</v>
      </c>
      <c r="G996" s="77" t="s">
        <v>1176</v>
      </c>
    </row>
    <row r="997" spans="2:7">
      <c r="B997" s="92" t="s">
        <v>2085</v>
      </c>
      <c r="C997" s="77" t="s">
        <v>468</v>
      </c>
      <c r="D997" s="77">
        <v>32</v>
      </c>
      <c r="E997" s="77">
        <v>328</v>
      </c>
      <c r="F997" s="77">
        <v>3289</v>
      </c>
      <c r="G997" s="77" t="s">
        <v>1177</v>
      </c>
    </row>
    <row r="998" spans="2:7">
      <c r="B998" s="92" t="s">
        <v>2085</v>
      </c>
      <c r="C998" s="77" t="s">
        <v>468</v>
      </c>
      <c r="D998" s="77">
        <v>32</v>
      </c>
      <c r="E998" s="77">
        <v>329</v>
      </c>
      <c r="F998" s="77">
        <v>0</v>
      </c>
      <c r="G998" s="77" t="s">
        <v>1178</v>
      </c>
    </row>
    <row r="999" spans="2:7">
      <c r="B999" s="92" t="s">
        <v>2085</v>
      </c>
      <c r="C999" s="77" t="s">
        <v>468</v>
      </c>
      <c r="D999" s="77">
        <v>32</v>
      </c>
      <c r="E999" s="77">
        <v>329</v>
      </c>
      <c r="F999" s="77">
        <v>3291</v>
      </c>
      <c r="G999" s="77" t="s">
        <v>1179</v>
      </c>
    </row>
    <row r="1000" spans="2:7">
      <c r="B1000" s="92" t="s">
        <v>2085</v>
      </c>
      <c r="C1000" s="77" t="s">
        <v>468</v>
      </c>
      <c r="D1000" s="77">
        <v>32</v>
      </c>
      <c r="E1000" s="77">
        <v>329</v>
      </c>
      <c r="F1000" s="77">
        <v>3292</v>
      </c>
      <c r="G1000" s="77" t="s">
        <v>1180</v>
      </c>
    </row>
    <row r="1001" spans="2:7">
      <c r="B1001" s="92" t="s">
        <v>2085</v>
      </c>
      <c r="C1001" s="77" t="s">
        <v>468</v>
      </c>
      <c r="D1001" s="77">
        <v>32</v>
      </c>
      <c r="E1001" s="77">
        <v>329</v>
      </c>
      <c r="F1001" s="77">
        <v>3293</v>
      </c>
      <c r="G1001" s="77" t="s">
        <v>1181</v>
      </c>
    </row>
    <row r="1002" spans="2:7">
      <c r="B1002" s="92" t="s">
        <v>2085</v>
      </c>
      <c r="C1002" s="77" t="s">
        <v>468</v>
      </c>
      <c r="D1002" s="77">
        <v>32</v>
      </c>
      <c r="E1002" s="77">
        <v>329</v>
      </c>
      <c r="F1002" s="77">
        <v>3294</v>
      </c>
      <c r="G1002" s="77" t="s">
        <v>1182</v>
      </c>
    </row>
    <row r="1003" spans="2:7">
      <c r="B1003" s="92" t="s">
        <v>2085</v>
      </c>
      <c r="C1003" s="77" t="s">
        <v>468</v>
      </c>
      <c r="D1003" s="77">
        <v>32</v>
      </c>
      <c r="E1003" s="77">
        <v>329</v>
      </c>
      <c r="F1003" s="77">
        <v>3295</v>
      </c>
      <c r="G1003" s="77" t="s">
        <v>1183</v>
      </c>
    </row>
    <row r="1004" spans="2:7">
      <c r="B1004" s="92" t="s">
        <v>2085</v>
      </c>
      <c r="C1004" s="77" t="s">
        <v>468</v>
      </c>
      <c r="D1004" s="77">
        <v>32</v>
      </c>
      <c r="E1004" s="77">
        <v>329</v>
      </c>
      <c r="F1004" s="77">
        <v>3296</v>
      </c>
      <c r="G1004" s="77" t="s">
        <v>1184</v>
      </c>
    </row>
    <row r="1005" spans="2:7">
      <c r="B1005" s="92" t="s">
        <v>2085</v>
      </c>
      <c r="C1005" s="77" t="s">
        <v>468</v>
      </c>
      <c r="D1005" s="77">
        <v>32</v>
      </c>
      <c r="E1005" s="77">
        <v>329</v>
      </c>
      <c r="F1005" s="77">
        <v>3297</v>
      </c>
      <c r="G1005" s="77" t="s">
        <v>1185</v>
      </c>
    </row>
    <row r="1006" spans="2:7">
      <c r="B1006" s="92" t="s">
        <v>2085</v>
      </c>
      <c r="C1006" s="77" t="s">
        <v>468</v>
      </c>
      <c r="D1006" s="77">
        <v>32</v>
      </c>
      <c r="E1006" s="77">
        <v>329</v>
      </c>
      <c r="F1006" s="77">
        <v>3299</v>
      </c>
      <c r="G1006" s="77" t="s">
        <v>1186</v>
      </c>
    </row>
    <row r="1007" spans="2:7">
      <c r="B1007" s="92" t="s">
        <v>2085</v>
      </c>
      <c r="C1007" s="77" t="s">
        <v>1187</v>
      </c>
      <c r="D1007" s="77">
        <v>0</v>
      </c>
      <c r="E1007" s="77">
        <v>0</v>
      </c>
      <c r="F1007" s="77">
        <v>0</v>
      </c>
      <c r="G1007" s="77" t="s">
        <v>1188</v>
      </c>
    </row>
    <row r="1008" spans="2:7">
      <c r="B1008" s="92" t="s">
        <v>2085</v>
      </c>
      <c r="C1008" s="77" t="s">
        <v>1187</v>
      </c>
      <c r="D1008" s="77">
        <v>33</v>
      </c>
      <c r="E1008" s="77">
        <v>0</v>
      </c>
      <c r="F1008" s="77">
        <v>0</v>
      </c>
      <c r="G1008" s="77" t="s">
        <v>1189</v>
      </c>
    </row>
    <row r="1009" spans="2:7">
      <c r="B1009" s="92" t="s">
        <v>2085</v>
      </c>
      <c r="C1009" s="77" t="s">
        <v>1187</v>
      </c>
      <c r="D1009" s="77">
        <v>33</v>
      </c>
      <c r="E1009" s="77">
        <v>330</v>
      </c>
      <c r="F1009" s="77">
        <v>0</v>
      </c>
      <c r="G1009" s="77" t="s">
        <v>1190</v>
      </c>
    </row>
    <row r="1010" spans="2:7">
      <c r="B1010" s="92" t="s">
        <v>2085</v>
      </c>
      <c r="C1010" s="77" t="s">
        <v>1187</v>
      </c>
      <c r="D1010" s="77">
        <v>33</v>
      </c>
      <c r="E1010" s="77">
        <v>330</v>
      </c>
      <c r="F1010" s="77">
        <v>3300</v>
      </c>
      <c r="G1010" s="77" t="s">
        <v>295</v>
      </c>
    </row>
    <row r="1011" spans="2:7">
      <c r="B1011" s="92" t="s">
        <v>2085</v>
      </c>
      <c r="C1011" s="77" t="s">
        <v>1187</v>
      </c>
      <c r="D1011" s="77">
        <v>33</v>
      </c>
      <c r="E1011" s="77">
        <v>330</v>
      </c>
      <c r="F1011" s="77">
        <v>3309</v>
      </c>
      <c r="G1011" s="77" t="s">
        <v>296</v>
      </c>
    </row>
    <row r="1012" spans="2:7">
      <c r="B1012" s="92" t="s">
        <v>2085</v>
      </c>
      <c r="C1012" s="77" t="s">
        <v>1187</v>
      </c>
      <c r="D1012" s="77">
        <v>33</v>
      </c>
      <c r="E1012" s="77">
        <v>331</v>
      </c>
      <c r="F1012" s="77">
        <v>0</v>
      </c>
      <c r="G1012" s="77" t="s">
        <v>1189</v>
      </c>
    </row>
    <row r="1013" spans="2:7">
      <c r="B1013" s="92" t="s">
        <v>2085</v>
      </c>
      <c r="C1013" s="77" t="s">
        <v>1187</v>
      </c>
      <c r="D1013" s="77">
        <v>33</v>
      </c>
      <c r="E1013" s="77">
        <v>331</v>
      </c>
      <c r="F1013" s="77">
        <v>3311</v>
      </c>
      <c r="G1013" s="77" t="s">
        <v>1191</v>
      </c>
    </row>
    <row r="1014" spans="2:7">
      <c r="B1014" s="92" t="s">
        <v>2085</v>
      </c>
      <c r="C1014" s="77" t="s">
        <v>1187</v>
      </c>
      <c r="D1014" s="77">
        <v>33</v>
      </c>
      <c r="E1014" s="77">
        <v>331</v>
      </c>
      <c r="F1014" s="77">
        <v>3312</v>
      </c>
      <c r="G1014" s="77" t="s">
        <v>1192</v>
      </c>
    </row>
    <row r="1015" spans="2:7">
      <c r="B1015" s="92" t="s">
        <v>2085</v>
      </c>
      <c r="C1015" s="77" t="s">
        <v>1187</v>
      </c>
      <c r="D1015" s="77">
        <v>34</v>
      </c>
      <c r="E1015" s="77">
        <v>0</v>
      </c>
      <c r="F1015" s="77">
        <v>0</v>
      </c>
      <c r="G1015" s="77" t="s">
        <v>1193</v>
      </c>
    </row>
    <row r="1016" spans="2:7">
      <c r="B1016" s="92" t="s">
        <v>2085</v>
      </c>
      <c r="C1016" s="77" t="s">
        <v>1187</v>
      </c>
      <c r="D1016" s="77">
        <v>34</v>
      </c>
      <c r="E1016" s="77">
        <v>340</v>
      </c>
      <c r="F1016" s="77">
        <v>0</v>
      </c>
      <c r="G1016" s="77" t="s">
        <v>1194</v>
      </c>
    </row>
    <row r="1017" spans="2:7">
      <c r="B1017" s="92" t="s">
        <v>2085</v>
      </c>
      <c r="C1017" s="77" t="s">
        <v>1187</v>
      </c>
      <c r="D1017" s="77">
        <v>34</v>
      </c>
      <c r="E1017" s="77">
        <v>340</v>
      </c>
      <c r="F1017" s="77">
        <v>3400</v>
      </c>
      <c r="G1017" s="77" t="s">
        <v>295</v>
      </c>
    </row>
    <row r="1018" spans="2:7">
      <c r="B1018" s="92" t="s">
        <v>2085</v>
      </c>
      <c r="C1018" s="77" t="s">
        <v>1187</v>
      </c>
      <c r="D1018" s="77">
        <v>34</v>
      </c>
      <c r="E1018" s="77">
        <v>340</v>
      </c>
      <c r="F1018" s="77">
        <v>3409</v>
      </c>
      <c r="G1018" s="77" t="s">
        <v>296</v>
      </c>
    </row>
    <row r="1019" spans="2:7">
      <c r="B1019" s="92" t="s">
        <v>2085</v>
      </c>
      <c r="C1019" s="77" t="s">
        <v>1187</v>
      </c>
      <c r="D1019" s="77">
        <v>34</v>
      </c>
      <c r="E1019" s="77">
        <v>341</v>
      </c>
      <c r="F1019" s="77">
        <v>0</v>
      </c>
      <c r="G1019" s="77" t="s">
        <v>1193</v>
      </c>
    </row>
    <row r="1020" spans="2:7">
      <c r="B1020" s="92" t="s">
        <v>2085</v>
      </c>
      <c r="C1020" s="77" t="s">
        <v>1187</v>
      </c>
      <c r="D1020" s="77">
        <v>34</v>
      </c>
      <c r="E1020" s="77">
        <v>341</v>
      </c>
      <c r="F1020" s="77">
        <v>3411</v>
      </c>
      <c r="G1020" s="77" t="s">
        <v>1195</v>
      </c>
    </row>
    <row r="1021" spans="2:7">
      <c r="B1021" s="92" t="s">
        <v>2085</v>
      </c>
      <c r="C1021" s="77" t="s">
        <v>1187</v>
      </c>
      <c r="D1021" s="77">
        <v>34</v>
      </c>
      <c r="E1021" s="77">
        <v>341</v>
      </c>
      <c r="F1021" s="77">
        <v>3412</v>
      </c>
      <c r="G1021" s="77" t="s">
        <v>1196</v>
      </c>
    </row>
    <row r="1022" spans="2:7">
      <c r="B1022" s="92" t="s">
        <v>2085</v>
      </c>
      <c r="C1022" s="77" t="s">
        <v>1187</v>
      </c>
      <c r="D1022" s="77">
        <v>35</v>
      </c>
      <c r="E1022" s="77">
        <v>0</v>
      </c>
      <c r="F1022" s="77">
        <v>0</v>
      </c>
      <c r="G1022" s="77" t="s">
        <v>1197</v>
      </c>
    </row>
    <row r="1023" spans="2:7">
      <c r="B1023" s="92" t="s">
        <v>2085</v>
      </c>
      <c r="C1023" s="77" t="s">
        <v>1187</v>
      </c>
      <c r="D1023" s="77">
        <v>35</v>
      </c>
      <c r="E1023" s="77">
        <v>350</v>
      </c>
      <c r="F1023" s="77">
        <v>0</v>
      </c>
      <c r="G1023" s="77" t="s">
        <v>1198</v>
      </c>
    </row>
    <row r="1024" spans="2:7">
      <c r="B1024" s="92" t="s">
        <v>2085</v>
      </c>
      <c r="C1024" s="77" t="s">
        <v>1187</v>
      </c>
      <c r="D1024" s="77">
        <v>35</v>
      </c>
      <c r="E1024" s="77">
        <v>350</v>
      </c>
      <c r="F1024" s="77">
        <v>3500</v>
      </c>
      <c r="G1024" s="77" t="s">
        <v>295</v>
      </c>
    </row>
    <row r="1025" spans="2:7">
      <c r="B1025" s="92" t="s">
        <v>2085</v>
      </c>
      <c r="C1025" s="77" t="s">
        <v>1187</v>
      </c>
      <c r="D1025" s="77">
        <v>35</v>
      </c>
      <c r="E1025" s="77">
        <v>350</v>
      </c>
      <c r="F1025" s="77">
        <v>3509</v>
      </c>
      <c r="G1025" s="77" t="s">
        <v>296</v>
      </c>
    </row>
    <row r="1026" spans="2:7">
      <c r="B1026" s="92" t="s">
        <v>2085</v>
      </c>
      <c r="C1026" s="77" t="s">
        <v>1187</v>
      </c>
      <c r="D1026" s="77">
        <v>35</v>
      </c>
      <c r="E1026" s="77">
        <v>351</v>
      </c>
      <c r="F1026" s="77">
        <v>0</v>
      </c>
      <c r="G1026" s="77" t="s">
        <v>1197</v>
      </c>
    </row>
    <row r="1027" spans="2:7">
      <c r="B1027" s="92" t="s">
        <v>2085</v>
      </c>
      <c r="C1027" s="77" t="s">
        <v>1187</v>
      </c>
      <c r="D1027" s="77">
        <v>35</v>
      </c>
      <c r="E1027" s="77">
        <v>351</v>
      </c>
      <c r="F1027" s="77">
        <v>3511</v>
      </c>
      <c r="G1027" s="77" t="s">
        <v>1197</v>
      </c>
    </row>
    <row r="1028" spans="2:7">
      <c r="B1028" s="92" t="s">
        <v>2085</v>
      </c>
      <c r="C1028" s="77" t="s">
        <v>1187</v>
      </c>
      <c r="D1028" s="77">
        <v>36</v>
      </c>
      <c r="E1028" s="77">
        <v>0</v>
      </c>
      <c r="F1028" s="77">
        <v>0</v>
      </c>
      <c r="G1028" s="77" t="s">
        <v>1199</v>
      </c>
    </row>
    <row r="1029" spans="2:7">
      <c r="B1029" s="92" t="s">
        <v>2085</v>
      </c>
      <c r="C1029" s="77" t="s">
        <v>1187</v>
      </c>
      <c r="D1029" s="77">
        <v>36</v>
      </c>
      <c r="E1029" s="77">
        <v>360</v>
      </c>
      <c r="F1029" s="77">
        <v>0</v>
      </c>
      <c r="G1029" s="77" t="s">
        <v>1200</v>
      </c>
    </row>
    <row r="1030" spans="2:7">
      <c r="B1030" s="92" t="s">
        <v>2085</v>
      </c>
      <c r="C1030" s="77" t="s">
        <v>1187</v>
      </c>
      <c r="D1030" s="77">
        <v>36</v>
      </c>
      <c r="E1030" s="77">
        <v>360</v>
      </c>
      <c r="F1030" s="77">
        <v>3600</v>
      </c>
      <c r="G1030" s="77" t="s">
        <v>295</v>
      </c>
    </row>
    <row r="1031" spans="2:7">
      <c r="B1031" s="92" t="s">
        <v>2085</v>
      </c>
      <c r="C1031" s="77" t="s">
        <v>1187</v>
      </c>
      <c r="D1031" s="77">
        <v>36</v>
      </c>
      <c r="E1031" s="77">
        <v>360</v>
      </c>
      <c r="F1031" s="77">
        <v>3609</v>
      </c>
      <c r="G1031" s="77" t="s">
        <v>296</v>
      </c>
    </row>
    <row r="1032" spans="2:7">
      <c r="B1032" s="92" t="s">
        <v>2085</v>
      </c>
      <c r="C1032" s="77" t="s">
        <v>1187</v>
      </c>
      <c r="D1032" s="77">
        <v>36</v>
      </c>
      <c r="E1032" s="77">
        <v>361</v>
      </c>
      <c r="F1032" s="77">
        <v>0</v>
      </c>
      <c r="G1032" s="77" t="s">
        <v>1201</v>
      </c>
    </row>
    <row r="1033" spans="2:7">
      <c r="B1033" s="92" t="s">
        <v>2085</v>
      </c>
      <c r="C1033" s="77" t="s">
        <v>1187</v>
      </c>
      <c r="D1033" s="77">
        <v>36</v>
      </c>
      <c r="E1033" s="77">
        <v>361</v>
      </c>
      <c r="F1033" s="77">
        <v>3611</v>
      </c>
      <c r="G1033" s="77" t="s">
        <v>1201</v>
      </c>
    </row>
    <row r="1034" spans="2:7">
      <c r="B1034" s="92" t="s">
        <v>2085</v>
      </c>
      <c r="C1034" s="77" t="s">
        <v>1187</v>
      </c>
      <c r="D1034" s="77">
        <v>36</v>
      </c>
      <c r="E1034" s="77">
        <v>362</v>
      </c>
      <c r="F1034" s="77">
        <v>0</v>
      </c>
      <c r="G1034" s="77" t="s">
        <v>1202</v>
      </c>
    </row>
    <row r="1035" spans="2:7">
      <c r="B1035" s="92" t="s">
        <v>2085</v>
      </c>
      <c r="C1035" s="77" t="s">
        <v>1187</v>
      </c>
      <c r="D1035" s="77">
        <v>36</v>
      </c>
      <c r="E1035" s="77">
        <v>362</v>
      </c>
      <c r="F1035" s="77">
        <v>3621</v>
      </c>
      <c r="G1035" s="77" t="s">
        <v>1202</v>
      </c>
    </row>
    <row r="1036" spans="2:7">
      <c r="B1036" s="92" t="s">
        <v>2085</v>
      </c>
      <c r="C1036" s="77" t="s">
        <v>1187</v>
      </c>
      <c r="D1036" s="77">
        <v>36</v>
      </c>
      <c r="E1036" s="77">
        <v>363</v>
      </c>
      <c r="F1036" s="77">
        <v>0</v>
      </c>
      <c r="G1036" s="77" t="s">
        <v>1203</v>
      </c>
    </row>
    <row r="1037" spans="2:7">
      <c r="B1037" s="92" t="s">
        <v>2085</v>
      </c>
      <c r="C1037" s="77" t="s">
        <v>1187</v>
      </c>
      <c r="D1037" s="77">
        <v>36</v>
      </c>
      <c r="E1037" s="77">
        <v>363</v>
      </c>
      <c r="F1037" s="77">
        <v>3631</v>
      </c>
      <c r="G1037" s="77" t="s">
        <v>1204</v>
      </c>
    </row>
    <row r="1038" spans="2:7">
      <c r="B1038" s="92" t="s">
        <v>2085</v>
      </c>
      <c r="C1038" s="77" t="s">
        <v>1187</v>
      </c>
      <c r="D1038" s="77">
        <v>36</v>
      </c>
      <c r="E1038" s="77">
        <v>363</v>
      </c>
      <c r="F1038" s="77">
        <v>3632</v>
      </c>
      <c r="G1038" s="77" t="s">
        <v>1205</v>
      </c>
    </row>
    <row r="1039" spans="2:7">
      <c r="B1039" s="92" t="s">
        <v>2085</v>
      </c>
      <c r="C1039" s="77" t="s">
        <v>1206</v>
      </c>
      <c r="D1039" s="77">
        <v>0</v>
      </c>
      <c r="E1039" s="77">
        <v>0</v>
      </c>
      <c r="F1039" s="77">
        <v>0</v>
      </c>
      <c r="G1039" s="77" t="s">
        <v>1207</v>
      </c>
    </row>
    <row r="1040" spans="2:7">
      <c r="B1040" s="92" t="s">
        <v>2085</v>
      </c>
      <c r="C1040" s="77" t="s">
        <v>1206</v>
      </c>
      <c r="D1040" s="77">
        <v>37</v>
      </c>
      <c r="E1040" s="77">
        <v>0</v>
      </c>
      <c r="F1040" s="77">
        <v>0</v>
      </c>
      <c r="G1040" s="77" t="s">
        <v>1208</v>
      </c>
    </row>
    <row r="1041" spans="2:7">
      <c r="B1041" s="92" t="s">
        <v>2085</v>
      </c>
      <c r="C1041" s="77" t="s">
        <v>1206</v>
      </c>
      <c r="D1041" s="77">
        <v>37</v>
      </c>
      <c r="E1041" s="77">
        <v>370</v>
      </c>
      <c r="F1041" s="77">
        <v>0</v>
      </c>
      <c r="G1041" s="77" t="s">
        <v>1209</v>
      </c>
    </row>
    <row r="1042" spans="2:7">
      <c r="B1042" s="92" t="s">
        <v>2085</v>
      </c>
      <c r="C1042" s="77" t="s">
        <v>1206</v>
      </c>
      <c r="D1042" s="77">
        <v>37</v>
      </c>
      <c r="E1042" s="77">
        <v>370</v>
      </c>
      <c r="F1042" s="77">
        <v>3700</v>
      </c>
      <c r="G1042" s="77" t="s">
        <v>295</v>
      </c>
    </row>
    <row r="1043" spans="2:7">
      <c r="B1043" s="92" t="s">
        <v>2085</v>
      </c>
      <c r="C1043" s="77" t="s">
        <v>1206</v>
      </c>
      <c r="D1043" s="77">
        <v>37</v>
      </c>
      <c r="E1043" s="77">
        <v>370</v>
      </c>
      <c r="F1043" s="77">
        <v>3709</v>
      </c>
      <c r="G1043" s="77" t="s">
        <v>296</v>
      </c>
    </row>
    <row r="1044" spans="2:7">
      <c r="B1044" s="92" t="s">
        <v>2085</v>
      </c>
      <c r="C1044" s="77" t="s">
        <v>1206</v>
      </c>
      <c r="D1044" s="77">
        <v>37</v>
      </c>
      <c r="E1044" s="77">
        <v>371</v>
      </c>
      <c r="F1044" s="77">
        <v>0</v>
      </c>
      <c r="G1044" s="77" t="s">
        <v>1210</v>
      </c>
    </row>
    <row r="1045" spans="2:7">
      <c r="B1045" s="92" t="s">
        <v>2085</v>
      </c>
      <c r="C1045" s="77" t="s">
        <v>1206</v>
      </c>
      <c r="D1045" s="77">
        <v>37</v>
      </c>
      <c r="E1045" s="77">
        <v>371</v>
      </c>
      <c r="F1045" s="77">
        <v>3711</v>
      </c>
      <c r="G1045" s="77" t="s">
        <v>1211</v>
      </c>
    </row>
    <row r="1046" spans="2:7">
      <c r="B1046" s="92" t="s">
        <v>2085</v>
      </c>
      <c r="C1046" s="77" t="s">
        <v>1206</v>
      </c>
      <c r="D1046" s="77">
        <v>37</v>
      </c>
      <c r="E1046" s="77">
        <v>371</v>
      </c>
      <c r="F1046" s="77">
        <v>3712</v>
      </c>
      <c r="G1046" s="77" t="s">
        <v>1212</v>
      </c>
    </row>
    <row r="1047" spans="2:7">
      <c r="B1047" s="92" t="s">
        <v>2085</v>
      </c>
      <c r="C1047" s="77" t="s">
        <v>1206</v>
      </c>
      <c r="D1047" s="77">
        <v>37</v>
      </c>
      <c r="E1047" s="77">
        <v>371</v>
      </c>
      <c r="F1047" s="77">
        <v>3713</v>
      </c>
      <c r="G1047" s="77" t="s">
        <v>1213</v>
      </c>
    </row>
    <row r="1048" spans="2:7">
      <c r="B1048" s="92" t="s">
        <v>2085</v>
      </c>
      <c r="C1048" s="77" t="s">
        <v>1206</v>
      </c>
      <c r="D1048" s="77">
        <v>37</v>
      </c>
      <c r="E1048" s="77">
        <v>371</v>
      </c>
      <c r="F1048" s="77">
        <v>3719</v>
      </c>
      <c r="G1048" s="77" t="s">
        <v>1214</v>
      </c>
    </row>
    <row r="1049" spans="2:7">
      <c r="B1049" s="92" t="s">
        <v>2085</v>
      </c>
      <c r="C1049" s="77" t="s">
        <v>1206</v>
      </c>
      <c r="D1049" s="77">
        <v>37</v>
      </c>
      <c r="E1049" s="77">
        <v>372</v>
      </c>
      <c r="F1049" s="77">
        <v>0</v>
      </c>
      <c r="G1049" s="77" t="s">
        <v>1215</v>
      </c>
    </row>
    <row r="1050" spans="2:7">
      <c r="B1050" s="92" t="s">
        <v>2085</v>
      </c>
      <c r="C1050" s="77" t="s">
        <v>1206</v>
      </c>
      <c r="D1050" s="77">
        <v>37</v>
      </c>
      <c r="E1050" s="77">
        <v>372</v>
      </c>
      <c r="F1050" s="77">
        <v>3721</v>
      </c>
      <c r="G1050" s="77" t="s">
        <v>1215</v>
      </c>
    </row>
    <row r="1051" spans="2:7">
      <c r="B1051" s="92" t="s">
        <v>2085</v>
      </c>
      <c r="C1051" s="77" t="s">
        <v>1206</v>
      </c>
      <c r="D1051" s="77">
        <v>37</v>
      </c>
      <c r="E1051" s="77">
        <v>373</v>
      </c>
      <c r="F1051" s="77">
        <v>0</v>
      </c>
      <c r="G1051" s="77" t="s">
        <v>1216</v>
      </c>
    </row>
    <row r="1052" spans="2:7">
      <c r="B1052" s="92" t="s">
        <v>2085</v>
      </c>
      <c r="C1052" s="77" t="s">
        <v>1206</v>
      </c>
      <c r="D1052" s="77">
        <v>37</v>
      </c>
      <c r="E1052" s="77">
        <v>373</v>
      </c>
      <c r="F1052" s="77">
        <v>3731</v>
      </c>
      <c r="G1052" s="77" t="s">
        <v>1216</v>
      </c>
    </row>
    <row r="1053" spans="2:7">
      <c r="B1053" s="92" t="s">
        <v>2084</v>
      </c>
      <c r="C1053" s="77" t="s">
        <v>1206</v>
      </c>
      <c r="D1053" s="77">
        <v>38</v>
      </c>
      <c r="E1053" s="77">
        <v>0</v>
      </c>
      <c r="F1053" s="77">
        <v>0</v>
      </c>
      <c r="G1053" s="77" t="s">
        <v>1217</v>
      </c>
    </row>
    <row r="1054" spans="2:7">
      <c r="B1054" s="92" t="s">
        <v>2084</v>
      </c>
      <c r="C1054" s="77" t="s">
        <v>1206</v>
      </c>
      <c r="D1054" s="77">
        <v>38</v>
      </c>
      <c r="E1054" s="77">
        <v>380</v>
      </c>
      <c r="F1054" s="77">
        <v>0</v>
      </c>
      <c r="G1054" s="77" t="s">
        <v>1218</v>
      </c>
    </row>
    <row r="1055" spans="2:7">
      <c r="B1055" s="92" t="s">
        <v>2084</v>
      </c>
      <c r="C1055" s="77" t="s">
        <v>1206</v>
      </c>
      <c r="D1055" s="77">
        <v>38</v>
      </c>
      <c r="E1055" s="77">
        <v>380</v>
      </c>
      <c r="F1055" s="77">
        <v>3800</v>
      </c>
      <c r="G1055" s="77" t="s">
        <v>295</v>
      </c>
    </row>
    <row r="1056" spans="2:7">
      <c r="B1056" s="92" t="s">
        <v>2084</v>
      </c>
      <c r="C1056" s="77" t="s">
        <v>1206</v>
      </c>
      <c r="D1056" s="77">
        <v>38</v>
      </c>
      <c r="E1056" s="77">
        <v>380</v>
      </c>
      <c r="F1056" s="77">
        <v>3809</v>
      </c>
      <c r="G1056" s="77" t="s">
        <v>296</v>
      </c>
    </row>
    <row r="1057" spans="2:7">
      <c r="B1057" s="92" t="s">
        <v>2084</v>
      </c>
      <c r="C1057" s="77" t="s">
        <v>1206</v>
      </c>
      <c r="D1057" s="77">
        <v>38</v>
      </c>
      <c r="E1057" s="77">
        <v>381</v>
      </c>
      <c r="F1057" s="77">
        <v>0</v>
      </c>
      <c r="G1057" s="77" t="s">
        <v>1219</v>
      </c>
    </row>
    <row r="1058" spans="2:7">
      <c r="B1058" s="92" t="s">
        <v>2084</v>
      </c>
      <c r="C1058" s="77" t="s">
        <v>1206</v>
      </c>
      <c r="D1058" s="77">
        <v>38</v>
      </c>
      <c r="E1058" s="77">
        <v>381</v>
      </c>
      <c r="F1058" s="77">
        <v>3811</v>
      </c>
      <c r="G1058" s="77" t="s">
        <v>1219</v>
      </c>
    </row>
    <row r="1059" spans="2:7">
      <c r="B1059" s="92" t="s">
        <v>2084</v>
      </c>
      <c r="C1059" s="77" t="s">
        <v>1206</v>
      </c>
      <c r="D1059" s="77">
        <v>38</v>
      </c>
      <c r="E1059" s="77">
        <v>382</v>
      </c>
      <c r="F1059" s="77">
        <v>0</v>
      </c>
      <c r="G1059" s="77" t="s">
        <v>1220</v>
      </c>
    </row>
    <row r="1060" spans="2:7">
      <c r="B1060" s="92" t="s">
        <v>2084</v>
      </c>
      <c r="C1060" s="77" t="s">
        <v>1206</v>
      </c>
      <c r="D1060" s="77">
        <v>38</v>
      </c>
      <c r="E1060" s="77">
        <v>382</v>
      </c>
      <c r="F1060" s="77">
        <v>3821</v>
      </c>
      <c r="G1060" s="77" t="s">
        <v>1221</v>
      </c>
    </row>
    <row r="1061" spans="2:7">
      <c r="B1061" s="92" t="s">
        <v>2084</v>
      </c>
      <c r="C1061" s="77" t="s">
        <v>1206</v>
      </c>
      <c r="D1061" s="77">
        <v>38</v>
      </c>
      <c r="E1061" s="77">
        <v>382</v>
      </c>
      <c r="F1061" s="77">
        <v>3822</v>
      </c>
      <c r="G1061" s="77" t="s">
        <v>1222</v>
      </c>
    </row>
    <row r="1062" spans="2:7">
      <c r="B1062" s="92" t="s">
        <v>2084</v>
      </c>
      <c r="C1062" s="77" t="s">
        <v>1206</v>
      </c>
      <c r="D1062" s="77">
        <v>38</v>
      </c>
      <c r="E1062" s="77">
        <v>382</v>
      </c>
      <c r="F1062" s="77">
        <v>3823</v>
      </c>
      <c r="G1062" s="77" t="s">
        <v>1223</v>
      </c>
    </row>
    <row r="1063" spans="2:7">
      <c r="B1063" s="92" t="s">
        <v>2084</v>
      </c>
      <c r="C1063" s="77" t="s">
        <v>1206</v>
      </c>
      <c r="D1063" s="77">
        <v>38</v>
      </c>
      <c r="E1063" s="77">
        <v>382</v>
      </c>
      <c r="F1063" s="77">
        <v>3829</v>
      </c>
      <c r="G1063" s="77" t="s">
        <v>1224</v>
      </c>
    </row>
    <row r="1064" spans="2:7">
      <c r="B1064" s="92" t="s">
        <v>2084</v>
      </c>
      <c r="C1064" s="77" t="s">
        <v>1206</v>
      </c>
      <c r="D1064" s="77">
        <v>38</v>
      </c>
      <c r="E1064" s="77">
        <v>383</v>
      </c>
      <c r="F1064" s="77">
        <v>0</v>
      </c>
      <c r="G1064" s="77" t="s">
        <v>1225</v>
      </c>
    </row>
    <row r="1065" spans="2:7">
      <c r="B1065" s="92" t="s">
        <v>2084</v>
      </c>
      <c r="C1065" s="77" t="s">
        <v>1206</v>
      </c>
      <c r="D1065" s="77">
        <v>38</v>
      </c>
      <c r="E1065" s="77">
        <v>383</v>
      </c>
      <c r="F1065" s="77">
        <v>3831</v>
      </c>
      <c r="G1065" s="77" t="s">
        <v>1226</v>
      </c>
    </row>
    <row r="1066" spans="2:7">
      <c r="B1066" s="92" t="s">
        <v>2084</v>
      </c>
      <c r="C1066" s="77" t="s">
        <v>1206</v>
      </c>
      <c r="D1066" s="77">
        <v>38</v>
      </c>
      <c r="E1066" s="77">
        <v>383</v>
      </c>
      <c r="F1066" s="77">
        <v>3832</v>
      </c>
      <c r="G1066" s="77" t="s">
        <v>1227</v>
      </c>
    </row>
    <row r="1067" spans="2:7">
      <c r="B1067" s="92" t="s">
        <v>2084</v>
      </c>
      <c r="C1067" s="77" t="s">
        <v>1206</v>
      </c>
      <c r="D1067" s="77">
        <v>39</v>
      </c>
      <c r="E1067" s="77">
        <v>0</v>
      </c>
      <c r="F1067" s="77">
        <v>0</v>
      </c>
      <c r="G1067" s="77" t="s">
        <v>1228</v>
      </c>
    </row>
    <row r="1068" spans="2:7">
      <c r="B1068" s="92" t="s">
        <v>2084</v>
      </c>
      <c r="C1068" s="77" t="s">
        <v>1206</v>
      </c>
      <c r="D1068" s="77">
        <v>39</v>
      </c>
      <c r="E1068" s="77">
        <v>390</v>
      </c>
      <c r="F1068" s="77">
        <v>0</v>
      </c>
      <c r="G1068" s="77" t="s">
        <v>1229</v>
      </c>
    </row>
    <row r="1069" spans="2:7">
      <c r="B1069" s="92" t="s">
        <v>2084</v>
      </c>
      <c r="C1069" s="77" t="s">
        <v>1206</v>
      </c>
      <c r="D1069" s="77">
        <v>39</v>
      </c>
      <c r="E1069" s="77">
        <v>390</v>
      </c>
      <c r="F1069" s="77">
        <v>3900</v>
      </c>
      <c r="G1069" s="77" t="s">
        <v>295</v>
      </c>
    </row>
    <row r="1070" spans="2:7">
      <c r="B1070" s="92" t="s">
        <v>2084</v>
      </c>
      <c r="C1070" s="77" t="s">
        <v>1206</v>
      </c>
      <c r="D1070" s="77">
        <v>39</v>
      </c>
      <c r="E1070" s="77">
        <v>390</v>
      </c>
      <c r="F1070" s="77">
        <v>3909</v>
      </c>
      <c r="G1070" s="77" t="s">
        <v>296</v>
      </c>
    </row>
    <row r="1071" spans="2:7">
      <c r="B1071" s="92" t="s">
        <v>2084</v>
      </c>
      <c r="C1071" s="77" t="s">
        <v>1206</v>
      </c>
      <c r="D1071" s="77">
        <v>39</v>
      </c>
      <c r="E1071" s="77">
        <v>391</v>
      </c>
      <c r="F1071" s="77">
        <v>0</v>
      </c>
      <c r="G1071" s="77" t="s">
        <v>1230</v>
      </c>
    </row>
    <row r="1072" spans="2:7">
      <c r="B1072" s="92" t="s">
        <v>2084</v>
      </c>
      <c r="C1072" s="77" t="s">
        <v>1206</v>
      </c>
      <c r="D1072" s="77">
        <v>39</v>
      </c>
      <c r="E1072" s="77">
        <v>391</v>
      </c>
      <c r="F1072" s="77">
        <v>3911</v>
      </c>
      <c r="G1072" s="77" t="s">
        <v>1231</v>
      </c>
    </row>
    <row r="1073" spans="2:7">
      <c r="B1073" s="92" t="s">
        <v>2084</v>
      </c>
      <c r="C1073" s="77" t="s">
        <v>1206</v>
      </c>
      <c r="D1073" s="77">
        <v>39</v>
      </c>
      <c r="E1073" s="77">
        <v>391</v>
      </c>
      <c r="F1073" s="77">
        <v>3912</v>
      </c>
      <c r="G1073" s="77" t="s">
        <v>1232</v>
      </c>
    </row>
    <row r="1074" spans="2:7">
      <c r="B1074" s="92" t="s">
        <v>2084</v>
      </c>
      <c r="C1074" s="77" t="s">
        <v>1206</v>
      </c>
      <c r="D1074" s="77">
        <v>39</v>
      </c>
      <c r="E1074" s="77">
        <v>391</v>
      </c>
      <c r="F1074" s="77">
        <v>3913</v>
      </c>
      <c r="G1074" s="77" t="s">
        <v>1233</v>
      </c>
    </row>
    <row r="1075" spans="2:7">
      <c r="B1075" s="92" t="s">
        <v>2084</v>
      </c>
      <c r="C1075" s="77" t="s">
        <v>1206</v>
      </c>
      <c r="D1075" s="77">
        <v>39</v>
      </c>
      <c r="E1075" s="77">
        <v>391</v>
      </c>
      <c r="F1075" s="77">
        <v>3914</v>
      </c>
      <c r="G1075" s="77" t="s">
        <v>1234</v>
      </c>
    </row>
    <row r="1076" spans="2:7">
      <c r="B1076" s="92" t="s">
        <v>2084</v>
      </c>
      <c r="C1076" s="77" t="s">
        <v>1206</v>
      </c>
      <c r="D1076" s="77">
        <v>39</v>
      </c>
      <c r="E1076" s="77">
        <v>392</v>
      </c>
      <c r="F1076" s="77">
        <v>0</v>
      </c>
      <c r="G1076" s="77" t="s">
        <v>1235</v>
      </c>
    </row>
    <row r="1077" spans="2:7">
      <c r="B1077" s="92" t="s">
        <v>2084</v>
      </c>
      <c r="C1077" s="77" t="s">
        <v>1206</v>
      </c>
      <c r="D1077" s="77">
        <v>39</v>
      </c>
      <c r="E1077" s="77">
        <v>392</v>
      </c>
      <c r="F1077" s="77">
        <v>3921</v>
      </c>
      <c r="G1077" s="77" t="s">
        <v>1236</v>
      </c>
    </row>
    <row r="1078" spans="2:7">
      <c r="B1078" s="92" t="s">
        <v>2084</v>
      </c>
      <c r="C1078" s="77" t="s">
        <v>1206</v>
      </c>
      <c r="D1078" s="77">
        <v>39</v>
      </c>
      <c r="E1078" s="77">
        <v>392</v>
      </c>
      <c r="F1078" s="77">
        <v>3922</v>
      </c>
      <c r="G1078" s="77" t="s">
        <v>1237</v>
      </c>
    </row>
    <row r="1079" spans="2:7">
      <c r="B1079" s="92" t="s">
        <v>2084</v>
      </c>
      <c r="C1079" s="77" t="s">
        <v>1206</v>
      </c>
      <c r="D1079" s="77">
        <v>39</v>
      </c>
      <c r="E1079" s="77">
        <v>392</v>
      </c>
      <c r="F1079" s="77">
        <v>3923</v>
      </c>
      <c r="G1079" s="77" t="s">
        <v>1238</v>
      </c>
    </row>
    <row r="1080" spans="2:7">
      <c r="B1080" s="92" t="s">
        <v>2084</v>
      </c>
      <c r="C1080" s="77" t="s">
        <v>1206</v>
      </c>
      <c r="D1080" s="77">
        <v>39</v>
      </c>
      <c r="E1080" s="77">
        <v>392</v>
      </c>
      <c r="F1080" s="77">
        <v>3929</v>
      </c>
      <c r="G1080" s="77" t="s">
        <v>1239</v>
      </c>
    </row>
    <row r="1081" spans="2:7">
      <c r="B1081" s="92" t="s">
        <v>2085</v>
      </c>
      <c r="C1081" s="77" t="s">
        <v>1206</v>
      </c>
      <c r="D1081" s="77">
        <v>40</v>
      </c>
      <c r="E1081" s="77">
        <v>0</v>
      </c>
      <c r="F1081" s="77">
        <v>0</v>
      </c>
      <c r="G1081" s="77" t="s">
        <v>1240</v>
      </c>
    </row>
    <row r="1082" spans="2:7">
      <c r="B1082" s="92" t="s">
        <v>2085</v>
      </c>
      <c r="C1082" s="77" t="s">
        <v>1206</v>
      </c>
      <c r="D1082" s="77">
        <v>40</v>
      </c>
      <c r="E1082" s="77">
        <v>400</v>
      </c>
      <c r="F1082" s="77">
        <v>0</v>
      </c>
      <c r="G1082" s="77" t="s">
        <v>1241</v>
      </c>
    </row>
    <row r="1083" spans="2:7">
      <c r="B1083" s="92" t="s">
        <v>2085</v>
      </c>
      <c r="C1083" s="77" t="s">
        <v>1206</v>
      </c>
      <c r="D1083" s="77">
        <v>40</v>
      </c>
      <c r="E1083" s="77">
        <v>400</v>
      </c>
      <c r="F1083" s="77">
        <v>4000</v>
      </c>
      <c r="G1083" s="77" t="s">
        <v>295</v>
      </c>
    </row>
    <row r="1084" spans="2:7">
      <c r="B1084" s="92" t="s">
        <v>2085</v>
      </c>
      <c r="C1084" s="77" t="s">
        <v>1206</v>
      </c>
      <c r="D1084" s="77">
        <v>40</v>
      </c>
      <c r="E1084" s="77">
        <v>400</v>
      </c>
      <c r="F1084" s="77">
        <v>4009</v>
      </c>
      <c r="G1084" s="77" t="s">
        <v>296</v>
      </c>
    </row>
    <row r="1085" spans="2:7">
      <c r="B1085" s="92" t="s">
        <v>2085</v>
      </c>
      <c r="C1085" s="77" t="s">
        <v>1206</v>
      </c>
      <c r="D1085" s="77">
        <v>40</v>
      </c>
      <c r="E1085" s="77">
        <v>401</v>
      </c>
      <c r="F1085" s="77">
        <v>0</v>
      </c>
      <c r="G1085" s="77" t="s">
        <v>1240</v>
      </c>
    </row>
    <row r="1086" spans="2:7">
      <c r="B1086" s="92" t="s">
        <v>2085</v>
      </c>
      <c r="C1086" s="77" t="s">
        <v>1206</v>
      </c>
      <c r="D1086" s="77">
        <v>40</v>
      </c>
      <c r="E1086" s="77">
        <v>401</v>
      </c>
      <c r="F1086" s="77">
        <v>4011</v>
      </c>
      <c r="G1086" s="77" t="s">
        <v>1242</v>
      </c>
    </row>
    <row r="1087" spans="2:7">
      <c r="B1087" s="92" t="s">
        <v>2085</v>
      </c>
      <c r="C1087" s="77" t="s">
        <v>1206</v>
      </c>
      <c r="D1087" s="77">
        <v>40</v>
      </c>
      <c r="E1087" s="77">
        <v>401</v>
      </c>
      <c r="F1087" s="77">
        <v>4012</v>
      </c>
      <c r="G1087" s="77" t="s">
        <v>1243</v>
      </c>
    </row>
    <row r="1088" spans="2:7">
      <c r="B1088" s="92" t="s">
        <v>2085</v>
      </c>
      <c r="C1088" s="77" t="s">
        <v>1206</v>
      </c>
      <c r="D1088" s="77">
        <v>40</v>
      </c>
      <c r="E1088" s="77">
        <v>401</v>
      </c>
      <c r="F1088" s="77">
        <v>4013</v>
      </c>
      <c r="G1088" s="77" t="s">
        <v>1244</v>
      </c>
    </row>
    <row r="1089" spans="2:7">
      <c r="B1089" s="92" t="s">
        <v>2085</v>
      </c>
      <c r="C1089" s="77" t="s">
        <v>1206</v>
      </c>
      <c r="D1089" s="77">
        <v>41</v>
      </c>
      <c r="E1089" s="77">
        <v>0</v>
      </c>
      <c r="F1089" s="77">
        <v>0</v>
      </c>
      <c r="G1089" s="77" t="s">
        <v>1245</v>
      </c>
    </row>
    <row r="1090" spans="2:7">
      <c r="B1090" s="92" t="s">
        <v>2085</v>
      </c>
      <c r="C1090" s="77" t="s">
        <v>1206</v>
      </c>
      <c r="D1090" s="77">
        <v>41</v>
      </c>
      <c r="E1090" s="77">
        <v>410</v>
      </c>
      <c r="F1090" s="77">
        <v>0</v>
      </c>
      <c r="G1090" s="77" t="s">
        <v>1246</v>
      </c>
    </row>
    <row r="1091" spans="2:7">
      <c r="B1091" s="92" t="s">
        <v>2085</v>
      </c>
      <c r="C1091" s="77" t="s">
        <v>1206</v>
      </c>
      <c r="D1091" s="77">
        <v>41</v>
      </c>
      <c r="E1091" s="77">
        <v>410</v>
      </c>
      <c r="F1091" s="77">
        <v>4100</v>
      </c>
      <c r="G1091" s="77" t="s">
        <v>295</v>
      </c>
    </row>
    <row r="1092" spans="2:7">
      <c r="B1092" s="92" t="s">
        <v>2085</v>
      </c>
      <c r="C1092" s="77" t="s">
        <v>1206</v>
      </c>
      <c r="D1092" s="77">
        <v>41</v>
      </c>
      <c r="E1092" s="77">
        <v>410</v>
      </c>
      <c r="F1092" s="77">
        <v>4109</v>
      </c>
      <c r="G1092" s="77" t="s">
        <v>296</v>
      </c>
    </row>
    <row r="1093" spans="2:7">
      <c r="B1093" s="92" t="s">
        <v>2084</v>
      </c>
      <c r="C1093" s="77" t="s">
        <v>1206</v>
      </c>
      <c r="D1093" s="77">
        <v>41</v>
      </c>
      <c r="E1093" s="77">
        <v>411</v>
      </c>
      <c r="F1093" s="77">
        <v>0</v>
      </c>
      <c r="G1093" s="77" t="s">
        <v>1247</v>
      </c>
    </row>
    <row r="1094" spans="2:7">
      <c r="B1094" s="92" t="s">
        <v>2084</v>
      </c>
      <c r="C1094" s="77" t="s">
        <v>1206</v>
      </c>
      <c r="D1094" s="77">
        <v>41</v>
      </c>
      <c r="E1094" s="77">
        <v>411</v>
      </c>
      <c r="F1094" s="77">
        <v>4111</v>
      </c>
      <c r="G1094" s="77" t="s">
        <v>1248</v>
      </c>
    </row>
    <row r="1095" spans="2:7">
      <c r="B1095" s="92" t="s">
        <v>2084</v>
      </c>
      <c r="C1095" s="77" t="s">
        <v>1206</v>
      </c>
      <c r="D1095" s="77">
        <v>41</v>
      </c>
      <c r="E1095" s="77">
        <v>411</v>
      </c>
      <c r="F1095" s="77">
        <v>4112</v>
      </c>
      <c r="G1095" s="77" t="s">
        <v>1249</v>
      </c>
    </row>
    <row r="1096" spans="2:7">
      <c r="B1096" s="92" t="s">
        <v>2084</v>
      </c>
      <c r="C1096" s="77" t="s">
        <v>1206</v>
      </c>
      <c r="D1096" s="77">
        <v>41</v>
      </c>
      <c r="E1096" s="77">
        <v>411</v>
      </c>
      <c r="F1096" s="77">
        <v>4113</v>
      </c>
      <c r="G1096" s="77" t="s">
        <v>1250</v>
      </c>
    </row>
    <row r="1097" spans="2:7">
      <c r="B1097" s="92" t="s">
        <v>2084</v>
      </c>
      <c r="C1097" s="77" t="s">
        <v>1206</v>
      </c>
      <c r="D1097" s="77">
        <v>41</v>
      </c>
      <c r="E1097" s="77">
        <v>411</v>
      </c>
      <c r="F1097" s="77">
        <v>4114</v>
      </c>
      <c r="G1097" s="77" t="s">
        <v>1251</v>
      </c>
    </row>
    <row r="1098" spans="2:7">
      <c r="B1098" s="92" t="s">
        <v>2084</v>
      </c>
      <c r="C1098" s="77" t="s">
        <v>1206</v>
      </c>
      <c r="D1098" s="77">
        <v>41</v>
      </c>
      <c r="E1098" s="77">
        <v>412</v>
      </c>
      <c r="F1098" s="77">
        <v>0</v>
      </c>
      <c r="G1098" s="77" t="s">
        <v>1252</v>
      </c>
    </row>
    <row r="1099" spans="2:7">
      <c r="B1099" s="92" t="s">
        <v>2084</v>
      </c>
      <c r="C1099" s="77" t="s">
        <v>1206</v>
      </c>
      <c r="D1099" s="77">
        <v>41</v>
      </c>
      <c r="E1099" s="77">
        <v>412</v>
      </c>
      <c r="F1099" s="77">
        <v>4121</v>
      </c>
      <c r="G1099" s="77" t="s">
        <v>1253</v>
      </c>
    </row>
    <row r="1100" spans="2:7">
      <c r="B1100" s="92" t="s">
        <v>2084</v>
      </c>
      <c r="C1100" s="77" t="s">
        <v>1206</v>
      </c>
      <c r="D1100" s="77">
        <v>41</v>
      </c>
      <c r="E1100" s="77">
        <v>412</v>
      </c>
      <c r="F1100" s="77">
        <v>4122</v>
      </c>
      <c r="G1100" s="77" t="s">
        <v>1254</v>
      </c>
    </row>
    <row r="1101" spans="2:7">
      <c r="B1101" s="92" t="s">
        <v>2085</v>
      </c>
      <c r="C1101" s="77" t="s">
        <v>1206</v>
      </c>
      <c r="D1101" s="77">
        <v>41</v>
      </c>
      <c r="E1101" s="77">
        <v>413</v>
      </c>
      <c r="F1101" s="77">
        <v>0</v>
      </c>
      <c r="G1101" s="77" t="s">
        <v>1255</v>
      </c>
    </row>
    <row r="1102" spans="2:7">
      <c r="B1102" s="92" t="s">
        <v>2085</v>
      </c>
      <c r="C1102" s="77" t="s">
        <v>1206</v>
      </c>
      <c r="D1102" s="77">
        <v>41</v>
      </c>
      <c r="E1102" s="77">
        <v>413</v>
      </c>
      <c r="F1102" s="77">
        <v>4131</v>
      </c>
      <c r="G1102" s="77" t="s">
        <v>1255</v>
      </c>
    </row>
    <row r="1103" spans="2:7">
      <c r="B1103" s="92" t="s">
        <v>2085</v>
      </c>
      <c r="C1103" s="77" t="s">
        <v>1206</v>
      </c>
      <c r="D1103" s="77">
        <v>41</v>
      </c>
      <c r="E1103" s="77">
        <v>414</v>
      </c>
      <c r="F1103" s="77">
        <v>0</v>
      </c>
      <c r="G1103" s="77" t="s">
        <v>1256</v>
      </c>
    </row>
    <row r="1104" spans="2:7">
      <c r="B1104" s="92" t="s">
        <v>2085</v>
      </c>
      <c r="C1104" s="77" t="s">
        <v>1206</v>
      </c>
      <c r="D1104" s="77">
        <v>41</v>
      </c>
      <c r="E1104" s="77">
        <v>414</v>
      </c>
      <c r="F1104" s="77">
        <v>4141</v>
      </c>
      <c r="G1104" s="77" t="s">
        <v>1256</v>
      </c>
    </row>
    <row r="1105" spans="2:7">
      <c r="B1105" s="92" t="s">
        <v>2084</v>
      </c>
      <c r="C1105" s="77" t="s">
        <v>1206</v>
      </c>
      <c r="D1105" s="77">
        <v>41</v>
      </c>
      <c r="E1105" s="77">
        <v>415</v>
      </c>
      <c r="F1105" s="77">
        <v>0</v>
      </c>
      <c r="G1105" s="77" t="s">
        <v>1257</v>
      </c>
    </row>
    <row r="1106" spans="2:7">
      <c r="B1106" s="92" t="s">
        <v>2084</v>
      </c>
      <c r="C1106" s="77" t="s">
        <v>1206</v>
      </c>
      <c r="D1106" s="77">
        <v>41</v>
      </c>
      <c r="E1106" s="77">
        <v>415</v>
      </c>
      <c r="F1106" s="77">
        <v>4151</v>
      </c>
      <c r="G1106" s="77" t="s">
        <v>1257</v>
      </c>
    </row>
    <row r="1107" spans="2:7">
      <c r="B1107" s="92" t="s">
        <v>2084</v>
      </c>
      <c r="C1107" s="77" t="s">
        <v>1206</v>
      </c>
      <c r="D1107" s="77">
        <v>41</v>
      </c>
      <c r="E1107" s="77">
        <v>416</v>
      </c>
      <c r="F1107" s="77">
        <v>0</v>
      </c>
      <c r="G1107" s="77" t="s">
        <v>1258</v>
      </c>
    </row>
    <row r="1108" spans="2:7">
      <c r="B1108" s="92" t="s">
        <v>2084</v>
      </c>
      <c r="C1108" s="77" t="s">
        <v>1206</v>
      </c>
      <c r="D1108" s="77">
        <v>41</v>
      </c>
      <c r="E1108" s="77">
        <v>416</v>
      </c>
      <c r="F1108" s="77">
        <v>4161</v>
      </c>
      <c r="G1108" s="77" t="s">
        <v>1259</v>
      </c>
    </row>
    <row r="1109" spans="2:7">
      <c r="B1109" s="92" t="s">
        <v>2084</v>
      </c>
      <c r="C1109" s="77" t="s">
        <v>1206</v>
      </c>
      <c r="D1109" s="77">
        <v>41</v>
      </c>
      <c r="E1109" s="77">
        <v>416</v>
      </c>
      <c r="F1109" s="77">
        <v>4169</v>
      </c>
      <c r="G1109" s="77" t="s">
        <v>1260</v>
      </c>
    </row>
    <row r="1110" spans="2:7">
      <c r="B1110" s="92" t="s">
        <v>2085</v>
      </c>
      <c r="C1110" s="77" t="s">
        <v>1261</v>
      </c>
      <c r="D1110" s="77">
        <v>0</v>
      </c>
      <c r="E1110" s="77">
        <v>0</v>
      </c>
      <c r="F1110" s="77">
        <v>0</v>
      </c>
      <c r="G1110" s="77" t="s">
        <v>1262</v>
      </c>
    </row>
    <row r="1111" spans="2:7">
      <c r="B1111" s="92" t="s">
        <v>2085</v>
      </c>
      <c r="C1111" s="77" t="s">
        <v>1261</v>
      </c>
      <c r="D1111" s="77">
        <v>42</v>
      </c>
      <c r="E1111" s="77">
        <v>0</v>
      </c>
      <c r="F1111" s="77">
        <v>0</v>
      </c>
      <c r="G1111" s="77" t="s">
        <v>1263</v>
      </c>
    </row>
    <row r="1112" spans="2:7">
      <c r="B1112" s="92" t="s">
        <v>2085</v>
      </c>
      <c r="C1112" s="77" t="s">
        <v>1261</v>
      </c>
      <c r="D1112" s="77">
        <v>42</v>
      </c>
      <c r="E1112" s="77">
        <v>420</v>
      </c>
      <c r="F1112" s="77">
        <v>0</v>
      </c>
      <c r="G1112" s="77" t="s">
        <v>1264</v>
      </c>
    </row>
    <row r="1113" spans="2:7">
      <c r="B1113" s="92" t="s">
        <v>2085</v>
      </c>
      <c r="C1113" s="77" t="s">
        <v>1261</v>
      </c>
      <c r="D1113" s="77">
        <v>42</v>
      </c>
      <c r="E1113" s="77">
        <v>420</v>
      </c>
      <c r="F1113" s="77">
        <v>4200</v>
      </c>
      <c r="G1113" s="77" t="s">
        <v>295</v>
      </c>
    </row>
    <row r="1114" spans="2:7">
      <c r="B1114" s="92" t="s">
        <v>2085</v>
      </c>
      <c r="C1114" s="77" t="s">
        <v>1261</v>
      </c>
      <c r="D1114" s="77">
        <v>42</v>
      </c>
      <c r="E1114" s="77">
        <v>420</v>
      </c>
      <c r="F1114" s="77">
        <v>4209</v>
      </c>
      <c r="G1114" s="77" t="s">
        <v>296</v>
      </c>
    </row>
    <row r="1115" spans="2:7">
      <c r="B1115" s="92" t="s">
        <v>2085</v>
      </c>
      <c r="C1115" s="77" t="s">
        <v>1261</v>
      </c>
      <c r="D1115" s="77">
        <v>42</v>
      </c>
      <c r="E1115" s="77">
        <v>421</v>
      </c>
      <c r="F1115" s="77">
        <v>0</v>
      </c>
      <c r="G1115" s="77" t="s">
        <v>1263</v>
      </c>
    </row>
    <row r="1116" spans="2:7">
      <c r="B1116" s="92" t="s">
        <v>2085</v>
      </c>
      <c r="C1116" s="77" t="s">
        <v>1261</v>
      </c>
      <c r="D1116" s="77">
        <v>42</v>
      </c>
      <c r="E1116" s="77">
        <v>421</v>
      </c>
      <c r="F1116" s="77">
        <v>4211</v>
      </c>
      <c r="G1116" s="77" t="s">
        <v>1265</v>
      </c>
    </row>
    <row r="1117" spans="2:7">
      <c r="B1117" s="92" t="s">
        <v>2085</v>
      </c>
      <c r="C1117" s="77" t="s">
        <v>1261</v>
      </c>
      <c r="D1117" s="77">
        <v>42</v>
      </c>
      <c r="E1117" s="77">
        <v>421</v>
      </c>
      <c r="F1117" s="77">
        <v>4212</v>
      </c>
      <c r="G1117" s="77" t="s">
        <v>1266</v>
      </c>
    </row>
    <row r="1118" spans="2:7">
      <c r="B1118" s="92" t="s">
        <v>2085</v>
      </c>
      <c r="C1118" s="77" t="s">
        <v>1261</v>
      </c>
      <c r="D1118" s="77">
        <v>42</v>
      </c>
      <c r="E1118" s="77">
        <v>421</v>
      </c>
      <c r="F1118" s="77">
        <v>4213</v>
      </c>
      <c r="G1118" s="77" t="s">
        <v>1267</v>
      </c>
    </row>
    <row r="1119" spans="2:7">
      <c r="B1119" s="92" t="s">
        <v>2085</v>
      </c>
      <c r="C1119" s="77" t="s">
        <v>1261</v>
      </c>
      <c r="D1119" s="77">
        <v>42</v>
      </c>
      <c r="E1119" s="77">
        <v>421</v>
      </c>
      <c r="F1119" s="77">
        <v>4214</v>
      </c>
      <c r="G1119" s="77" t="s">
        <v>1268</v>
      </c>
    </row>
    <row r="1120" spans="2:7">
      <c r="B1120" s="92" t="s">
        <v>2085</v>
      </c>
      <c r="C1120" s="77" t="s">
        <v>1261</v>
      </c>
      <c r="D1120" s="77">
        <v>42</v>
      </c>
      <c r="E1120" s="77">
        <v>421</v>
      </c>
      <c r="F1120" s="77">
        <v>4215</v>
      </c>
      <c r="G1120" s="77" t="s">
        <v>1269</v>
      </c>
    </row>
    <row r="1121" spans="2:7">
      <c r="B1121" s="92" t="s">
        <v>2085</v>
      </c>
      <c r="C1121" s="77" t="s">
        <v>1261</v>
      </c>
      <c r="D1121" s="77">
        <v>42</v>
      </c>
      <c r="E1121" s="77">
        <v>421</v>
      </c>
      <c r="F1121" s="77">
        <v>4216</v>
      </c>
      <c r="G1121" s="77" t="s">
        <v>1270</v>
      </c>
    </row>
    <row r="1122" spans="2:7">
      <c r="B1122" s="92" t="s">
        <v>2085</v>
      </c>
      <c r="C1122" s="77" t="s">
        <v>1261</v>
      </c>
      <c r="D1122" s="77">
        <v>42</v>
      </c>
      <c r="E1122" s="77">
        <v>421</v>
      </c>
      <c r="F1122" s="77">
        <v>4217</v>
      </c>
      <c r="G1122" s="77" t="s">
        <v>1271</v>
      </c>
    </row>
    <row r="1123" spans="2:7">
      <c r="B1123" s="92" t="s">
        <v>2085</v>
      </c>
      <c r="C1123" s="77" t="s">
        <v>1261</v>
      </c>
      <c r="D1123" s="77">
        <v>42</v>
      </c>
      <c r="E1123" s="77">
        <v>421</v>
      </c>
      <c r="F1123" s="77">
        <v>4219</v>
      </c>
      <c r="G1123" s="77" t="s">
        <v>1272</v>
      </c>
    </row>
    <row r="1124" spans="2:7">
      <c r="B1124" s="92" t="s">
        <v>2085</v>
      </c>
      <c r="C1124" s="77" t="s">
        <v>1261</v>
      </c>
      <c r="D1124" s="77">
        <v>43</v>
      </c>
      <c r="E1124" s="77">
        <v>0</v>
      </c>
      <c r="F1124" s="77">
        <v>0</v>
      </c>
      <c r="G1124" s="77" t="s">
        <v>1273</v>
      </c>
    </row>
    <row r="1125" spans="2:7">
      <c r="B1125" s="92" t="s">
        <v>2085</v>
      </c>
      <c r="C1125" s="77" t="s">
        <v>1261</v>
      </c>
      <c r="D1125" s="77">
        <v>43</v>
      </c>
      <c r="E1125" s="77">
        <v>430</v>
      </c>
      <c r="F1125" s="77">
        <v>0</v>
      </c>
      <c r="G1125" s="77" t="s">
        <v>1274</v>
      </c>
    </row>
    <row r="1126" spans="2:7">
      <c r="B1126" s="92" t="s">
        <v>2085</v>
      </c>
      <c r="C1126" s="77" t="s">
        <v>1261</v>
      </c>
      <c r="D1126" s="77">
        <v>43</v>
      </c>
      <c r="E1126" s="77">
        <v>430</v>
      </c>
      <c r="F1126" s="77">
        <v>4300</v>
      </c>
      <c r="G1126" s="77" t="s">
        <v>295</v>
      </c>
    </row>
    <row r="1127" spans="2:7">
      <c r="B1127" s="92" t="s">
        <v>2085</v>
      </c>
      <c r="C1127" s="77" t="s">
        <v>1261</v>
      </c>
      <c r="D1127" s="77">
        <v>43</v>
      </c>
      <c r="E1127" s="77">
        <v>430</v>
      </c>
      <c r="F1127" s="77">
        <v>4309</v>
      </c>
      <c r="G1127" s="77" t="s">
        <v>296</v>
      </c>
    </row>
    <row r="1128" spans="2:7">
      <c r="B1128" s="92" t="s">
        <v>2085</v>
      </c>
      <c r="C1128" s="77" t="s">
        <v>1261</v>
      </c>
      <c r="D1128" s="77">
        <v>43</v>
      </c>
      <c r="E1128" s="77">
        <v>431</v>
      </c>
      <c r="F1128" s="77">
        <v>0</v>
      </c>
      <c r="G1128" s="77" t="s">
        <v>1275</v>
      </c>
    </row>
    <row r="1129" spans="2:7">
      <c r="B1129" s="92" t="s">
        <v>2085</v>
      </c>
      <c r="C1129" s="77" t="s">
        <v>1261</v>
      </c>
      <c r="D1129" s="77">
        <v>43</v>
      </c>
      <c r="E1129" s="77">
        <v>431</v>
      </c>
      <c r="F1129" s="77">
        <v>4311</v>
      </c>
      <c r="G1129" s="77" t="s">
        <v>1275</v>
      </c>
    </row>
    <row r="1130" spans="2:7">
      <c r="B1130" s="92" t="s">
        <v>2085</v>
      </c>
      <c r="C1130" s="77" t="s">
        <v>1261</v>
      </c>
      <c r="D1130" s="77">
        <v>43</v>
      </c>
      <c r="E1130" s="77">
        <v>432</v>
      </c>
      <c r="F1130" s="77">
        <v>0</v>
      </c>
      <c r="G1130" s="77" t="s">
        <v>1276</v>
      </c>
    </row>
    <row r="1131" spans="2:7">
      <c r="B1131" s="92" t="s">
        <v>2085</v>
      </c>
      <c r="C1131" s="77" t="s">
        <v>1261</v>
      </c>
      <c r="D1131" s="77">
        <v>43</v>
      </c>
      <c r="E1131" s="77">
        <v>432</v>
      </c>
      <c r="F1131" s="77">
        <v>4321</v>
      </c>
      <c r="G1131" s="77" t="s">
        <v>1276</v>
      </c>
    </row>
    <row r="1132" spans="2:7">
      <c r="B1132" s="92" t="s">
        <v>2085</v>
      </c>
      <c r="C1132" s="77" t="s">
        <v>1261</v>
      </c>
      <c r="D1132" s="77">
        <v>43</v>
      </c>
      <c r="E1132" s="77">
        <v>433</v>
      </c>
      <c r="F1132" s="77">
        <v>0</v>
      </c>
      <c r="G1132" s="77" t="s">
        <v>1277</v>
      </c>
    </row>
    <row r="1133" spans="2:7">
      <c r="B1133" s="92" t="s">
        <v>2085</v>
      </c>
      <c r="C1133" s="77" t="s">
        <v>1261</v>
      </c>
      <c r="D1133" s="77">
        <v>43</v>
      </c>
      <c r="E1133" s="77">
        <v>433</v>
      </c>
      <c r="F1133" s="77">
        <v>4331</v>
      </c>
      <c r="G1133" s="77" t="s">
        <v>1277</v>
      </c>
    </row>
    <row r="1134" spans="2:7">
      <c r="B1134" s="92" t="s">
        <v>2085</v>
      </c>
      <c r="C1134" s="77" t="s">
        <v>1261</v>
      </c>
      <c r="D1134" s="77">
        <v>43</v>
      </c>
      <c r="E1134" s="77">
        <v>439</v>
      </c>
      <c r="F1134" s="77">
        <v>0</v>
      </c>
      <c r="G1134" s="77" t="s">
        <v>1278</v>
      </c>
    </row>
    <row r="1135" spans="2:7">
      <c r="B1135" s="92" t="s">
        <v>2085</v>
      </c>
      <c r="C1135" s="77" t="s">
        <v>1261</v>
      </c>
      <c r="D1135" s="77">
        <v>43</v>
      </c>
      <c r="E1135" s="77">
        <v>439</v>
      </c>
      <c r="F1135" s="77">
        <v>4391</v>
      </c>
      <c r="G1135" s="77" t="s">
        <v>1279</v>
      </c>
    </row>
    <row r="1136" spans="2:7">
      <c r="B1136" s="92" t="s">
        <v>2085</v>
      </c>
      <c r="C1136" s="77" t="s">
        <v>1261</v>
      </c>
      <c r="D1136" s="77">
        <v>43</v>
      </c>
      <c r="E1136" s="77">
        <v>439</v>
      </c>
      <c r="F1136" s="77">
        <v>4399</v>
      </c>
      <c r="G1136" s="77" t="s">
        <v>1280</v>
      </c>
    </row>
    <row r="1137" spans="2:7">
      <c r="B1137" s="92" t="s">
        <v>2085</v>
      </c>
      <c r="C1137" s="77" t="s">
        <v>1261</v>
      </c>
      <c r="D1137" s="77">
        <v>44</v>
      </c>
      <c r="E1137" s="77">
        <v>0</v>
      </c>
      <c r="F1137" s="77">
        <v>0</v>
      </c>
      <c r="G1137" s="77" t="s">
        <v>1281</v>
      </c>
    </row>
    <row r="1138" spans="2:7">
      <c r="B1138" s="92" t="s">
        <v>2085</v>
      </c>
      <c r="C1138" s="77" t="s">
        <v>1261</v>
      </c>
      <c r="D1138" s="77">
        <v>44</v>
      </c>
      <c r="E1138" s="77">
        <v>440</v>
      </c>
      <c r="F1138" s="77">
        <v>0</v>
      </c>
      <c r="G1138" s="77" t="s">
        <v>1282</v>
      </c>
    </row>
    <row r="1139" spans="2:7">
      <c r="B1139" s="92" t="s">
        <v>2085</v>
      </c>
      <c r="C1139" s="77" t="s">
        <v>1261</v>
      </c>
      <c r="D1139" s="77">
        <v>44</v>
      </c>
      <c r="E1139" s="77">
        <v>440</v>
      </c>
      <c r="F1139" s="77">
        <v>4400</v>
      </c>
      <c r="G1139" s="77" t="s">
        <v>295</v>
      </c>
    </row>
    <row r="1140" spans="2:7">
      <c r="B1140" s="92" t="s">
        <v>2085</v>
      </c>
      <c r="C1140" s="77" t="s">
        <v>1261</v>
      </c>
      <c r="D1140" s="77">
        <v>44</v>
      </c>
      <c r="E1140" s="77">
        <v>440</v>
      </c>
      <c r="F1140" s="77">
        <v>4409</v>
      </c>
      <c r="G1140" s="77" t="s">
        <v>296</v>
      </c>
    </row>
    <row r="1141" spans="2:7">
      <c r="B1141" s="92" t="s">
        <v>2085</v>
      </c>
      <c r="C1141" s="77" t="s">
        <v>1261</v>
      </c>
      <c r="D1141" s="77">
        <v>44</v>
      </c>
      <c r="E1141" s="77">
        <v>441</v>
      </c>
      <c r="F1141" s="77">
        <v>0</v>
      </c>
      <c r="G1141" s="77" t="s">
        <v>1283</v>
      </c>
    </row>
    <row r="1142" spans="2:7">
      <c r="B1142" s="92" t="s">
        <v>2085</v>
      </c>
      <c r="C1142" s="77" t="s">
        <v>1261</v>
      </c>
      <c r="D1142" s="77">
        <v>44</v>
      </c>
      <c r="E1142" s="77">
        <v>441</v>
      </c>
      <c r="F1142" s="77">
        <v>4411</v>
      </c>
      <c r="G1142" s="77" t="s">
        <v>1284</v>
      </c>
    </row>
    <row r="1143" spans="2:7">
      <c r="B1143" s="92" t="s">
        <v>2085</v>
      </c>
      <c r="C1143" s="77" t="s">
        <v>1261</v>
      </c>
      <c r="D1143" s="77">
        <v>44</v>
      </c>
      <c r="E1143" s="77">
        <v>441</v>
      </c>
      <c r="F1143" s="77">
        <v>4412</v>
      </c>
      <c r="G1143" s="77" t="s">
        <v>1285</v>
      </c>
    </row>
    <row r="1144" spans="2:7">
      <c r="B1144" s="92" t="s">
        <v>2085</v>
      </c>
      <c r="C1144" s="77" t="s">
        <v>1261</v>
      </c>
      <c r="D1144" s="77">
        <v>44</v>
      </c>
      <c r="E1144" s="77">
        <v>442</v>
      </c>
      <c r="F1144" s="77">
        <v>0</v>
      </c>
      <c r="G1144" s="77" t="s">
        <v>1286</v>
      </c>
    </row>
    <row r="1145" spans="2:7">
      <c r="B1145" s="92" t="s">
        <v>2085</v>
      </c>
      <c r="C1145" s="77" t="s">
        <v>1261</v>
      </c>
      <c r="D1145" s="77">
        <v>44</v>
      </c>
      <c r="E1145" s="77">
        <v>442</v>
      </c>
      <c r="F1145" s="77">
        <v>4421</v>
      </c>
      <c r="G1145" s="77" t="s">
        <v>1286</v>
      </c>
    </row>
    <row r="1146" spans="2:7">
      <c r="B1146" s="92" t="s">
        <v>2085</v>
      </c>
      <c r="C1146" s="77" t="s">
        <v>1261</v>
      </c>
      <c r="D1146" s="77">
        <v>44</v>
      </c>
      <c r="E1146" s="77">
        <v>443</v>
      </c>
      <c r="F1146" s="77">
        <v>0</v>
      </c>
      <c r="G1146" s="77" t="s">
        <v>1287</v>
      </c>
    </row>
    <row r="1147" spans="2:7">
      <c r="B1147" s="92" t="s">
        <v>2085</v>
      </c>
      <c r="C1147" s="77" t="s">
        <v>1261</v>
      </c>
      <c r="D1147" s="77">
        <v>44</v>
      </c>
      <c r="E1147" s="77">
        <v>443</v>
      </c>
      <c r="F1147" s="77">
        <v>4431</v>
      </c>
      <c r="G1147" s="77" t="s">
        <v>1287</v>
      </c>
    </row>
    <row r="1148" spans="2:7">
      <c r="B1148" s="92" t="s">
        <v>2085</v>
      </c>
      <c r="C1148" s="77" t="s">
        <v>1261</v>
      </c>
      <c r="D1148" s="77">
        <v>44</v>
      </c>
      <c r="E1148" s="77">
        <v>444</v>
      </c>
      <c r="F1148" s="77">
        <v>0</v>
      </c>
      <c r="G1148" s="77" t="s">
        <v>1288</v>
      </c>
    </row>
    <row r="1149" spans="2:7">
      <c r="B1149" s="92" t="s">
        <v>2085</v>
      </c>
      <c r="C1149" s="77" t="s">
        <v>1261</v>
      </c>
      <c r="D1149" s="77">
        <v>44</v>
      </c>
      <c r="E1149" s="77">
        <v>444</v>
      </c>
      <c r="F1149" s="77">
        <v>4441</v>
      </c>
      <c r="G1149" s="77" t="s">
        <v>1288</v>
      </c>
    </row>
    <row r="1150" spans="2:7">
      <c r="B1150" s="92" t="s">
        <v>2085</v>
      </c>
      <c r="C1150" s="77" t="s">
        <v>1261</v>
      </c>
      <c r="D1150" s="77">
        <v>44</v>
      </c>
      <c r="E1150" s="77">
        <v>449</v>
      </c>
      <c r="F1150" s="77">
        <v>0</v>
      </c>
      <c r="G1150" s="77" t="s">
        <v>1289</v>
      </c>
    </row>
    <row r="1151" spans="2:7">
      <c r="B1151" s="92" t="s">
        <v>2085</v>
      </c>
      <c r="C1151" s="77" t="s">
        <v>1261</v>
      </c>
      <c r="D1151" s="77">
        <v>44</v>
      </c>
      <c r="E1151" s="77">
        <v>449</v>
      </c>
      <c r="F1151" s="77">
        <v>4499</v>
      </c>
      <c r="G1151" s="77" t="s">
        <v>1289</v>
      </c>
    </row>
    <row r="1152" spans="2:7">
      <c r="B1152" s="92" t="s">
        <v>2085</v>
      </c>
      <c r="C1152" s="77" t="s">
        <v>1261</v>
      </c>
      <c r="D1152" s="77">
        <v>45</v>
      </c>
      <c r="E1152" s="77">
        <v>0</v>
      </c>
      <c r="F1152" s="77">
        <v>0</v>
      </c>
      <c r="G1152" s="77" t="s">
        <v>1290</v>
      </c>
    </row>
    <row r="1153" spans="2:7">
      <c r="B1153" s="92" t="s">
        <v>2085</v>
      </c>
      <c r="C1153" s="77" t="s">
        <v>1261</v>
      </c>
      <c r="D1153" s="77">
        <v>45</v>
      </c>
      <c r="E1153" s="77">
        <v>450</v>
      </c>
      <c r="F1153" s="77">
        <v>0</v>
      </c>
      <c r="G1153" s="77" t="s">
        <v>1291</v>
      </c>
    </row>
    <row r="1154" spans="2:7">
      <c r="B1154" s="92" t="s">
        <v>2085</v>
      </c>
      <c r="C1154" s="77" t="s">
        <v>1261</v>
      </c>
      <c r="D1154" s="77">
        <v>45</v>
      </c>
      <c r="E1154" s="77">
        <v>450</v>
      </c>
      <c r="F1154" s="77">
        <v>4500</v>
      </c>
      <c r="G1154" s="77" t="s">
        <v>295</v>
      </c>
    </row>
    <row r="1155" spans="2:7">
      <c r="B1155" s="92" t="s">
        <v>2085</v>
      </c>
      <c r="C1155" s="77" t="s">
        <v>1261</v>
      </c>
      <c r="D1155" s="77">
        <v>45</v>
      </c>
      <c r="E1155" s="77">
        <v>450</v>
      </c>
      <c r="F1155" s="77">
        <v>4509</v>
      </c>
      <c r="G1155" s="77" t="s">
        <v>296</v>
      </c>
    </row>
    <row r="1156" spans="2:7">
      <c r="B1156" s="92" t="s">
        <v>2085</v>
      </c>
      <c r="C1156" s="77" t="s">
        <v>1261</v>
      </c>
      <c r="D1156" s="77">
        <v>45</v>
      </c>
      <c r="E1156" s="77">
        <v>451</v>
      </c>
      <c r="F1156" s="77">
        <v>0</v>
      </c>
      <c r="G1156" s="77" t="s">
        <v>1292</v>
      </c>
    </row>
    <row r="1157" spans="2:7">
      <c r="B1157" s="92" t="s">
        <v>2085</v>
      </c>
      <c r="C1157" s="77" t="s">
        <v>1261</v>
      </c>
      <c r="D1157" s="77">
        <v>45</v>
      </c>
      <c r="E1157" s="77">
        <v>451</v>
      </c>
      <c r="F1157" s="77">
        <v>4511</v>
      </c>
      <c r="G1157" s="77" t="s">
        <v>1293</v>
      </c>
    </row>
    <row r="1158" spans="2:7">
      <c r="B1158" s="92" t="s">
        <v>2085</v>
      </c>
      <c r="C1158" s="77" t="s">
        <v>1261</v>
      </c>
      <c r="D1158" s="77">
        <v>45</v>
      </c>
      <c r="E1158" s="77">
        <v>451</v>
      </c>
      <c r="F1158" s="77">
        <v>4512</v>
      </c>
      <c r="G1158" s="77" t="s">
        <v>1294</v>
      </c>
    </row>
    <row r="1159" spans="2:7">
      <c r="B1159" s="92" t="s">
        <v>2085</v>
      </c>
      <c r="C1159" s="77" t="s">
        <v>1261</v>
      </c>
      <c r="D1159" s="77">
        <v>45</v>
      </c>
      <c r="E1159" s="77">
        <v>452</v>
      </c>
      <c r="F1159" s="77">
        <v>0</v>
      </c>
      <c r="G1159" s="77" t="s">
        <v>1295</v>
      </c>
    </row>
    <row r="1160" spans="2:7">
      <c r="B1160" s="92" t="s">
        <v>2085</v>
      </c>
      <c r="C1160" s="77" t="s">
        <v>1261</v>
      </c>
      <c r="D1160" s="77">
        <v>45</v>
      </c>
      <c r="E1160" s="77">
        <v>452</v>
      </c>
      <c r="F1160" s="77">
        <v>4521</v>
      </c>
      <c r="G1160" s="77" t="s">
        <v>1296</v>
      </c>
    </row>
    <row r="1161" spans="2:7">
      <c r="B1161" s="92" t="s">
        <v>2085</v>
      </c>
      <c r="C1161" s="77" t="s">
        <v>1261</v>
      </c>
      <c r="D1161" s="77">
        <v>45</v>
      </c>
      <c r="E1161" s="77">
        <v>452</v>
      </c>
      <c r="F1161" s="77">
        <v>4522</v>
      </c>
      <c r="G1161" s="77" t="s">
        <v>1297</v>
      </c>
    </row>
    <row r="1162" spans="2:7">
      <c r="B1162" s="92" t="s">
        <v>2085</v>
      </c>
      <c r="C1162" s="77" t="s">
        <v>1261</v>
      </c>
      <c r="D1162" s="77">
        <v>45</v>
      </c>
      <c r="E1162" s="77">
        <v>453</v>
      </c>
      <c r="F1162" s="77">
        <v>0</v>
      </c>
      <c r="G1162" s="77" t="s">
        <v>1298</v>
      </c>
    </row>
    <row r="1163" spans="2:7">
      <c r="B1163" s="92" t="s">
        <v>2085</v>
      </c>
      <c r="C1163" s="77" t="s">
        <v>1261</v>
      </c>
      <c r="D1163" s="77">
        <v>45</v>
      </c>
      <c r="E1163" s="77">
        <v>453</v>
      </c>
      <c r="F1163" s="77">
        <v>4531</v>
      </c>
      <c r="G1163" s="77" t="s">
        <v>1299</v>
      </c>
    </row>
    <row r="1164" spans="2:7">
      <c r="B1164" s="92" t="s">
        <v>2085</v>
      </c>
      <c r="C1164" s="77" t="s">
        <v>1261</v>
      </c>
      <c r="D1164" s="77">
        <v>45</v>
      </c>
      <c r="E1164" s="77">
        <v>453</v>
      </c>
      <c r="F1164" s="77">
        <v>4532</v>
      </c>
      <c r="G1164" s="77" t="s">
        <v>1300</v>
      </c>
    </row>
    <row r="1165" spans="2:7">
      <c r="B1165" s="92" t="s">
        <v>2085</v>
      </c>
      <c r="C1165" s="77" t="s">
        <v>1261</v>
      </c>
      <c r="D1165" s="77">
        <v>45</v>
      </c>
      <c r="E1165" s="77">
        <v>453</v>
      </c>
      <c r="F1165" s="77">
        <v>4533</v>
      </c>
      <c r="G1165" s="77" t="s">
        <v>1301</v>
      </c>
    </row>
    <row r="1166" spans="2:7">
      <c r="B1166" s="92" t="s">
        <v>2085</v>
      </c>
      <c r="C1166" s="77" t="s">
        <v>1261</v>
      </c>
      <c r="D1166" s="77">
        <v>45</v>
      </c>
      <c r="E1166" s="77">
        <v>454</v>
      </c>
      <c r="F1166" s="77">
        <v>0</v>
      </c>
      <c r="G1166" s="77" t="s">
        <v>1302</v>
      </c>
    </row>
    <row r="1167" spans="2:7">
      <c r="B1167" s="92" t="s">
        <v>2085</v>
      </c>
      <c r="C1167" s="77" t="s">
        <v>1261</v>
      </c>
      <c r="D1167" s="77">
        <v>45</v>
      </c>
      <c r="E1167" s="77">
        <v>454</v>
      </c>
      <c r="F1167" s="77">
        <v>4541</v>
      </c>
      <c r="G1167" s="77" t="s">
        <v>1303</v>
      </c>
    </row>
    <row r="1168" spans="2:7">
      <c r="B1168" s="92" t="s">
        <v>2085</v>
      </c>
      <c r="C1168" s="77" t="s">
        <v>1261</v>
      </c>
      <c r="D1168" s="77">
        <v>45</v>
      </c>
      <c r="E1168" s="77">
        <v>454</v>
      </c>
      <c r="F1168" s="77">
        <v>4542</v>
      </c>
      <c r="G1168" s="77" t="s">
        <v>1304</v>
      </c>
    </row>
    <row r="1169" spans="2:7">
      <c r="B1169" s="92" t="s">
        <v>2085</v>
      </c>
      <c r="C1169" s="77" t="s">
        <v>1261</v>
      </c>
      <c r="D1169" s="77">
        <v>46</v>
      </c>
      <c r="E1169" s="77">
        <v>0</v>
      </c>
      <c r="F1169" s="77">
        <v>0</v>
      </c>
      <c r="G1169" s="77" t="s">
        <v>1305</v>
      </c>
    </row>
    <row r="1170" spans="2:7">
      <c r="B1170" s="92" t="s">
        <v>2085</v>
      </c>
      <c r="C1170" s="77" t="s">
        <v>1261</v>
      </c>
      <c r="D1170" s="77">
        <v>46</v>
      </c>
      <c r="E1170" s="77">
        <v>460</v>
      </c>
      <c r="F1170" s="77">
        <v>0</v>
      </c>
      <c r="G1170" s="77" t="s">
        <v>1306</v>
      </c>
    </row>
    <row r="1171" spans="2:7">
      <c r="B1171" s="92" t="s">
        <v>2085</v>
      </c>
      <c r="C1171" s="77" t="s">
        <v>1261</v>
      </c>
      <c r="D1171" s="77">
        <v>46</v>
      </c>
      <c r="E1171" s="77">
        <v>460</v>
      </c>
      <c r="F1171" s="77">
        <v>4600</v>
      </c>
      <c r="G1171" s="77" t="s">
        <v>295</v>
      </c>
    </row>
    <row r="1172" spans="2:7">
      <c r="B1172" s="92" t="s">
        <v>2085</v>
      </c>
      <c r="C1172" s="77" t="s">
        <v>1261</v>
      </c>
      <c r="D1172" s="77">
        <v>46</v>
      </c>
      <c r="E1172" s="77">
        <v>460</v>
      </c>
      <c r="F1172" s="77">
        <v>4609</v>
      </c>
      <c r="G1172" s="77" t="s">
        <v>296</v>
      </c>
    </row>
    <row r="1173" spans="2:7">
      <c r="B1173" s="92" t="s">
        <v>2085</v>
      </c>
      <c r="C1173" s="77" t="s">
        <v>1261</v>
      </c>
      <c r="D1173" s="77">
        <v>46</v>
      </c>
      <c r="E1173" s="77">
        <v>461</v>
      </c>
      <c r="F1173" s="77">
        <v>0</v>
      </c>
      <c r="G1173" s="77" t="s">
        <v>1307</v>
      </c>
    </row>
    <row r="1174" spans="2:7">
      <c r="B1174" s="92" t="s">
        <v>2085</v>
      </c>
      <c r="C1174" s="77" t="s">
        <v>1261</v>
      </c>
      <c r="D1174" s="77">
        <v>46</v>
      </c>
      <c r="E1174" s="77">
        <v>461</v>
      </c>
      <c r="F1174" s="77">
        <v>4611</v>
      </c>
      <c r="G1174" s="77" t="s">
        <v>1307</v>
      </c>
    </row>
    <row r="1175" spans="2:7">
      <c r="B1175" s="92" t="s">
        <v>2085</v>
      </c>
      <c r="C1175" s="77" t="s">
        <v>1261</v>
      </c>
      <c r="D1175" s="77">
        <v>46</v>
      </c>
      <c r="E1175" s="77">
        <v>462</v>
      </c>
      <c r="F1175" s="77">
        <v>0</v>
      </c>
      <c r="G1175" s="77" t="s">
        <v>1308</v>
      </c>
    </row>
    <row r="1176" spans="2:7">
      <c r="B1176" s="92" t="s">
        <v>2085</v>
      </c>
      <c r="C1176" s="77" t="s">
        <v>1261</v>
      </c>
      <c r="D1176" s="77">
        <v>46</v>
      </c>
      <c r="E1176" s="77">
        <v>462</v>
      </c>
      <c r="F1176" s="77">
        <v>4621</v>
      </c>
      <c r="G1176" s="77" t="s">
        <v>1308</v>
      </c>
    </row>
    <row r="1177" spans="2:7">
      <c r="B1177" s="92" t="s">
        <v>2085</v>
      </c>
      <c r="C1177" s="77" t="s">
        <v>1261</v>
      </c>
      <c r="D1177" s="77">
        <v>47</v>
      </c>
      <c r="E1177" s="77">
        <v>0</v>
      </c>
      <c r="F1177" s="77">
        <v>0</v>
      </c>
      <c r="G1177" s="77" t="s">
        <v>1309</v>
      </c>
    </row>
    <row r="1178" spans="2:7">
      <c r="B1178" s="92" t="s">
        <v>2085</v>
      </c>
      <c r="C1178" s="77" t="s">
        <v>1261</v>
      </c>
      <c r="D1178" s="77">
        <v>47</v>
      </c>
      <c r="E1178" s="77">
        <v>470</v>
      </c>
      <c r="F1178" s="77">
        <v>0</v>
      </c>
      <c r="G1178" s="77" t="s">
        <v>1310</v>
      </c>
    </row>
    <row r="1179" spans="2:7">
      <c r="B1179" s="92" t="s">
        <v>2085</v>
      </c>
      <c r="C1179" s="77" t="s">
        <v>1261</v>
      </c>
      <c r="D1179" s="77">
        <v>47</v>
      </c>
      <c r="E1179" s="77">
        <v>470</v>
      </c>
      <c r="F1179" s="77">
        <v>4700</v>
      </c>
      <c r="G1179" s="77" t="s">
        <v>295</v>
      </c>
    </row>
    <row r="1180" spans="2:7">
      <c r="B1180" s="92" t="s">
        <v>2085</v>
      </c>
      <c r="C1180" s="77" t="s">
        <v>1261</v>
      </c>
      <c r="D1180" s="77">
        <v>47</v>
      </c>
      <c r="E1180" s="77">
        <v>470</v>
      </c>
      <c r="F1180" s="77">
        <v>4709</v>
      </c>
      <c r="G1180" s="77" t="s">
        <v>296</v>
      </c>
    </row>
    <row r="1181" spans="2:7">
      <c r="B1181" s="92" t="s">
        <v>2085</v>
      </c>
      <c r="C1181" s="77" t="s">
        <v>1261</v>
      </c>
      <c r="D1181" s="77">
        <v>47</v>
      </c>
      <c r="E1181" s="77">
        <v>471</v>
      </c>
      <c r="F1181" s="77">
        <v>0</v>
      </c>
      <c r="G1181" s="77" t="s">
        <v>1311</v>
      </c>
    </row>
    <row r="1182" spans="2:7">
      <c r="B1182" s="92" t="s">
        <v>2085</v>
      </c>
      <c r="C1182" s="77" t="s">
        <v>1261</v>
      </c>
      <c r="D1182" s="77">
        <v>47</v>
      </c>
      <c r="E1182" s="77">
        <v>471</v>
      </c>
      <c r="F1182" s="77">
        <v>4711</v>
      </c>
      <c r="G1182" s="77" t="s">
        <v>1311</v>
      </c>
    </row>
    <row r="1183" spans="2:7">
      <c r="B1183" s="92" t="s">
        <v>2085</v>
      </c>
      <c r="C1183" s="77" t="s">
        <v>1261</v>
      </c>
      <c r="D1183" s="77">
        <v>47</v>
      </c>
      <c r="E1183" s="77">
        <v>472</v>
      </c>
      <c r="F1183" s="77">
        <v>0</v>
      </c>
      <c r="G1183" s="77" t="s">
        <v>1312</v>
      </c>
    </row>
    <row r="1184" spans="2:7">
      <c r="B1184" s="92" t="s">
        <v>2085</v>
      </c>
      <c r="C1184" s="77" t="s">
        <v>1261</v>
      </c>
      <c r="D1184" s="77">
        <v>47</v>
      </c>
      <c r="E1184" s="77">
        <v>472</v>
      </c>
      <c r="F1184" s="77">
        <v>4721</v>
      </c>
      <c r="G1184" s="77" t="s">
        <v>1312</v>
      </c>
    </row>
    <row r="1185" spans="2:7">
      <c r="B1185" s="92" t="s">
        <v>2085</v>
      </c>
      <c r="C1185" s="77" t="s">
        <v>1261</v>
      </c>
      <c r="D1185" s="77">
        <v>48</v>
      </c>
      <c r="E1185" s="77">
        <v>0</v>
      </c>
      <c r="F1185" s="77">
        <v>0</v>
      </c>
      <c r="G1185" s="77" t="s">
        <v>1313</v>
      </c>
    </row>
    <row r="1186" spans="2:7">
      <c r="B1186" s="92" t="s">
        <v>2085</v>
      </c>
      <c r="C1186" s="77" t="s">
        <v>1261</v>
      </c>
      <c r="D1186" s="77">
        <v>48</v>
      </c>
      <c r="E1186" s="77">
        <v>480</v>
      </c>
      <c r="F1186" s="77">
        <v>0</v>
      </c>
      <c r="G1186" s="77" t="s">
        <v>1314</v>
      </c>
    </row>
    <row r="1187" spans="2:7">
      <c r="B1187" s="92" t="s">
        <v>2085</v>
      </c>
      <c r="C1187" s="77" t="s">
        <v>1261</v>
      </c>
      <c r="D1187" s="77">
        <v>48</v>
      </c>
      <c r="E1187" s="77">
        <v>480</v>
      </c>
      <c r="F1187" s="77">
        <v>4800</v>
      </c>
      <c r="G1187" s="77" t="s">
        <v>295</v>
      </c>
    </row>
    <row r="1188" spans="2:7">
      <c r="B1188" s="92" t="s">
        <v>2085</v>
      </c>
      <c r="C1188" s="77" t="s">
        <v>1261</v>
      </c>
      <c r="D1188" s="77">
        <v>48</v>
      </c>
      <c r="E1188" s="77">
        <v>480</v>
      </c>
      <c r="F1188" s="77">
        <v>4809</v>
      </c>
      <c r="G1188" s="77" t="s">
        <v>296</v>
      </c>
    </row>
    <row r="1189" spans="2:7">
      <c r="B1189" s="92" t="s">
        <v>2085</v>
      </c>
      <c r="C1189" s="77" t="s">
        <v>1261</v>
      </c>
      <c r="D1189" s="77">
        <v>48</v>
      </c>
      <c r="E1189" s="77">
        <v>481</v>
      </c>
      <c r="F1189" s="77">
        <v>0</v>
      </c>
      <c r="G1189" s="77" t="s">
        <v>1315</v>
      </c>
    </row>
    <row r="1190" spans="2:7">
      <c r="B1190" s="92" t="s">
        <v>2085</v>
      </c>
      <c r="C1190" s="77" t="s">
        <v>1261</v>
      </c>
      <c r="D1190" s="77">
        <v>48</v>
      </c>
      <c r="E1190" s="77">
        <v>481</v>
      </c>
      <c r="F1190" s="77">
        <v>4811</v>
      </c>
      <c r="G1190" s="77" t="s">
        <v>1315</v>
      </c>
    </row>
    <row r="1191" spans="2:7">
      <c r="B1191" s="92" t="s">
        <v>2085</v>
      </c>
      <c r="C1191" s="77" t="s">
        <v>1261</v>
      </c>
      <c r="D1191" s="77">
        <v>48</v>
      </c>
      <c r="E1191" s="77">
        <v>482</v>
      </c>
      <c r="F1191" s="77">
        <v>0</v>
      </c>
      <c r="G1191" s="77" t="s">
        <v>1316</v>
      </c>
    </row>
    <row r="1192" spans="2:7">
      <c r="B1192" s="92" t="s">
        <v>2085</v>
      </c>
      <c r="C1192" s="77" t="s">
        <v>1261</v>
      </c>
      <c r="D1192" s="77">
        <v>48</v>
      </c>
      <c r="E1192" s="77">
        <v>482</v>
      </c>
      <c r="F1192" s="77">
        <v>4821</v>
      </c>
      <c r="G1192" s="77" t="s">
        <v>1317</v>
      </c>
    </row>
    <row r="1193" spans="2:7">
      <c r="B1193" s="92" t="s">
        <v>2085</v>
      </c>
      <c r="C1193" s="77" t="s">
        <v>1261</v>
      </c>
      <c r="D1193" s="77">
        <v>48</v>
      </c>
      <c r="E1193" s="77">
        <v>482</v>
      </c>
      <c r="F1193" s="77">
        <v>4822</v>
      </c>
      <c r="G1193" s="77" t="s">
        <v>1318</v>
      </c>
    </row>
    <row r="1194" spans="2:7">
      <c r="B1194" s="92" t="s">
        <v>2085</v>
      </c>
      <c r="C1194" s="77" t="s">
        <v>1261</v>
      </c>
      <c r="D1194" s="77">
        <v>48</v>
      </c>
      <c r="E1194" s="77">
        <v>483</v>
      </c>
      <c r="F1194" s="77">
        <v>0</v>
      </c>
      <c r="G1194" s="77" t="s">
        <v>1319</v>
      </c>
    </row>
    <row r="1195" spans="2:7">
      <c r="B1195" s="92" t="s">
        <v>2085</v>
      </c>
      <c r="C1195" s="77" t="s">
        <v>1261</v>
      </c>
      <c r="D1195" s="77">
        <v>48</v>
      </c>
      <c r="E1195" s="77">
        <v>483</v>
      </c>
      <c r="F1195" s="77">
        <v>4831</v>
      </c>
      <c r="G1195" s="77" t="s">
        <v>1319</v>
      </c>
    </row>
    <row r="1196" spans="2:7">
      <c r="B1196" s="92" t="s">
        <v>2085</v>
      </c>
      <c r="C1196" s="77" t="s">
        <v>1261</v>
      </c>
      <c r="D1196" s="77">
        <v>48</v>
      </c>
      <c r="E1196" s="77">
        <v>484</v>
      </c>
      <c r="F1196" s="77">
        <v>0</v>
      </c>
      <c r="G1196" s="77" t="s">
        <v>1320</v>
      </c>
    </row>
    <row r="1197" spans="2:7">
      <c r="B1197" s="92" t="s">
        <v>2085</v>
      </c>
      <c r="C1197" s="77" t="s">
        <v>1261</v>
      </c>
      <c r="D1197" s="77">
        <v>48</v>
      </c>
      <c r="E1197" s="77">
        <v>484</v>
      </c>
      <c r="F1197" s="77">
        <v>4841</v>
      </c>
      <c r="G1197" s="77" t="s">
        <v>1321</v>
      </c>
    </row>
    <row r="1198" spans="2:7">
      <c r="B1198" s="92" t="s">
        <v>2085</v>
      </c>
      <c r="C1198" s="77" t="s">
        <v>1261</v>
      </c>
      <c r="D1198" s="77">
        <v>48</v>
      </c>
      <c r="E1198" s="77">
        <v>484</v>
      </c>
      <c r="F1198" s="77">
        <v>4842</v>
      </c>
      <c r="G1198" s="77" t="s">
        <v>1322</v>
      </c>
    </row>
    <row r="1199" spans="2:7">
      <c r="B1199" s="92" t="s">
        <v>2085</v>
      </c>
      <c r="C1199" s="77" t="s">
        <v>1261</v>
      </c>
      <c r="D1199" s="77">
        <v>48</v>
      </c>
      <c r="E1199" s="77">
        <v>485</v>
      </c>
      <c r="F1199" s="77">
        <v>0</v>
      </c>
      <c r="G1199" s="77" t="s">
        <v>1323</v>
      </c>
    </row>
    <row r="1200" spans="2:7">
      <c r="B1200" s="92" t="s">
        <v>2085</v>
      </c>
      <c r="C1200" s="77" t="s">
        <v>1261</v>
      </c>
      <c r="D1200" s="77">
        <v>48</v>
      </c>
      <c r="E1200" s="77">
        <v>485</v>
      </c>
      <c r="F1200" s="77">
        <v>4851</v>
      </c>
      <c r="G1200" s="77" t="s">
        <v>1324</v>
      </c>
    </row>
    <row r="1201" spans="2:7">
      <c r="B1201" s="92" t="s">
        <v>2085</v>
      </c>
      <c r="C1201" s="77" t="s">
        <v>1261</v>
      </c>
      <c r="D1201" s="77">
        <v>48</v>
      </c>
      <c r="E1201" s="77">
        <v>485</v>
      </c>
      <c r="F1201" s="77">
        <v>4852</v>
      </c>
      <c r="G1201" s="77" t="s">
        <v>1325</v>
      </c>
    </row>
    <row r="1202" spans="2:7">
      <c r="B1202" s="92" t="s">
        <v>2085</v>
      </c>
      <c r="C1202" s="77" t="s">
        <v>1261</v>
      </c>
      <c r="D1202" s="77">
        <v>48</v>
      </c>
      <c r="E1202" s="77">
        <v>485</v>
      </c>
      <c r="F1202" s="77">
        <v>4853</v>
      </c>
      <c r="G1202" s="77" t="s">
        <v>1326</v>
      </c>
    </row>
    <row r="1203" spans="2:7">
      <c r="B1203" s="92" t="s">
        <v>2085</v>
      </c>
      <c r="C1203" s="77" t="s">
        <v>1261</v>
      </c>
      <c r="D1203" s="77">
        <v>48</v>
      </c>
      <c r="E1203" s="77">
        <v>485</v>
      </c>
      <c r="F1203" s="77">
        <v>4854</v>
      </c>
      <c r="G1203" s="77" t="s">
        <v>1327</v>
      </c>
    </row>
    <row r="1204" spans="2:7">
      <c r="B1204" s="92" t="s">
        <v>2085</v>
      </c>
      <c r="C1204" s="77" t="s">
        <v>1261</v>
      </c>
      <c r="D1204" s="77">
        <v>48</v>
      </c>
      <c r="E1204" s="77">
        <v>485</v>
      </c>
      <c r="F1204" s="77">
        <v>4855</v>
      </c>
      <c r="G1204" s="77" t="s">
        <v>1328</v>
      </c>
    </row>
    <row r="1205" spans="2:7">
      <c r="B1205" s="92" t="s">
        <v>2085</v>
      </c>
      <c r="C1205" s="77" t="s">
        <v>1261</v>
      </c>
      <c r="D1205" s="77">
        <v>48</v>
      </c>
      <c r="E1205" s="77">
        <v>485</v>
      </c>
      <c r="F1205" s="77">
        <v>4856</v>
      </c>
      <c r="G1205" s="77" t="s">
        <v>1329</v>
      </c>
    </row>
    <row r="1206" spans="2:7">
      <c r="B1206" s="92" t="s">
        <v>2085</v>
      </c>
      <c r="C1206" s="77" t="s">
        <v>1261</v>
      </c>
      <c r="D1206" s="77">
        <v>48</v>
      </c>
      <c r="E1206" s="77">
        <v>489</v>
      </c>
      <c r="F1206" s="77">
        <v>0</v>
      </c>
      <c r="G1206" s="77" t="s">
        <v>1330</v>
      </c>
    </row>
    <row r="1207" spans="2:7">
      <c r="B1207" s="92" t="s">
        <v>2085</v>
      </c>
      <c r="C1207" s="77" t="s">
        <v>1261</v>
      </c>
      <c r="D1207" s="77">
        <v>48</v>
      </c>
      <c r="E1207" s="77">
        <v>489</v>
      </c>
      <c r="F1207" s="77">
        <v>4891</v>
      </c>
      <c r="G1207" s="77" t="s">
        <v>1331</v>
      </c>
    </row>
    <row r="1208" spans="2:7">
      <c r="B1208" s="92" t="s">
        <v>2085</v>
      </c>
      <c r="C1208" s="77" t="s">
        <v>1261</v>
      </c>
      <c r="D1208" s="77">
        <v>48</v>
      </c>
      <c r="E1208" s="77">
        <v>489</v>
      </c>
      <c r="F1208" s="77">
        <v>4899</v>
      </c>
      <c r="G1208" s="77" t="s">
        <v>1332</v>
      </c>
    </row>
    <row r="1209" spans="2:7">
      <c r="B1209" s="92" t="s">
        <v>2085</v>
      </c>
      <c r="C1209" s="77" t="s">
        <v>1261</v>
      </c>
      <c r="D1209" s="77">
        <v>49</v>
      </c>
      <c r="E1209" s="77">
        <v>0</v>
      </c>
      <c r="F1209" s="77">
        <v>0</v>
      </c>
      <c r="G1209" s="77" t="s">
        <v>1333</v>
      </c>
    </row>
    <row r="1210" spans="2:7">
      <c r="B1210" s="92" t="s">
        <v>2085</v>
      </c>
      <c r="C1210" s="77" t="s">
        <v>1261</v>
      </c>
      <c r="D1210" s="77">
        <v>49</v>
      </c>
      <c r="E1210" s="77">
        <v>490</v>
      </c>
      <c r="F1210" s="77">
        <v>0</v>
      </c>
      <c r="G1210" s="77" t="s">
        <v>1334</v>
      </c>
    </row>
    <row r="1211" spans="2:7">
      <c r="B1211" s="92" t="s">
        <v>2085</v>
      </c>
      <c r="C1211" s="77" t="s">
        <v>1261</v>
      </c>
      <c r="D1211" s="77">
        <v>49</v>
      </c>
      <c r="E1211" s="77">
        <v>490</v>
      </c>
      <c r="F1211" s="77">
        <v>4901</v>
      </c>
      <c r="G1211" s="77" t="s">
        <v>1335</v>
      </c>
    </row>
    <row r="1212" spans="2:7">
      <c r="B1212" s="92" t="s">
        <v>2085</v>
      </c>
      <c r="C1212" s="77" t="s">
        <v>1261</v>
      </c>
      <c r="D1212" s="77">
        <v>49</v>
      </c>
      <c r="E1212" s="77">
        <v>491</v>
      </c>
      <c r="F1212" s="77">
        <v>0</v>
      </c>
      <c r="G1212" s="77" t="s">
        <v>1333</v>
      </c>
    </row>
    <row r="1213" spans="2:7">
      <c r="B1213" s="92" t="s">
        <v>2085</v>
      </c>
      <c r="C1213" s="77" t="s">
        <v>1261</v>
      </c>
      <c r="D1213" s="77">
        <v>49</v>
      </c>
      <c r="E1213" s="77">
        <v>491</v>
      </c>
      <c r="F1213" s="77">
        <v>4911</v>
      </c>
      <c r="G1213" s="77" t="s">
        <v>1333</v>
      </c>
    </row>
    <row r="1214" spans="2:7">
      <c r="B1214" s="92" t="s">
        <v>2085</v>
      </c>
      <c r="C1214" s="77" t="s">
        <v>1336</v>
      </c>
      <c r="D1214" s="77">
        <v>0</v>
      </c>
      <c r="E1214" s="77">
        <v>0</v>
      </c>
      <c r="F1214" s="77">
        <v>0</v>
      </c>
      <c r="G1214" s="77" t="s">
        <v>1337</v>
      </c>
    </row>
    <row r="1215" spans="2:7">
      <c r="B1215" s="92" t="s">
        <v>2082</v>
      </c>
      <c r="C1215" s="77" t="s">
        <v>1336</v>
      </c>
      <c r="D1215" s="77">
        <v>50</v>
      </c>
      <c r="E1215" s="77">
        <v>0</v>
      </c>
      <c r="F1215" s="77">
        <v>0</v>
      </c>
      <c r="G1215" s="77" t="s">
        <v>1338</v>
      </c>
    </row>
    <row r="1216" spans="2:7">
      <c r="B1216" s="92" t="s">
        <v>2082</v>
      </c>
      <c r="C1216" s="77" t="s">
        <v>1336</v>
      </c>
      <c r="D1216" s="77">
        <v>50</v>
      </c>
      <c r="E1216" s="77">
        <v>500</v>
      </c>
      <c r="F1216" s="77">
        <v>0</v>
      </c>
      <c r="G1216" s="77" t="s">
        <v>1843</v>
      </c>
    </row>
    <row r="1217" spans="2:7">
      <c r="B1217" s="92" t="s">
        <v>2082</v>
      </c>
      <c r="C1217" s="77" t="s">
        <v>1336</v>
      </c>
      <c r="D1217" s="77">
        <v>50</v>
      </c>
      <c r="E1217" s="77">
        <v>500</v>
      </c>
      <c r="F1217" s="77">
        <v>5000</v>
      </c>
      <c r="G1217" s="77" t="s">
        <v>295</v>
      </c>
    </row>
    <row r="1218" spans="2:7">
      <c r="B1218" s="92" t="s">
        <v>2082</v>
      </c>
      <c r="C1218" s="77" t="s">
        <v>1336</v>
      </c>
      <c r="D1218" s="77">
        <v>50</v>
      </c>
      <c r="E1218" s="77">
        <v>500</v>
      </c>
      <c r="F1218" s="77">
        <v>5008</v>
      </c>
      <c r="G1218" s="77" t="s">
        <v>1844</v>
      </c>
    </row>
    <row r="1219" spans="2:7">
      <c r="B1219" s="92" t="s">
        <v>2082</v>
      </c>
      <c r="C1219" s="77" t="s">
        <v>1336</v>
      </c>
      <c r="D1219" s="77">
        <v>50</v>
      </c>
      <c r="E1219" s="77">
        <v>500</v>
      </c>
      <c r="F1219" s="77">
        <v>5009</v>
      </c>
      <c r="G1219" s="77" t="s">
        <v>296</v>
      </c>
    </row>
    <row r="1220" spans="2:7">
      <c r="B1220" s="92" t="s">
        <v>2082</v>
      </c>
      <c r="C1220" s="77" t="s">
        <v>1336</v>
      </c>
      <c r="D1220" s="77">
        <v>50</v>
      </c>
      <c r="E1220" s="77">
        <v>501</v>
      </c>
      <c r="F1220" s="77">
        <v>0</v>
      </c>
      <c r="G1220" s="77" t="s">
        <v>1338</v>
      </c>
    </row>
    <row r="1221" spans="2:7">
      <c r="B1221" s="92" t="s">
        <v>2082</v>
      </c>
      <c r="C1221" s="77" t="s">
        <v>1336</v>
      </c>
      <c r="D1221" s="77">
        <v>50</v>
      </c>
      <c r="E1221" s="77">
        <v>501</v>
      </c>
      <c r="F1221" s="77">
        <v>5011</v>
      </c>
      <c r="G1221" s="77" t="s">
        <v>1845</v>
      </c>
    </row>
    <row r="1222" spans="2:7">
      <c r="B1222" s="92" t="s">
        <v>2082</v>
      </c>
      <c r="C1222" s="77" t="s">
        <v>1336</v>
      </c>
      <c r="D1222" s="77">
        <v>50</v>
      </c>
      <c r="E1222" s="77">
        <v>501</v>
      </c>
      <c r="F1222" s="77">
        <v>5019</v>
      </c>
      <c r="G1222" s="77" t="s">
        <v>1846</v>
      </c>
    </row>
    <row r="1223" spans="2:7">
      <c r="B1223" s="92" t="s">
        <v>2082</v>
      </c>
      <c r="C1223" s="77" t="s">
        <v>1336</v>
      </c>
      <c r="D1223" s="77">
        <v>51</v>
      </c>
      <c r="E1223" s="77">
        <v>0</v>
      </c>
      <c r="F1223" s="77">
        <v>0</v>
      </c>
      <c r="G1223" s="77" t="s">
        <v>1339</v>
      </c>
    </row>
    <row r="1224" spans="2:7">
      <c r="B1224" s="92" t="s">
        <v>2082</v>
      </c>
      <c r="C1224" s="77" t="s">
        <v>1336</v>
      </c>
      <c r="D1224" s="77">
        <v>51</v>
      </c>
      <c r="E1224" s="77">
        <v>510</v>
      </c>
      <c r="F1224" s="77">
        <v>0</v>
      </c>
      <c r="G1224" s="77" t="s">
        <v>1847</v>
      </c>
    </row>
    <row r="1225" spans="2:7">
      <c r="B1225" s="92" t="s">
        <v>2082</v>
      </c>
      <c r="C1225" s="77" t="s">
        <v>1336</v>
      </c>
      <c r="D1225" s="77">
        <v>51</v>
      </c>
      <c r="E1225" s="77">
        <v>510</v>
      </c>
      <c r="F1225" s="77">
        <v>5100</v>
      </c>
      <c r="G1225" s="77" t="s">
        <v>295</v>
      </c>
    </row>
    <row r="1226" spans="2:7">
      <c r="B1226" s="92" t="s">
        <v>2082</v>
      </c>
      <c r="C1226" s="77" t="s">
        <v>1336</v>
      </c>
      <c r="D1226" s="77">
        <v>51</v>
      </c>
      <c r="E1226" s="77">
        <v>510</v>
      </c>
      <c r="F1226" s="77">
        <v>5108</v>
      </c>
      <c r="G1226" s="77" t="s">
        <v>1844</v>
      </c>
    </row>
    <row r="1227" spans="2:7">
      <c r="B1227" s="92" t="s">
        <v>2082</v>
      </c>
      <c r="C1227" s="77" t="s">
        <v>1336</v>
      </c>
      <c r="D1227" s="77">
        <v>51</v>
      </c>
      <c r="E1227" s="77">
        <v>510</v>
      </c>
      <c r="F1227" s="77">
        <v>5109</v>
      </c>
      <c r="G1227" s="77" t="s">
        <v>296</v>
      </c>
    </row>
    <row r="1228" spans="2:7">
      <c r="B1228" s="92" t="s">
        <v>2082</v>
      </c>
      <c r="C1228" s="77" t="s">
        <v>1336</v>
      </c>
      <c r="D1228" s="77">
        <v>51</v>
      </c>
      <c r="E1228" s="77">
        <v>511</v>
      </c>
      <c r="F1228" s="77">
        <v>0</v>
      </c>
      <c r="G1228" s="77" t="s">
        <v>1848</v>
      </c>
    </row>
    <row r="1229" spans="2:7">
      <c r="B1229" s="92" t="s">
        <v>2082</v>
      </c>
      <c r="C1229" s="77" t="s">
        <v>1336</v>
      </c>
      <c r="D1229" s="77">
        <v>51</v>
      </c>
      <c r="E1229" s="77">
        <v>511</v>
      </c>
      <c r="F1229" s="77">
        <v>5111</v>
      </c>
      <c r="G1229" s="77" t="s">
        <v>1849</v>
      </c>
    </row>
    <row r="1230" spans="2:7">
      <c r="B1230" s="92" t="s">
        <v>2082</v>
      </c>
      <c r="C1230" s="77" t="s">
        <v>1336</v>
      </c>
      <c r="D1230" s="77">
        <v>51</v>
      </c>
      <c r="E1230" s="77">
        <v>511</v>
      </c>
      <c r="F1230" s="77">
        <v>5112</v>
      </c>
      <c r="G1230" s="77" t="s">
        <v>1850</v>
      </c>
    </row>
    <row r="1231" spans="2:7">
      <c r="B1231" s="92" t="s">
        <v>2082</v>
      </c>
      <c r="C1231" s="77" t="s">
        <v>1336</v>
      </c>
      <c r="D1231" s="77">
        <v>51</v>
      </c>
      <c r="E1231" s="77">
        <v>511</v>
      </c>
      <c r="F1231" s="77">
        <v>5113</v>
      </c>
      <c r="G1231" s="77" t="s">
        <v>1851</v>
      </c>
    </row>
    <row r="1232" spans="2:7">
      <c r="B1232" s="92" t="s">
        <v>2082</v>
      </c>
      <c r="C1232" s="77" t="s">
        <v>1336</v>
      </c>
      <c r="D1232" s="77">
        <v>51</v>
      </c>
      <c r="E1232" s="77">
        <v>512</v>
      </c>
      <c r="F1232" s="77">
        <v>0</v>
      </c>
      <c r="G1232" s="77" t="s">
        <v>1852</v>
      </c>
    </row>
    <row r="1233" spans="2:7">
      <c r="B1233" s="92" t="s">
        <v>2082</v>
      </c>
      <c r="C1233" s="77" t="s">
        <v>1336</v>
      </c>
      <c r="D1233" s="77">
        <v>51</v>
      </c>
      <c r="E1233" s="77">
        <v>512</v>
      </c>
      <c r="F1233" s="77">
        <v>5121</v>
      </c>
      <c r="G1233" s="77" t="s">
        <v>1853</v>
      </c>
    </row>
    <row r="1234" spans="2:7">
      <c r="B1234" s="92" t="s">
        <v>2082</v>
      </c>
      <c r="C1234" s="77" t="s">
        <v>1336</v>
      </c>
      <c r="D1234" s="77">
        <v>51</v>
      </c>
      <c r="E1234" s="77">
        <v>512</v>
      </c>
      <c r="F1234" s="77">
        <v>5122</v>
      </c>
      <c r="G1234" s="77" t="s">
        <v>1854</v>
      </c>
    </row>
    <row r="1235" spans="2:7">
      <c r="B1235" s="92" t="s">
        <v>2082</v>
      </c>
      <c r="C1235" s="77" t="s">
        <v>1336</v>
      </c>
      <c r="D1235" s="77">
        <v>51</v>
      </c>
      <c r="E1235" s="77">
        <v>512</v>
      </c>
      <c r="F1235" s="77">
        <v>5123</v>
      </c>
      <c r="G1235" s="77" t="s">
        <v>1855</v>
      </c>
    </row>
    <row r="1236" spans="2:7">
      <c r="B1236" s="92" t="s">
        <v>2082</v>
      </c>
      <c r="C1236" s="77" t="s">
        <v>1336</v>
      </c>
      <c r="D1236" s="77">
        <v>51</v>
      </c>
      <c r="E1236" s="77">
        <v>512</v>
      </c>
      <c r="F1236" s="77">
        <v>5129</v>
      </c>
      <c r="G1236" s="77" t="s">
        <v>1856</v>
      </c>
    </row>
    <row r="1237" spans="2:7">
      <c r="B1237" s="92" t="s">
        <v>2082</v>
      </c>
      <c r="C1237" s="77" t="s">
        <v>1336</v>
      </c>
      <c r="D1237" s="77">
        <v>51</v>
      </c>
      <c r="E1237" s="77">
        <v>513</v>
      </c>
      <c r="F1237" s="77">
        <v>0</v>
      </c>
      <c r="G1237" s="77" t="s">
        <v>1857</v>
      </c>
    </row>
    <row r="1238" spans="2:7">
      <c r="B1238" s="92" t="s">
        <v>2082</v>
      </c>
      <c r="C1238" s="77" t="s">
        <v>1336</v>
      </c>
      <c r="D1238" s="77">
        <v>51</v>
      </c>
      <c r="E1238" s="77">
        <v>513</v>
      </c>
      <c r="F1238" s="77">
        <v>5131</v>
      </c>
      <c r="G1238" s="77" t="s">
        <v>1858</v>
      </c>
    </row>
    <row r="1239" spans="2:7">
      <c r="B1239" s="92" t="s">
        <v>2082</v>
      </c>
      <c r="C1239" s="77" t="s">
        <v>1336</v>
      </c>
      <c r="D1239" s="77">
        <v>51</v>
      </c>
      <c r="E1239" s="77">
        <v>513</v>
      </c>
      <c r="F1239" s="77">
        <v>5132</v>
      </c>
      <c r="G1239" s="77" t="s">
        <v>1859</v>
      </c>
    </row>
    <row r="1240" spans="2:7">
      <c r="B1240" s="92" t="s">
        <v>2082</v>
      </c>
      <c r="C1240" s="77" t="s">
        <v>1336</v>
      </c>
      <c r="D1240" s="77">
        <v>51</v>
      </c>
      <c r="E1240" s="77">
        <v>513</v>
      </c>
      <c r="F1240" s="77">
        <v>5133</v>
      </c>
      <c r="G1240" s="77" t="s">
        <v>1860</v>
      </c>
    </row>
    <row r="1241" spans="2:7">
      <c r="B1241" s="92" t="s">
        <v>2082</v>
      </c>
      <c r="C1241" s="77" t="s">
        <v>1336</v>
      </c>
      <c r="D1241" s="77">
        <v>51</v>
      </c>
      <c r="E1241" s="77">
        <v>513</v>
      </c>
      <c r="F1241" s="77">
        <v>5139</v>
      </c>
      <c r="G1241" s="77" t="s">
        <v>1861</v>
      </c>
    </row>
    <row r="1242" spans="2:7">
      <c r="B1242" s="92" t="s">
        <v>2082</v>
      </c>
      <c r="C1242" s="77" t="s">
        <v>1336</v>
      </c>
      <c r="D1242" s="77">
        <v>52</v>
      </c>
      <c r="E1242" s="77">
        <v>0</v>
      </c>
      <c r="F1242" s="77">
        <v>0</v>
      </c>
      <c r="G1242" s="77" t="s">
        <v>1340</v>
      </c>
    </row>
    <row r="1243" spans="2:7">
      <c r="B1243" s="92" t="s">
        <v>2082</v>
      </c>
      <c r="C1243" s="77" t="s">
        <v>1336</v>
      </c>
      <c r="D1243" s="77">
        <v>52</v>
      </c>
      <c r="E1243" s="77">
        <v>520</v>
      </c>
      <c r="F1243" s="77">
        <v>0</v>
      </c>
      <c r="G1243" s="77" t="s">
        <v>1862</v>
      </c>
    </row>
    <row r="1244" spans="2:7">
      <c r="B1244" s="92" t="s">
        <v>2082</v>
      </c>
      <c r="C1244" s="77" t="s">
        <v>1336</v>
      </c>
      <c r="D1244" s="77">
        <v>52</v>
      </c>
      <c r="E1244" s="77">
        <v>520</v>
      </c>
      <c r="F1244" s="77">
        <v>5200</v>
      </c>
      <c r="G1244" s="77" t="s">
        <v>295</v>
      </c>
    </row>
    <row r="1245" spans="2:7">
      <c r="B1245" s="92" t="s">
        <v>2082</v>
      </c>
      <c r="C1245" s="77" t="s">
        <v>1336</v>
      </c>
      <c r="D1245" s="77">
        <v>52</v>
      </c>
      <c r="E1245" s="77">
        <v>520</v>
      </c>
      <c r="F1245" s="77">
        <v>5208</v>
      </c>
      <c r="G1245" s="77" t="s">
        <v>1844</v>
      </c>
    </row>
    <row r="1246" spans="2:7">
      <c r="B1246" s="92" t="s">
        <v>2082</v>
      </c>
      <c r="C1246" s="77" t="s">
        <v>1336</v>
      </c>
      <c r="D1246" s="77">
        <v>52</v>
      </c>
      <c r="E1246" s="77">
        <v>520</v>
      </c>
      <c r="F1246" s="77">
        <v>5209</v>
      </c>
      <c r="G1246" s="77" t="s">
        <v>296</v>
      </c>
    </row>
    <row r="1247" spans="2:7">
      <c r="B1247" s="92" t="s">
        <v>2082</v>
      </c>
      <c r="C1247" s="77" t="s">
        <v>1336</v>
      </c>
      <c r="D1247" s="77">
        <v>52</v>
      </c>
      <c r="E1247" s="77">
        <v>521</v>
      </c>
      <c r="F1247" s="77">
        <v>0</v>
      </c>
      <c r="G1247" s="77" t="s">
        <v>1863</v>
      </c>
    </row>
    <row r="1248" spans="2:7">
      <c r="B1248" s="92" t="s">
        <v>2082</v>
      </c>
      <c r="C1248" s="77" t="s">
        <v>1336</v>
      </c>
      <c r="D1248" s="77">
        <v>52</v>
      </c>
      <c r="E1248" s="77">
        <v>521</v>
      </c>
      <c r="F1248" s="77">
        <v>5211</v>
      </c>
      <c r="G1248" s="77" t="s">
        <v>1864</v>
      </c>
    </row>
    <row r="1249" spans="2:7">
      <c r="B1249" s="92" t="s">
        <v>2082</v>
      </c>
      <c r="C1249" s="77" t="s">
        <v>1336</v>
      </c>
      <c r="D1249" s="77">
        <v>52</v>
      </c>
      <c r="E1249" s="77">
        <v>521</v>
      </c>
      <c r="F1249" s="77">
        <v>5212</v>
      </c>
      <c r="G1249" s="77" t="s">
        <v>1865</v>
      </c>
    </row>
    <row r="1250" spans="2:7">
      <c r="B1250" s="92" t="s">
        <v>2082</v>
      </c>
      <c r="C1250" s="77" t="s">
        <v>1336</v>
      </c>
      <c r="D1250" s="77">
        <v>52</v>
      </c>
      <c r="E1250" s="77">
        <v>521</v>
      </c>
      <c r="F1250" s="77">
        <v>5213</v>
      </c>
      <c r="G1250" s="77" t="s">
        <v>1866</v>
      </c>
    </row>
    <row r="1251" spans="2:7">
      <c r="B1251" s="92" t="s">
        <v>2082</v>
      </c>
      <c r="C1251" s="77" t="s">
        <v>1336</v>
      </c>
      <c r="D1251" s="77">
        <v>52</v>
      </c>
      <c r="E1251" s="77">
        <v>521</v>
      </c>
      <c r="F1251" s="77">
        <v>5214</v>
      </c>
      <c r="G1251" s="77" t="s">
        <v>1867</v>
      </c>
    </row>
    <row r="1252" spans="2:7">
      <c r="B1252" s="92" t="s">
        <v>2082</v>
      </c>
      <c r="C1252" s="77" t="s">
        <v>1336</v>
      </c>
      <c r="D1252" s="77">
        <v>52</v>
      </c>
      <c r="E1252" s="77">
        <v>521</v>
      </c>
      <c r="F1252" s="77">
        <v>5215</v>
      </c>
      <c r="G1252" s="77" t="s">
        <v>1868</v>
      </c>
    </row>
    <row r="1253" spans="2:7">
      <c r="B1253" s="92" t="s">
        <v>2082</v>
      </c>
      <c r="C1253" s="77" t="s">
        <v>1336</v>
      </c>
      <c r="D1253" s="77">
        <v>52</v>
      </c>
      <c r="E1253" s="77">
        <v>521</v>
      </c>
      <c r="F1253" s="77">
        <v>5216</v>
      </c>
      <c r="G1253" s="77" t="s">
        <v>1869</v>
      </c>
    </row>
    <row r="1254" spans="2:7">
      <c r="B1254" s="92" t="s">
        <v>2082</v>
      </c>
      <c r="C1254" s="77" t="s">
        <v>1336</v>
      </c>
      <c r="D1254" s="77">
        <v>52</v>
      </c>
      <c r="E1254" s="77">
        <v>521</v>
      </c>
      <c r="F1254" s="77">
        <v>5219</v>
      </c>
      <c r="G1254" s="77" t="s">
        <v>1870</v>
      </c>
    </row>
    <row r="1255" spans="2:7">
      <c r="B1255" s="92" t="s">
        <v>2082</v>
      </c>
      <c r="C1255" s="77" t="s">
        <v>1336</v>
      </c>
      <c r="D1255" s="77">
        <v>52</v>
      </c>
      <c r="E1255" s="77">
        <v>522</v>
      </c>
      <c r="F1255" s="77">
        <v>0</v>
      </c>
      <c r="G1255" s="77" t="s">
        <v>1871</v>
      </c>
    </row>
    <row r="1256" spans="2:7">
      <c r="B1256" s="92" t="s">
        <v>2082</v>
      </c>
      <c r="C1256" s="77" t="s">
        <v>1336</v>
      </c>
      <c r="D1256" s="77">
        <v>52</v>
      </c>
      <c r="E1256" s="77">
        <v>522</v>
      </c>
      <c r="F1256" s="77">
        <v>5221</v>
      </c>
      <c r="G1256" s="77" t="s">
        <v>1872</v>
      </c>
    </row>
    <row r="1257" spans="2:7">
      <c r="B1257" s="92" t="s">
        <v>2082</v>
      </c>
      <c r="C1257" s="77" t="s">
        <v>1336</v>
      </c>
      <c r="D1257" s="77">
        <v>52</v>
      </c>
      <c r="E1257" s="77">
        <v>522</v>
      </c>
      <c r="F1257" s="77">
        <v>5222</v>
      </c>
      <c r="G1257" s="77" t="s">
        <v>1873</v>
      </c>
    </row>
    <row r="1258" spans="2:7">
      <c r="B1258" s="92" t="s">
        <v>2082</v>
      </c>
      <c r="C1258" s="77" t="s">
        <v>1336</v>
      </c>
      <c r="D1258" s="77">
        <v>52</v>
      </c>
      <c r="E1258" s="77">
        <v>522</v>
      </c>
      <c r="F1258" s="77">
        <v>5223</v>
      </c>
      <c r="G1258" s="77" t="s">
        <v>1874</v>
      </c>
    </row>
    <row r="1259" spans="2:7">
      <c r="B1259" s="92" t="s">
        <v>2082</v>
      </c>
      <c r="C1259" s="77" t="s">
        <v>1336</v>
      </c>
      <c r="D1259" s="77">
        <v>52</v>
      </c>
      <c r="E1259" s="77">
        <v>522</v>
      </c>
      <c r="F1259" s="77">
        <v>5224</v>
      </c>
      <c r="G1259" s="77" t="s">
        <v>1875</v>
      </c>
    </row>
    <row r="1260" spans="2:7">
      <c r="B1260" s="92" t="s">
        <v>2082</v>
      </c>
      <c r="C1260" s="77" t="s">
        <v>1336</v>
      </c>
      <c r="D1260" s="77">
        <v>52</v>
      </c>
      <c r="E1260" s="77">
        <v>522</v>
      </c>
      <c r="F1260" s="77">
        <v>5225</v>
      </c>
      <c r="G1260" s="77" t="s">
        <v>1876</v>
      </c>
    </row>
    <row r="1261" spans="2:7">
      <c r="B1261" s="92" t="s">
        <v>2082</v>
      </c>
      <c r="C1261" s="77" t="s">
        <v>1336</v>
      </c>
      <c r="D1261" s="77">
        <v>52</v>
      </c>
      <c r="E1261" s="77">
        <v>522</v>
      </c>
      <c r="F1261" s="77">
        <v>5226</v>
      </c>
      <c r="G1261" s="77" t="s">
        <v>1877</v>
      </c>
    </row>
    <row r="1262" spans="2:7">
      <c r="B1262" s="92" t="s">
        <v>2082</v>
      </c>
      <c r="C1262" s="77" t="s">
        <v>1336</v>
      </c>
      <c r="D1262" s="77">
        <v>52</v>
      </c>
      <c r="E1262" s="77">
        <v>522</v>
      </c>
      <c r="F1262" s="77">
        <v>5227</v>
      </c>
      <c r="G1262" s="77" t="s">
        <v>1878</v>
      </c>
    </row>
    <row r="1263" spans="2:7">
      <c r="B1263" s="92" t="s">
        <v>2082</v>
      </c>
      <c r="C1263" s="77" t="s">
        <v>1336</v>
      </c>
      <c r="D1263" s="77">
        <v>52</v>
      </c>
      <c r="E1263" s="77">
        <v>522</v>
      </c>
      <c r="F1263" s="77">
        <v>5229</v>
      </c>
      <c r="G1263" s="77" t="s">
        <v>1879</v>
      </c>
    </row>
    <row r="1264" spans="2:7">
      <c r="B1264" s="92" t="s">
        <v>2082</v>
      </c>
      <c r="C1264" s="77" t="s">
        <v>1336</v>
      </c>
      <c r="D1264" s="77">
        <v>53</v>
      </c>
      <c r="E1264" s="77">
        <v>0</v>
      </c>
      <c r="F1264" s="77">
        <v>0</v>
      </c>
      <c r="G1264" s="77" t="s">
        <v>1341</v>
      </c>
    </row>
    <row r="1265" spans="2:7">
      <c r="B1265" s="92" t="s">
        <v>2082</v>
      </c>
      <c r="C1265" s="77" t="s">
        <v>1336</v>
      </c>
      <c r="D1265" s="77">
        <v>53</v>
      </c>
      <c r="E1265" s="77">
        <v>530</v>
      </c>
      <c r="F1265" s="77">
        <v>0</v>
      </c>
      <c r="G1265" s="77" t="s">
        <v>1880</v>
      </c>
    </row>
    <row r="1266" spans="2:7">
      <c r="B1266" s="92" t="s">
        <v>2082</v>
      </c>
      <c r="C1266" s="77" t="s">
        <v>1336</v>
      </c>
      <c r="D1266" s="77">
        <v>53</v>
      </c>
      <c r="E1266" s="77">
        <v>530</v>
      </c>
      <c r="F1266" s="77">
        <v>5300</v>
      </c>
      <c r="G1266" s="77" t="s">
        <v>295</v>
      </c>
    </row>
    <row r="1267" spans="2:7">
      <c r="B1267" s="92" t="s">
        <v>2082</v>
      </c>
      <c r="C1267" s="77" t="s">
        <v>1336</v>
      </c>
      <c r="D1267" s="77">
        <v>53</v>
      </c>
      <c r="E1267" s="77">
        <v>530</v>
      </c>
      <c r="F1267" s="77">
        <v>5308</v>
      </c>
      <c r="G1267" s="77" t="s">
        <v>1844</v>
      </c>
    </row>
    <row r="1268" spans="2:7">
      <c r="B1268" s="92" t="s">
        <v>2082</v>
      </c>
      <c r="C1268" s="77" t="s">
        <v>1336</v>
      </c>
      <c r="D1268" s="77">
        <v>53</v>
      </c>
      <c r="E1268" s="77">
        <v>530</v>
      </c>
      <c r="F1268" s="77">
        <v>5309</v>
      </c>
      <c r="G1268" s="77" t="s">
        <v>296</v>
      </c>
    </row>
    <row r="1269" spans="2:7">
      <c r="B1269" s="92" t="s">
        <v>2082</v>
      </c>
      <c r="C1269" s="77" t="s">
        <v>1336</v>
      </c>
      <c r="D1269" s="77">
        <v>53</v>
      </c>
      <c r="E1269" s="77">
        <v>531</v>
      </c>
      <c r="F1269" s="77">
        <v>0</v>
      </c>
      <c r="G1269" s="77" t="s">
        <v>1881</v>
      </c>
    </row>
    <row r="1270" spans="2:7">
      <c r="B1270" s="92" t="s">
        <v>2082</v>
      </c>
      <c r="C1270" s="77" t="s">
        <v>1336</v>
      </c>
      <c r="D1270" s="77">
        <v>53</v>
      </c>
      <c r="E1270" s="77">
        <v>531</v>
      </c>
      <c r="F1270" s="77">
        <v>5311</v>
      </c>
      <c r="G1270" s="77" t="s">
        <v>1882</v>
      </c>
    </row>
    <row r="1271" spans="2:7">
      <c r="B1271" s="92" t="s">
        <v>2082</v>
      </c>
      <c r="C1271" s="77" t="s">
        <v>1336</v>
      </c>
      <c r="D1271" s="77">
        <v>53</v>
      </c>
      <c r="E1271" s="77">
        <v>531</v>
      </c>
      <c r="F1271" s="77">
        <v>5312</v>
      </c>
      <c r="G1271" s="77" t="s">
        <v>1883</v>
      </c>
    </row>
    <row r="1272" spans="2:7">
      <c r="B1272" s="92" t="s">
        <v>2082</v>
      </c>
      <c r="C1272" s="77" t="s">
        <v>1336</v>
      </c>
      <c r="D1272" s="77">
        <v>53</v>
      </c>
      <c r="E1272" s="77">
        <v>531</v>
      </c>
      <c r="F1272" s="77">
        <v>5313</v>
      </c>
      <c r="G1272" s="77" t="s">
        <v>1884</v>
      </c>
    </row>
    <row r="1273" spans="2:7">
      <c r="B1273" s="92" t="s">
        <v>2082</v>
      </c>
      <c r="C1273" s="77" t="s">
        <v>1336</v>
      </c>
      <c r="D1273" s="77">
        <v>53</v>
      </c>
      <c r="E1273" s="77">
        <v>531</v>
      </c>
      <c r="F1273" s="77">
        <v>5314</v>
      </c>
      <c r="G1273" s="77" t="s">
        <v>1885</v>
      </c>
    </row>
    <row r="1274" spans="2:7">
      <c r="B1274" s="92" t="s">
        <v>2082</v>
      </c>
      <c r="C1274" s="77" t="s">
        <v>1336</v>
      </c>
      <c r="D1274" s="77">
        <v>53</v>
      </c>
      <c r="E1274" s="77">
        <v>531</v>
      </c>
      <c r="F1274" s="77">
        <v>5319</v>
      </c>
      <c r="G1274" s="77" t="s">
        <v>1886</v>
      </c>
    </row>
    <row r="1275" spans="2:7">
      <c r="B1275" s="92" t="s">
        <v>2082</v>
      </c>
      <c r="C1275" s="77" t="s">
        <v>1336</v>
      </c>
      <c r="D1275" s="77">
        <v>53</v>
      </c>
      <c r="E1275" s="77">
        <v>532</v>
      </c>
      <c r="F1275" s="77">
        <v>0</v>
      </c>
      <c r="G1275" s="77" t="s">
        <v>1887</v>
      </c>
    </row>
    <row r="1276" spans="2:7">
      <c r="B1276" s="92" t="s">
        <v>2082</v>
      </c>
      <c r="C1276" s="77" t="s">
        <v>1336</v>
      </c>
      <c r="D1276" s="77">
        <v>53</v>
      </c>
      <c r="E1276" s="77">
        <v>532</v>
      </c>
      <c r="F1276" s="77">
        <v>5321</v>
      </c>
      <c r="G1276" s="77" t="s">
        <v>1888</v>
      </c>
    </row>
    <row r="1277" spans="2:7">
      <c r="B1277" s="92" t="s">
        <v>2082</v>
      </c>
      <c r="C1277" s="77" t="s">
        <v>1336</v>
      </c>
      <c r="D1277" s="77">
        <v>53</v>
      </c>
      <c r="E1277" s="77">
        <v>532</v>
      </c>
      <c r="F1277" s="77">
        <v>5322</v>
      </c>
      <c r="G1277" s="77" t="s">
        <v>1889</v>
      </c>
    </row>
    <row r="1278" spans="2:7">
      <c r="B1278" s="92" t="s">
        <v>2082</v>
      </c>
      <c r="C1278" s="77" t="s">
        <v>1336</v>
      </c>
      <c r="D1278" s="77">
        <v>53</v>
      </c>
      <c r="E1278" s="77">
        <v>532</v>
      </c>
      <c r="F1278" s="77">
        <v>5329</v>
      </c>
      <c r="G1278" s="77" t="s">
        <v>1890</v>
      </c>
    </row>
    <row r="1279" spans="2:7">
      <c r="B1279" s="92" t="s">
        <v>2082</v>
      </c>
      <c r="C1279" s="77" t="s">
        <v>1336</v>
      </c>
      <c r="D1279" s="77">
        <v>53</v>
      </c>
      <c r="E1279" s="77">
        <v>533</v>
      </c>
      <c r="F1279" s="77">
        <v>0</v>
      </c>
      <c r="G1279" s="77" t="s">
        <v>1891</v>
      </c>
    </row>
    <row r="1280" spans="2:7">
      <c r="B1280" s="92" t="s">
        <v>2082</v>
      </c>
      <c r="C1280" s="77" t="s">
        <v>1336</v>
      </c>
      <c r="D1280" s="77">
        <v>53</v>
      </c>
      <c r="E1280" s="77">
        <v>533</v>
      </c>
      <c r="F1280" s="77">
        <v>5331</v>
      </c>
      <c r="G1280" s="77" t="s">
        <v>1892</v>
      </c>
    </row>
    <row r="1281" spans="2:7">
      <c r="B1281" s="92" t="s">
        <v>2082</v>
      </c>
      <c r="C1281" s="77" t="s">
        <v>1336</v>
      </c>
      <c r="D1281" s="77">
        <v>53</v>
      </c>
      <c r="E1281" s="77">
        <v>533</v>
      </c>
      <c r="F1281" s="77">
        <v>5332</v>
      </c>
      <c r="G1281" s="77" t="s">
        <v>1893</v>
      </c>
    </row>
    <row r="1282" spans="2:7">
      <c r="B1282" s="92" t="s">
        <v>2082</v>
      </c>
      <c r="C1282" s="77" t="s">
        <v>1336</v>
      </c>
      <c r="D1282" s="77">
        <v>53</v>
      </c>
      <c r="E1282" s="77">
        <v>534</v>
      </c>
      <c r="F1282" s="77">
        <v>0</v>
      </c>
      <c r="G1282" s="77" t="s">
        <v>1894</v>
      </c>
    </row>
    <row r="1283" spans="2:7">
      <c r="B1283" s="92" t="s">
        <v>2082</v>
      </c>
      <c r="C1283" s="77" t="s">
        <v>1336</v>
      </c>
      <c r="D1283" s="77">
        <v>53</v>
      </c>
      <c r="E1283" s="77">
        <v>534</v>
      </c>
      <c r="F1283" s="77">
        <v>5341</v>
      </c>
      <c r="G1283" s="77" t="s">
        <v>1895</v>
      </c>
    </row>
    <row r="1284" spans="2:7">
      <c r="B1284" s="92" t="s">
        <v>2082</v>
      </c>
      <c r="C1284" s="77" t="s">
        <v>1336</v>
      </c>
      <c r="D1284" s="77">
        <v>53</v>
      </c>
      <c r="E1284" s="77">
        <v>534</v>
      </c>
      <c r="F1284" s="77">
        <v>5342</v>
      </c>
      <c r="G1284" s="77" t="s">
        <v>1896</v>
      </c>
    </row>
    <row r="1285" spans="2:7">
      <c r="B1285" s="92" t="s">
        <v>2082</v>
      </c>
      <c r="C1285" s="77" t="s">
        <v>1336</v>
      </c>
      <c r="D1285" s="77">
        <v>53</v>
      </c>
      <c r="E1285" s="77">
        <v>534</v>
      </c>
      <c r="F1285" s="77">
        <v>5349</v>
      </c>
      <c r="G1285" s="77" t="s">
        <v>1897</v>
      </c>
    </row>
    <row r="1286" spans="2:7">
      <c r="B1286" s="92" t="s">
        <v>2082</v>
      </c>
      <c r="C1286" s="77" t="s">
        <v>1336</v>
      </c>
      <c r="D1286" s="77">
        <v>53</v>
      </c>
      <c r="E1286" s="77">
        <v>535</v>
      </c>
      <c r="F1286" s="77">
        <v>0</v>
      </c>
      <c r="G1286" s="77" t="s">
        <v>1898</v>
      </c>
    </row>
    <row r="1287" spans="2:7">
      <c r="B1287" s="92" t="s">
        <v>2082</v>
      </c>
      <c r="C1287" s="77" t="s">
        <v>1336</v>
      </c>
      <c r="D1287" s="77">
        <v>53</v>
      </c>
      <c r="E1287" s="77">
        <v>535</v>
      </c>
      <c r="F1287" s="77">
        <v>5351</v>
      </c>
      <c r="G1287" s="77" t="s">
        <v>1899</v>
      </c>
    </row>
    <row r="1288" spans="2:7">
      <c r="B1288" s="92" t="s">
        <v>2082</v>
      </c>
      <c r="C1288" s="77" t="s">
        <v>1336</v>
      </c>
      <c r="D1288" s="77">
        <v>53</v>
      </c>
      <c r="E1288" s="77">
        <v>535</v>
      </c>
      <c r="F1288" s="77">
        <v>5352</v>
      </c>
      <c r="G1288" s="77" t="s">
        <v>1900</v>
      </c>
    </row>
    <row r="1289" spans="2:7">
      <c r="B1289" s="92" t="s">
        <v>2082</v>
      </c>
      <c r="C1289" s="77" t="s">
        <v>1336</v>
      </c>
      <c r="D1289" s="77">
        <v>53</v>
      </c>
      <c r="E1289" s="77">
        <v>536</v>
      </c>
      <c r="F1289" s="77">
        <v>0</v>
      </c>
      <c r="G1289" s="77" t="s">
        <v>1901</v>
      </c>
    </row>
    <row r="1290" spans="2:7">
      <c r="B1290" s="92" t="s">
        <v>2082</v>
      </c>
      <c r="C1290" s="77" t="s">
        <v>1336</v>
      </c>
      <c r="D1290" s="77">
        <v>53</v>
      </c>
      <c r="E1290" s="77">
        <v>536</v>
      </c>
      <c r="F1290" s="77">
        <v>5361</v>
      </c>
      <c r="G1290" s="77" t="s">
        <v>1902</v>
      </c>
    </row>
    <row r="1291" spans="2:7">
      <c r="B1291" s="92" t="s">
        <v>2082</v>
      </c>
      <c r="C1291" s="77" t="s">
        <v>1336</v>
      </c>
      <c r="D1291" s="77">
        <v>53</v>
      </c>
      <c r="E1291" s="77">
        <v>536</v>
      </c>
      <c r="F1291" s="77">
        <v>5362</v>
      </c>
      <c r="G1291" s="77" t="s">
        <v>1903</v>
      </c>
    </row>
    <row r="1292" spans="2:7">
      <c r="B1292" s="92" t="s">
        <v>2082</v>
      </c>
      <c r="C1292" s="77" t="s">
        <v>1336</v>
      </c>
      <c r="D1292" s="77">
        <v>53</v>
      </c>
      <c r="E1292" s="77">
        <v>536</v>
      </c>
      <c r="F1292" s="77">
        <v>5363</v>
      </c>
      <c r="G1292" s="77" t="s">
        <v>1904</v>
      </c>
    </row>
    <row r="1293" spans="2:7">
      <c r="B1293" s="92" t="s">
        <v>2082</v>
      </c>
      <c r="C1293" s="77" t="s">
        <v>1336</v>
      </c>
      <c r="D1293" s="77">
        <v>53</v>
      </c>
      <c r="E1293" s="77">
        <v>536</v>
      </c>
      <c r="F1293" s="77">
        <v>5364</v>
      </c>
      <c r="G1293" s="77" t="s">
        <v>1905</v>
      </c>
    </row>
    <row r="1294" spans="2:7">
      <c r="B1294" s="92" t="s">
        <v>2082</v>
      </c>
      <c r="C1294" s="77" t="s">
        <v>1336</v>
      </c>
      <c r="D1294" s="77">
        <v>53</v>
      </c>
      <c r="E1294" s="77">
        <v>536</v>
      </c>
      <c r="F1294" s="77">
        <v>5369</v>
      </c>
      <c r="G1294" s="77" t="s">
        <v>1906</v>
      </c>
    </row>
    <row r="1295" spans="2:7">
      <c r="B1295" s="92" t="s">
        <v>2082</v>
      </c>
      <c r="C1295" s="77" t="s">
        <v>1336</v>
      </c>
      <c r="D1295" s="77">
        <v>54</v>
      </c>
      <c r="E1295" s="77">
        <v>0</v>
      </c>
      <c r="F1295" s="77">
        <v>0</v>
      </c>
      <c r="G1295" s="77" t="s">
        <v>1342</v>
      </c>
    </row>
    <row r="1296" spans="2:7">
      <c r="B1296" s="92" t="s">
        <v>2082</v>
      </c>
      <c r="C1296" s="77" t="s">
        <v>1336</v>
      </c>
      <c r="D1296" s="77">
        <v>54</v>
      </c>
      <c r="E1296" s="77">
        <v>540</v>
      </c>
      <c r="F1296" s="77">
        <v>0</v>
      </c>
      <c r="G1296" s="77" t="s">
        <v>1907</v>
      </c>
    </row>
    <row r="1297" spans="2:7">
      <c r="B1297" s="92" t="s">
        <v>2082</v>
      </c>
      <c r="C1297" s="77" t="s">
        <v>1336</v>
      </c>
      <c r="D1297" s="77">
        <v>54</v>
      </c>
      <c r="E1297" s="77">
        <v>540</v>
      </c>
      <c r="F1297" s="77">
        <v>5400</v>
      </c>
      <c r="G1297" s="77" t="s">
        <v>295</v>
      </c>
    </row>
    <row r="1298" spans="2:7">
      <c r="B1298" s="92" t="s">
        <v>2082</v>
      </c>
      <c r="C1298" s="77" t="s">
        <v>1336</v>
      </c>
      <c r="D1298" s="77">
        <v>54</v>
      </c>
      <c r="E1298" s="77">
        <v>540</v>
      </c>
      <c r="F1298" s="77">
        <v>5408</v>
      </c>
      <c r="G1298" s="77" t="s">
        <v>1844</v>
      </c>
    </row>
    <row r="1299" spans="2:7">
      <c r="B1299" s="92" t="s">
        <v>2082</v>
      </c>
      <c r="C1299" s="77" t="s">
        <v>1336</v>
      </c>
      <c r="D1299" s="77">
        <v>54</v>
      </c>
      <c r="E1299" s="77">
        <v>540</v>
      </c>
      <c r="F1299" s="77">
        <v>5409</v>
      </c>
      <c r="G1299" s="77" t="s">
        <v>296</v>
      </c>
    </row>
    <row r="1300" spans="2:7">
      <c r="B1300" s="92" t="s">
        <v>2082</v>
      </c>
      <c r="C1300" s="77" t="s">
        <v>1336</v>
      </c>
      <c r="D1300" s="77">
        <v>54</v>
      </c>
      <c r="E1300" s="77">
        <v>541</v>
      </c>
      <c r="F1300" s="77">
        <v>0</v>
      </c>
      <c r="G1300" s="77" t="s">
        <v>1908</v>
      </c>
    </row>
    <row r="1301" spans="2:7">
      <c r="B1301" s="92" t="s">
        <v>2082</v>
      </c>
      <c r="C1301" s="77" t="s">
        <v>1336</v>
      </c>
      <c r="D1301" s="77">
        <v>54</v>
      </c>
      <c r="E1301" s="77">
        <v>541</v>
      </c>
      <c r="F1301" s="77">
        <v>5411</v>
      </c>
      <c r="G1301" s="77" t="s">
        <v>1909</v>
      </c>
    </row>
    <row r="1302" spans="2:7">
      <c r="B1302" s="92" t="s">
        <v>2082</v>
      </c>
      <c r="C1302" s="77" t="s">
        <v>1336</v>
      </c>
      <c r="D1302" s="77">
        <v>54</v>
      </c>
      <c r="E1302" s="77">
        <v>541</v>
      </c>
      <c r="F1302" s="77">
        <v>5412</v>
      </c>
      <c r="G1302" s="77" t="s">
        <v>1910</v>
      </c>
    </row>
    <row r="1303" spans="2:7">
      <c r="B1303" s="92" t="s">
        <v>2082</v>
      </c>
      <c r="C1303" s="77" t="s">
        <v>1336</v>
      </c>
      <c r="D1303" s="77">
        <v>54</v>
      </c>
      <c r="E1303" s="77">
        <v>541</v>
      </c>
      <c r="F1303" s="77">
        <v>5413</v>
      </c>
      <c r="G1303" s="77" t="s">
        <v>1911</v>
      </c>
    </row>
    <row r="1304" spans="2:7">
      <c r="B1304" s="92" t="s">
        <v>2082</v>
      </c>
      <c r="C1304" s="77" t="s">
        <v>1336</v>
      </c>
      <c r="D1304" s="77">
        <v>54</v>
      </c>
      <c r="E1304" s="77">
        <v>541</v>
      </c>
      <c r="F1304" s="77">
        <v>5414</v>
      </c>
      <c r="G1304" s="77" t="s">
        <v>1912</v>
      </c>
    </row>
    <row r="1305" spans="2:7">
      <c r="B1305" s="92" t="s">
        <v>2082</v>
      </c>
      <c r="C1305" s="77" t="s">
        <v>1336</v>
      </c>
      <c r="D1305" s="77">
        <v>54</v>
      </c>
      <c r="E1305" s="77">
        <v>541</v>
      </c>
      <c r="F1305" s="77">
        <v>5419</v>
      </c>
      <c r="G1305" s="77" t="s">
        <v>1913</v>
      </c>
    </row>
    <row r="1306" spans="2:7">
      <c r="B1306" s="92" t="s">
        <v>2082</v>
      </c>
      <c r="C1306" s="77" t="s">
        <v>1336</v>
      </c>
      <c r="D1306" s="77">
        <v>54</v>
      </c>
      <c r="E1306" s="77">
        <v>542</v>
      </c>
      <c r="F1306" s="77">
        <v>0</v>
      </c>
      <c r="G1306" s="77" t="s">
        <v>1914</v>
      </c>
    </row>
    <row r="1307" spans="2:7">
      <c r="B1307" s="92" t="s">
        <v>2082</v>
      </c>
      <c r="C1307" s="77" t="s">
        <v>1336</v>
      </c>
      <c r="D1307" s="77">
        <v>54</v>
      </c>
      <c r="E1307" s="77">
        <v>542</v>
      </c>
      <c r="F1307" s="77">
        <v>5421</v>
      </c>
      <c r="G1307" s="77" t="s">
        <v>1915</v>
      </c>
    </row>
    <row r="1308" spans="2:7">
      <c r="B1308" s="92" t="s">
        <v>2082</v>
      </c>
      <c r="C1308" s="77" t="s">
        <v>1336</v>
      </c>
      <c r="D1308" s="77">
        <v>54</v>
      </c>
      <c r="E1308" s="77">
        <v>542</v>
      </c>
      <c r="F1308" s="77">
        <v>5422</v>
      </c>
      <c r="G1308" s="77" t="s">
        <v>1916</v>
      </c>
    </row>
    <row r="1309" spans="2:7">
      <c r="B1309" s="92" t="s">
        <v>2082</v>
      </c>
      <c r="C1309" s="77" t="s">
        <v>1336</v>
      </c>
      <c r="D1309" s="77">
        <v>54</v>
      </c>
      <c r="E1309" s="77">
        <v>542</v>
      </c>
      <c r="F1309" s="77">
        <v>5423</v>
      </c>
      <c r="G1309" s="77" t="s">
        <v>1917</v>
      </c>
    </row>
    <row r="1310" spans="2:7">
      <c r="B1310" s="92" t="s">
        <v>2082</v>
      </c>
      <c r="C1310" s="77" t="s">
        <v>1336</v>
      </c>
      <c r="D1310" s="77">
        <v>54</v>
      </c>
      <c r="E1310" s="77">
        <v>543</v>
      </c>
      <c r="F1310" s="77">
        <v>0</v>
      </c>
      <c r="G1310" s="77" t="s">
        <v>1918</v>
      </c>
    </row>
    <row r="1311" spans="2:7">
      <c r="B1311" s="92" t="s">
        <v>2082</v>
      </c>
      <c r="C1311" s="77" t="s">
        <v>1336</v>
      </c>
      <c r="D1311" s="77">
        <v>54</v>
      </c>
      <c r="E1311" s="77">
        <v>543</v>
      </c>
      <c r="F1311" s="77">
        <v>5431</v>
      </c>
      <c r="G1311" s="77" t="s">
        <v>1919</v>
      </c>
    </row>
    <row r="1312" spans="2:7">
      <c r="B1312" s="92" t="s">
        <v>2082</v>
      </c>
      <c r="C1312" s="77" t="s">
        <v>1336</v>
      </c>
      <c r="D1312" s="77">
        <v>54</v>
      </c>
      <c r="E1312" s="77">
        <v>543</v>
      </c>
      <c r="F1312" s="77">
        <v>5432</v>
      </c>
      <c r="G1312" s="77" t="s">
        <v>1920</v>
      </c>
    </row>
    <row r="1313" spans="2:7">
      <c r="B1313" s="92" t="s">
        <v>2082</v>
      </c>
      <c r="C1313" s="77" t="s">
        <v>1336</v>
      </c>
      <c r="D1313" s="77">
        <v>54</v>
      </c>
      <c r="E1313" s="77">
        <v>549</v>
      </c>
      <c r="F1313" s="77">
        <v>0</v>
      </c>
      <c r="G1313" s="77" t="s">
        <v>1921</v>
      </c>
    </row>
    <row r="1314" spans="2:7">
      <c r="B1314" s="92" t="s">
        <v>2082</v>
      </c>
      <c r="C1314" s="77" t="s">
        <v>1336</v>
      </c>
      <c r="D1314" s="77">
        <v>54</v>
      </c>
      <c r="E1314" s="77">
        <v>549</v>
      </c>
      <c r="F1314" s="77">
        <v>5491</v>
      </c>
      <c r="G1314" s="77" t="s">
        <v>1922</v>
      </c>
    </row>
    <row r="1315" spans="2:7">
      <c r="B1315" s="92" t="s">
        <v>2082</v>
      </c>
      <c r="C1315" s="77" t="s">
        <v>1336</v>
      </c>
      <c r="D1315" s="77">
        <v>54</v>
      </c>
      <c r="E1315" s="77">
        <v>549</v>
      </c>
      <c r="F1315" s="77">
        <v>5492</v>
      </c>
      <c r="G1315" s="77" t="s">
        <v>1923</v>
      </c>
    </row>
    <row r="1316" spans="2:7">
      <c r="B1316" s="92" t="s">
        <v>2082</v>
      </c>
      <c r="C1316" s="77" t="s">
        <v>1336</v>
      </c>
      <c r="D1316" s="77">
        <v>54</v>
      </c>
      <c r="E1316" s="77">
        <v>549</v>
      </c>
      <c r="F1316" s="77">
        <v>5493</v>
      </c>
      <c r="G1316" s="77" t="s">
        <v>1924</v>
      </c>
    </row>
    <row r="1317" spans="2:7">
      <c r="B1317" s="92" t="s">
        <v>2082</v>
      </c>
      <c r="C1317" s="77" t="s">
        <v>1336</v>
      </c>
      <c r="D1317" s="77">
        <v>55</v>
      </c>
      <c r="E1317" s="77">
        <v>0</v>
      </c>
      <c r="F1317" s="77">
        <v>0</v>
      </c>
      <c r="G1317" s="77" t="s">
        <v>1343</v>
      </c>
    </row>
    <row r="1318" spans="2:7">
      <c r="B1318" s="92" t="s">
        <v>2082</v>
      </c>
      <c r="C1318" s="77" t="s">
        <v>1336</v>
      </c>
      <c r="D1318" s="77">
        <v>55</v>
      </c>
      <c r="E1318" s="77">
        <v>550</v>
      </c>
      <c r="F1318" s="77">
        <v>0</v>
      </c>
      <c r="G1318" s="77" t="s">
        <v>1925</v>
      </c>
    </row>
    <row r="1319" spans="2:7">
      <c r="B1319" s="92" t="s">
        <v>2082</v>
      </c>
      <c r="C1319" s="77" t="s">
        <v>1336</v>
      </c>
      <c r="D1319" s="77">
        <v>55</v>
      </c>
      <c r="E1319" s="77">
        <v>550</v>
      </c>
      <c r="F1319" s="77">
        <v>5500</v>
      </c>
      <c r="G1319" s="77" t="s">
        <v>295</v>
      </c>
    </row>
    <row r="1320" spans="2:7">
      <c r="B1320" s="92" t="s">
        <v>2082</v>
      </c>
      <c r="C1320" s="77" t="s">
        <v>1336</v>
      </c>
      <c r="D1320" s="77">
        <v>55</v>
      </c>
      <c r="E1320" s="77">
        <v>550</v>
      </c>
      <c r="F1320" s="77">
        <v>5508</v>
      </c>
      <c r="G1320" s="77" t="s">
        <v>1844</v>
      </c>
    </row>
    <row r="1321" spans="2:7">
      <c r="B1321" s="92" t="s">
        <v>2082</v>
      </c>
      <c r="C1321" s="77" t="s">
        <v>1336</v>
      </c>
      <c r="D1321" s="77">
        <v>55</v>
      </c>
      <c r="E1321" s="77">
        <v>550</v>
      </c>
      <c r="F1321" s="77">
        <v>5509</v>
      </c>
      <c r="G1321" s="77" t="s">
        <v>296</v>
      </c>
    </row>
    <row r="1322" spans="2:7">
      <c r="B1322" s="92" t="s">
        <v>2082</v>
      </c>
      <c r="C1322" s="77" t="s">
        <v>1336</v>
      </c>
      <c r="D1322" s="77">
        <v>55</v>
      </c>
      <c r="E1322" s="77">
        <v>551</v>
      </c>
      <c r="F1322" s="77">
        <v>0</v>
      </c>
      <c r="G1322" s="77" t="s">
        <v>1926</v>
      </c>
    </row>
    <row r="1323" spans="2:7">
      <c r="B1323" s="92" t="s">
        <v>2082</v>
      </c>
      <c r="C1323" s="77" t="s">
        <v>1336</v>
      </c>
      <c r="D1323" s="77">
        <v>55</v>
      </c>
      <c r="E1323" s="77">
        <v>551</v>
      </c>
      <c r="F1323" s="77">
        <v>5511</v>
      </c>
      <c r="G1323" s="77" t="s">
        <v>1927</v>
      </c>
    </row>
    <row r="1324" spans="2:7">
      <c r="B1324" s="92" t="s">
        <v>2082</v>
      </c>
      <c r="C1324" s="77" t="s">
        <v>1336</v>
      </c>
      <c r="D1324" s="77">
        <v>55</v>
      </c>
      <c r="E1324" s="77">
        <v>551</v>
      </c>
      <c r="F1324" s="77">
        <v>5512</v>
      </c>
      <c r="G1324" s="77" t="s">
        <v>1928</v>
      </c>
    </row>
    <row r="1325" spans="2:7">
      <c r="B1325" s="92" t="s">
        <v>2082</v>
      </c>
      <c r="C1325" s="77" t="s">
        <v>1336</v>
      </c>
      <c r="D1325" s="77">
        <v>55</v>
      </c>
      <c r="E1325" s="77">
        <v>551</v>
      </c>
      <c r="F1325" s="77">
        <v>5513</v>
      </c>
      <c r="G1325" s="77" t="s">
        <v>1929</v>
      </c>
    </row>
    <row r="1326" spans="2:7">
      <c r="B1326" s="92" t="s">
        <v>2082</v>
      </c>
      <c r="C1326" s="77" t="s">
        <v>1336</v>
      </c>
      <c r="D1326" s="77">
        <v>55</v>
      </c>
      <c r="E1326" s="77">
        <v>551</v>
      </c>
      <c r="F1326" s="77">
        <v>5514</v>
      </c>
      <c r="G1326" s="77" t="s">
        <v>1930</v>
      </c>
    </row>
    <row r="1327" spans="2:7">
      <c r="B1327" s="92" t="s">
        <v>2082</v>
      </c>
      <c r="C1327" s="77" t="s">
        <v>1336</v>
      </c>
      <c r="D1327" s="77">
        <v>55</v>
      </c>
      <c r="E1327" s="77">
        <v>551</v>
      </c>
      <c r="F1327" s="77">
        <v>5515</v>
      </c>
      <c r="G1327" s="77" t="s">
        <v>1931</v>
      </c>
    </row>
    <row r="1328" spans="2:7">
      <c r="B1328" s="92" t="s">
        <v>2082</v>
      </c>
      <c r="C1328" s="77" t="s">
        <v>1336</v>
      </c>
      <c r="D1328" s="77">
        <v>55</v>
      </c>
      <c r="E1328" s="77">
        <v>551</v>
      </c>
      <c r="F1328" s="77">
        <v>5519</v>
      </c>
      <c r="G1328" s="77" t="s">
        <v>1932</v>
      </c>
    </row>
    <row r="1329" spans="2:7">
      <c r="B1329" s="92" t="s">
        <v>2082</v>
      </c>
      <c r="C1329" s="77" t="s">
        <v>1336</v>
      </c>
      <c r="D1329" s="77">
        <v>55</v>
      </c>
      <c r="E1329" s="77">
        <v>552</v>
      </c>
      <c r="F1329" s="77">
        <v>0</v>
      </c>
      <c r="G1329" s="77" t="s">
        <v>1933</v>
      </c>
    </row>
    <row r="1330" spans="2:7">
      <c r="B1330" s="92" t="s">
        <v>2082</v>
      </c>
      <c r="C1330" s="77" t="s">
        <v>1336</v>
      </c>
      <c r="D1330" s="77">
        <v>55</v>
      </c>
      <c r="E1330" s="77">
        <v>552</v>
      </c>
      <c r="F1330" s="77">
        <v>5521</v>
      </c>
      <c r="G1330" s="77" t="s">
        <v>1934</v>
      </c>
    </row>
    <row r="1331" spans="2:7">
      <c r="B1331" s="92" t="s">
        <v>2082</v>
      </c>
      <c r="C1331" s="77" t="s">
        <v>1336</v>
      </c>
      <c r="D1331" s="77">
        <v>55</v>
      </c>
      <c r="E1331" s="77">
        <v>552</v>
      </c>
      <c r="F1331" s="77">
        <v>5522</v>
      </c>
      <c r="G1331" s="77" t="s">
        <v>1935</v>
      </c>
    </row>
    <row r="1332" spans="2:7">
      <c r="B1332" s="92" t="s">
        <v>2082</v>
      </c>
      <c r="C1332" s="77" t="s">
        <v>1336</v>
      </c>
      <c r="D1332" s="77">
        <v>55</v>
      </c>
      <c r="E1332" s="77">
        <v>552</v>
      </c>
      <c r="F1332" s="77">
        <v>5523</v>
      </c>
      <c r="G1332" s="77" t="s">
        <v>1936</v>
      </c>
    </row>
    <row r="1333" spans="2:7">
      <c r="B1333" s="92" t="s">
        <v>2082</v>
      </c>
      <c r="C1333" s="77" t="s">
        <v>1336</v>
      </c>
      <c r="D1333" s="77">
        <v>55</v>
      </c>
      <c r="E1333" s="77">
        <v>552</v>
      </c>
      <c r="F1333" s="77">
        <v>5524</v>
      </c>
      <c r="G1333" s="77" t="s">
        <v>1937</v>
      </c>
    </row>
    <row r="1334" spans="2:7">
      <c r="B1334" s="92" t="s">
        <v>2082</v>
      </c>
      <c r="C1334" s="77" t="s">
        <v>1336</v>
      </c>
      <c r="D1334" s="77">
        <v>55</v>
      </c>
      <c r="E1334" s="77">
        <v>553</v>
      </c>
      <c r="F1334" s="77">
        <v>0</v>
      </c>
      <c r="G1334" s="77" t="s">
        <v>1938</v>
      </c>
    </row>
    <row r="1335" spans="2:7">
      <c r="B1335" s="92" t="s">
        <v>2082</v>
      </c>
      <c r="C1335" s="77" t="s">
        <v>1336</v>
      </c>
      <c r="D1335" s="77">
        <v>55</v>
      </c>
      <c r="E1335" s="77">
        <v>553</v>
      </c>
      <c r="F1335" s="77">
        <v>5531</v>
      </c>
      <c r="G1335" s="77" t="s">
        <v>1939</v>
      </c>
    </row>
    <row r="1336" spans="2:7">
      <c r="B1336" s="92" t="s">
        <v>2082</v>
      </c>
      <c r="C1336" s="77" t="s">
        <v>1336</v>
      </c>
      <c r="D1336" s="77">
        <v>55</v>
      </c>
      <c r="E1336" s="77">
        <v>553</v>
      </c>
      <c r="F1336" s="77">
        <v>5532</v>
      </c>
      <c r="G1336" s="77" t="s">
        <v>1940</v>
      </c>
    </row>
    <row r="1337" spans="2:7">
      <c r="B1337" s="92" t="s">
        <v>2082</v>
      </c>
      <c r="C1337" s="77" t="s">
        <v>1336</v>
      </c>
      <c r="D1337" s="77">
        <v>55</v>
      </c>
      <c r="E1337" s="77">
        <v>559</v>
      </c>
      <c r="F1337" s="77">
        <v>0</v>
      </c>
      <c r="G1337" s="77" t="s">
        <v>1941</v>
      </c>
    </row>
    <row r="1338" spans="2:7">
      <c r="B1338" s="92" t="s">
        <v>2082</v>
      </c>
      <c r="C1338" s="77" t="s">
        <v>1336</v>
      </c>
      <c r="D1338" s="77">
        <v>55</v>
      </c>
      <c r="E1338" s="77">
        <v>559</v>
      </c>
      <c r="F1338" s="77">
        <v>5591</v>
      </c>
      <c r="G1338" s="77" t="s">
        <v>1942</v>
      </c>
    </row>
    <row r="1339" spans="2:7">
      <c r="B1339" s="92" t="s">
        <v>2082</v>
      </c>
      <c r="C1339" s="77" t="s">
        <v>1336</v>
      </c>
      <c r="D1339" s="77">
        <v>55</v>
      </c>
      <c r="E1339" s="77">
        <v>559</v>
      </c>
      <c r="F1339" s="77">
        <v>5592</v>
      </c>
      <c r="G1339" s="77" t="s">
        <v>1943</v>
      </c>
    </row>
    <row r="1340" spans="2:7">
      <c r="B1340" s="92" t="s">
        <v>2082</v>
      </c>
      <c r="C1340" s="77" t="s">
        <v>1336</v>
      </c>
      <c r="D1340" s="77">
        <v>55</v>
      </c>
      <c r="E1340" s="77">
        <v>559</v>
      </c>
      <c r="F1340" s="77">
        <v>5593</v>
      </c>
      <c r="G1340" s="77" t="s">
        <v>1944</v>
      </c>
    </row>
    <row r="1341" spans="2:7">
      <c r="B1341" s="92" t="s">
        <v>2082</v>
      </c>
      <c r="C1341" s="77" t="s">
        <v>1336</v>
      </c>
      <c r="D1341" s="77">
        <v>55</v>
      </c>
      <c r="E1341" s="77">
        <v>559</v>
      </c>
      <c r="F1341" s="77">
        <v>5594</v>
      </c>
      <c r="G1341" s="77" t="s">
        <v>1945</v>
      </c>
    </row>
    <row r="1342" spans="2:7">
      <c r="B1342" s="92" t="s">
        <v>2082</v>
      </c>
      <c r="C1342" s="77" t="s">
        <v>1336</v>
      </c>
      <c r="D1342" s="77">
        <v>55</v>
      </c>
      <c r="E1342" s="77">
        <v>559</v>
      </c>
      <c r="F1342" s="77">
        <v>5595</v>
      </c>
      <c r="G1342" s="77" t="s">
        <v>1946</v>
      </c>
    </row>
    <row r="1343" spans="2:7">
      <c r="B1343" s="92" t="s">
        <v>2082</v>
      </c>
      <c r="C1343" s="77" t="s">
        <v>1336</v>
      </c>
      <c r="D1343" s="77">
        <v>55</v>
      </c>
      <c r="E1343" s="77">
        <v>559</v>
      </c>
      <c r="F1343" s="77">
        <v>5596</v>
      </c>
      <c r="G1343" s="77" t="s">
        <v>1947</v>
      </c>
    </row>
    <row r="1344" spans="2:7">
      <c r="B1344" s="92" t="s">
        <v>2082</v>
      </c>
      <c r="C1344" s="77" t="s">
        <v>1336</v>
      </c>
      <c r="D1344" s="77">
        <v>55</v>
      </c>
      <c r="E1344" s="77">
        <v>559</v>
      </c>
      <c r="F1344" s="77">
        <v>5597</v>
      </c>
      <c r="G1344" s="77" t="s">
        <v>1948</v>
      </c>
    </row>
    <row r="1345" spans="2:7">
      <c r="B1345" s="92" t="s">
        <v>2082</v>
      </c>
      <c r="C1345" s="77" t="s">
        <v>1336</v>
      </c>
      <c r="D1345" s="77">
        <v>55</v>
      </c>
      <c r="E1345" s="77">
        <v>559</v>
      </c>
      <c r="F1345" s="77">
        <v>5598</v>
      </c>
      <c r="G1345" s="77" t="s">
        <v>1949</v>
      </c>
    </row>
    <row r="1346" spans="2:7">
      <c r="B1346" s="92" t="s">
        <v>2082</v>
      </c>
      <c r="C1346" s="77" t="s">
        <v>1336</v>
      </c>
      <c r="D1346" s="77">
        <v>55</v>
      </c>
      <c r="E1346" s="77">
        <v>559</v>
      </c>
      <c r="F1346" s="77">
        <v>5599</v>
      </c>
      <c r="G1346" s="77" t="s">
        <v>1950</v>
      </c>
    </row>
    <row r="1347" spans="2:7">
      <c r="B1347" s="92" t="s">
        <v>2083</v>
      </c>
      <c r="C1347" s="77" t="s">
        <v>1336</v>
      </c>
      <c r="D1347" s="77">
        <v>56</v>
      </c>
      <c r="E1347" s="77">
        <v>0</v>
      </c>
      <c r="F1347" s="77">
        <v>0</v>
      </c>
      <c r="G1347" s="77" t="s">
        <v>1344</v>
      </c>
    </row>
    <row r="1348" spans="2:7">
      <c r="B1348" s="92" t="s">
        <v>2083</v>
      </c>
      <c r="C1348" s="77" t="s">
        <v>1336</v>
      </c>
      <c r="D1348" s="77">
        <v>56</v>
      </c>
      <c r="E1348" s="77">
        <v>560</v>
      </c>
      <c r="F1348" s="77">
        <v>0</v>
      </c>
      <c r="G1348" s="77" t="s">
        <v>1951</v>
      </c>
    </row>
    <row r="1349" spans="2:7">
      <c r="B1349" s="92" t="s">
        <v>2083</v>
      </c>
      <c r="C1349" s="77" t="s">
        <v>1336</v>
      </c>
      <c r="D1349" s="77">
        <v>56</v>
      </c>
      <c r="E1349" s="77">
        <v>560</v>
      </c>
      <c r="F1349" s="77">
        <v>5600</v>
      </c>
      <c r="G1349" s="77" t="s">
        <v>295</v>
      </c>
    </row>
    <row r="1350" spans="2:7">
      <c r="B1350" s="92" t="s">
        <v>2083</v>
      </c>
      <c r="C1350" s="77" t="s">
        <v>1336</v>
      </c>
      <c r="D1350" s="77">
        <v>56</v>
      </c>
      <c r="E1350" s="77">
        <v>560</v>
      </c>
      <c r="F1350" s="77">
        <v>5608</v>
      </c>
      <c r="G1350" s="77" t="s">
        <v>1844</v>
      </c>
    </row>
    <row r="1351" spans="2:7">
      <c r="B1351" s="92" t="s">
        <v>2083</v>
      </c>
      <c r="C1351" s="77" t="s">
        <v>1336</v>
      </c>
      <c r="D1351" s="77">
        <v>56</v>
      </c>
      <c r="E1351" s="77">
        <v>560</v>
      </c>
      <c r="F1351" s="77">
        <v>5609</v>
      </c>
      <c r="G1351" s="77" t="s">
        <v>296</v>
      </c>
    </row>
    <row r="1352" spans="2:7">
      <c r="B1352" s="92" t="s">
        <v>2083</v>
      </c>
      <c r="C1352" s="77" t="s">
        <v>1336</v>
      </c>
      <c r="D1352" s="77">
        <v>56</v>
      </c>
      <c r="E1352" s="77">
        <v>561</v>
      </c>
      <c r="F1352" s="77">
        <v>0</v>
      </c>
      <c r="G1352" s="77" t="s">
        <v>1952</v>
      </c>
    </row>
    <row r="1353" spans="2:7">
      <c r="B1353" s="92" t="s">
        <v>2083</v>
      </c>
      <c r="C1353" s="77" t="s">
        <v>1336</v>
      </c>
      <c r="D1353" s="77">
        <v>56</v>
      </c>
      <c r="E1353" s="77">
        <v>561</v>
      </c>
      <c r="F1353" s="77">
        <v>5611</v>
      </c>
      <c r="G1353" s="77" t="s">
        <v>1952</v>
      </c>
    </row>
    <row r="1354" spans="2:7">
      <c r="B1354" s="92" t="s">
        <v>2083</v>
      </c>
      <c r="C1354" s="77" t="s">
        <v>1336</v>
      </c>
      <c r="D1354" s="77">
        <v>56</v>
      </c>
      <c r="E1354" s="77">
        <v>569</v>
      </c>
      <c r="F1354" s="77">
        <v>0</v>
      </c>
      <c r="G1354" s="77" t="s">
        <v>1953</v>
      </c>
    </row>
    <row r="1355" spans="2:7">
      <c r="B1355" s="92" t="s">
        <v>2083</v>
      </c>
      <c r="C1355" s="77" t="s">
        <v>1336</v>
      </c>
      <c r="D1355" s="77">
        <v>56</v>
      </c>
      <c r="E1355" s="77">
        <v>569</v>
      </c>
      <c r="F1355" s="77">
        <v>5699</v>
      </c>
      <c r="G1355" s="77" t="s">
        <v>1953</v>
      </c>
    </row>
    <row r="1356" spans="2:7">
      <c r="B1356" s="92" t="s">
        <v>2083</v>
      </c>
      <c r="C1356" s="77" t="s">
        <v>1336</v>
      </c>
      <c r="D1356" s="77">
        <v>57</v>
      </c>
      <c r="E1356" s="77">
        <v>0</v>
      </c>
      <c r="F1356" s="77">
        <v>0</v>
      </c>
      <c r="G1356" s="77" t="s">
        <v>1345</v>
      </c>
    </row>
    <row r="1357" spans="2:7">
      <c r="B1357" s="92" t="s">
        <v>2083</v>
      </c>
      <c r="C1357" s="77" t="s">
        <v>1336</v>
      </c>
      <c r="D1357" s="77">
        <v>57</v>
      </c>
      <c r="E1357" s="77">
        <v>570</v>
      </c>
      <c r="F1357" s="77">
        <v>0</v>
      </c>
      <c r="G1357" s="77" t="s">
        <v>1954</v>
      </c>
    </row>
    <row r="1358" spans="2:7">
      <c r="B1358" s="92" t="s">
        <v>2083</v>
      </c>
      <c r="C1358" s="77" t="s">
        <v>1336</v>
      </c>
      <c r="D1358" s="77">
        <v>57</v>
      </c>
      <c r="E1358" s="77">
        <v>570</v>
      </c>
      <c r="F1358" s="77">
        <v>5700</v>
      </c>
      <c r="G1358" s="77" t="s">
        <v>295</v>
      </c>
    </row>
    <row r="1359" spans="2:7">
      <c r="B1359" s="92" t="s">
        <v>2083</v>
      </c>
      <c r="C1359" s="77" t="s">
        <v>1336</v>
      </c>
      <c r="D1359" s="77">
        <v>57</v>
      </c>
      <c r="E1359" s="77">
        <v>570</v>
      </c>
      <c r="F1359" s="77">
        <v>5708</v>
      </c>
      <c r="G1359" s="77" t="s">
        <v>1844</v>
      </c>
    </row>
    <row r="1360" spans="2:7">
      <c r="B1360" s="92" t="s">
        <v>2083</v>
      </c>
      <c r="C1360" s="77" t="s">
        <v>1336</v>
      </c>
      <c r="D1360" s="77">
        <v>57</v>
      </c>
      <c r="E1360" s="77">
        <v>570</v>
      </c>
      <c r="F1360" s="77">
        <v>5709</v>
      </c>
      <c r="G1360" s="77" t="s">
        <v>296</v>
      </c>
    </row>
    <row r="1361" spans="2:7">
      <c r="B1361" s="92" t="s">
        <v>2083</v>
      </c>
      <c r="C1361" s="77" t="s">
        <v>1336</v>
      </c>
      <c r="D1361" s="77">
        <v>57</v>
      </c>
      <c r="E1361" s="77">
        <v>571</v>
      </c>
      <c r="F1361" s="77">
        <v>0</v>
      </c>
      <c r="G1361" s="77" t="s">
        <v>1955</v>
      </c>
    </row>
    <row r="1362" spans="2:7">
      <c r="B1362" s="92" t="s">
        <v>2083</v>
      </c>
      <c r="C1362" s="77" t="s">
        <v>1336</v>
      </c>
      <c r="D1362" s="77">
        <v>57</v>
      </c>
      <c r="E1362" s="77">
        <v>571</v>
      </c>
      <c r="F1362" s="77">
        <v>5711</v>
      </c>
      <c r="G1362" s="77" t="s">
        <v>1956</v>
      </c>
    </row>
    <row r="1363" spans="2:7">
      <c r="B1363" s="92" t="s">
        <v>2083</v>
      </c>
      <c r="C1363" s="77" t="s">
        <v>1336</v>
      </c>
      <c r="D1363" s="77">
        <v>57</v>
      </c>
      <c r="E1363" s="77">
        <v>571</v>
      </c>
      <c r="F1363" s="77">
        <v>5712</v>
      </c>
      <c r="G1363" s="77" t="s">
        <v>1957</v>
      </c>
    </row>
    <row r="1364" spans="2:7">
      <c r="B1364" s="92" t="s">
        <v>2083</v>
      </c>
      <c r="C1364" s="77" t="s">
        <v>1336</v>
      </c>
      <c r="D1364" s="77">
        <v>57</v>
      </c>
      <c r="E1364" s="77">
        <v>572</v>
      </c>
      <c r="F1364" s="77">
        <v>0</v>
      </c>
      <c r="G1364" s="77" t="s">
        <v>1958</v>
      </c>
    </row>
    <row r="1365" spans="2:7">
      <c r="B1365" s="92" t="s">
        <v>2083</v>
      </c>
      <c r="C1365" s="77" t="s">
        <v>1336</v>
      </c>
      <c r="D1365" s="77">
        <v>57</v>
      </c>
      <c r="E1365" s="77">
        <v>572</v>
      </c>
      <c r="F1365" s="77">
        <v>5721</v>
      </c>
      <c r="G1365" s="77" t="s">
        <v>1958</v>
      </c>
    </row>
    <row r="1366" spans="2:7">
      <c r="B1366" s="92" t="s">
        <v>2083</v>
      </c>
      <c r="C1366" s="77" t="s">
        <v>1336</v>
      </c>
      <c r="D1366" s="77">
        <v>57</v>
      </c>
      <c r="E1366" s="77">
        <v>573</v>
      </c>
      <c r="F1366" s="77">
        <v>0</v>
      </c>
      <c r="G1366" s="77" t="s">
        <v>1959</v>
      </c>
    </row>
    <row r="1367" spans="2:7">
      <c r="B1367" s="92" t="s">
        <v>2083</v>
      </c>
      <c r="C1367" s="77" t="s">
        <v>1336</v>
      </c>
      <c r="D1367" s="77">
        <v>57</v>
      </c>
      <c r="E1367" s="77">
        <v>573</v>
      </c>
      <c r="F1367" s="77">
        <v>5731</v>
      </c>
      <c r="G1367" s="77" t="s">
        <v>1960</v>
      </c>
    </row>
    <row r="1368" spans="2:7">
      <c r="B1368" s="92" t="s">
        <v>2083</v>
      </c>
      <c r="C1368" s="77" t="s">
        <v>1336</v>
      </c>
      <c r="D1368" s="77">
        <v>57</v>
      </c>
      <c r="E1368" s="77">
        <v>573</v>
      </c>
      <c r="F1368" s="77">
        <v>5732</v>
      </c>
      <c r="G1368" s="77" t="s">
        <v>1961</v>
      </c>
    </row>
    <row r="1369" spans="2:7">
      <c r="B1369" s="92" t="s">
        <v>2083</v>
      </c>
      <c r="C1369" s="77" t="s">
        <v>1336</v>
      </c>
      <c r="D1369" s="77">
        <v>57</v>
      </c>
      <c r="E1369" s="77">
        <v>574</v>
      </c>
      <c r="F1369" s="77">
        <v>0</v>
      </c>
      <c r="G1369" s="77" t="s">
        <v>1962</v>
      </c>
    </row>
    <row r="1370" spans="2:7">
      <c r="B1370" s="92" t="s">
        <v>2083</v>
      </c>
      <c r="C1370" s="77" t="s">
        <v>1336</v>
      </c>
      <c r="D1370" s="77">
        <v>57</v>
      </c>
      <c r="E1370" s="77">
        <v>574</v>
      </c>
      <c r="F1370" s="77">
        <v>5741</v>
      </c>
      <c r="G1370" s="77" t="s">
        <v>1963</v>
      </c>
    </row>
    <row r="1371" spans="2:7">
      <c r="B1371" s="92" t="s">
        <v>2083</v>
      </c>
      <c r="C1371" s="77" t="s">
        <v>1336</v>
      </c>
      <c r="D1371" s="77">
        <v>57</v>
      </c>
      <c r="E1371" s="77">
        <v>574</v>
      </c>
      <c r="F1371" s="77">
        <v>5742</v>
      </c>
      <c r="G1371" s="77" t="s">
        <v>1964</v>
      </c>
    </row>
    <row r="1372" spans="2:7">
      <c r="B1372" s="92" t="s">
        <v>2083</v>
      </c>
      <c r="C1372" s="77" t="s">
        <v>1336</v>
      </c>
      <c r="D1372" s="77">
        <v>57</v>
      </c>
      <c r="E1372" s="77">
        <v>579</v>
      </c>
      <c r="F1372" s="77">
        <v>0</v>
      </c>
      <c r="G1372" s="77" t="s">
        <v>1965</v>
      </c>
    </row>
    <row r="1373" spans="2:7">
      <c r="B1373" s="92" t="s">
        <v>2083</v>
      </c>
      <c r="C1373" s="77" t="s">
        <v>1336</v>
      </c>
      <c r="D1373" s="77">
        <v>57</v>
      </c>
      <c r="E1373" s="77">
        <v>579</v>
      </c>
      <c r="F1373" s="77">
        <v>5791</v>
      </c>
      <c r="G1373" s="77" t="s">
        <v>1966</v>
      </c>
    </row>
    <row r="1374" spans="2:7">
      <c r="B1374" s="92" t="s">
        <v>2083</v>
      </c>
      <c r="C1374" s="77" t="s">
        <v>1336</v>
      </c>
      <c r="D1374" s="77">
        <v>57</v>
      </c>
      <c r="E1374" s="77">
        <v>579</v>
      </c>
      <c r="F1374" s="77">
        <v>5792</v>
      </c>
      <c r="G1374" s="77" t="s">
        <v>1967</v>
      </c>
    </row>
    <row r="1375" spans="2:7">
      <c r="B1375" s="92" t="s">
        <v>2083</v>
      </c>
      <c r="C1375" s="77" t="s">
        <v>1336</v>
      </c>
      <c r="D1375" s="77">
        <v>57</v>
      </c>
      <c r="E1375" s="77">
        <v>579</v>
      </c>
      <c r="F1375" s="77">
        <v>5793</v>
      </c>
      <c r="G1375" s="77" t="s">
        <v>1968</v>
      </c>
    </row>
    <row r="1376" spans="2:7">
      <c r="B1376" s="92" t="s">
        <v>2083</v>
      </c>
      <c r="C1376" s="77" t="s">
        <v>1336</v>
      </c>
      <c r="D1376" s="77">
        <v>57</v>
      </c>
      <c r="E1376" s="77">
        <v>579</v>
      </c>
      <c r="F1376" s="77">
        <v>5799</v>
      </c>
      <c r="G1376" s="77" t="s">
        <v>1969</v>
      </c>
    </row>
    <row r="1377" spans="2:7">
      <c r="B1377" s="92" t="s">
        <v>2083</v>
      </c>
      <c r="C1377" s="77" t="s">
        <v>1336</v>
      </c>
      <c r="D1377" s="77">
        <v>58</v>
      </c>
      <c r="E1377" s="77">
        <v>0</v>
      </c>
      <c r="F1377" s="77">
        <v>0</v>
      </c>
      <c r="G1377" s="77" t="s">
        <v>1346</v>
      </c>
    </row>
    <row r="1378" spans="2:7">
      <c r="B1378" s="92" t="s">
        <v>2083</v>
      </c>
      <c r="C1378" s="77" t="s">
        <v>1336</v>
      </c>
      <c r="D1378" s="77">
        <v>58</v>
      </c>
      <c r="E1378" s="77">
        <v>580</v>
      </c>
      <c r="F1378" s="77">
        <v>0</v>
      </c>
      <c r="G1378" s="77" t="s">
        <v>1970</v>
      </c>
    </row>
    <row r="1379" spans="2:7">
      <c r="B1379" s="92" t="s">
        <v>2083</v>
      </c>
      <c r="C1379" s="77" t="s">
        <v>1336</v>
      </c>
      <c r="D1379" s="77">
        <v>58</v>
      </c>
      <c r="E1379" s="77">
        <v>580</v>
      </c>
      <c r="F1379" s="77">
        <v>5800</v>
      </c>
      <c r="G1379" s="77" t="s">
        <v>295</v>
      </c>
    </row>
    <row r="1380" spans="2:7">
      <c r="B1380" s="92" t="s">
        <v>2083</v>
      </c>
      <c r="C1380" s="77" t="s">
        <v>1336</v>
      </c>
      <c r="D1380" s="77">
        <v>58</v>
      </c>
      <c r="E1380" s="77">
        <v>580</v>
      </c>
      <c r="F1380" s="77">
        <v>5808</v>
      </c>
      <c r="G1380" s="77" t="s">
        <v>1844</v>
      </c>
    </row>
    <row r="1381" spans="2:7">
      <c r="B1381" s="92" t="s">
        <v>2083</v>
      </c>
      <c r="C1381" s="77" t="s">
        <v>1336</v>
      </c>
      <c r="D1381" s="77">
        <v>58</v>
      </c>
      <c r="E1381" s="77">
        <v>580</v>
      </c>
      <c r="F1381" s="77">
        <v>5809</v>
      </c>
      <c r="G1381" s="77" t="s">
        <v>296</v>
      </c>
    </row>
    <row r="1382" spans="2:7">
      <c r="B1382" s="92" t="s">
        <v>2083</v>
      </c>
      <c r="C1382" s="77" t="s">
        <v>1336</v>
      </c>
      <c r="D1382" s="77">
        <v>58</v>
      </c>
      <c r="E1382" s="77">
        <v>581</v>
      </c>
      <c r="F1382" s="77">
        <v>0</v>
      </c>
      <c r="G1382" s="77" t="s">
        <v>1971</v>
      </c>
    </row>
    <row r="1383" spans="2:7">
      <c r="B1383" s="92" t="s">
        <v>2083</v>
      </c>
      <c r="C1383" s="77" t="s">
        <v>1336</v>
      </c>
      <c r="D1383" s="77">
        <v>58</v>
      </c>
      <c r="E1383" s="77">
        <v>581</v>
      </c>
      <c r="F1383" s="77">
        <v>5811</v>
      </c>
      <c r="G1383" s="77" t="s">
        <v>1971</v>
      </c>
    </row>
    <row r="1384" spans="2:7">
      <c r="B1384" s="92" t="s">
        <v>2083</v>
      </c>
      <c r="C1384" s="77" t="s">
        <v>1336</v>
      </c>
      <c r="D1384" s="77">
        <v>58</v>
      </c>
      <c r="E1384" s="77">
        <v>582</v>
      </c>
      <c r="F1384" s="77">
        <v>0</v>
      </c>
      <c r="G1384" s="77" t="s">
        <v>1972</v>
      </c>
    </row>
    <row r="1385" spans="2:7">
      <c r="B1385" s="92" t="s">
        <v>2083</v>
      </c>
      <c r="C1385" s="77" t="s">
        <v>1336</v>
      </c>
      <c r="D1385" s="77">
        <v>58</v>
      </c>
      <c r="E1385" s="77">
        <v>582</v>
      </c>
      <c r="F1385" s="77">
        <v>5821</v>
      </c>
      <c r="G1385" s="77" t="s">
        <v>1973</v>
      </c>
    </row>
    <row r="1386" spans="2:7">
      <c r="B1386" s="92" t="s">
        <v>2083</v>
      </c>
      <c r="C1386" s="77" t="s">
        <v>1336</v>
      </c>
      <c r="D1386" s="77">
        <v>58</v>
      </c>
      <c r="E1386" s="77">
        <v>582</v>
      </c>
      <c r="F1386" s="77">
        <v>5822</v>
      </c>
      <c r="G1386" s="77" t="s">
        <v>1974</v>
      </c>
    </row>
    <row r="1387" spans="2:7">
      <c r="B1387" s="92" t="s">
        <v>2083</v>
      </c>
      <c r="C1387" s="77" t="s">
        <v>1336</v>
      </c>
      <c r="D1387" s="77">
        <v>58</v>
      </c>
      <c r="E1387" s="77">
        <v>583</v>
      </c>
      <c r="F1387" s="77">
        <v>0</v>
      </c>
      <c r="G1387" s="77" t="s">
        <v>1975</v>
      </c>
    </row>
    <row r="1388" spans="2:7">
      <c r="B1388" s="92" t="s">
        <v>2083</v>
      </c>
      <c r="C1388" s="77" t="s">
        <v>1336</v>
      </c>
      <c r="D1388" s="77">
        <v>58</v>
      </c>
      <c r="E1388" s="77">
        <v>583</v>
      </c>
      <c r="F1388" s="77">
        <v>5831</v>
      </c>
      <c r="G1388" s="77" t="s">
        <v>1976</v>
      </c>
    </row>
    <row r="1389" spans="2:7">
      <c r="B1389" s="92" t="s">
        <v>2083</v>
      </c>
      <c r="C1389" s="77" t="s">
        <v>1336</v>
      </c>
      <c r="D1389" s="77">
        <v>58</v>
      </c>
      <c r="E1389" s="77">
        <v>583</v>
      </c>
      <c r="F1389" s="77">
        <v>5832</v>
      </c>
      <c r="G1389" s="77" t="s">
        <v>1977</v>
      </c>
    </row>
    <row r="1390" spans="2:7">
      <c r="B1390" s="92" t="s">
        <v>2083</v>
      </c>
      <c r="C1390" s="77" t="s">
        <v>1336</v>
      </c>
      <c r="D1390" s="77">
        <v>58</v>
      </c>
      <c r="E1390" s="77">
        <v>584</v>
      </c>
      <c r="F1390" s="77">
        <v>0</v>
      </c>
      <c r="G1390" s="77" t="s">
        <v>1978</v>
      </c>
    </row>
    <row r="1391" spans="2:7">
      <c r="B1391" s="92" t="s">
        <v>2083</v>
      </c>
      <c r="C1391" s="77" t="s">
        <v>1336</v>
      </c>
      <c r="D1391" s="77">
        <v>58</v>
      </c>
      <c r="E1391" s="77">
        <v>584</v>
      </c>
      <c r="F1391" s="77">
        <v>5841</v>
      </c>
      <c r="G1391" s="77" t="s">
        <v>1978</v>
      </c>
    </row>
    <row r="1392" spans="2:7">
      <c r="B1392" s="92" t="s">
        <v>2083</v>
      </c>
      <c r="C1392" s="77" t="s">
        <v>1336</v>
      </c>
      <c r="D1392" s="77">
        <v>58</v>
      </c>
      <c r="E1392" s="77">
        <v>585</v>
      </c>
      <c r="F1392" s="77">
        <v>0</v>
      </c>
      <c r="G1392" s="77" t="s">
        <v>1979</v>
      </c>
    </row>
    <row r="1393" spans="2:7">
      <c r="B1393" s="92" t="s">
        <v>2083</v>
      </c>
      <c r="C1393" s="77" t="s">
        <v>1336</v>
      </c>
      <c r="D1393" s="77">
        <v>58</v>
      </c>
      <c r="E1393" s="77">
        <v>585</v>
      </c>
      <c r="F1393" s="77">
        <v>5851</v>
      </c>
      <c r="G1393" s="77" t="s">
        <v>1979</v>
      </c>
    </row>
    <row r="1394" spans="2:7">
      <c r="B1394" s="92" t="s">
        <v>2083</v>
      </c>
      <c r="C1394" s="77" t="s">
        <v>1336</v>
      </c>
      <c r="D1394" s="77">
        <v>58</v>
      </c>
      <c r="E1394" s="77">
        <v>586</v>
      </c>
      <c r="F1394" s="77">
        <v>0</v>
      </c>
      <c r="G1394" s="77" t="s">
        <v>1980</v>
      </c>
    </row>
    <row r="1395" spans="2:7">
      <c r="B1395" s="92" t="s">
        <v>2083</v>
      </c>
      <c r="C1395" s="77" t="s">
        <v>1336</v>
      </c>
      <c r="D1395" s="77">
        <v>58</v>
      </c>
      <c r="E1395" s="77">
        <v>586</v>
      </c>
      <c r="F1395" s="77">
        <v>5861</v>
      </c>
      <c r="G1395" s="77" t="s">
        <v>1981</v>
      </c>
    </row>
    <row r="1396" spans="2:7">
      <c r="B1396" s="92" t="s">
        <v>2083</v>
      </c>
      <c r="C1396" s="77" t="s">
        <v>1336</v>
      </c>
      <c r="D1396" s="77">
        <v>58</v>
      </c>
      <c r="E1396" s="77">
        <v>586</v>
      </c>
      <c r="F1396" s="77">
        <v>5862</v>
      </c>
      <c r="G1396" s="77" t="s">
        <v>1982</v>
      </c>
    </row>
    <row r="1397" spans="2:7">
      <c r="B1397" s="92" t="s">
        <v>2083</v>
      </c>
      <c r="C1397" s="77" t="s">
        <v>1336</v>
      </c>
      <c r="D1397" s="77">
        <v>58</v>
      </c>
      <c r="E1397" s="77">
        <v>586</v>
      </c>
      <c r="F1397" s="77">
        <v>5863</v>
      </c>
      <c r="G1397" s="77" t="s">
        <v>1983</v>
      </c>
    </row>
    <row r="1398" spans="2:7">
      <c r="B1398" s="92" t="s">
        <v>2083</v>
      </c>
      <c r="C1398" s="77" t="s">
        <v>1336</v>
      </c>
      <c r="D1398" s="77">
        <v>58</v>
      </c>
      <c r="E1398" s="77">
        <v>586</v>
      </c>
      <c r="F1398" s="77">
        <v>5864</v>
      </c>
      <c r="G1398" s="77" t="s">
        <v>1984</v>
      </c>
    </row>
    <row r="1399" spans="2:7">
      <c r="B1399" s="92" t="s">
        <v>2083</v>
      </c>
      <c r="C1399" s="77" t="s">
        <v>1336</v>
      </c>
      <c r="D1399" s="77">
        <v>58</v>
      </c>
      <c r="E1399" s="77">
        <v>589</v>
      </c>
      <c r="F1399" s="77">
        <v>0</v>
      </c>
      <c r="G1399" s="77" t="s">
        <v>1985</v>
      </c>
    </row>
    <row r="1400" spans="2:7">
      <c r="B1400" s="92" t="s">
        <v>2083</v>
      </c>
      <c r="C1400" s="77" t="s">
        <v>1336</v>
      </c>
      <c r="D1400" s="77">
        <v>58</v>
      </c>
      <c r="E1400" s="77">
        <v>589</v>
      </c>
      <c r="F1400" s="77">
        <v>5891</v>
      </c>
      <c r="G1400" s="77" t="s">
        <v>1986</v>
      </c>
    </row>
    <row r="1401" spans="2:7">
      <c r="B1401" s="92" t="s">
        <v>2083</v>
      </c>
      <c r="C1401" s="77" t="s">
        <v>1336</v>
      </c>
      <c r="D1401" s="77">
        <v>58</v>
      </c>
      <c r="E1401" s="77">
        <v>589</v>
      </c>
      <c r="F1401" s="77">
        <v>5892</v>
      </c>
      <c r="G1401" s="77" t="s">
        <v>1987</v>
      </c>
    </row>
    <row r="1402" spans="2:7">
      <c r="B1402" s="92" t="s">
        <v>2083</v>
      </c>
      <c r="C1402" s="77" t="s">
        <v>1336</v>
      </c>
      <c r="D1402" s="77">
        <v>58</v>
      </c>
      <c r="E1402" s="77">
        <v>589</v>
      </c>
      <c r="F1402" s="77">
        <v>5893</v>
      </c>
      <c r="G1402" s="77" t="s">
        <v>1988</v>
      </c>
    </row>
    <row r="1403" spans="2:7">
      <c r="B1403" s="92" t="s">
        <v>2083</v>
      </c>
      <c r="C1403" s="77" t="s">
        <v>1336</v>
      </c>
      <c r="D1403" s="77">
        <v>58</v>
      </c>
      <c r="E1403" s="77">
        <v>589</v>
      </c>
      <c r="F1403" s="77">
        <v>5894</v>
      </c>
      <c r="G1403" s="77" t="s">
        <v>1989</v>
      </c>
    </row>
    <row r="1404" spans="2:7">
      <c r="B1404" s="92" t="s">
        <v>2083</v>
      </c>
      <c r="C1404" s="77" t="s">
        <v>1336</v>
      </c>
      <c r="D1404" s="77">
        <v>58</v>
      </c>
      <c r="E1404" s="77">
        <v>589</v>
      </c>
      <c r="F1404" s="77">
        <v>5895</v>
      </c>
      <c r="G1404" s="77" t="s">
        <v>1990</v>
      </c>
    </row>
    <row r="1405" spans="2:7">
      <c r="B1405" s="92" t="s">
        <v>2083</v>
      </c>
      <c r="C1405" s="77" t="s">
        <v>1336</v>
      </c>
      <c r="D1405" s="77">
        <v>58</v>
      </c>
      <c r="E1405" s="77">
        <v>589</v>
      </c>
      <c r="F1405" s="77">
        <v>5896</v>
      </c>
      <c r="G1405" s="77" t="s">
        <v>1991</v>
      </c>
    </row>
    <row r="1406" spans="2:7">
      <c r="B1406" s="92" t="s">
        <v>2083</v>
      </c>
      <c r="C1406" s="77" t="s">
        <v>1336</v>
      </c>
      <c r="D1406" s="77">
        <v>58</v>
      </c>
      <c r="E1406" s="77">
        <v>589</v>
      </c>
      <c r="F1406" s="77">
        <v>5897</v>
      </c>
      <c r="G1406" s="77" t="s">
        <v>1992</v>
      </c>
    </row>
    <row r="1407" spans="2:7">
      <c r="B1407" s="92" t="s">
        <v>2083</v>
      </c>
      <c r="C1407" s="77" t="s">
        <v>1336</v>
      </c>
      <c r="D1407" s="77">
        <v>58</v>
      </c>
      <c r="E1407" s="77">
        <v>589</v>
      </c>
      <c r="F1407" s="77">
        <v>5898</v>
      </c>
      <c r="G1407" s="77" t="s">
        <v>1993</v>
      </c>
    </row>
    <row r="1408" spans="2:7">
      <c r="B1408" s="92" t="s">
        <v>2083</v>
      </c>
      <c r="C1408" s="77" t="s">
        <v>1336</v>
      </c>
      <c r="D1408" s="77">
        <v>58</v>
      </c>
      <c r="E1408" s="77">
        <v>589</v>
      </c>
      <c r="F1408" s="77">
        <v>5899</v>
      </c>
      <c r="G1408" s="77" t="s">
        <v>1994</v>
      </c>
    </row>
    <row r="1409" spans="2:7">
      <c r="B1409" s="92" t="s">
        <v>2083</v>
      </c>
      <c r="C1409" s="77" t="s">
        <v>1336</v>
      </c>
      <c r="D1409" s="77">
        <v>59</v>
      </c>
      <c r="E1409" s="77">
        <v>0</v>
      </c>
      <c r="F1409" s="77">
        <v>0</v>
      </c>
      <c r="G1409" s="77" t="s">
        <v>1347</v>
      </c>
    </row>
    <row r="1410" spans="2:7">
      <c r="B1410" s="92" t="s">
        <v>2083</v>
      </c>
      <c r="C1410" s="77" t="s">
        <v>1336</v>
      </c>
      <c r="D1410" s="77">
        <v>59</v>
      </c>
      <c r="E1410" s="77">
        <v>590</v>
      </c>
      <c r="F1410" s="77">
        <v>0</v>
      </c>
      <c r="G1410" s="77" t="s">
        <v>1995</v>
      </c>
    </row>
    <row r="1411" spans="2:7">
      <c r="B1411" s="92" t="s">
        <v>2083</v>
      </c>
      <c r="C1411" s="77" t="s">
        <v>1336</v>
      </c>
      <c r="D1411" s="77">
        <v>59</v>
      </c>
      <c r="E1411" s="77">
        <v>590</v>
      </c>
      <c r="F1411" s="77">
        <v>5900</v>
      </c>
      <c r="G1411" s="77" t="s">
        <v>295</v>
      </c>
    </row>
    <row r="1412" spans="2:7">
      <c r="B1412" s="92" t="s">
        <v>2083</v>
      </c>
      <c r="C1412" s="77" t="s">
        <v>1336</v>
      </c>
      <c r="D1412" s="77">
        <v>59</v>
      </c>
      <c r="E1412" s="77">
        <v>590</v>
      </c>
      <c r="F1412" s="77">
        <v>5908</v>
      </c>
      <c r="G1412" s="77" t="s">
        <v>1844</v>
      </c>
    </row>
    <row r="1413" spans="2:7">
      <c r="B1413" s="92" t="s">
        <v>2083</v>
      </c>
      <c r="C1413" s="77" t="s">
        <v>1336</v>
      </c>
      <c r="D1413" s="77">
        <v>59</v>
      </c>
      <c r="E1413" s="77">
        <v>590</v>
      </c>
      <c r="F1413" s="77">
        <v>5909</v>
      </c>
      <c r="G1413" s="77" t="s">
        <v>296</v>
      </c>
    </row>
    <row r="1414" spans="2:7">
      <c r="B1414" s="92" t="s">
        <v>2083</v>
      </c>
      <c r="C1414" s="77" t="s">
        <v>1336</v>
      </c>
      <c r="D1414" s="77">
        <v>59</v>
      </c>
      <c r="E1414" s="77">
        <v>591</v>
      </c>
      <c r="F1414" s="77">
        <v>0</v>
      </c>
      <c r="G1414" s="77" t="s">
        <v>1996</v>
      </c>
    </row>
    <row r="1415" spans="2:7">
      <c r="B1415" s="92" t="s">
        <v>2083</v>
      </c>
      <c r="C1415" s="77" t="s">
        <v>1336</v>
      </c>
      <c r="D1415" s="77">
        <v>59</v>
      </c>
      <c r="E1415" s="77">
        <v>591</v>
      </c>
      <c r="F1415" s="77">
        <v>5911</v>
      </c>
      <c r="G1415" s="77" t="s">
        <v>1997</v>
      </c>
    </row>
    <row r="1416" spans="2:7">
      <c r="B1416" s="92" t="s">
        <v>2083</v>
      </c>
      <c r="C1416" s="77" t="s">
        <v>1336</v>
      </c>
      <c r="D1416" s="77">
        <v>59</v>
      </c>
      <c r="E1416" s="77">
        <v>591</v>
      </c>
      <c r="F1416" s="77">
        <v>5912</v>
      </c>
      <c r="G1416" s="77" t="s">
        <v>1998</v>
      </c>
    </row>
    <row r="1417" spans="2:7">
      <c r="B1417" s="92" t="s">
        <v>2083</v>
      </c>
      <c r="C1417" s="77" t="s">
        <v>1336</v>
      </c>
      <c r="D1417" s="77">
        <v>59</v>
      </c>
      <c r="E1417" s="77">
        <v>591</v>
      </c>
      <c r="F1417" s="77">
        <v>5913</v>
      </c>
      <c r="G1417" s="77" t="s">
        <v>1999</v>
      </c>
    </row>
    <row r="1418" spans="2:7">
      <c r="B1418" s="92" t="s">
        <v>2083</v>
      </c>
      <c r="C1418" s="77" t="s">
        <v>1336</v>
      </c>
      <c r="D1418" s="77">
        <v>59</v>
      </c>
      <c r="E1418" s="77">
        <v>591</v>
      </c>
      <c r="F1418" s="77">
        <v>5914</v>
      </c>
      <c r="G1418" s="77" t="s">
        <v>2000</v>
      </c>
    </row>
    <row r="1419" spans="2:7">
      <c r="B1419" s="92" t="s">
        <v>2083</v>
      </c>
      <c r="C1419" s="77" t="s">
        <v>1336</v>
      </c>
      <c r="D1419" s="77">
        <v>59</v>
      </c>
      <c r="E1419" s="77">
        <v>592</v>
      </c>
      <c r="F1419" s="77">
        <v>0</v>
      </c>
      <c r="G1419" s="77" t="s">
        <v>2001</v>
      </c>
    </row>
    <row r="1420" spans="2:7">
      <c r="B1420" s="92" t="s">
        <v>2083</v>
      </c>
      <c r="C1420" s="77" t="s">
        <v>1336</v>
      </c>
      <c r="D1420" s="77">
        <v>59</v>
      </c>
      <c r="E1420" s="77">
        <v>592</v>
      </c>
      <c r="F1420" s="77">
        <v>5921</v>
      </c>
      <c r="G1420" s="77" t="s">
        <v>2001</v>
      </c>
    </row>
    <row r="1421" spans="2:7">
      <c r="B1421" s="92" t="s">
        <v>2083</v>
      </c>
      <c r="C1421" s="77" t="s">
        <v>1336</v>
      </c>
      <c r="D1421" s="77">
        <v>59</v>
      </c>
      <c r="E1421" s="77">
        <v>593</v>
      </c>
      <c r="F1421" s="77">
        <v>0</v>
      </c>
      <c r="G1421" s="77" t="s">
        <v>2002</v>
      </c>
    </row>
    <row r="1422" spans="2:7">
      <c r="B1422" s="92" t="s">
        <v>2083</v>
      </c>
      <c r="C1422" s="77" t="s">
        <v>1336</v>
      </c>
      <c r="D1422" s="77">
        <v>59</v>
      </c>
      <c r="E1422" s="77">
        <v>593</v>
      </c>
      <c r="F1422" s="77">
        <v>5931</v>
      </c>
      <c r="G1422" s="77" t="s">
        <v>2003</v>
      </c>
    </row>
    <row r="1423" spans="2:7">
      <c r="B1423" s="92" t="s">
        <v>2083</v>
      </c>
      <c r="C1423" s="77" t="s">
        <v>1336</v>
      </c>
      <c r="D1423" s="77">
        <v>59</v>
      </c>
      <c r="E1423" s="77">
        <v>593</v>
      </c>
      <c r="F1423" s="77">
        <v>5932</v>
      </c>
      <c r="G1423" s="77" t="s">
        <v>2004</v>
      </c>
    </row>
    <row r="1424" spans="2:7">
      <c r="B1424" s="92" t="s">
        <v>2083</v>
      </c>
      <c r="C1424" s="77" t="s">
        <v>1336</v>
      </c>
      <c r="D1424" s="77">
        <v>59</v>
      </c>
      <c r="E1424" s="77">
        <v>593</v>
      </c>
      <c r="F1424" s="77">
        <v>5933</v>
      </c>
      <c r="G1424" s="77" t="s">
        <v>2005</v>
      </c>
    </row>
    <row r="1425" spans="2:7">
      <c r="B1425" s="92" t="s">
        <v>2083</v>
      </c>
      <c r="C1425" s="77" t="s">
        <v>1336</v>
      </c>
      <c r="D1425" s="77">
        <v>59</v>
      </c>
      <c r="E1425" s="77">
        <v>593</v>
      </c>
      <c r="F1425" s="77">
        <v>5939</v>
      </c>
      <c r="G1425" s="77" t="s">
        <v>2006</v>
      </c>
    </row>
    <row r="1426" spans="2:7">
      <c r="B1426" s="92" t="s">
        <v>2083</v>
      </c>
      <c r="C1426" s="77" t="s">
        <v>1336</v>
      </c>
      <c r="D1426" s="77">
        <v>60</v>
      </c>
      <c r="E1426" s="77">
        <v>0</v>
      </c>
      <c r="F1426" s="77">
        <v>0</v>
      </c>
      <c r="G1426" s="77" t="s">
        <v>1348</v>
      </c>
    </row>
    <row r="1427" spans="2:7">
      <c r="B1427" s="92" t="s">
        <v>2083</v>
      </c>
      <c r="C1427" s="77" t="s">
        <v>1336</v>
      </c>
      <c r="D1427" s="77">
        <v>60</v>
      </c>
      <c r="E1427" s="77">
        <v>600</v>
      </c>
      <c r="F1427" s="77">
        <v>0</v>
      </c>
      <c r="G1427" s="77" t="s">
        <v>2007</v>
      </c>
    </row>
    <row r="1428" spans="2:7">
      <c r="B1428" s="92" t="s">
        <v>2083</v>
      </c>
      <c r="C1428" s="77" t="s">
        <v>1336</v>
      </c>
      <c r="D1428" s="77">
        <v>60</v>
      </c>
      <c r="E1428" s="77">
        <v>600</v>
      </c>
      <c r="F1428" s="77">
        <v>6000</v>
      </c>
      <c r="G1428" s="77" t="s">
        <v>295</v>
      </c>
    </row>
    <row r="1429" spans="2:7">
      <c r="B1429" s="92" t="s">
        <v>2083</v>
      </c>
      <c r="C1429" s="77" t="s">
        <v>1336</v>
      </c>
      <c r="D1429" s="77">
        <v>60</v>
      </c>
      <c r="E1429" s="77">
        <v>600</v>
      </c>
      <c r="F1429" s="77">
        <v>6008</v>
      </c>
      <c r="G1429" s="77" t="s">
        <v>1844</v>
      </c>
    </row>
    <row r="1430" spans="2:7">
      <c r="B1430" s="92" t="s">
        <v>2083</v>
      </c>
      <c r="C1430" s="77" t="s">
        <v>1336</v>
      </c>
      <c r="D1430" s="77">
        <v>60</v>
      </c>
      <c r="E1430" s="77">
        <v>600</v>
      </c>
      <c r="F1430" s="77">
        <v>6009</v>
      </c>
      <c r="G1430" s="77" t="s">
        <v>296</v>
      </c>
    </row>
    <row r="1431" spans="2:7">
      <c r="B1431" s="92" t="s">
        <v>2083</v>
      </c>
      <c r="C1431" s="77" t="s">
        <v>1336</v>
      </c>
      <c r="D1431" s="77">
        <v>60</v>
      </c>
      <c r="E1431" s="77">
        <v>601</v>
      </c>
      <c r="F1431" s="77">
        <v>0</v>
      </c>
      <c r="G1431" s="77" t="s">
        <v>2008</v>
      </c>
    </row>
    <row r="1432" spans="2:7">
      <c r="B1432" s="92" t="s">
        <v>2083</v>
      </c>
      <c r="C1432" s="77" t="s">
        <v>1336</v>
      </c>
      <c r="D1432" s="77">
        <v>60</v>
      </c>
      <c r="E1432" s="77">
        <v>601</v>
      </c>
      <c r="F1432" s="77">
        <v>6011</v>
      </c>
      <c r="G1432" s="77" t="s">
        <v>2009</v>
      </c>
    </row>
    <row r="1433" spans="2:7">
      <c r="B1433" s="92" t="s">
        <v>2083</v>
      </c>
      <c r="C1433" s="77" t="s">
        <v>1336</v>
      </c>
      <c r="D1433" s="77">
        <v>60</v>
      </c>
      <c r="E1433" s="77">
        <v>601</v>
      </c>
      <c r="F1433" s="77">
        <v>6012</v>
      </c>
      <c r="G1433" s="77" t="s">
        <v>2010</v>
      </c>
    </row>
    <row r="1434" spans="2:7">
      <c r="B1434" s="92" t="s">
        <v>2083</v>
      </c>
      <c r="C1434" s="77" t="s">
        <v>1336</v>
      </c>
      <c r="D1434" s="77">
        <v>60</v>
      </c>
      <c r="E1434" s="77">
        <v>601</v>
      </c>
      <c r="F1434" s="77">
        <v>6013</v>
      </c>
      <c r="G1434" s="77" t="s">
        <v>2011</v>
      </c>
    </row>
    <row r="1435" spans="2:7">
      <c r="B1435" s="92" t="s">
        <v>2083</v>
      </c>
      <c r="C1435" s="77" t="s">
        <v>1336</v>
      </c>
      <c r="D1435" s="77">
        <v>60</v>
      </c>
      <c r="E1435" s="77">
        <v>601</v>
      </c>
      <c r="F1435" s="77">
        <v>6014</v>
      </c>
      <c r="G1435" s="77" t="s">
        <v>2012</v>
      </c>
    </row>
    <row r="1436" spans="2:7">
      <c r="B1436" s="92" t="s">
        <v>2083</v>
      </c>
      <c r="C1436" s="77" t="s">
        <v>1336</v>
      </c>
      <c r="D1436" s="77">
        <v>60</v>
      </c>
      <c r="E1436" s="77">
        <v>602</v>
      </c>
      <c r="F1436" s="77">
        <v>0</v>
      </c>
      <c r="G1436" s="77" t="s">
        <v>2013</v>
      </c>
    </row>
    <row r="1437" spans="2:7">
      <c r="B1437" s="92" t="s">
        <v>2083</v>
      </c>
      <c r="C1437" s="77" t="s">
        <v>1336</v>
      </c>
      <c r="D1437" s="77">
        <v>60</v>
      </c>
      <c r="E1437" s="77">
        <v>602</v>
      </c>
      <c r="F1437" s="77">
        <v>6021</v>
      </c>
      <c r="G1437" s="77" t="s">
        <v>2014</v>
      </c>
    </row>
    <row r="1438" spans="2:7">
      <c r="B1438" s="92" t="s">
        <v>2083</v>
      </c>
      <c r="C1438" s="77" t="s">
        <v>1336</v>
      </c>
      <c r="D1438" s="77">
        <v>60</v>
      </c>
      <c r="E1438" s="77">
        <v>602</v>
      </c>
      <c r="F1438" s="77">
        <v>6022</v>
      </c>
      <c r="G1438" s="77" t="s">
        <v>2015</v>
      </c>
    </row>
    <row r="1439" spans="2:7">
      <c r="B1439" s="92" t="s">
        <v>2083</v>
      </c>
      <c r="C1439" s="77" t="s">
        <v>1336</v>
      </c>
      <c r="D1439" s="77">
        <v>60</v>
      </c>
      <c r="E1439" s="77">
        <v>602</v>
      </c>
      <c r="F1439" s="77">
        <v>6023</v>
      </c>
      <c r="G1439" s="77" t="s">
        <v>2016</v>
      </c>
    </row>
    <row r="1440" spans="2:7">
      <c r="B1440" s="92" t="s">
        <v>2083</v>
      </c>
      <c r="C1440" s="77" t="s">
        <v>1336</v>
      </c>
      <c r="D1440" s="77">
        <v>60</v>
      </c>
      <c r="E1440" s="77">
        <v>602</v>
      </c>
      <c r="F1440" s="77">
        <v>6029</v>
      </c>
      <c r="G1440" s="77" t="s">
        <v>2017</v>
      </c>
    </row>
    <row r="1441" spans="2:7">
      <c r="B1441" s="92" t="s">
        <v>2083</v>
      </c>
      <c r="C1441" s="77" t="s">
        <v>1336</v>
      </c>
      <c r="D1441" s="77">
        <v>60</v>
      </c>
      <c r="E1441" s="77">
        <v>603</v>
      </c>
      <c r="F1441" s="77">
        <v>0</v>
      </c>
      <c r="G1441" s="77" t="s">
        <v>2018</v>
      </c>
    </row>
    <row r="1442" spans="2:7">
      <c r="B1442" s="92" t="s">
        <v>2083</v>
      </c>
      <c r="C1442" s="77" t="s">
        <v>1336</v>
      </c>
      <c r="D1442" s="77">
        <v>60</v>
      </c>
      <c r="E1442" s="77">
        <v>603</v>
      </c>
      <c r="F1442" s="77">
        <v>6031</v>
      </c>
      <c r="G1442" s="77" t="s">
        <v>2019</v>
      </c>
    </row>
    <row r="1443" spans="2:7">
      <c r="B1443" s="92" t="s">
        <v>2083</v>
      </c>
      <c r="C1443" s="77" t="s">
        <v>1336</v>
      </c>
      <c r="D1443" s="77">
        <v>60</v>
      </c>
      <c r="E1443" s="77">
        <v>603</v>
      </c>
      <c r="F1443" s="77">
        <v>6032</v>
      </c>
      <c r="G1443" s="77" t="s">
        <v>2020</v>
      </c>
    </row>
    <row r="1444" spans="2:7">
      <c r="B1444" s="92" t="s">
        <v>2083</v>
      </c>
      <c r="C1444" s="77" t="s">
        <v>1336</v>
      </c>
      <c r="D1444" s="77">
        <v>60</v>
      </c>
      <c r="E1444" s="77">
        <v>603</v>
      </c>
      <c r="F1444" s="77">
        <v>6033</v>
      </c>
      <c r="G1444" s="77" t="s">
        <v>2021</v>
      </c>
    </row>
    <row r="1445" spans="2:7">
      <c r="B1445" s="92" t="s">
        <v>2083</v>
      </c>
      <c r="C1445" s="77" t="s">
        <v>1336</v>
      </c>
      <c r="D1445" s="77">
        <v>60</v>
      </c>
      <c r="E1445" s="77">
        <v>603</v>
      </c>
      <c r="F1445" s="77">
        <v>6034</v>
      </c>
      <c r="G1445" s="77" t="s">
        <v>2022</v>
      </c>
    </row>
    <row r="1446" spans="2:7">
      <c r="B1446" s="92" t="s">
        <v>2083</v>
      </c>
      <c r="C1446" s="77" t="s">
        <v>1336</v>
      </c>
      <c r="D1446" s="77">
        <v>60</v>
      </c>
      <c r="E1446" s="77">
        <v>604</v>
      </c>
      <c r="F1446" s="77">
        <v>0</v>
      </c>
      <c r="G1446" s="77" t="s">
        <v>2023</v>
      </c>
    </row>
    <row r="1447" spans="2:7">
      <c r="B1447" s="92" t="s">
        <v>2083</v>
      </c>
      <c r="C1447" s="77" t="s">
        <v>1336</v>
      </c>
      <c r="D1447" s="77">
        <v>60</v>
      </c>
      <c r="E1447" s="77">
        <v>604</v>
      </c>
      <c r="F1447" s="77">
        <v>6041</v>
      </c>
      <c r="G1447" s="77" t="s">
        <v>2024</v>
      </c>
    </row>
    <row r="1448" spans="2:7">
      <c r="B1448" s="92" t="s">
        <v>2083</v>
      </c>
      <c r="C1448" s="77" t="s">
        <v>1336</v>
      </c>
      <c r="D1448" s="77">
        <v>60</v>
      </c>
      <c r="E1448" s="77">
        <v>604</v>
      </c>
      <c r="F1448" s="77">
        <v>6042</v>
      </c>
      <c r="G1448" s="77" t="s">
        <v>2025</v>
      </c>
    </row>
    <row r="1449" spans="2:7">
      <c r="B1449" s="92" t="s">
        <v>2083</v>
      </c>
      <c r="C1449" s="77" t="s">
        <v>1336</v>
      </c>
      <c r="D1449" s="77">
        <v>60</v>
      </c>
      <c r="E1449" s="77">
        <v>604</v>
      </c>
      <c r="F1449" s="77">
        <v>6043</v>
      </c>
      <c r="G1449" s="77" t="s">
        <v>2026</v>
      </c>
    </row>
    <row r="1450" spans="2:7">
      <c r="B1450" s="92" t="s">
        <v>2083</v>
      </c>
      <c r="C1450" s="77" t="s">
        <v>1336</v>
      </c>
      <c r="D1450" s="77">
        <v>60</v>
      </c>
      <c r="E1450" s="77">
        <v>605</v>
      </c>
      <c r="F1450" s="77">
        <v>0</v>
      </c>
      <c r="G1450" s="77" t="s">
        <v>2027</v>
      </c>
    </row>
    <row r="1451" spans="2:7">
      <c r="B1451" s="92" t="s">
        <v>2083</v>
      </c>
      <c r="C1451" s="77" t="s">
        <v>1336</v>
      </c>
      <c r="D1451" s="77">
        <v>60</v>
      </c>
      <c r="E1451" s="77">
        <v>605</v>
      </c>
      <c r="F1451" s="77">
        <v>6051</v>
      </c>
      <c r="G1451" s="77" t="s">
        <v>2028</v>
      </c>
    </row>
    <row r="1452" spans="2:7">
      <c r="B1452" s="92" t="s">
        <v>2083</v>
      </c>
      <c r="C1452" s="77" t="s">
        <v>1336</v>
      </c>
      <c r="D1452" s="77">
        <v>60</v>
      </c>
      <c r="E1452" s="77">
        <v>605</v>
      </c>
      <c r="F1452" s="77">
        <v>6052</v>
      </c>
      <c r="G1452" s="77" t="s">
        <v>2029</v>
      </c>
    </row>
    <row r="1453" spans="2:7">
      <c r="B1453" s="92" t="s">
        <v>2083</v>
      </c>
      <c r="C1453" s="77" t="s">
        <v>1336</v>
      </c>
      <c r="D1453" s="77">
        <v>60</v>
      </c>
      <c r="E1453" s="77">
        <v>606</v>
      </c>
      <c r="F1453" s="77">
        <v>0</v>
      </c>
      <c r="G1453" s="77" t="s">
        <v>2030</v>
      </c>
    </row>
    <row r="1454" spans="2:7">
      <c r="B1454" s="92" t="s">
        <v>2083</v>
      </c>
      <c r="C1454" s="77" t="s">
        <v>1336</v>
      </c>
      <c r="D1454" s="77">
        <v>60</v>
      </c>
      <c r="E1454" s="77">
        <v>606</v>
      </c>
      <c r="F1454" s="77">
        <v>6061</v>
      </c>
      <c r="G1454" s="77" t="s">
        <v>2031</v>
      </c>
    </row>
    <row r="1455" spans="2:7">
      <c r="B1455" s="92" t="s">
        <v>2083</v>
      </c>
      <c r="C1455" s="77" t="s">
        <v>1336</v>
      </c>
      <c r="D1455" s="77">
        <v>60</v>
      </c>
      <c r="E1455" s="77">
        <v>606</v>
      </c>
      <c r="F1455" s="77">
        <v>6062</v>
      </c>
      <c r="G1455" s="77" t="s">
        <v>2032</v>
      </c>
    </row>
    <row r="1456" spans="2:7">
      <c r="B1456" s="92" t="s">
        <v>2083</v>
      </c>
      <c r="C1456" s="77" t="s">
        <v>1336</v>
      </c>
      <c r="D1456" s="77">
        <v>60</v>
      </c>
      <c r="E1456" s="77">
        <v>606</v>
      </c>
      <c r="F1456" s="77">
        <v>6063</v>
      </c>
      <c r="G1456" s="77" t="s">
        <v>2033</v>
      </c>
    </row>
    <row r="1457" spans="2:7">
      <c r="B1457" s="92" t="s">
        <v>2083</v>
      </c>
      <c r="C1457" s="77" t="s">
        <v>1336</v>
      </c>
      <c r="D1457" s="77">
        <v>60</v>
      </c>
      <c r="E1457" s="77">
        <v>606</v>
      </c>
      <c r="F1457" s="77">
        <v>6064</v>
      </c>
      <c r="G1457" s="77" t="s">
        <v>2034</v>
      </c>
    </row>
    <row r="1458" spans="2:7">
      <c r="B1458" s="92" t="s">
        <v>2083</v>
      </c>
      <c r="C1458" s="77" t="s">
        <v>1336</v>
      </c>
      <c r="D1458" s="77">
        <v>60</v>
      </c>
      <c r="E1458" s="77">
        <v>607</v>
      </c>
      <c r="F1458" s="77">
        <v>0</v>
      </c>
      <c r="G1458" s="77" t="s">
        <v>2035</v>
      </c>
    </row>
    <row r="1459" spans="2:7">
      <c r="B1459" s="92" t="s">
        <v>2083</v>
      </c>
      <c r="C1459" s="77" t="s">
        <v>1336</v>
      </c>
      <c r="D1459" s="77">
        <v>60</v>
      </c>
      <c r="E1459" s="77">
        <v>607</v>
      </c>
      <c r="F1459" s="77">
        <v>6071</v>
      </c>
      <c r="G1459" s="77" t="s">
        <v>2036</v>
      </c>
    </row>
    <row r="1460" spans="2:7">
      <c r="B1460" s="92" t="s">
        <v>2083</v>
      </c>
      <c r="C1460" s="77" t="s">
        <v>1336</v>
      </c>
      <c r="D1460" s="77">
        <v>60</v>
      </c>
      <c r="E1460" s="77">
        <v>607</v>
      </c>
      <c r="F1460" s="77">
        <v>6072</v>
      </c>
      <c r="G1460" s="77" t="s">
        <v>2037</v>
      </c>
    </row>
    <row r="1461" spans="2:7">
      <c r="B1461" s="92" t="s">
        <v>2083</v>
      </c>
      <c r="C1461" s="77" t="s">
        <v>1336</v>
      </c>
      <c r="D1461" s="77">
        <v>60</v>
      </c>
      <c r="E1461" s="77">
        <v>607</v>
      </c>
      <c r="F1461" s="77">
        <v>6073</v>
      </c>
      <c r="G1461" s="77" t="s">
        <v>2038</v>
      </c>
    </row>
    <row r="1462" spans="2:7">
      <c r="B1462" s="92" t="s">
        <v>2083</v>
      </c>
      <c r="C1462" s="77" t="s">
        <v>1336</v>
      </c>
      <c r="D1462" s="77">
        <v>60</v>
      </c>
      <c r="E1462" s="77">
        <v>608</v>
      </c>
      <c r="F1462" s="77">
        <v>0</v>
      </c>
      <c r="G1462" s="77" t="s">
        <v>2039</v>
      </c>
    </row>
    <row r="1463" spans="2:7">
      <c r="B1463" s="92" t="s">
        <v>2083</v>
      </c>
      <c r="C1463" s="77" t="s">
        <v>1336</v>
      </c>
      <c r="D1463" s="77">
        <v>60</v>
      </c>
      <c r="E1463" s="77">
        <v>608</v>
      </c>
      <c r="F1463" s="77">
        <v>6081</v>
      </c>
      <c r="G1463" s="77" t="s">
        <v>2040</v>
      </c>
    </row>
    <row r="1464" spans="2:7">
      <c r="B1464" s="92" t="s">
        <v>2083</v>
      </c>
      <c r="C1464" s="77" t="s">
        <v>1336</v>
      </c>
      <c r="D1464" s="77">
        <v>60</v>
      </c>
      <c r="E1464" s="77">
        <v>608</v>
      </c>
      <c r="F1464" s="77">
        <v>6082</v>
      </c>
      <c r="G1464" s="77" t="s">
        <v>2041</v>
      </c>
    </row>
    <row r="1465" spans="2:7">
      <c r="B1465" s="92" t="s">
        <v>2083</v>
      </c>
      <c r="C1465" s="77" t="s">
        <v>1336</v>
      </c>
      <c r="D1465" s="77">
        <v>60</v>
      </c>
      <c r="E1465" s="77">
        <v>609</v>
      </c>
      <c r="F1465" s="77">
        <v>0</v>
      </c>
      <c r="G1465" s="77" t="s">
        <v>2042</v>
      </c>
    </row>
    <row r="1466" spans="2:7">
      <c r="B1466" s="92" t="s">
        <v>2083</v>
      </c>
      <c r="C1466" s="77" t="s">
        <v>1336</v>
      </c>
      <c r="D1466" s="77">
        <v>60</v>
      </c>
      <c r="E1466" s="77">
        <v>609</v>
      </c>
      <c r="F1466" s="77">
        <v>6091</v>
      </c>
      <c r="G1466" s="77" t="s">
        <v>2043</v>
      </c>
    </row>
    <row r="1467" spans="2:7">
      <c r="B1467" s="92" t="s">
        <v>2083</v>
      </c>
      <c r="C1467" s="77" t="s">
        <v>1336</v>
      </c>
      <c r="D1467" s="77">
        <v>60</v>
      </c>
      <c r="E1467" s="77">
        <v>609</v>
      </c>
      <c r="F1467" s="77">
        <v>6092</v>
      </c>
      <c r="G1467" s="77" t="s">
        <v>2044</v>
      </c>
    </row>
    <row r="1468" spans="2:7">
      <c r="B1468" s="92" t="s">
        <v>2083</v>
      </c>
      <c r="C1468" s="77" t="s">
        <v>1336</v>
      </c>
      <c r="D1468" s="77">
        <v>60</v>
      </c>
      <c r="E1468" s="77">
        <v>609</v>
      </c>
      <c r="F1468" s="77">
        <v>6093</v>
      </c>
      <c r="G1468" s="77" t="s">
        <v>2045</v>
      </c>
    </row>
    <row r="1469" spans="2:7">
      <c r="B1469" s="92" t="s">
        <v>2083</v>
      </c>
      <c r="C1469" s="77" t="s">
        <v>1336</v>
      </c>
      <c r="D1469" s="77">
        <v>60</v>
      </c>
      <c r="E1469" s="77">
        <v>609</v>
      </c>
      <c r="F1469" s="77">
        <v>6094</v>
      </c>
      <c r="G1469" s="77" t="s">
        <v>2046</v>
      </c>
    </row>
    <row r="1470" spans="2:7">
      <c r="B1470" s="92" t="s">
        <v>2083</v>
      </c>
      <c r="C1470" s="77" t="s">
        <v>1336</v>
      </c>
      <c r="D1470" s="77">
        <v>60</v>
      </c>
      <c r="E1470" s="77">
        <v>609</v>
      </c>
      <c r="F1470" s="77">
        <v>6095</v>
      </c>
      <c r="G1470" s="77" t="s">
        <v>2047</v>
      </c>
    </row>
    <row r="1471" spans="2:7">
      <c r="B1471" s="92" t="s">
        <v>2083</v>
      </c>
      <c r="C1471" s="77" t="s">
        <v>1336</v>
      </c>
      <c r="D1471" s="77">
        <v>60</v>
      </c>
      <c r="E1471" s="77">
        <v>609</v>
      </c>
      <c r="F1471" s="77">
        <v>6096</v>
      </c>
      <c r="G1471" s="77" t="s">
        <v>2048</v>
      </c>
    </row>
    <row r="1472" spans="2:7">
      <c r="B1472" s="92" t="s">
        <v>2083</v>
      </c>
      <c r="C1472" s="77" t="s">
        <v>1336</v>
      </c>
      <c r="D1472" s="77">
        <v>60</v>
      </c>
      <c r="E1472" s="77">
        <v>609</v>
      </c>
      <c r="F1472" s="77">
        <v>6097</v>
      </c>
      <c r="G1472" s="77" t="s">
        <v>2049</v>
      </c>
    </row>
    <row r="1473" spans="2:7">
      <c r="B1473" s="92" t="s">
        <v>2083</v>
      </c>
      <c r="C1473" s="77" t="s">
        <v>1336</v>
      </c>
      <c r="D1473" s="77">
        <v>60</v>
      </c>
      <c r="E1473" s="77">
        <v>609</v>
      </c>
      <c r="F1473" s="77">
        <v>6098</v>
      </c>
      <c r="G1473" s="77" t="s">
        <v>2050</v>
      </c>
    </row>
    <row r="1474" spans="2:7">
      <c r="B1474" s="92" t="s">
        <v>2083</v>
      </c>
      <c r="C1474" s="77" t="s">
        <v>1336</v>
      </c>
      <c r="D1474" s="77">
        <v>60</v>
      </c>
      <c r="E1474" s="77">
        <v>609</v>
      </c>
      <c r="F1474" s="77">
        <v>6099</v>
      </c>
      <c r="G1474" s="77" t="s">
        <v>2051</v>
      </c>
    </row>
    <row r="1475" spans="2:7">
      <c r="B1475" s="92" t="s">
        <v>2083</v>
      </c>
      <c r="C1475" s="77" t="s">
        <v>1336</v>
      </c>
      <c r="D1475" s="77">
        <v>61</v>
      </c>
      <c r="E1475" s="77">
        <v>0</v>
      </c>
      <c r="F1475" s="77">
        <v>0</v>
      </c>
      <c r="G1475" s="77" t="s">
        <v>1349</v>
      </c>
    </row>
    <row r="1476" spans="2:7">
      <c r="B1476" s="92" t="s">
        <v>2083</v>
      </c>
      <c r="C1476" s="77" t="s">
        <v>1336</v>
      </c>
      <c r="D1476" s="77">
        <v>61</v>
      </c>
      <c r="E1476" s="77">
        <v>610</v>
      </c>
      <c r="F1476" s="77">
        <v>0</v>
      </c>
      <c r="G1476" s="77" t="s">
        <v>2052</v>
      </c>
    </row>
    <row r="1477" spans="2:7">
      <c r="B1477" s="92" t="s">
        <v>2083</v>
      </c>
      <c r="C1477" s="77" t="s">
        <v>1336</v>
      </c>
      <c r="D1477" s="77">
        <v>61</v>
      </c>
      <c r="E1477" s="77">
        <v>610</v>
      </c>
      <c r="F1477" s="77">
        <v>6100</v>
      </c>
      <c r="G1477" s="77" t="s">
        <v>295</v>
      </c>
    </row>
    <row r="1478" spans="2:7">
      <c r="B1478" s="92" t="s">
        <v>2083</v>
      </c>
      <c r="C1478" s="77" t="s">
        <v>1336</v>
      </c>
      <c r="D1478" s="77">
        <v>61</v>
      </c>
      <c r="E1478" s="77">
        <v>610</v>
      </c>
      <c r="F1478" s="77">
        <v>6108</v>
      </c>
      <c r="G1478" s="77" t="s">
        <v>1844</v>
      </c>
    </row>
    <row r="1479" spans="2:7">
      <c r="B1479" s="92" t="s">
        <v>2083</v>
      </c>
      <c r="C1479" s="77" t="s">
        <v>1336</v>
      </c>
      <c r="D1479" s="77">
        <v>61</v>
      </c>
      <c r="E1479" s="77">
        <v>610</v>
      </c>
      <c r="F1479" s="77">
        <v>6109</v>
      </c>
      <c r="G1479" s="77" t="s">
        <v>296</v>
      </c>
    </row>
    <row r="1480" spans="2:7">
      <c r="B1480" s="92" t="s">
        <v>2083</v>
      </c>
      <c r="C1480" s="77" t="s">
        <v>1336</v>
      </c>
      <c r="D1480" s="77">
        <v>61</v>
      </c>
      <c r="E1480" s="77">
        <v>611</v>
      </c>
      <c r="F1480" s="77">
        <v>0</v>
      </c>
      <c r="G1480" s="77" t="s">
        <v>2053</v>
      </c>
    </row>
    <row r="1481" spans="2:7">
      <c r="B1481" s="92" t="s">
        <v>2083</v>
      </c>
      <c r="C1481" s="77" t="s">
        <v>1336</v>
      </c>
      <c r="D1481" s="77">
        <v>61</v>
      </c>
      <c r="E1481" s="77">
        <v>611</v>
      </c>
      <c r="F1481" s="77">
        <v>6111</v>
      </c>
      <c r="G1481" s="77" t="s">
        <v>2054</v>
      </c>
    </row>
    <row r="1482" spans="2:7">
      <c r="B1482" s="92" t="s">
        <v>2083</v>
      </c>
      <c r="C1482" s="77" t="s">
        <v>1336</v>
      </c>
      <c r="D1482" s="77">
        <v>61</v>
      </c>
      <c r="E1482" s="77">
        <v>611</v>
      </c>
      <c r="F1482" s="77">
        <v>6112</v>
      </c>
      <c r="G1482" s="77" t="s">
        <v>2055</v>
      </c>
    </row>
    <row r="1483" spans="2:7">
      <c r="B1483" s="92" t="s">
        <v>2083</v>
      </c>
      <c r="C1483" s="77" t="s">
        <v>1336</v>
      </c>
      <c r="D1483" s="77">
        <v>61</v>
      </c>
      <c r="E1483" s="77">
        <v>611</v>
      </c>
      <c r="F1483" s="77">
        <v>6113</v>
      </c>
      <c r="G1483" s="77" t="s">
        <v>2056</v>
      </c>
    </row>
    <row r="1484" spans="2:7">
      <c r="B1484" s="92" t="s">
        <v>2083</v>
      </c>
      <c r="C1484" s="77" t="s">
        <v>1336</v>
      </c>
      <c r="D1484" s="77">
        <v>61</v>
      </c>
      <c r="E1484" s="77">
        <v>611</v>
      </c>
      <c r="F1484" s="77">
        <v>6114</v>
      </c>
      <c r="G1484" s="77" t="s">
        <v>2057</v>
      </c>
    </row>
    <row r="1485" spans="2:7">
      <c r="B1485" s="92" t="s">
        <v>2083</v>
      </c>
      <c r="C1485" s="77" t="s">
        <v>1336</v>
      </c>
      <c r="D1485" s="77">
        <v>61</v>
      </c>
      <c r="E1485" s="77">
        <v>611</v>
      </c>
      <c r="F1485" s="77">
        <v>6119</v>
      </c>
      <c r="G1485" s="77" t="s">
        <v>2058</v>
      </c>
    </row>
    <row r="1486" spans="2:7">
      <c r="B1486" s="92" t="s">
        <v>2083</v>
      </c>
      <c r="C1486" s="77" t="s">
        <v>1336</v>
      </c>
      <c r="D1486" s="77">
        <v>61</v>
      </c>
      <c r="E1486" s="77">
        <v>612</v>
      </c>
      <c r="F1486" s="77">
        <v>0</v>
      </c>
      <c r="G1486" s="77" t="s">
        <v>2059</v>
      </c>
    </row>
    <row r="1487" spans="2:7">
      <c r="B1487" s="92" t="s">
        <v>2083</v>
      </c>
      <c r="C1487" s="77" t="s">
        <v>1336</v>
      </c>
      <c r="D1487" s="77">
        <v>61</v>
      </c>
      <c r="E1487" s="77">
        <v>612</v>
      </c>
      <c r="F1487" s="77">
        <v>6121</v>
      </c>
      <c r="G1487" s="77" t="s">
        <v>2059</v>
      </c>
    </row>
    <row r="1488" spans="2:7">
      <c r="B1488" s="92" t="s">
        <v>2083</v>
      </c>
      <c r="C1488" s="77" t="s">
        <v>1336</v>
      </c>
      <c r="D1488" s="77">
        <v>61</v>
      </c>
      <c r="E1488" s="77">
        <v>619</v>
      </c>
      <c r="F1488" s="77">
        <v>0</v>
      </c>
      <c r="G1488" s="77" t="s">
        <v>2060</v>
      </c>
    </row>
    <row r="1489" spans="2:7">
      <c r="B1489" s="92" t="s">
        <v>2083</v>
      </c>
      <c r="C1489" s="77" t="s">
        <v>1336</v>
      </c>
      <c r="D1489" s="77">
        <v>61</v>
      </c>
      <c r="E1489" s="77">
        <v>619</v>
      </c>
      <c r="F1489" s="77">
        <v>6199</v>
      </c>
      <c r="G1489" s="77" t="s">
        <v>2060</v>
      </c>
    </row>
    <row r="1490" spans="2:7">
      <c r="B1490" s="92" t="s">
        <v>2085</v>
      </c>
      <c r="C1490" s="77" t="s">
        <v>1350</v>
      </c>
      <c r="D1490" s="77">
        <v>0</v>
      </c>
      <c r="E1490" s="77">
        <v>0</v>
      </c>
      <c r="F1490" s="77">
        <v>0</v>
      </c>
      <c r="G1490" s="77" t="s">
        <v>1351</v>
      </c>
    </row>
    <row r="1491" spans="2:7">
      <c r="B1491" s="92" t="s">
        <v>2085</v>
      </c>
      <c r="C1491" s="77" t="s">
        <v>1350</v>
      </c>
      <c r="D1491" s="77">
        <v>62</v>
      </c>
      <c r="E1491" s="77">
        <v>0</v>
      </c>
      <c r="F1491" s="77">
        <v>0</v>
      </c>
      <c r="G1491" s="77" t="s">
        <v>1352</v>
      </c>
    </row>
    <row r="1492" spans="2:7">
      <c r="B1492" s="92" t="s">
        <v>2085</v>
      </c>
      <c r="C1492" s="77" t="s">
        <v>1350</v>
      </c>
      <c r="D1492" s="77">
        <v>62</v>
      </c>
      <c r="E1492" s="77">
        <v>620</v>
      </c>
      <c r="F1492" s="77">
        <v>0</v>
      </c>
      <c r="G1492" s="77" t="s">
        <v>1353</v>
      </c>
    </row>
    <row r="1493" spans="2:7">
      <c r="B1493" s="92" t="s">
        <v>2085</v>
      </c>
      <c r="C1493" s="77" t="s">
        <v>1350</v>
      </c>
      <c r="D1493" s="77">
        <v>62</v>
      </c>
      <c r="E1493" s="77">
        <v>620</v>
      </c>
      <c r="F1493" s="77">
        <v>6200</v>
      </c>
      <c r="G1493" s="77" t="s">
        <v>295</v>
      </c>
    </row>
    <row r="1494" spans="2:7">
      <c r="B1494" s="92" t="s">
        <v>2085</v>
      </c>
      <c r="C1494" s="77" t="s">
        <v>1350</v>
      </c>
      <c r="D1494" s="77">
        <v>62</v>
      </c>
      <c r="E1494" s="77">
        <v>620</v>
      </c>
      <c r="F1494" s="77">
        <v>6209</v>
      </c>
      <c r="G1494" s="77" t="s">
        <v>296</v>
      </c>
    </row>
    <row r="1495" spans="2:7">
      <c r="B1495" s="92" t="s">
        <v>2085</v>
      </c>
      <c r="C1495" s="77" t="s">
        <v>1350</v>
      </c>
      <c r="D1495" s="77">
        <v>62</v>
      </c>
      <c r="E1495" s="77">
        <v>621</v>
      </c>
      <c r="F1495" s="77">
        <v>0</v>
      </c>
      <c r="G1495" s="77" t="s">
        <v>1354</v>
      </c>
    </row>
    <row r="1496" spans="2:7">
      <c r="B1496" s="92" t="s">
        <v>2085</v>
      </c>
      <c r="C1496" s="77" t="s">
        <v>1350</v>
      </c>
      <c r="D1496" s="77">
        <v>62</v>
      </c>
      <c r="E1496" s="77">
        <v>621</v>
      </c>
      <c r="F1496" s="77">
        <v>6211</v>
      </c>
      <c r="G1496" s="77" t="s">
        <v>1354</v>
      </c>
    </row>
    <row r="1497" spans="2:7">
      <c r="B1497" s="92" t="s">
        <v>2085</v>
      </c>
      <c r="C1497" s="77" t="s">
        <v>1350</v>
      </c>
      <c r="D1497" s="77">
        <v>62</v>
      </c>
      <c r="E1497" s="77">
        <v>622</v>
      </c>
      <c r="F1497" s="77">
        <v>0</v>
      </c>
      <c r="G1497" s="77" t="s">
        <v>1355</v>
      </c>
    </row>
    <row r="1498" spans="2:7">
      <c r="B1498" s="92" t="s">
        <v>2085</v>
      </c>
      <c r="C1498" s="77" t="s">
        <v>1350</v>
      </c>
      <c r="D1498" s="77">
        <v>62</v>
      </c>
      <c r="E1498" s="77">
        <v>622</v>
      </c>
      <c r="F1498" s="77">
        <v>6221</v>
      </c>
      <c r="G1498" s="77" t="s">
        <v>1356</v>
      </c>
    </row>
    <row r="1499" spans="2:7">
      <c r="B1499" s="92" t="s">
        <v>2085</v>
      </c>
      <c r="C1499" s="77" t="s">
        <v>1350</v>
      </c>
      <c r="D1499" s="77">
        <v>62</v>
      </c>
      <c r="E1499" s="77">
        <v>622</v>
      </c>
      <c r="F1499" s="77">
        <v>6222</v>
      </c>
      <c r="G1499" s="77" t="s">
        <v>1357</v>
      </c>
    </row>
    <row r="1500" spans="2:7">
      <c r="B1500" s="92" t="s">
        <v>2085</v>
      </c>
      <c r="C1500" s="77" t="s">
        <v>1350</v>
      </c>
      <c r="D1500" s="77">
        <v>62</v>
      </c>
      <c r="E1500" s="77">
        <v>622</v>
      </c>
      <c r="F1500" s="77">
        <v>6223</v>
      </c>
      <c r="G1500" s="77" t="s">
        <v>1358</v>
      </c>
    </row>
    <row r="1501" spans="2:7">
      <c r="B1501" s="92" t="s">
        <v>2085</v>
      </c>
      <c r="C1501" s="77" t="s">
        <v>1350</v>
      </c>
      <c r="D1501" s="77">
        <v>62</v>
      </c>
      <c r="E1501" s="77">
        <v>622</v>
      </c>
      <c r="F1501" s="77">
        <v>6229</v>
      </c>
      <c r="G1501" s="77" t="s">
        <v>1359</v>
      </c>
    </row>
    <row r="1502" spans="2:7">
      <c r="B1502" s="92" t="s">
        <v>2085</v>
      </c>
      <c r="C1502" s="77" t="s">
        <v>1350</v>
      </c>
      <c r="D1502" s="77">
        <v>63</v>
      </c>
      <c r="E1502" s="77">
        <v>0</v>
      </c>
      <c r="F1502" s="77">
        <v>0</v>
      </c>
      <c r="G1502" s="77" t="s">
        <v>1360</v>
      </c>
    </row>
    <row r="1503" spans="2:7">
      <c r="B1503" s="92" t="s">
        <v>2085</v>
      </c>
      <c r="C1503" s="77" t="s">
        <v>1350</v>
      </c>
      <c r="D1503" s="77">
        <v>63</v>
      </c>
      <c r="E1503" s="77">
        <v>630</v>
      </c>
      <c r="F1503" s="77">
        <v>0</v>
      </c>
      <c r="G1503" s="77" t="s">
        <v>1361</v>
      </c>
    </row>
    <row r="1504" spans="2:7">
      <c r="B1504" s="92" t="s">
        <v>2085</v>
      </c>
      <c r="C1504" s="77" t="s">
        <v>1350</v>
      </c>
      <c r="D1504" s="77">
        <v>63</v>
      </c>
      <c r="E1504" s="77">
        <v>630</v>
      </c>
      <c r="F1504" s="77">
        <v>6300</v>
      </c>
      <c r="G1504" s="77" t="s">
        <v>295</v>
      </c>
    </row>
    <row r="1505" spans="2:7">
      <c r="B1505" s="92" t="s">
        <v>2085</v>
      </c>
      <c r="C1505" s="77" t="s">
        <v>1350</v>
      </c>
      <c r="D1505" s="77">
        <v>63</v>
      </c>
      <c r="E1505" s="77">
        <v>630</v>
      </c>
      <c r="F1505" s="77">
        <v>6309</v>
      </c>
      <c r="G1505" s="77" t="s">
        <v>296</v>
      </c>
    </row>
    <row r="1506" spans="2:7">
      <c r="B1506" s="92" t="s">
        <v>2085</v>
      </c>
      <c r="C1506" s="77" t="s">
        <v>1350</v>
      </c>
      <c r="D1506" s="77">
        <v>63</v>
      </c>
      <c r="E1506" s="77">
        <v>631</v>
      </c>
      <c r="F1506" s="77">
        <v>0</v>
      </c>
      <c r="G1506" s="77" t="s">
        <v>1362</v>
      </c>
    </row>
    <row r="1507" spans="2:7">
      <c r="B1507" s="92" t="s">
        <v>2085</v>
      </c>
      <c r="C1507" s="77" t="s">
        <v>1350</v>
      </c>
      <c r="D1507" s="77">
        <v>63</v>
      </c>
      <c r="E1507" s="77">
        <v>631</v>
      </c>
      <c r="F1507" s="77">
        <v>6311</v>
      </c>
      <c r="G1507" s="77" t="s">
        <v>1363</v>
      </c>
    </row>
    <row r="1508" spans="2:7">
      <c r="B1508" s="92" t="s">
        <v>2085</v>
      </c>
      <c r="C1508" s="77" t="s">
        <v>1350</v>
      </c>
      <c r="D1508" s="77">
        <v>63</v>
      </c>
      <c r="E1508" s="77">
        <v>631</v>
      </c>
      <c r="F1508" s="77">
        <v>6312</v>
      </c>
      <c r="G1508" s="77" t="s">
        <v>1364</v>
      </c>
    </row>
    <row r="1509" spans="2:7">
      <c r="B1509" s="92" t="s">
        <v>2085</v>
      </c>
      <c r="C1509" s="77" t="s">
        <v>1350</v>
      </c>
      <c r="D1509" s="77">
        <v>63</v>
      </c>
      <c r="E1509" s="77">
        <v>631</v>
      </c>
      <c r="F1509" s="77">
        <v>6313</v>
      </c>
      <c r="G1509" s="77" t="s">
        <v>1365</v>
      </c>
    </row>
    <row r="1510" spans="2:7">
      <c r="B1510" s="92" t="s">
        <v>2085</v>
      </c>
      <c r="C1510" s="77" t="s">
        <v>1350</v>
      </c>
      <c r="D1510" s="77">
        <v>63</v>
      </c>
      <c r="E1510" s="77">
        <v>631</v>
      </c>
      <c r="F1510" s="77">
        <v>6314</v>
      </c>
      <c r="G1510" s="77" t="s">
        <v>1366</v>
      </c>
    </row>
    <row r="1511" spans="2:7">
      <c r="B1511" s="92" t="s">
        <v>2085</v>
      </c>
      <c r="C1511" s="77" t="s">
        <v>1350</v>
      </c>
      <c r="D1511" s="77">
        <v>63</v>
      </c>
      <c r="E1511" s="77">
        <v>632</v>
      </c>
      <c r="F1511" s="77">
        <v>0</v>
      </c>
      <c r="G1511" s="77" t="s">
        <v>1367</v>
      </c>
    </row>
    <row r="1512" spans="2:7">
      <c r="B1512" s="92" t="s">
        <v>2085</v>
      </c>
      <c r="C1512" s="77" t="s">
        <v>1350</v>
      </c>
      <c r="D1512" s="77">
        <v>63</v>
      </c>
      <c r="E1512" s="77">
        <v>632</v>
      </c>
      <c r="F1512" s="77">
        <v>6321</v>
      </c>
      <c r="G1512" s="77" t="s">
        <v>1368</v>
      </c>
    </row>
    <row r="1513" spans="2:7">
      <c r="B1513" s="92" t="s">
        <v>2085</v>
      </c>
      <c r="C1513" s="77" t="s">
        <v>1350</v>
      </c>
      <c r="D1513" s="77">
        <v>63</v>
      </c>
      <c r="E1513" s="77">
        <v>632</v>
      </c>
      <c r="F1513" s="77">
        <v>6322</v>
      </c>
      <c r="G1513" s="77" t="s">
        <v>1369</v>
      </c>
    </row>
    <row r="1514" spans="2:7">
      <c r="B1514" s="92" t="s">
        <v>2085</v>
      </c>
      <c r="C1514" s="77" t="s">
        <v>1350</v>
      </c>
      <c r="D1514" s="77">
        <v>63</v>
      </c>
      <c r="E1514" s="77">
        <v>632</v>
      </c>
      <c r="F1514" s="77">
        <v>6323</v>
      </c>
      <c r="G1514" s="77" t="s">
        <v>1370</v>
      </c>
    </row>
    <row r="1515" spans="2:7">
      <c r="B1515" s="92" t="s">
        <v>2085</v>
      </c>
      <c r="C1515" s="77" t="s">
        <v>1350</v>
      </c>
      <c r="D1515" s="77">
        <v>63</v>
      </c>
      <c r="E1515" s="77">
        <v>632</v>
      </c>
      <c r="F1515" s="77">
        <v>6324</v>
      </c>
      <c r="G1515" s="77" t="s">
        <v>1371</v>
      </c>
    </row>
    <row r="1516" spans="2:7">
      <c r="B1516" s="92" t="s">
        <v>2085</v>
      </c>
      <c r="C1516" s="77" t="s">
        <v>1350</v>
      </c>
      <c r="D1516" s="77">
        <v>63</v>
      </c>
      <c r="E1516" s="77">
        <v>632</v>
      </c>
      <c r="F1516" s="77">
        <v>6325</v>
      </c>
      <c r="G1516" s="77" t="s">
        <v>1372</v>
      </c>
    </row>
    <row r="1517" spans="2:7">
      <c r="B1517" s="92" t="s">
        <v>2085</v>
      </c>
      <c r="C1517" s="77" t="s">
        <v>1350</v>
      </c>
      <c r="D1517" s="77">
        <v>64</v>
      </c>
      <c r="E1517" s="77">
        <v>0</v>
      </c>
      <c r="F1517" s="77">
        <v>0</v>
      </c>
      <c r="G1517" s="77" t="s">
        <v>1373</v>
      </c>
    </row>
    <row r="1518" spans="2:7">
      <c r="B1518" s="92" t="s">
        <v>2085</v>
      </c>
      <c r="C1518" s="77" t="s">
        <v>1350</v>
      </c>
      <c r="D1518" s="77">
        <v>64</v>
      </c>
      <c r="E1518" s="77">
        <v>640</v>
      </c>
      <c r="F1518" s="77">
        <v>0</v>
      </c>
      <c r="G1518" s="77" t="s">
        <v>1374</v>
      </c>
    </row>
    <row r="1519" spans="2:7">
      <c r="B1519" s="92" t="s">
        <v>2085</v>
      </c>
      <c r="C1519" s="77" t="s">
        <v>1350</v>
      </c>
      <c r="D1519" s="77">
        <v>64</v>
      </c>
      <c r="E1519" s="77">
        <v>640</v>
      </c>
      <c r="F1519" s="77">
        <v>6400</v>
      </c>
      <c r="G1519" s="77" t="s">
        <v>295</v>
      </c>
    </row>
    <row r="1520" spans="2:7">
      <c r="B1520" s="92" t="s">
        <v>2085</v>
      </c>
      <c r="C1520" s="77" t="s">
        <v>1350</v>
      </c>
      <c r="D1520" s="77">
        <v>64</v>
      </c>
      <c r="E1520" s="77">
        <v>640</v>
      </c>
      <c r="F1520" s="77">
        <v>6409</v>
      </c>
      <c r="G1520" s="77" t="s">
        <v>296</v>
      </c>
    </row>
    <row r="1521" spans="2:7">
      <c r="B1521" s="92" t="s">
        <v>2085</v>
      </c>
      <c r="C1521" s="77" t="s">
        <v>1350</v>
      </c>
      <c r="D1521" s="77">
        <v>64</v>
      </c>
      <c r="E1521" s="77">
        <v>641</v>
      </c>
      <c r="F1521" s="77">
        <v>0</v>
      </c>
      <c r="G1521" s="77" t="s">
        <v>1375</v>
      </c>
    </row>
    <row r="1522" spans="2:7">
      <c r="B1522" s="92" t="s">
        <v>2085</v>
      </c>
      <c r="C1522" s="77" t="s">
        <v>1350</v>
      </c>
      <c r="D1522" s="77">
        <v>64</v>
      </c>
      <c r="E1522" s="77">
        <v>641</v>
      </c>
      <c r="F1522" s="77">
        <v>6411</v>
      </c>
      <c r="G1522" s="77" t="s">
        <v>1376</v>
      </c>
    </row>
    <row r="1523" spans="2:7">
      <c r="B1523" s="92" t="s">
        <v>2085</v>
      </c>
      <c r="C1523" s="77" t="s">
        <v>1350</v>
      </c>
      <c r="D1523" s="77">
        <v>64</v>
      </c>
      <c r="E1523" s="77">
        <v>641</v>
      </c>
      <c r="F1523" s="77">
        <v>6412</v>
      </c>
      <c r="G1523" s="77" t="s">
        <v>1377</v>
      </c>
    </row>
    <row r="1524" spans="2:7">
      <c r="B1524" s="92" t="s">
        <v>2085</v>
      </c>
      <c r="C1524" s="77" t="s">
        <v>1350</v>
      </c>
      <c r="D1524" s="77">
        <v>64</v>
      </c>
      <c r="E1524" s="77">
        <v>642</v>
      </c>
      <c r="F1524" s="77">
        <v>0</v>
      </c>
      <c r="G1524" s="77" t="s">
        <v>1378</v>
      </c>
    </row>
    <row r="1525" spans="2:7">
      <c r="B1525" s="92" t="s">
        <v>2085</v>
      </c>
      <c r="C1525" s="77" t="s">
        <v>1350</v>
      </c>
      <c r="D1525" s="77">
        <v>64</v>
      </c>
      <c r="E1525" s="77">
        <v>642</v>
      </c>
      <c r="F1525" s="77">
        <v>6421</v>
      </c>
      <c r="G1525" s="77" t="s">
        <v>1378</v>
      </c>
    </row>
    <row r="1526" spans="2:7">
      <c r="B1526" s="92" t="s">
        <v>2085</v>
      </c>
      <c r="C1526" s="77" t="s">
        <v>1350</v>
      </c>
      <c r="D1526" s="77">
        <v>64</v>
      </c>
      <c r="E1526" s="77">
        <v>643</v>
      </c>
      <c r="F1526" s="77">
        <v>0</v>
      </c>
      <c r="G1526" s="77" t="s">
        <v>1379</v>
      </c>
    </row>
    <row r="1527" spans="2:7">
      <c r="B1527" s="92" t="s">
        <v>2085</v>
      </c>
      <c r="C1527" s="77" t="s">
        <v>1350</v>
      </c>
      <c r="D1527" s="77">
        <v>64</v>
      </c>
      <c r="E1527" s="77">
        <v>643</v>
      </c>
      <c r="F1527" s="77">
        <v>6431</v>
      </c>
      <c r="G1527" s="77" t="s">
        <v>1380</v>
      </c>
    </row>
    <row r="1528" spans="2:7">
      <c r="B1528" s="92" t="s">
        <v>2085</v>
      </c>
      <c r="C1528" s="77" t="s">
        <v>1350</v>
      </c>
      <c r="D1528" s="77">
        <v>64</v>
      </c>
      <c r="E1528" s="77">
        <v>643</v>
      </c>
      <c r="F1528" s="77">
        <v>6432</v>
      </c>
      <c r="G1528" s="77" t="s">
        <v>1381</v>
      </c>
    </row>
    <row r="1529" spans="2:7">
      <c r="B1529" s="92" t="s">
        <v>2085</v>
      </c>
      <c r="C1529" s="77" t="s">
        <v>1350</v>
      </c>
      <c r="D1529" s="77">
        <v>64</v>
      </c>
      <c r="E1529" s="77">
        <v>649</v>
      </c>
      <c r="F1529" s="77">
        <v>0</v>
      </c>
      <c r="G1529" s="77" t="s">
        <v>1382</v>
      </c>
    </row>
    <row r="1530" spans="2:7">
      <c r="B1530" s="92" t="s">
        <v>2085</v>
      </c>
      <c r="C1530" s="77" t="s">
        <v>1350</v>
      </c>
      <c r="D1530" s="77">
        <v>64</v>
      </c>
      <c r="E1530" s="77">
        <v>649</v>
      </c>
      <c r="F1530" s="77">
        <v>6491</v>
      </c>
      <c r="G1530" s="77" t="s">
        <v>1383</v>
      </c>
    </row>
    <row r="1531" spans="2:7">
      <c r="B1531" s="92" t="s">
        <v>2085</v>
      </c>
      <c r="C1531" s="77" t="s">
        <v>1350</v>
      </c>
      <c r="D1531" s="77">
        <v>64</v>
      </c>
      <c r="E1531" s="77">
        <v>649</v>
      </c>
      <c r="F1531" s="77">
        <v>6492</v>
      </c>
      <c r="G1531" s="77" t="s">
        <v>1384</v>
      </c>
    </row>
    <row r="1532" spans="2:7">
      <c r="B1532" s="92" t="s">
        <v>2085</v>
      </c>
      <c r="C1532" s="77" t="s">
        <v>1350</v>
      </c>
      <c r="D1532" s="77">
        <v>64</v>
      </c>
      <c r="E1532" s="77">
        <v>649</v>
      </c>
      <c r="F1532" s="77">
        <v>6493</v>
      </c>
      <c r="G1532" s="77" t="s">
        <v>1385</v>
      </c>
    </row>
    <row r="1533" spans="2:7">
      <c r="B1533" s="92" t="s">
        <v>2085</v>
      </c>
      <c r="C1533" s="77" t="s">
        <v>1350</v>
      </c>
      <c r="D1533" s="77">
        <v>64</v>
      </c>
      <c r="E1533" s="77">
        <v>649</v>
      </c>
      <c r="F1533" s="77">
        <v>6499</v>
      </c>
      <c r="G1533" s="77" t="s">
        <v>1386</v>
      </c>
    </row>
    <row r="1534" spans="2:7">
      <c r="B1534" s="92" t="s">
        <v>2085</v>
      </c>
      <c r="C1534" s="77" t="s">
        <v>1350</v>
      </c>
      <c r="D1534" s="77">
        <v>65</v>
      </c>
      <c r="E1534" s="77">
        <v>0</v>
      </c>
      <c r="F1534" s="77">
        <v>0</v>
      </c>
      <c r="G1534" s="77" t="s">
        <v>1387</v>
      </c>
    </row>
    <row r="1535" spans="2:7">
      <c r="B1535" s="92" t="s">
        <v>2085</v>
      </c>
      <c r="C1535" s="77" t="s">
        <v>1350</v>
      </c>
      <c r="D1535" s="77">
        <v>65</v>
      </c>
      <c r="E1535" s="77">
        <v>650</v>
      </c>
      <c r="F1535" s="77">
        <v>0</v>
      </c>
      <c r="G1535" s="77" t="s">
        <v>1388</v>
      </c>
    </row>
    <row r="1536" spans="2:7">
      <c r="B1536" s="92" t="s">
        <v>2085</v>
      </c>
      <c r="C1536" s="77" t="s">
        <v>1350</v>
      </c>
      <c r="D1536" s="77">
        <v>65</v>
      </c>
      <c r="E1536" s="77">
        <v>650</v>
      </c>
      <c r="F1536" s="77">
        <v>6500</v>
      </c>
      <c r="G1536" s="77" t="s">
        <v>295</v>
      </c>
    </row>
    <row r="1537" spans="2:7">
      <c r="B1537" s="92" t="s">
        <v>2085</v>
      </c>
      <c r="C1537" s="77" t="s">
        <v>1350</v>
      </c>
      <c r="D1537" s="77">
        <v>65</v>
      </c>
      <c r="E1537" s="77">
        <v>650</v>
      </c>
      <c r="F1537" s="77">
        <v>6509</v>
      </c>
      <c r="G1537" s="77" t="s">
        <v>296</v>
      </c>
    </row>
    <row r="1538" spans="2:7">
      <c r="B1538" s="92" t="s">
        <v>2085</v>
      </c>
      <c r="C1538" s="77" t="s">
        <v>1350</v>
      </c>
      <c r="D1538" s="77">
        <v>65</v>
      </c>
      <c r="E1538" s="77">
        <v>651</v>
      </c>
      <c r="F1538" s="77">
        <v>0</v>
      </c>
      <c r="G1538" s="77" t="s">
        <v>1389</v>
      </c>
    </row>
    <row r="1539" spans="2:7">
      <c r="B1539" s="92" t="s">
        <v>2085</v>
      </c>
      <c r="C1539" s="77" t="s">
        <v>1350</v>
      </c>
      <c r="D1539" s="77">
        <v>65</v>
      </c>
      <c r="E1539" s="77">
        <v>651</v>
      </c>
      <c r="F1539" s="77">
        <v>6511</v>
      </c>
      <c r="G1539" s="77" t="s">
        <v>1390</v>
      </c>
    </row>
    <row r="1540" spans="2:7">
      <c r="B1540" s="92" t="s">
        <v>2085</v>
      </c>
      <c r="C1540" s="77" t="s">
        <v>1350</v>
      </c>
      <c r="D1540" s="77">
        <v>65</v>
      </c>
      <c r="E1540" s="77">
        <v>651</v>
      </c>
      <c r="F1540" s="77">
        <v>6512</v>
      </c>
      <c r="G1540" s="77" t="s">
        <v>1391</v>
      </c>
    </row>
    <row r="1541" spans="2:7">
      <c r="B1541" s="92" t="s">
        <v>2085</v>
      </c>
      <c r="C1541" s="77" t="s">
        <v>1350</v>
      </c>
      <c r="D1541" s="77">
        <v>65</v>
      </c>
      <c r="E1541" s="77">
        <v>651</v>
      </c>
      <c r="F1541" s="77">
        <v>6513</v>
      </c>
      <c r="G1541" s="77" t="s">
        <v>1392</v>
      </c>
    </row>
    <row r="1542" spans="2:7">
      <c r="B1542" s="92" t="s">
        <v>2085</v>
      </c>
      <c r="C1542" s="77" t="s">
        <v>1350</v>
      </c>
      <c r="D1542" s="77">
        <v>65</v>
      </c>
      <c r="E1542" s="77">
        <v>651</v>
      </c>
      <c r="F1542" s="77">
        <v>6514</v>
      </c>
      <c r="G1542" s="77" t="s">
        <v>1393</v>
      </c>
    </row>
    <row r="1543" spans="2:7">
      <c r="B1543" s="92" t="s">
        <v>2085</v>
      </c>
      <c r="C1543" s="77" t="s">
        <v>1350</v>
      </c>
      <c r="D1543" s="77">
        <v>65</v>
      </c>
      <c r="E1543" s="77">
        <v>652</v>
      </c>
      <c r="F1543" s="77">
        <v>0</v>
      </c>
      <c r="G1543" s="77" t="s">
        <v>1394</v>
      </c>
    </row>
    <row r="1544" spans="2:7">
      <c r="B1544" s="92" t="s">
        <v>2085</v>
      </c>
      <c r="C1544" s="77" t="s">
        <v>1350</v>
      </c>
      <c r="D1544" s="77">
        <v>65</v>
      </c>
      <c r="E1544" s="77">
        <v>652</v>
      </c>
      <c r="F1544" s="77">
        <v>6521</v>
      </c>
      <c r="G1544" s="77" t="s">
        <v>1395</v>
      </c>
    </row>
    <row r="1545" spans="2:7">
      <c r="B1545" s="92" t="s">
        <v>2085</v>
      </c>
      <c r="C1545" s="77" t="s">
        <v>1350</v>
      </c>
      <c r="D1545" s="77">
        <v>65</v>
      </c>
      <c r="E1545" s="77">
        <v>652</v>
      </c>
      <c r="F1545" s="77">
        <v>6522</v>
      </c>
      <c r="G1545" s="77" t="s">
        <v>1396</v>
      </c>
    </row>
    <row r="1546" spans="2:7">
      <c r="B1546" s="92" t="s">
        <v>2085</v>
      </c>
      <c r="C1546" s="77" t="s">
        <v>1350</v>
      </c>
      <c r="D1546" s="77">
        <v>65</v>
      </c>
      <c r="E1546" s="77">
        <v>652</v>
      </c>
      <c r="F1546" s="77">
        <v>6529</v>
      </c>
      <c r="G1546" s="77" t="s">
        <v>1397</v>
      </c>
    </row>
    <row r="1547" spans="2:7">
      <c r="B1547" s="92" t="s">
        <v>2085</v>
      </c>
      <c r="C1547" s="77" t="s">
        <v>1350</v>
      </c>
      <c r="D1547" s="77">
        <v>66</v>
      </c>
      <c r="E1547" s="77">
        <v>0</v>
      </c>
      <c r="F1547" s="77">
        <v>0</v>
      </c>
      <c r="G1547" s="77" t="s">
        <v>1398</v>
      </c>
    </row>
    <row r="1548" spans="2:7">
      <c r="B1548" s="92" t="s">
        <v>2085</v>
      </c>
      <c r="C1548" s="77" t="s">
        <v>1350</v>
      </c>
      <c r="D1548" s="77">
        <v>66</v>
      </c>
      <c r="E1548" s="77">
        <v>660</v>
      </c>
      <c r="F1548" s="77">
        <v>0</v>
      </c>
      <c r="G1548" s="77" t="s">
        <v>1399</v>
      </c>
    </row>
    <row r="1549" spans="2:7">
      <c r="B1549" s="92" t="s">
        <v>2085</v>
      </c>
      <c r="C1549" s="77" t="s">
        <v>1350</v>
      </c>
      <c r="D1549" s="77">
        <v>66</v>
      </c>
      <c r="E1549" s="77">
        <v>660</v>
      </c>
      <c r="F1549" s="77">
        <v>6600</v>
      </c>
      <c r="G1549" s="77" t="s">
        <v>295</v>
      </c>
    </row>
    <row r="1550" spans="2:7">
      <c r="B1550" s="92" t="s">
        <v>2085</v>
      </c>
      <c r="C1550" s="77" t="s">
        <v>1350</v>
      </c>
      <c r="D1550" s="77">
        <v>66</v>
      </c>
      <c r="E1550" s="77">
        <v>660</v>
      </c>
      <c r="F1550" s="77">
        <v>6609</v>
      </c>
      <c r="G1550" s="77" t="s">
        <v>296</v>
      </c>
    </row>
    <row r="1551" spans="2:7">
      <c r="B1551" s="92" t="s">
        <v>2085</v>
      </c>
      <c r="C1551" s="77" t="s">
        <v>1350</v>
      </c>
      <c r="D1551" s="77">
        <v>66</v>
      </c>
      <c r="E1551" s="77">
        <v>661</v>
      </c>
      <c r="F1551" s="77">
        <v>0</v>
      </c>
      <c r="G1551" s="77" t="s">
        <v>1400</v>
      </c>
    </row>
    <row r="1552" spans="2:7">
      <c r="B1552" s="92" t="s">
        <v>2085</v>
      </c>
      <c r="C1552" s="77" t="s">
        <v>1350</v>
      </c>
      <c r="D1552" s="77">
        <v>66</v>
      </c>
      <c r="E1552" s="77">
        <v>661</v>
      </c>
      <c r="F1552" s="77">
        <v>6611</v>
      </c>
      <c r="G1552" s="77" t="s">
        <v>1401</v>
      </c>
    </row>
    <row r="1553" spans="2:7">
      <c r="B1553" s="92" t="s">
        <v>2085</v>
      </c>
      <c r="C1553" s="77" t="s">
        <v>1350</v>
      </c>
      <c r="D1553" s="77">
        <v>66</v>
      </c>
      <c r="E1553" s="77">
        <v>661</v>
      </c>
      <c r="F1553" s="77">
        <v>6612</v>
      </c>
      <c r="G1553" s="77" t="s">
        <v>1402</v>
      </c>
    </row>
    <row r="1554" spans="2:7">
      <c r="B1554" s="92" t="s">
        <v>2085</v>
      </c>
      <c r="C1554" s="77" t="s">
        <v>1350</v>
      </c>
      <c r="D1554" s="77">
        <v>66</v>
      </c>
      <c r="E1554" s="77">
        <v>661</v>
      </c>
      <c r="F1554" s="77">
        <v>6613</v>
      </c>
      <c r="G1554" s="77" t="s">
        <v>1403</v>
      </c>
    </row>
    <row r="1555" spans="2:7">
      <c r="B1555" s="92" t="s">
        <v>2085</v>
      </c>
      <c r="C1555" s="77" t="s">
        <v>1350</v>
      </c>
      <c r="D1555" s="77">
        <v>66</v>
      </c>
      <c r="E1555" s="77">
        <v>661</v>
      </c>
      <c r="F1555" s="77">
        <v>6614</v>
      </c>
      <c r="G1555" s="77" t="s">
        <v>1404</v>
      </c>
    </row>
    <row r="1556" spans="2:7">
      <c r="B1556" s="92" t="s">
        <v>2085</v>
      </c>
      <c r="C1556" s="77" t="s">
        <v>1350</v>
      </c>
      <c r="D1556" s="77">
        <v>66</v>
      </c>
      <c r="E1556" s="77">
        <v>661</v>
      </c>
      <c r="F1556" s="77">
        <v>6615</v>
      </c>
      <c r="G1556" s="77" t="s">
        <v>1405</v>
      </c>
    </row>
    <row r="1557" spans="2:7">
      <c r="B1557" s="92" t="s">
        <v>2085</v>
      </c>
      <c r="C1557" s="77" t="s">
        <v>1350</v>
      </c>
      <c r="D1557" s="77">
        <v>66</v>
      </c>
      <c r="E1557" s="77">
        <v>661</v>
      </c>
      <c r="F1557" s="77">
        <v>6616</v>
      </c>
      <c r="G1557" s="77" t="s">
        <v>1406</v>
      </c>
    </row>
    <row r="1558" spans="2:7">
      <c r="B1558" s="92" t="s">
        <v>2085</v>
      </c>
      <c r="C1558" s="77" t="s">
        <v>1350</v>
      </c>
      <c r="D1558" s="77">
        <v>66</v>
      </c>
      <c r="E1558" s="77">
        <v>661</v>
      </c>
      <c r="F1558" s="77">
        <v>6617</v>
      </c>
      <c r="G1558" s="77" t="s">
        <v>1407</v>
      </c>
    </row>
    <row r="1559" spans="2:7">
      <c r="B1559" s="92" t="s">
        <v>2085</v>
      </c>
      <c r="C1559" s="77" t="s">
        <v>1350</v>
      </c>
      <c r="D1559" s="77">
        <v>66</v>
      </c>
      <c r="E1559" s="77">
        <v>661</v>
      </c>
      <c r="F1559" s="77">
        <v>6618</v>
      </c>
      <c r="G1559" s="77" t="s">
        <v>1408</v>
      </c>
    </row>
    <row r="1560" spans="2:7">
      <c r="B1560" s="92" t="s">
        <v>2085</v>
      </c>
      <c r="C1560" s="77" t="s">
        <v>1350</v>
      </c>
      <c r="D1560" s="77">
        <v>66</v>
      </c>
      <c r="E1560" s="77">
        <v>661</v>
      </c>
      <c r="F1560" s="77">
        <v>6619</v>
      </c>
      <c r="G1560" s="77" t="s">
        <v>1409</v>
      </c>
    </row>
    <row r="1561" spans="2:7">
      <c r="B1561" s="92" t="s">
        <v>2085</v>
      </c>
      <c r="C1561" s="77" t="s">
        <v>1350</v>
      </c>
      <c r="D1561" s="77">
        <v>66</v>
      </c>
      <c r="E1561" s="77">
        <v>662</v>
      </c>
      <c r="F1561" s="77">
        <v>0</v>
      </c>
      <c r="G1561" s="77" t="s">
        <v>1410</v>
      </c>
    </row>
    <row r="1562" spans="2:7">
      <c r="B1562" s="92" t="s">
        <v>2085</v>
      </c>
      <c r="C1562" s="77" t="s">
        <v>1350</v>
      </c>
      <c r="D1562" s="77">
        <v>66</v>
      </c>
      <c r="E1562" s="77">
        <v>662</v>
      </c>
      <c r="F1562" s="77">
        <v>6621</v>
      </c>
      <c r="G1562" s="77" t="s">
        <v>1411</v>
      </c>
    </row>
    <row r="1563" spans="2:7">
      <c r="B1563" s="92" t="s">
        <v>2085</v>
      </c>
      <c r="C1563" s="77" t="s">
        <v>1350</v>
      </c>
      <c r="D1563" s="77">
        <v>66</v>
      </c>
      <c r="E1563" s="77">
        <v>662</v>
      </c>
      <c r="F1563" s="77">
        <v>6622</v>
      </c>
      <c r="G1563" s="77" t="s">
        <v>1412</v>
      </c>
    </row>
    <row r="1564" spans="2:7">
      <c r="B1564" s="92" t="s">
        <v>2085</v>
      </c>
      <c r="C1564" s="77" t="s">
        <v>1350</v>
      </c>
      <c r="D1564" s="77">
        <v>66</v>
      </c>
      <c r="E1564" s="77">
        <v>663</v>
      </c>
      <c r="F1564" s="77">
        <v>0</v>
      </c>
      <c r="G1564" s="77" t="s">
        <v>1413</v>
      </c>
    </row>
    <row r="1565" spans="2:7">
      <c r="B1565" s="92" t="s">
        <v>2085</v>
      </c>
      <c r="C1565" s="77" t="s">
        <v>1350</v>
      </c>
      <c r="D1565" s="77">
        <v>66</v>
      </c>
      <c r="E1565" s="77">
        <v>663</v>
      </c>
      <c r="F1565" s="77">
        <v>6631</v>
      </c>
      <c r="G1565" s="77" t="s">
        <v>1414</v>
      </c>
    </row>
    <row r="1566" spans="2:7">
      <c r="B1566" s="92" t="s">
        <v>2085</v>
      </c>
      <c r="C1566" s="77" t="s">
        <v>1350</v>
      </c>
      <c r="D1566" s="77">
        <v>66</v>
      </c>
      <c r="E1566" s="77">
        <v>663</v>
      </c>
      <c r="F1566" s="77">
        <v>6632</v>
      </c>
      <c r="G1566" s="77" t="s">
        <v>1415</v>
      </c>
    </row>
    <row r="1567" spans="2:7">
      <c r="B1567" s="92" t="s">
        <v>2085</v>
      </c>
      <c r="C1567" s="77" t="s">
        <v>1350</v>
      </c>
      <c r="D1567" s="77">
        <v>66</v>
      </c>
      <c r="E1567" s="77">
        <v>663</v>
      </c>
      <c r="F1567" s="77">
        <v>6639</v>
      </c>
      <c r="G1567" s="77" t="s">
        <v>1416</v>
      </c>
    </row>
    <row r="1568" spans="2:7">
      <c r="B1568" s="92" t="s">
        <v>2085</v>
      </c>
      <c r="C1568" s="77" t="s">
        <v>1350</v>
      </c>
      <c r="D1568" s="77">
        <v>67</v>
      </c>
      <c r="E1568" s="77">
        <v>0</v>
      </c>
      <c r="F1568" s="77">
        <v>0</v>
      </c>
      <c r="G1568" s="77" t="s">
        <v>1417</v>
      </c>
    </row>
    <row r="1569" spans="2:7">
      <c r="B1569" s="92" t="s">
        <v>2085</v>
      </c>
      <c r="C1569" s="77" t="s">
        <v>1350</v>
      </c>
      <c r="D1569" s="77">
        <v>67</v>
      </c>
      <c r="E1569" s="77">
        <v>670</v>
      </c>
      <c r="F1569" s="77">
        <v>0</v>
      </c>
      <c r="G1569" s="77" t="s">
        <v>1418</v>
      </c>
    </row>
    <row r="1570" spans="2:7">
      <c r="B1570" s="92" t="s">
        <v>2085</v>
      </c>
      <c r="C1570" s="77" t="s">
        <v>1350</v>
      </c>
      <c r="D1570" s="77">
        <v>67</v>
      </c>
      <c r="E1570" s="77">
        <v>670</v>
      </c>
      <c r="F1570" s="77">
        <v>6700</v>
      </c>
      <c r="G1570" s="77" t="s">
        <v>295</v>
      </c>
    </row>
    <row r="1571" spans="2:7">
      <c r="B1571" s="92" t="s">
        <v>2085</v>
      </c>
      <c r="C1571" s="77" t="s">
        <v>1350</v>
      </c>
      <c r="D1571" s="77">
        <v>67</v>
      </c>
      <c r="E1571" s="77">
        <v>670</v>
      </c>
      <c r="F1571" s="77">
        <v>6709</v>
      </c>
      <c r="G1571" s="77" t="s">
        <v>296</v>
      </c>
    </row>
    <row r="1572" spans="2:7">
      <c r="B1572" s="92" t="s">
        <v>2085</v>
      </c>
      <c r="C1572" s="77" t="s">
        <v>1350</v>
      </c>
      <c r="D1572" s="77">
        <v>67</v>
      </c>
      <c r="E1572" s="77">
        <v>671</v>
      </c>
      <c r="F1572" s="77">
        <v>0</v>
      </c>
      <c r="G1572" s="77" t="s">
        <v>1419</v>
      </c>
    </row>
    <row r="1573" spans="2:7">
      <c r="B1573" s="92" t="s">
        <v>2085</v>
      </c>
      <c r="C1573" s="77" t="s">
        <v>1350</v>
      </c>
      <c r="D1573" s="77">
        <v>67</v>
      </c>
      <c r="E1573" s="77">
        <v>671</v>
      </c>
      <c r="F1573" s="77">
        <v>6711</v>
      </c>
      <c r="G1573" s="77" t="s">
        <v>1420</v>
      </c>
    </row>
    <row r="1574" spans="2:7">
      <c r="B1574" s="92" t="s">
        <v>2085</v>
      </c>
      <c r="C1574" s="77" t="s">
        <v>1350</v>
      </c>
      <c r="D1574" s="77">
        <v>67</v>
      </c>
      <c r="E1574" s="77">
        <v>671</v>
      </c>
      <c r="F1574" s="77">
        <v>6712</v>
      </c>
      <c r="G1574" s="77" t="s">
        <v>1421</v>
      </c>
    </row>
    <row r="1575" spans="2:7">
      <c r="B1575" s="92" t="s">
        <v>2085</v>
      </c>
      <c r="C1575" s="77" t="s">
        <v>1350</v>
      </c>
      <c r="D1575" s="77">
        <v>67</v>
      </c>
      <c r="E1575" s="77">
        <v>671</v>
      </c>
      <c r="F1575" s="77">
        <v>6713</v>
      </c>
      <c r="G1575" s="77" t="s">
        <v>1422</v>
      </c>
    </row>
    <row r="1576" spans="2:7">
      <c r="B1576" s="92" t="s">
        <v>2085</v>
      </c>
      <c r="C1576" s="77" t="s">
        <v>1350</v>
      </c>
      <c r="D1576" s="77">
        <v>67</v>
      </c>
      <c r="E1576" s="77">
        <v>671</v>
      </c>
      <c r="F1576" s="77">
        <v>6719</v>
      </c>
      <c r="G1576" s="77" t="s">
        <v>1423</v>
      </c>
    </row>
    <row r="1577" spans="2:7">
      <c r="B1577" s="92" t="s">
        <v>2085</v>
      </c>
      <c r="C1577" s="77" t="s">
        <v>1350</v>
      </c>
      <c r="D1577" s="77">
        <v>67</v>
      </c>
      <c r="E1577" s="77">
        <v>672</v>
      </c>
      <c r="F1577" s="77">
        <v>0</v>
      </c>
      <c r="G1577" s="77" t="s">
        <v>1424</v>
      </c>
    </row>
    <row r="1578" spans="2:7">
      <c r="B1578" s="92" t="s">
        <v>2085</v>
      </c>
      <c r="C1578" s="77" t="s">
        <v>1350</v>
      </c>
      <c r="D1578" s="77">
        <v>67</v>
      </c>
      <c r="E1578" s="77">
        <v>672</v>
      </c>
      <c r="F1578" s="77">
        <v>6721</v>
      </c>
      <c r="G1578" s="77" t="s">
        <v>1425</v>
      </c>
    </row>
    <row r="1579" spans="2:7">
      <c r="B1579" s="92" t="s">
        <v>2085</v>
      </c>
      <c r="C1579" s="77" t="s">
        <v>1350</v>
      </c>
      <c r="D1579" s="77">
        <v>67</v>
      </c>
      <c r="E1579" s="77">
        <v>672</v>
      </c>
      <c r="F1579" s="77">
        <v>6722</v>
      </c>
      <c r="G1579" s="77" t="s">
        <v>1426</v>
      </c>
    </row>
    <row r="1580" spans="2:7">
      <c r="B1580" s="92" t="s">
        <v>2085</v>
      </c>
      <c r="C1580" s="77" t="s">
        <v>1350</v>
      </c>
      <c r="D1580" s="77">
        <v>67</v>
      </c>
      <c r="E1580" s="77">
        <v>672</v>
      </c>
      <c r="F1580" s="77">
        <v>6729</v>
      </c>
      <c r="G1580" s="77" t="s">
        <v>1427</v>
      </c>
    </row>
    <row r="1581" spans="2:7">
      <c r="B1581" s="92" t="s">
        <v>2085</v>
      </c>
      <c r="C1581" s="77" t="s">
        <v>1350</v>
      </c>
      <c r="D1581" s="77">
        <v>67</v>
      </c>
      <c r="E1581" s="77">
        <v>673</v>
      </c>
      <c r="F1581" s="77">
        <v>0</v>
      </c>
      <c r="G1581" s="77" t="s">
        <v>1428</v>
      </c>
    </row>
    <row r="1582" spans="2:7">
      <c r="B1582" s="92" t="s">
        <v>2085</v>
      </c>
      <c r="C1582" s="77" t="s">
        <v>1350</v>
      </c>
      <c r="D1582" s="77">
        <v>67</v>
      </c>
      <c r="E1582" s="77">
        <v>673</v>
      </c>
      <c r="F1582" s="77">
        <v>6731</v>
      </c>
      <c r="G1582" s="77" t="s">
        <v>1429</v>
      </c>
    </row>
    <row r="1583" spans="2:7">
      <c r="B1583" s="92" t="s">
        <v>2085</v>
      </c>
      <c r="C1583" s="77" t="s">
        <v>1350</v>
      </c>
      <c r="D1583" s="77">
        <v>67</v>
      </c>
      <c r="E1583" s="77">
        <v>673</v>
      </c>
      <c r="F1583" s="77">
        <v>6732</v>
      </c>
      <c r="G1583" s="77" t="s">
        <v>1430</v>
      </c>
    </row>
    <row r="1584" spans="2:7">
      <c r="B1584" s="92" t="s">
        <v>2085</v>
      </c>
      <c r="C1584" s="77" t="s">
        <v>1350</v>
      </c>
      <c r="D1584" s="77">
        <v>67</v>
      </c>
      <c r="E1584" s="77">
        <v>673</v>
      </c>
      <c r="F1584" s="77">
        <v>6733</v>
      </c>
      <c r="G1584" s="77" t="s">
        <v>1431</v>
      </c>
    </row>
    <row r="1585" spans="2:7">
      <c r="B1585" s="92" t="s">
        <v>2085</v>
      </c>
      <c r="C1585" s="77" t="s">
        <v>1350</v>
      </c>
      <c r="D1585" s="77">
        <v>67</v>
      </c>
      <c r="E1585" s="77">
        <v>674</v>
      </c>
      <c r="F1585" s="77">
        <v>0</v>
      </c>
      <c r="G1585" s="77" t="s">
        <v>1432</v>
      </c>
    </row>
    <row r="1586" spans="2:7">
      <c r="B1586" s="92" t="s">
        <v>2085</v>
      </c>
      <c r="C1586" s="77" t="s">
        <v>1350</v>
      </c>
      <c r="D1586" s="77">
        <v>67</v>
      </c>
      <c r="E1586" s="77">
        <v>674</v>
      </c>
      <c r="F1586" s="77">
        <v>6741</v>
      </c>
      <c r="G1586" s="77" t="s">
        <v>1433</v>
      </c>
    </row>
    <row r="1587" spans="2:7">
      <c r="B1587" s="92" t="s">
        <v>2085</v>
      </c>
      <c r="C1587" s="77" t="s">
        <v>1350</v>
      </c>
      <c r="D1587" s="77">
        <v>67</v>
      </c>
      <c r="E1587" s="77">
        <v>674</v>
      </c>
      <c r="F1587" s="77">
        <v>6742</v>
      </c>
      <c r="G1587" s="77" t="s">
        <v>1434</v>
      </c>
    </row>
    <row r="1588" spans="2:7">
      <c r="B1588" s="92" t="s">
        <v>2085</v>
      </c>
      <c r="C1588" s="77" t="s">
        <v>1350</v>
      </c>
      <c r="D1588" s="77">
        <v>67</v>
      </c>
      <c r="E1588" s="77">
        <v>674</v>
      </c>
      <c r="F1588" s="77">
        <v>6743</v>
      </c>
      <c r="G1588" s="77" t="s">
        <v>1435</v>
      </c>
    </row>
    <row r="1589" spans="2:7">
      <c r="B1589" s="92" t="s">
        <v>2085</v>
      </c>
      <c r="C1589" s="77" t="s">
        <v>1350</v>
      </c>
      <c r="D1589" s="77">
        <v>67</v>
      </c>
      <c r="E1589" s="77">
        <v>675</v>
      </c>
      <c r="F1589" s="77">
        <v>0</v>
      </c>
      <c r="G1589" s="77" t="s">
        <v>1436</v>
      </c>
    </row>
    <row r="1590" spans="2:7">
      <c r="B1590" s="92" t="s">
        <v>2085</v>
      </c>
      <c r="C1590" s="77" t="s">
        <v>1350</v>
      </c>
      <c r="D1590" s="77">
        <v>67</v>
      </c>
      <c r="E1590" s="77">
        <v>675</v>
      </c>
      <c r="F1590" s="77">
        <v>6751</v>
      </c>
      <c r="G1590" s="77" t="s">
        <v>1437</v>
      </c>
    </row>
    <row r="1591" spans="2:7">
      <c r="B1591" s="92" t="s">
        <v>2085</v>
      </c>
      <c r="C1591" s="77" t="s">
        <v>1350</v>
      </c>
      <c r="D1591" s="77">
        <v>67</v>
      </c>
      <c r="E1591" s="77">
        <v>675</v>
      </c>
      <c r="F1591" s="77">
        <v>6752</v>
      </c>
      <c r="G1591" s="77" t="s">
        <v>1438</v>
      </c>
    </row>
    <row r="1592" spans="2:7">
      <c r="B1592" s="92" t="s">
        <v>2085</v>
      </c>
      <c r="C1592" s="77" t="s">
        <v>1350</v>
      </c>
      <c r="D1592" s="77">
        <v>67</v>
      </c>
      <c r="E1592" s="77">
        <v>675</v>
      </c>
      <c r="F1592" s="77">
        <v>6759</v>
      </c>
      <c r="G1592" s="77" t="s">
        <v>1439</v>
      </c>
    </row>
    <row r="1593" spans="2:7">
      <c r="B1593" s="92" t="s">
        <v>2085</v>
      </c>
      <c r="C1593" s="77" t="s">
        <v>1440</v>
      </c>
      <c r="D1593" s="77">
        <v>0</v>
      </c>
      <c r="E1593" s="77">
        <v>0</v>
      </c>
      <c r="F1593" s="77">
        <v>0</v>
      </c>
      <c r="G1593" s="77" t="s">
        <v>1441</v>
      </c>
    </row>
    <row r="1594" spans="2:7">
      <c r="B1594" s="92" t="s">
        <v>2085</v>
      </c>
      <c r="C1594" s="77" t="s">
        <v>1440</v>
      </c>
      <c r="D1594" s="77">
        <v>68</v>
      </c>
      <c r="E1594" s="77">
        <v>0</v>
      </c>
      <c r="F1594" s="77">
        <v>0</v>
      </c>
      <c r="G1594" s="77" t="s">
        <v>1442</v>
      </c>
    </row>
    <row r="1595" spans="2:7">
      <c r="B1595" s="92" t="s">
        <v>2085</v>
      </c>
      <c r="C1595" s="77" t="s">
        <v>1440</v>
      </c>
      <c r="D1595" s="77">
        <v>68</v>
      </c>
      <c r="E1595" s="77">
        <v>680</v>
      </c>
      <c r="F1595" s="77">
        <v>0</v>
      </c>
      <c r="G1595" s="77" t="s">
        <v>1443</v>
      </c>
    </row>
    <row r="1596" spans="2:7">
      <c r="B1596" s="92" t="s">
        <v>2085</v>
      </c>
      <c r="C1596" s="77" t="s">
        <v>1440</v>
      </c>
      <c r="D1596" s="77">
        <v>68</v>
      </c>
      <c r="E1596" s="77">
        <v>680</v>
      </c>
      <c r="F1596" s="77">
        <v>6800</v>
      </c>
      <c r="G1596" s="77" t="s">
        <v>295</v>
      </c>
    </row>
    <row r="1597" spans="2:7">
      <c r="B1597" s="92" t="s">
        <v>2085</v>
      </c>
      <c r="C1597" s="77" t="s">
        <v>1440</v>
      </c>
      <c r="D1597" s="77">
        <v>68</v>
      </c>
      <c r="E1597" s="77">
        <v>680</v>
      </c>
      <c r="F1597" s="77">
        <v>6809</v>
      </c>
      <c r="G1597" s="77" t="s">
        <v>296</v>
      </c>
    </row>
    <row r="1598" spans="2:7">
      <c r="B1598" s="92" t="s">
        <v>2085</v>
      </c>
      <c r="C1598" s="77" t="s">
        <v>1440</v>
      </c>
      <c r="D1598" s="77">
        <v>68</v>
      </c>
      <c r="E1598" s="77">
        <v>681</v>
      </c>
      <c r="F1598" s="77">
        <v>0</v>
      </c>
      <c r="G1598" s="77" t="s">
        <v>1444</v>
      </c>
    </row>
    <row r="1599" spans="2:7">
      <c r="B1599" s="92" t="s">
        <v>2085</v>
      </c>
      <c r="C1599" s="77" t="s">
        <v>1440</v>
      </c>
      <c r="D1599" s="77">
        <v>68</v>
      </c>
      <c r="E1599" s="77">
        <v>681</v>
      </c>
      <c r="F1599" s="77">
        <v>6811</v>
      </c>
      <c r="G1599" s="77" t="s">
        <v>1445</v>
      </c>
    </row>
    <row r="1600" spans="2:7">
      <c r="B1600" s="92" t="s">
        <v>2085</v>
      </c>
      <c r="C1600" s="77" t="s">
        <v>1440</v>
      </c>
      <c r="D1600" s="77">
        <v>68</v>
      </c>
      <c r="E1600" s="77">
        <v>681</v>
      </c>
      <c r="F1600" s="77">
        <v>6812</v>
      </c>
      <c r="G1600" s="77" t="s">
        <v>1446</v>
      </c>
    </row>
    <row r="1601" spans="2:7">
      <c r="B1601" s="92" t="s">
        <v>2085</v>
      </c>
      <c r="C1601" s="77" t="s">
        <v>1440</v>
      </c>
      <c r="D1601" s="77">
        <v>68</v>
      </c>
      <c r="E1601" s="77">
        <v>682</v>
      </c>
      <c r="F1601" s="77">
        <v>0</v>
      </c>
      <c r="G1601" s="77" t="s">
        <v>1447</v>
      </c>
    </row>
    <row r="1602" spans="2:7">
      <c r="B1602" s="92" t="s">
        <v>2085</v>
      </c>
      <c r="C1602" s="77" t="s">
        <v>1440</v>
      </c>
      <c r="D1602" s="77">
        <v>68</v>
      </c>
      <c r="E1602" s="77">
        <v>682</v>
      </c>
      <c r="F1602" s="77">
        <v>6821</v>
      </c>
      <c r="G1602" s="77" t="s">
        <v>1447</v>
      </c>
    </row>
    <row r="1603" spans="2:7">
      <c r="B1603" s="92" t="s">
        <v>2085</v>
      </c>
      <c r="C1603" s="77" t="s">
        <v>1440</v>
      </c>
      <c r="D1603" s="77">
        <v>69</v>
      </c>
      <c r="E1603" s="77">
        <v>0</v>
      </c>
      <c r="F1603" s="77">
        <v>0</v>
      </c>
      <c r="G1603" s="77" t="s">
        <v>1448</v>
      </c>
    </row>
    <row r="1604" spans="2:7">
      <c r="B1604" s="92" t="s">
        <v>2085</v>
      </c>
      <c r="C1604" s="77" t="s">
        <v>1440</v>
      </c>
      <c r="D1604" s="77">
        <v>69</v>
      </c>
      <c r="E1604" s="77">
        <v>690</v>
      </c>
      <c r="F1604" s="77">
        <v>0</v>
      </c>
      <c r="G1604" s="77" t="s">
        <v>1449</v>
      </c>
    </row>
    <row r="1605" spans="2:7">
      <c r="B1605" s="92" t="s">
        <v>2085</v>
      </c>
      <c r="C1605" s="77" t="s">
        <v>1440</v>
      </c>
      <c r="D1605" s="77">
        <v>69</v>
      </c>
      <c r="E1605" s="77">
        <v>690</v>
      </c>
      <c r="F1605" s="77">
        <v>6900</v>
      </c>
      <c r="G1605" s="77" t="s">
        <v>295</v>
      </c>
    </row>
    <row r="1606" spans="2:7">
      <c r="B1606" s="92" t="s">
        <v>2085</v>
      </c>
      <c r="C1606" s="77" t="s">
        <v>1440</v>
      </c>
      <c r="D1606" s="77">
        <v>69</v>
      </c>
      <c r="E1606" s="77">
        <v>690</v>
      </c>
      <c r="F1606" s="77">
        <v>6909</v>
      </c>
      <c r="G1606" s="77" t="s">
        <v>296</v>
      </c>
    </row>
    <row r="1607" spans="2:7">
      <c r="B1607" s="92" t="s">
        <v>2085</v>
      </c>
      <c r="C1607" s="77" t="s">
        <v>1440</v>
      </c>
      <c r="D1607" s="77">
        <v>69</v>
      </c>
      <c r="E1607" s="77">
        <v>691</v>
      </c>
      <c r="F1607" s="77">
        <v>0</v>
      </c>
      <c r="G1607" s="77" t="s">
        <v>1450</v>
      </c>
    </row>
    <row r="1608" spans="2:7">
      <c r="B1608" s="92" t="s">
        <v>2085</v>
      </c>
      <c r="C1608" s="77" t="s">
        <v>1440</v>
      </c>
      <c r="D1608" s="77">
        <v>69</v>
      </c>
      <c r="E1608" s="77">
        <v>691</v>
      </c>
      <c r="F1608" s="77">
        <v>6911</v>
      </c>
      <c r="G1608" s="77" t="s">
        <v>1451</v>
      </c>
    </row>
    <row r="1609" spans="2:7">
      <c r="B1609" s="92" t="s">
        <v>2085</v>
      </c>
      <c r="C1609" s="77" t="s">
        <v>1440</v>
      </c>
      <c r="D1609" s="77">
        <v>69</v>
      </c>
      <c r="E1609" s="77">
        <v>691</v>
      </c>
      <c r="F1609" s="77">
        <v>6912</v>
      </c>
      <c r="G1609" s="77" t="s">
        <v>1452</v>
      </c>
    </row>
    <row r="1610" spans="2:7">
      <c r="B1610" s="92" t="s">
        <v>2085</v>
      </c>
      <c r="C1610" s="77" t="s">
        <v>1440</v>
      </c>
      <c r="D1610" s="77">
        <v>69</v>
      </c>
      <c r="E1610" s="77">
        <v>691</v>
      </c>
      <c r="F1610" s="77">
        <v>6919</v>
      </c>
      <c r="G1610" s="77" t="s">
        <v>1453</v>
      </c>
    </row>
    <row r="1611" spans="2:7">
      <c r="B1611" s="92" t="s">
        <v>2085</v>
      </c>
      <c r="C1611" s="77" t="s">
        <v>1440</v>
      </c>
      <c r="D1611" s="77">
        <v>69</v>
      </c>
      <c r="E1611" s="77">
        <v>692</v>
      </c>
      <c r="F1611" s="77">
        <v>0</v>
      </c>
      <c r="G1611" s="77" t="s">
        <v>1454</v>
      </c>
    </row>
    <row r="1612" spans="2:7">
      <c r="B1612" s="92" t="s">
        <v>2085</v>
      </c>
      <c r="C1612" s="77" t="s">
        <v>1440</v>
      </c>
      <c r="D1612" s="77">
        <v>69</v>
      </c>
      <c r="E1612" s="77">
        <v>692</v>
      </c>
      <c r="F1612" s="77">
        <v>6921</v>
      </c>
      <c r="G1612" s="77" t="s">
        <v>1455</v>
      </c>
    </row>
    <row r="1613" spans="2:7">
      <c r="B1613" s="92" t="s">
        <v>2085</v>
      </c>
      <c r="C1613" s="77" t="s">
        <v>1440</v>
      </c>
      <c r="D1613" s="77">
        <v>69</v>
      </c>
      <c r="E1613" s="77">
        <v>692</v>
      </c>
      <c r="F1613" s="77">
        <v>6922</v>
      </c>
      <c r="G1613" s="77" t="s">
        <v>1456</v>
      </c>
    </row>
    <row r="1614" spans="2:7">
      <c r="B1614" s="92" t="s">
        <v>2084</v>
      </c>
      <c r="C1614" s="77" t="s">
        <v>1440</v>
      </c>
      <c r="D1614" s="77">
        <v>69</v>
      </c>
      <c r="E1614" s="77">
        <v>693</v>
      </c>
      <c r="F1614" s="77">
        <v>0</v>
      </c>
      <c r="G1614" s="77" t="s">
        <v>1457</v>
      </c>
    </row>
    <row r="1615" spans="2:7">
      <c r="B1615" s="92" t="s">
        <v>2084</v>
      </c>
      <c r="C1615" s="77" t="s">
        <v>1440</v>
      </c>
      <c r="D1615" s="77">
        <v>69</v>
      </c>
      <c r="E1615" s="77">
        <v>693</v>
      </c>
      <c r="F1615" s="77">
        <v>6931</v>
      </c>
      <c r="G1615" s="77" t="s">
        <v>1457</v>
      </c>
    </row>
    <row r="1616" spans="2:7">
      <c r="B1616" s="92" t="s">
        <v>2085</v>
      </c>
      <c r="C1616" s="77" t="s">
        <v>1440</v>
      </c>
      <c r="D1616" s="77">
        <v>69</v>
      </c>
      <c r="E1616" s="77">
        <v>694</v>
      </c>
      <c r="F1616" s="77">
        <v>0</v>
      </c>
      <c r="G1616" s="77" t="s">
        <v>1458</v>
      </c>
    </row>
    <row r="1617" spans="2:7">
      <c r="B1617" s="92" t="s">
        <v>2085</v>
      </c>
      <c r="C1617" s="77" t="s">
        <v>1440</v>
      </c>
      <c r="D1617" s="77">
        <v>69</v>
      </c>
      <c r="E1617" s="77">
        <v>694</v>
      </c>
      <c r="F1617" s="77">
        <v>6941</v>
      </c>
      <c r="G1617" s="77" t="s">
        <v>1458</v>
      </c>
    </row>
    <row r="1618" spans="2:7">
      <c r="B1618" s="92" t="s">
        <v>2084</v>
      </c>
      <c r="C1618" s="77" t="s">
        <v>1440</v>
      </c>
      <c r="D1618" s="77">
        <v>70</v>
      </c>
      <c r="E1618" s="77">
        <v>0</v>
      </c>
      <c r="F1618" s="77">
        <v>0</v>
      </c>
      <c r="G1618" s="77" t="s">
        <v>1459</v>
      </c>
    </row>
    <row r="1619" spans="2:7">
      <c r="B1619" s="92" t="s">
        <v>2084</v>
      </c>
      <c r="C1619" s="77" t="s">
        <v>1440</v>
      </c>
      <c r="D1619" s="77">
        <v>70</v>
      </c>
      <c r="E1619" s="77">
        <v>700</v>
      </c>
      <c r="F1619" s="77">
        <v>0</v>
      </c>
      <c r="G1619" s="77" t="s">
        <v>1460</v>
      </c>
    </row>
    <row r="1620" spans="2:7">
      <c r="B1620" s="92" t="s">
        <v>2084</v>
      </c>
      <c r="C1620" s="77" t="s">
        <v>1440</v>
      </c>
      <c r="D1620" s="77">
        <v>70</v>
      </c>
      <c r="E1620" s="77">
        <v>700</v>
      </c>
      <c r="F1620" s="77">
        <v>7000</v>
      </c>
      <c r="G1620" s="77" t="s">
        <v>295</v>
      </c>
    </row>
    <row r="1621" spans="2:7">
      <c r="B1621" s="92" t="s">
        <v>2084</v>
      </c>
      <c r="C1621" s="77" t="s">
        <v>1440</v>
      </c>
      <c r="D1621" s="77">
        <v>70</v>
      </c>
      <c r="E1621" s="77">
        <v>700</v>
      </c>
      <c r="F1621" s="77">
        <v>7009</v>
      </c>
      <c r="G1621" s="77" t="s">
        <v>296</v>
      </c>
    </row>
    <row r="1622" spans="2:7">
      <c r="B1622" s="92" t="s">
        <v>2084</v>
      </c>
      <c r="C1622" s="77" t="s">
        <v>1440</v>
      </c>
      <c r="D1622" s="77">
        <v>70</v>
      </c>
      <c r="E1622" s="77">
        <v>701</v>
      </c>
      <c r="F1622" s="77">
        <v>0</v>
      </c>
      <c r="G1622" s="77" t="s">
        <v>1461</v>
      </c>
    </row>
    <row r="1623" spans="2:7">
      <c r="B1623" s="92" t="s">
        <v>2084</v>
      </c>
      <c r="C1623" s="77" t="s">
        <v>1440</v>
      </c>
      <c r="D1623" s="77">
        <v>70</v>
      </c>
      <c r="E1623" s="77">
        <v>701</v>
      </c>
      <c r="F1623" s="77">
        <v>7011</v>
      </c>
      <c r="G1623" s="77" t="s">
        <v>1462</v>
      </c>
    </row>
    <row r="1624" spans="2:7">
      <c r="B1624" s="92" t="s">
        <v>2084</v>
      </c>
      <c r="C1624" s="77" t="s">
        <v>1440</v>
      </c>
      <c r="D1624" s="77">
        <v>70</v>
      </c>
      <c r="E1624" s="77">
        <v>701</v>
      </c>
      <c r="F1624" s="77">
        <v>7019</v>
      </c>
      <c r="G1624" s="77" t="s">
        <v>1463</v>
      </c>
    </row>
    <row r="1625" spans="2:7">
      <c r="B1625" s="92" t="s">
        <v>2084</v>
      </c>
      <c r="C1625" s="77" t="s">
        <v>1440</v>
      </c>
      <c r="D1625" s="77">
        <v>70</v>
      </c>
      <c r="E1625" s="77">
        <v>702</v>
      </c>
      <c r="F1625" s="77">
        <v>0</v>
      </c>
      <c r="G1625" s="77" t="s">
        <v>1464</v>
      </c>
    </row>
    <row r="1626" spans="2:7">
      <c r="B1626" s="92" t="s">
        <v>2084</v>
      </c>
      <c r="C1626" s="77" t="s">
        <v>1440</v>
      </c>
      <c r="D1626" s="77">
        <v>70</v>
      </c>
      <c r="E1626" s="77">
        <v>702</v>
      </c>
      <c r="F1626" s="77">
        <v>7021</v>
      </c>
      <c r="G1626" s="77" t="s">
        <v>1465</v>
      </c>
    </row>
    <row r="1627" spans="2:7">
      <c r="B1627" s="92" t="s">
        <v>2084</v>
      </c>
      <c r="C1627" s="77" t="s">
        <v>1440</v>
      </c>
      <c r="D1627" s="77">
        <v>70</v>
      </c>
      <c r="E1627" s="77">
        <v>702</v>
      </c>
      <c r="F1627" s="77">
        <v>7022</v>
      </c>
      <c r="G1627" s="77" t="s">
        <v>1466</v>
      </c>
    </row>
    <row r="1628" spans="2:7">
      <c r="B1628" s="92" t="s">
        <v>2084</v>
      </c>
      <c r="C1628" s="77" t="s">
        <v>1440</v>
      </c>
      <c r="D1628" s="77">
        <v>70</v>
      </c>
      <c r="E1628" s="77">
        <v>703</v>
      </c>
      <c r="F1628" s="77">
        <v>0</v>
      </c>
      <c r="G1628" s="77" t="s">
        <v>1467</v>
      </c>
    </row>
    <row r="1629" spans="2:7">
      <c r="B1629" s="92" t="s">
        <v>2084</v>
      </c>
      <c r="C1629" s="77" t="s">
        <v>1440</v>
      </c>
      <c r="D1629" s="77">
        <v>70</v>
      </c>
      <c r="E1629" s="77">
        <v>703</v>
      </c>
      <c r="F1629" s="77">
        <v>7031</v>
      </c>
      <c r="G1629" s="77" t="s">
        <v>1468</v>
      </c>
    </row>
    <row r="1630" spans="2:7">
      <c r="B1630" s="92" t="s">
        <v>2084</v>
      </c>
      <c r="C1630" s="77" t="s">
        <v>1440</v>
      </c>
      <c r="D1630" s="77">
        <v>70</v>
      </c>
      <c r="E1630" s="77">
        <v>703</v>
      </c>
      <c r="F1630" s="77">
        <v>7032</v>
      </c>
      <c r="G1630" s="77" t="s">
        <v>1469</v>
      </c>
    </row>
    <row r="1631" spans="2:7">
      <c r="B1631" s="92" t="s">
        <v>2084</v>
      </c>
      <c r="C1631" s="77" t="s">
        <v>1440</v>
      </c>
      <c r="D1631" s="77">
        <v>70</v>
      </c>
      <c r="E1631" s="77">
        <v>704</v>
      </c>
      <c r="F1631" s="77">
        <v>0</v>
      </c>
      <c r="G1631" s="77" t="s">
        <v>1470</v>
      </c>
    </row>
    <row r="1632" spans="2:7">
      <c r="B1632" s="92" t="s">
        <v>2084</v>
      </c>
      <c r="C1632" s="77" t="s">
        <v>1440</v>
      </c>
      <c r="D1632" s="77">
        <v>70</v>
      </c>
      <c r="E1632" s="77">
        <v>704</v>
      </c>
      <c r="F1632" s="77">
        <v>7041</v>
      </c>
      <c r="G1632" s="77" t="s">
        <v>1470</v>
      </c>
    </row>
    <row r="1633" spans="2:7">
      <c r="B1633" s="92" t="s">
        <v>2084</v>
      </c>
      <c r="C1633" s="77" t="s">
        <v>1440</v>
      </c>
      <c r="D1633" s="77">
        <v>70</v>
      </c>
      <c r="E1633" s="77">
        <v>705</v>
      </c>
      <c r="F1633" s="77">
        <v>0</v>
      </c>
      <c r="G1633" s="77" t="s">
        <v>1471</v>
      </c>
    </row>
    <row r="1634" spans="2:7">
      <c r="B1634" s="92" t="s">
        <v>2084</v>
      </c>
      <c r="C1634" s="77" t="s">
        <v>1440</v>
      </c>
      <c r="D1634" s="77">
        <v>70</v>
      </c>
      <c r="E1634" s="77">
        <v>705</v>
      </c>
      <c r="F1634" s="77">
        <v>7051</v>
      </c>
      <c r="G1634" s="77" t="s">
        <v>1471</v>
      </c>
    </row>
    <row r="1635" spans="2:7">
      <c r="B1635" s="92" t="s">
        <v>2084</v>
      </c>
      <c r="C1635" s="77" t="s">
        <v>1440</v>
      </c>
      <c r="D1635" s="77">
        <v>70</v>
      </c>
      <c r="E1635" s="77">
        <v>709</v>
      </c>
      <c r="F1635" s="77">
        <v>0</v>
      </c>
      <c r="G1635" s="77" t="s">
        <v>1472</v>
      </c>
    </row>
    <row r="1636" spans="2:7">
      <c r="B1636" s="92" t="s">
        <v>2084</v>
      </c>
      <c r="C1636" s="77" t="s">
        <v>1440</v>
      </c>
      <c r="D1636" s="77">
        <v>70</v>
      </c>
      <c r="E1636" s="77">
        <v>709</v>
      </c>
      <c r="F1636" s="77">
        <v>7091</v>
      </c>
      <c r="G1636" s="77" t="s">
        <v>1473</v>
      </c>
    </row>
    <row r="1637" spans="2:7">
      <c r="B1637" s="92" t="s">
        <v>2084</v>
      </c>
      <c r="C1637" s="77" t="s">
        <v>1440</v>
      </c>
      <c r="D1637" s="77">
        <v>70</v>
      </c>
      <c r="E1637" s="77">
        <v>709</v>
      </c>
      <c r="F1637" s="77">
        <v>7092</v>
      </c>
      <c r="G1637" s="77" t="s">
        <v>1474</v>
      </c>
    </row>
    <row r="1638" spans="2:7">
      <c r="B1638" s="92" t="s">
        <v>2084</v>
      </c>
      <c r="C1638" s="77" t="s">
        <v>1440</v>
      </c>
      <c r="D1638" s="77">
        <v>70</v>
      </c>
      <c r="E1638" s="77">
        <v>709</v>
      </c>
      <c r="F1638" s="77">
        <v>7093</v>
      </c>
      <c r="G1638" s="77" t="s">
        <v>1475</v>
      </c>
    </row>
    <row r="1639" spans="2:7">
      <c r="B1639" s="92" t="s">
        <v>2084</v>
      </c>
      <c r="C1639" s="77" t="s">
        <v>1440</v>
      </c>
      <c r="D1639" s="77">
        <v>70</v>
      </c>
      <c r="E1639" s="77">
        <v>709</v>
      </c>
      <c r="F1639" s="77">
        <v>7099</v>
      </c>
      <c r="G1639" s="77" t="s">
        <v>1476</v>
      </c>
    </row>
    <row r="1640" spans="2:7">
      <c r="B1640" s="92" t="s">
        <v>2084</v>
      </c>
      <c r="C1640" s="77" t="s">
        <v>1477</v>
      </c>
      <c r="D1640" s="77">
        <v>0</v>
      </c>
      <c r="E1640" s="77">
        <v>0</v>
      </c>
      <c r="F1640" s="77">
        <v>0</v>
      </c>
      <c r="G1640" s="77" t="s">
        <v>1478</v>
      </c>
    </row>
    <row r="1641" spans="2:7">
      <c r="B1641" s="92" t="s">
        <v>2084</v>
      </c>
      <c r="C1641" s="77" t="s">
        <v>1477</v>
      </c>
      <c r="D1641" s="77">
        <v>71</v>
      </c>
      <c r="E1641" s="77">
        <v>0</v>
      </c>
      <c r="F1641" s="77">
        <v>0</v>
      </c>
      <c r="G1641" s="77" t="s">
        <v>1479</v>
      </c>
    </row>
    <row r="1642" spans="2:7">
      <c r="B1642" s="92" t="s">
        <v>2084</v>
      </c>
      <c r="C1642" s="77" t="s">
        <v>1477</v>
      </c>
      <c r="D1642" s="77">
        <v>71</v>
      </c>
      <c r="E1642" s="77">
        <v>710</v>
      </c>
      <c r="F1642" s="77">
        <v>0</v>
      </c>
      <c r="G1642" s="77" t="s">
        <v>1480</v>
      </c>
    </row>
    <row r="1643" spans="2:7">
      <c r="B1643" s="92" t="s">
        <v>2084</v>
      </c>
      <c r="C1643" s="77" t="s">
        <v>1477</v>
      </c>
      <c r="D1643" s="77">
        <v>71</v>
      </c>
      <c r="E1643" s="77">
        <v>710</v>
      </c>
      <c r="F1643" s="77">
        <v>7101</v>
      </c>
      <c r="G1643" s="77" t="s">
        <v>1335</v>
      </c>
    </row>
    <row r="1644" spans="2:7">
      <c r="B1644" s="92" t="s">
        <v>2084</v>
      </c>
      <c r="C1644" s="77" t="s">
        <v>1477</v>
      </c>
      <c r="D1644" s="77">
        <v>71</v>
      </c>
      <c r="E1644" s="77">
        <v>711</v>
      </c>
      <c r="F1644" s="77">
        <v>0</v>
      </c>
      <c r="G1644" s="77" t="s">
        <v>1481</v>
      </c>
    </row>
    <row r="1645" spans="2:7">
      <c r="B1645" s="92" t="s">
        <v>2084</v>
      </c>
      <c r="C1645" s="77" t="s">
        <v>1477</v>
      </c>
      <c r="D1645" s="77">
        <v>71</v>
      </c>
      <c r="E1645" s="77">
        <v>711</v>
      </c>
      <c r="F1645" s="77">
        <v>7111</v>
      </c>
      <c r="G1645" s="77" t="s">
        <v>1482</v>
      </c>
    </row>
    <row r="1646" spans="2:7">
      <c r="B1646" s="92" t="s">
        <v>2084</v>
      </c>
      <c r="C1646" s="77" t="s">
        <v>1477</v>
      </c>
      <c r="D1646" s="77">
        <v>71</v>
      </c>
      <c r="E1646" s="77">
        <v>711</v>
      </c>
      <c r="F1646" s="77">
        <v>7112</v>
      </c>
      <c r="G1646" s="77" t="s">
        <v>1483</v>
      </c>
    </row>
    <row r="1647" spans="2:7">
      <c r="B1647" s="92" t="s">
        <v>2084</v>
      </c>
      <c r="C1647" s="77" t="s">
        <v>1477</v>
      </c>
      <c r="D1647" s="77">
        <v>71</v>
      </c>
      <c r="E1647" s="77">
        <v>711</v>
      </c>
      <c r="F1647" s="77">
        <v>7113</v>
      </c>
      <c r="G1647" s="77" t="s">
        <v>1484</v>
      </c>
    </row>
    <row r="1648" spans="2:7">
      <c r="B1648" s="92" t="s">
        <v>2084</v>
      </c>
      <c r="C1648" s="77" t="s">
        <v>1477</v>
      </c>
      <c r="D1648" s="77">
        <v>71</v>
      </c>
      <c r="E1648" s="77">
        <v>711</v>
      </c>
      <c r="F1648" s="77">
        <v>7114</v>
      </c>
      <c r="G1648" s="77" t="s">
        <v>1485</v>
      </c>
    </row>
    <row r="1649" spans="2:7">
      <c r="B1649" s="92" t="s">
        <v>2084</v>
      </c>
      <c r="C1649" s="77" t="s">
        <v>1477</v>
      </c>
      <c r="D1649" s="77">
        <v>71</v>
      </c>
      <c r="E1649" s="77">
        <v>712</v>
      </c>
      <c r="F1649" s="77">
        <v>0</v>
      </c>
      <c r="G1649" s="77" t="s">
        <v>1486</v>
      </c>
    </row>
    <row r="1650" spans="2:7">
      <c r="B1650" s="92" t="s">
        <v>2084</v>
      </c>
      <c r="C1650" s="77" t="s">
        <v>1477</v>
      </c>
      <c r="D1650" s="77">
        <v>71</v>
      </c>
      <c r="E1650" s="77">
        <v>712</v>
      </c>
      <c r="F1650" s="77">
        <v>7121</v>
      </c>
      <c r="G1650" s="77" t="s">
        <v>1486</v>
      </c>
    </row>
    <row r="1651" spans="2:7">
      <c r="B1651" s="92" t="s">
        <v>2084</v>
      </c>
      <c r="C1651" s="77" t="s">
        <v>1477</v>
      </c>
      <c r="D1651" s="77">
        <v>72</v>
      </c>
      <c r="E1651" s="77">
        <v>0</v>
      </c>
      <c r="F1651" s="77">
        <v>0</v>
      </c>
      <c r="G1651" s="77" t="s">
        <v>1487</v>
      </c>
    </row>
    <row r="1652" spans="2:7">
      <c r="B1652" s="92" t="s">
        <v>2084</v>
      </c>
      <c r="C1652" s="77" t="s">
        <v>1477</v>
      </c>
      <c r="D1652" s="77">
        <v>72</v>
      </c>
      <c r="E1652" s="77">
        <v>720</v>
      </c>
      <c r="F1652" s="77">
        <v>0</v>
      </c>
      <c r="G1652" s="77" t="s">
        <v>1488</v>
      </c>
    </row>
    <row r="1653" spans="2:7">
      <c r="B1653" s="92" t="s">
        <v>2084</v>
      </c>
      <c r="C1653" s="77" t="s">
        <v>1477</v>
      </c>
      <c r="D1653" s="77">
        <v>72</v>
      </c>
      <c r="E1653" s="77">
        <v>720</v>
      </c>
      <c r="F1653" s="77">
        <v>7201</v>
      </c>
      <c r="G1653" s="77" t="s">
        <v>1335</v>
      </c>
    </row>
    <row r="1654" spans="2:7">
      <c r="B1654" s="92" t="s">
        <v>2084</v>
      </c>
      <c r="C1654" s="77" t="s">
        <v>1477</v>
      </c>
      <c r="D1654" s="77">
        <v>72</v>
      </c>
      <c r="E1654" s="77">
        <v>721</v>
      </c>
      <c r="F1654" s="77">
        <v>0</v>
      </c>
      <c r="G1654" s="77" t="s">
        <v>1489</v>
      </c>
    </row>
    <row r="1655" spans="2:7">
      <c r="B1655" s="92" t="s">
        <v>2084</v>
      </c>
      <c r="C1655" s="77" t="s">
        <v>1477</v>
      </c>
      <c r="D1655" s="77">
        <v>72</v>
      </c>
      <c r="E1655" s="77">
        <v>721</v>
      </c>
      <c r="F1655" s="77">
        <v>7211</v>
      </c>
      <c r="G1655" s="77" t="s">
        <v>1490</v>
      </c>
    </row>
    <row r="1656" spans="2:7">
      <c r="B1656" s="92" t="s">
        <v>2084</v>
      </c>
      <c r="C1656" s="77" t="s">
        <v>1477</v>
      </c>
      <c r="D1656" s="77">
        <v>72</v>
      </c>
      <c r="E1656" s="77">
        <v>721</v>
      </c>
      <c r="F1656" s="77">
        <v>7212</v>
      </c>
      <c r="G1656" s="77" t="s">
        <v>1491</v>
      </c>
    </row>
    <row r="1657" spans="2:7">
      <c r="B1657" s="92" t="s">
        <v>2084</v>
      </c>
      <c r="C1657" s="77" t="s">
        <v>1477</v>
      </c>
      <c r="D1657" s="77">
        <v>72</v>
      </c>
      <c r="E1657" s="77">
        <v>722</v>
      </c>
      <c r="F1657" s="77">
        <v>0</v>
      </c>
      <c r="G1657" s="77" t="s">
        <v>1492</v>
      </c>
    </row>
    <row r="1658" spans="2:7">
      <c r="B1658" s="92" t="s">
        <v>2084</v>
      </c>
      <c r="C1658" s="77" t="s">
        <v>1477</v>
      </c>
      <c r="D1658" s="77">
        <v>72</v>
      </c>
      <c r="E1658" s="77">
        <v>722</v>
      </c>
      <c r="F1658" s="77">
        <v>7221</v>
      </c>
      <c r="G1658" s="77" t="s">
        <v>1493</v>
      </c>
    </row>
    <row r="1659" spans="2:7">
      <c r="B1659" s="92" t="s">
        <v>2084</v>
      </c>
      <c r="C1659" s="77" t="s">
        <v>1477</v>
      </c>
      <c r="D1659" s="77">
        <v>72</v>
      </c>
      <c r="E1659" s="77">
        <v>722</v>
      </c>
      <c r="F1659" s="77">
        <v>7222</v>
      </c>
      <c r="G1659" s="77" t="s">
        <v>1494</v>
      </c>
    </row>
    <row r="1660" spans="2:7">
      <c r="B1660" s="92" t="s">
        <v>2084</v>
      </c>
      <c r="C1660" s="77" t="s">
        <v>1477</v>
      </c>
      <c r="D1660" s="77">
        <v>72</v>
      </c>
      <c r="E1660" s="77">
        <v>723</v>
      </c>
      <c r="F1660" s="77">
        <v>0</v>
      </c>
      <c r="G1660" s="77" t="s">
        <v>1495</v>
      </c>
    </row>
    <row r="1661" spans="2:7">
      <c r="B1661" s="92" t="s">
        <v>2084</v>
      </c>
      <c r="C1661" s="77" t="s">
        <v>1477</v>
      </c>
      <c r="D1661" s="77">
        <v>72</v>
      </c>
      <c r="E1661" s="77">
        <v>723</v>
      </c>
      <c r="F1661" s="77">
        <v>7231</v>
      </c>
      <c r="G1661" s="77" t="s">
        <v>1495</v>
      </c>
    </row>
    <row r="1662" spans="2:7">
      <c r="B1662" s="92" t="s">
        <v>2084</v>
      </c>
      <c r="C1662" s="77" t="s">
        <v>1477</v>
      </c>
      <c r="D1662" s="77">
        <v>72</v>
      </c>
      <c r="E1662" s="77">
        <v>724</v>
      </c>
      <c r="F1662" s="77">
        <v>0</v>
      </c>
      <c r="G1662" s="77" t="s">
        <v>1496</v>
      </c>
    </row>
    <row r="1663" spans="2:7">
      <c r="B1663" s="92" t="s">
        <v>2084</v>
      </c>
      <c r="C1663" s="77" t="s">
        <v>1477</v>
      </c>
      <c r="D1663" s="77">
        <v>72</v>
      </c>
      <c r="E1663" s="77">
        <v>724</v>
      </c>
      <c r="F1663" s="77">
        <v>7241</v>
      </c>
      <c r="G1663" s="77" t="s">
        <v>1497</v>
      </c>
    </row>
    <row r="1664" spans="2:7">
      <c r="B1664" s="92" t="s">
        <v>2084</v>
      </c>
      <c r="C1664" s="77" t="s">
        <v>1477</v>
      </c>
      <c r="D1664" s="77">
        <v>72</v>
      </c>
      <c r="E1664" s="77">
        <v>724</v>
      </c>
      <c r="F1664" s="77">
        <v>7242</v>
      </c>
      <c r="G1664" s="77" t="s">
        <v>1498</v>
      </c>
    </row>
    <row r="1665" spans="2:7">
      <c r="B1665" s="92" t="s">
        <v>2084</v>
      </c>
      <c r="C1665" s="77" t="s">
        <v>1477</v>
      </c>
      <c r="D1665" s="77">
        <v>72</v>
      </c>
      <c r="E1665" s="77">
        <v>725</v>
      </c>
      <c r="F1665" s="77">
        <v>0</v>
      </c>
      <c r="G1665" s="77" t="s">
        <v>1499</v>
      </c>
    </row>
    <row r="1666" spans="2:7">
      <c r="B1666" s="92" t="s">
        <v>2084</v>
      </c>
      <c r="C1666" s="77" t="s">
        <v>1477</v>
      </c>
      <c r="D1666" s="77">
        <v>72</v>
      </c>
      <c r="E1666" s="77">
        <v>725</v>
      </c>
      <c r="F1666" s="77">
        <v>7251</v>
      </c>
      <c r="G1666" s="77" t="s">
        <v>1499</v>
      </c>
    </row>
    <row r="1667" spans="2:7">
      <c r="B1667" s="92" t="s">
        <v>2084</v>
      </c>
      <c r="C1667" s="77" t="s">
        <v>1477</v>
      </c>
      <c r="D1667" s="77">
        <v>72</v>
      </c>
      <c r="E1667" s="77">
        <v>726</v>
      </c>
      <c r="F1667" s="77">
        <v>0</v>
      </c>
      <c r="G1667" s="77" t="s">
        <v>1500</v>
      </c>
    </row>
    <row r="1668" spans="2:7">
      <c r="B1668" s="92" t="s">
        <v>2084</v>
      </c>
      <c r="C1668" s="77" t="s">
        <v>1477</v>
      </c>
      <c r="D1668" s="77">
        <v>72</v>
      </c>
      <c r="E1668" s="77">
        <v>726</v>
      </c>
      <c r="F1668" s="77">
        <v>7261</v>
      </c>
      <c r="G1668" s="77" t="s">
        <v>1500</v>
      </c>
    </row>
    <row r="1669" spans="2:7">
      <c r="B1669" s="92" t="s">
        <v>2084</v>
      </c>
      <c r="C1669" s="77" t="s">
        <v>1477</v>
      </c>
      <c r="D1669" s="77">
        <v>72</v>
      </c>
      <c r="E1669" s="77">
        <v>727</v>
      </c>
      <c r="F1669" s="77">
        <v>0</v>
      </c>
      <c r="G1669" s="77" t="s">
        <v>1501</v>
      </c>
    </row>
    <row r="1670" spans="2:7">
      <c r="B1670" s="92" t="s">
        <v>2084</v>
      </c>
      <c r="C1670" s="77" t="s">
        <v>1477</v>
      </c>
      <c r="D1670" s="77">
        <v>72</v>
      </c>
      <c r="E1670" s="77">
        <v>727</v>
      </c>
      <c r="F1670" s="77">
        <v>7271</v>
      </c>
      <c r="G1670" s="77" t="s">
        <v>1502</v>
      </c>
    </row>
    <row r="1671" spans="2:7">
      <c r="B1671" s="92" t="s">
        <v>2084</v>
      </c>
      <c r="C1671" s="77" t="s">
        <v>1477</v>
      </c>
      <c r="D1671" s="77">
        <v>72</v>
      </c>
      <c r="E1671" s="77">
        <v>727</v>
      </c>
      <c r="F1671" s="77">
        <v>7272</v>
      </c>
      <c r="G1671" s="77" t="s">
        <v>1503</v>
      </c>
    </row>
    <row r="1672" spans="2:7">
      <c r="B1672" s="92" t="s">
        <v>2084</v>
      </c>
      <c r="C1672" s="77" t="s">
        <v>1477</v>
      </c>
      <c r="D1672" s="77">
        <v>72</v>
      </c>
      <c r="E1672" s="77">
        <v>728</v>
      </c>
      <c r="F1672" s="77">
        <v>0</v>
      </c>
      <c r="G1672" s="77" t="s">
        <v>1504</v>
      </c>
    </row>
    <row r="1673" spans="2:7">
      <c r="B1673" s="92" t="s">
        <v>2084</v>
      </c>
      <c r="C1673" s="77" t="s">
        <v>1477</v>
      </c>
      <c r="D1673" s="77">
        <v>72</v>
      </c>
      <c r="E1673" s="77">
        <v>728</v>
      </c>
      <c r="F1673" s="77">
        <v>7281</v>
      </c>
      <c r="G1673" s="77" t="s">
        <v>1505</v>
      </c>
    </row>
    <row r="1674" spans="2:7">
      <c r="B1674" s="92" t="s">
        <v>2084</v>
      </c>
      <c r="C1674" s="77" t="s">
        <v>1477</v>
      </c>
      <c r="D1674" s="77">
        <v>72</v>
      </c>
      <c r="E1674" s="77">
        <v>728</v>
      </c>
      <c r="F1674" s="77">
        <v>7282</v>
      </c>
      <c r="G1674" s="77" t="s">
        <v>1506</v>
      </c>
    </row>
    <row r="1675" spans="2:7">
      <c r="B1675" s="92" t="s">
        <v>2084</v>
      </c>
      <c r="C1675" s="77" t="s">
        <v>1477</v>
      </c>
      <c r="D1675" s="77">
        <v>72</v>
      </c>
      <c r="E1675" s="77">
        <v>729</v>
      </c>
      <c r="F1675" s="77">
        <v>0</v>
      </c>
      <c r="G1675" s="77" t="s">
        <v>1507</v>
      </c>
    </row>
    <row r="1676" spans="2:7">
      <c r="B1676" s="92" t="s">
        <v>2084</v>
      </c>
      <c r="C1676" s="77" t="s">
        <v>1477</v>
      </c>
      <c r="D1676" s="77">
        <v>72</v>
      </c>
      <c r="E1676" s="77">
        <v>729</v>
      </c>
      <c r="F1676" s="77">
        <v>7291</v>
      </c>
      <c r="G1676" s="77" t="s">
        <v>1508</v>
      </c>
    </row>
    <row r="1677" spans="2:7">
      <c r="B1677" s="92" t="s">
        <v>2084</v>
      </c>
      <c r="C1677" s="77" t="s">
        <v>1477</v>
      </c>
      <c r="D1677" s="77">
        <v>72</v>
      </c>
      <c r="E1677" s="77">
        <v>729</v>
      </c>
      <c r="F1677" s="77">
        <v>7292</v>
      </c>
      <c r="G1677" s="77" t="s">
        <v>1509</v>
      </c>
    </row>
    <row r="1678" spans="2:7">
      <c r="B1678" s="92" t="s">
        <v>2084</v>
      </c>
      <c r="C1678" s="77" t="s">
        <v>1477</v>
      </c>
      <c r="D1678" s="77">
        <v>72</v>
      </c>
      <c r="E1678" s="77">
        <v>729</v>
      </c>
      <c r="F1678" s="77">
        <v>7293</v>
      </c>
      <c r="G1678" s="77" t="s">
        <v>1510</v>
      </c>
    </row>
    <row r="1679" spans="2:7">
      <c r="B1679" s="92" t="s">
        <v>2084</v>
      </c>
      <c r="C1679" s="77" t="s">
        <v>1477</v>
      </c>
      <c r="D1679" s="77">
        <v>72</v>
      </c>
      <c r="E1679" s="77">
        <v>729</v>
      </c>
      <c r="F1679" s="77">
        <v>7294</v>
      </c>
      <c r="G1679" s="77" t="s">
        <v>1511</v>
      </c>
    </row>
    <row r="1680" spans="2:7">
      <c r="B1680" s="92" t="s">
        <v>2084</v>
      </c>
      <c r="C1680" s="77" t="s">
        <v>1477</v>
      </c>
      <c r="D1680" s="77">
        <v>72</v>
      </c>
      <c r="E1680" s="77">
        <v>729</v>
      </c>
      <c r="F1680" s="77">
        <v>7299</v>
      </c>
      <c r="G1680" s="77" t="s">
        <v>1512</v>
      </c>
    </row>
    <row r="1681" spans="2:7">
      <c r="B1681" s="92" t="s">
        <v>2084</v>
      </c>
      <c r="C1681" s="77" t="s">
        <v>1477</v>
      </c>
      <c r="D1681" s="77">
        <v>73</v>
      </c>
      <c r="E1681" s="77">
        <v>0</v>
      </c>
      <c r="F1681" s="77">
        <v>0</v>
      </c>
      <c r="G1681" s="77" t="s">
        <v>1513</v>
      </c>
    </row>
    <row r="1682" spans="2:7">
      <c r="B1682" s="92" t="s">
        <v>2084</v>
      </c>
      <c r="C1682" s="77" t="s">
        <v>1477</v>
      </c>
      <c r="D1682" s="77">
        <v>73</v>
      </c>
      <c r="E1682" s="77">
        <v>730</v>
      </c>
      <c r="F1682" s="77">
        <v>0</v>
      </c>
      <c r="G1682" s="77" t="s">
        <v>1514</v>
      </c>
    </row>
    <row r="1683" spans="2:7">
      <c r="B1683" s="92" t="s">
        <v>2084</v>
      </c>
      <c r="C1683" s="77" t="s">
        <v>1477</v>
      </c>
      <c r="D1683" s="77">
        <v>73</v>
      </c>
      <c r="E1683" s="77">
        <v>730</v>
      </c>
      <c r="F1683" s="77">
        <v>7300</v>
      </c>
      <c r="G1683" s="77" t="s">
        <v>295</v>
      </c>
    </row>
    <row r="1684" spans="2:7">
      <c r="B1684" s="92" t="s">
        <v>2084</v>
      </c>
      <c r="C1684" s="77" t="s">
        <v>1477</v>
      </c>
      <c r="D1684" s="77">
        <v>73</v>
      </c>
      <c r="E1684" s="77">
        <v>730</v>
      </c>
      <c r="F1684" s="77">
        <v>7309</v>
      </c>
      <c r="G1684" s="77" t="s">
        <v>296</v>
      </c>
    </row>
    <row r="1685" spans="2:7">
      <c r="B1685" s="92" t="s">
        <v>2084</v>
      </c>
      <c r="C1685" s="77" t="s">
        <v>1477</v>
      </c>
      <c r="D1685" s="77">
        <v>73</v>
      </c>
      <c r="E1685" s="77">
        <v>731</v>
      </c>
      <c r="F1685" s="77">
        <v>0</v>
      </c>
      <c r="G1685" s="77" t="s">
        <v>1513</v>
      </c>
    </row>
    <row r="1686" spans="2:7">
      <c r="B1686" s="92" t="s">
        <v>2084</v>
      </c>
      <c r="C1686" s="77" t="s">
        <v>1477</v>
      </c>
      <c r="D1686" s="77">
        <v>73</v>
      </c>
      <c r="E1686" s="77">
        <v>731</v>
      </c>
      <c r="F1686" s="77">
        <v>7311</v>
      </c>
      <c r="G1686" s="77" t="s">
        <v>1513</v>
      </c>
    </row>
    <row r="1687" spans="2:7">
      <c r="B1687" s="92" t="s">
        <v>2084</v>
      </c>
      <c r="C1687" s="77" t="s">
        <v>1477</v>
      </c>
      <c r="D1687" s="77">
        <v>74</v>
      </c>
      <c r="E1687" s="77">
        <v>0</v>
      </c>
      <c r="F1687" s="77">
        <v>0</v>
      </c>
      <c r="G1687" s="77" t="s">
        <v>1515</v>
      </c>
    </row>
    <row r="1688" spans="2:7">
      <c r="B1688" s="92" t="s">
        <v>2084</v>
      </c>
      <c r="C1688" s="77" t="s">
        <v>1477</v>
      </c>
      <c r="D1688" s="77">
        <v>74</v>
      </c>
      <c r="E1688" s="77">
        <v>740</v>
      </c>
      <c r="F1688" s="77">
        <v>0</v>
      </c>
      <c r="G1688" s="77" t="s">
        <v>1516</v>
      </c>
    </row>
    <row r="1689" spans="2:7">
      <c r="B1689" s="92" t="s">
        <v>2084</v>
      </c>
      <c r="C1689" s="77" t="s">
        <v>1477</v>
      </c>
      <c r="D1689" s="77">
        <v>74</v>
      </c>
      <c r="E1689" s="77">
        <v>740</v>
      </c>
      <c r="F1689" s="77">
        <v>7401</v>
      </c>
      <c r="G1689" s="77" t="s">
        <v>1335</v>
      </c>
    </row>
    <row r="1690" spans="2:7">
      <c r="B1690" s="92" t="s">
        <v>2084</v>
      </c>
      <c r="C1690" s="77" t="s">
        <v>1477</v>
      </c>
      <c r="D1690" s="77">
        <v>74</v>
      </c>
      <c r="E1690" s="77">
        <v>741</v>
      </c>
      <c r="F1690" s="77">
        <v>0</v>
      </c>
      <c r="G1690" s="77" t="s">
        <v>1517</v>
      </c>
    </row>
    <row r="1691" spans="2:7">
      <c r="B1691" s="92" t="s">
        <v>2084</v>
      </c>
      <c r="C1691" s="77" t="s">
        <v>1477</v>
      </c>
      <c r="D1691" s="77">
        <v>74</v>
      </c>
      <c r="E1691" s="77">
        <v>741</v>
      </c>
      <c r="F1691" s="77">
        <v>7411</v>
      </c>
      <c r="G1691" s="77" t="s">
        <v>1517</v>
      </c>
    </row>
    <row r="1692" spans="2:7">
      <c r="B1692" s="92" t="s">
        <v>2084</v>
      </c>
      <c r="C1692" s="77" t="s">
        <v>1477</v>
      </c>
      <c r="D1692" s="77">
        <v>74</v>
      </c>
      <c r="E1692" s="77">
        <v>742</v>
      </c>
      <c r="F1692" s="77">
        <v>0</v>
      </c>
      <c r="G1692" s="77" t="s">
        <v>1518</v>
      </c>
    </row>
    <row r="1693" spans="2:7">
      <c r="B1693" s="92" t="s">
        <v>2084</v>
      </c>
      <c r="C1693" s="77" t="s">
        <v>1477</v>
      </c>
      <c r="D1693" s="77">
        <v>74</v>
      </c>
      <c r="E1693" s="77">
        <v>742</v>
      </c>
      <c r="F1693" s="77">
        <v>7421</v>
      </c>
      <c r="G1693" s="77" t="s">
        <v>1519</v>
      </c>
    </row>
    <row r="1694" spans="2:7">
      <c r="B1694" s="92" t="s">
        <v>2084</v>
      </c>
      <c r="C1694" s="77" t="s">
        <v>1477</v>
      </c>
      <c r="D1694" s="77">
        <v>74</v>
      </c>
      <c r="E1694" s="77">
        <v>742</v>
      </c>
      <c r="F1694" s="77">
        <v>7422</v>
      </c>
      <c r="G1694" s="77" t="s">
        <v>1520</v>
      </c>
    </row>
    <row r="1695" spans="2:7">
      <c r="B1695" s="92" t="s">
        <v>2084</v>
      </c>
      <c r="C1695" s="77" t="s">
        <v>1477</v>
      </c>
      <c r="D1695" s="77">
        <v>74</v>
      </c>
      <c r="E1695" s="77">
        <v>742</v>
      </c>
      <c r="F1695" s="77">
        <v>7429</v>
      </c>
      <c r="G1695" s="77" t="s">
        <v>1521</v>
      </c>
    </row>
    <row r="1696" spans="2:7">
      <c r="B1696" s="92" t="s">
        <v>2084</v>
      </c>
      <c r="C1696" s="77" t="s">
        <v>1477</v>
      </c>
      <c r="D1696" s="77">
        <v>74</v>
      </c>
      <c r="E1696" s="77">
        <v>743</v>
      </c>
      <c r="F1696" s="77">
        <v>0</v>
      </c>
      <c r="G1696" s="77" t="s">
        <v>1522</v>
      </c>
    </row>
    <row r="1697" spans="2:7">
      <c r="B1697" s="92" t="s">
        <v>2084</v>
      </c>
      <c r="C1697" s="77" t="s">
        <v>1477</v>
      </c>
      <c r="D1697" s="77">
        <v>74</v>
      </c>
      <c r="E1697" s="77">
        <v>743</v>
      </c>
      <c r="F1697" s="77">
        <v>7431</v>
      </c>
      <c r="G1697" s="77" t="s">
        <v>1522</v>
      </c>
    </row>
    <row r="1698" spans="2:7">
      <c r="B1698" s="92" t="s">
        <v>2084</v>
      </c>
      <c r="C1698" s="77" t="s">
        <v>1477</v>
      </c>
      <c r="D1698" s="77">
        <v>74</v>
      </c>
      <c r="E1698" s="77">
        <v>744</v>
      </c>
      <c r="F1698" s="77">
        <v>0</v>
      </c>
      <c r="G1698" s="77" t="s">
        <v>1523</v>
      </c>
    </row>
    <row r="1699" spans="2:7">
      <c r="B1699" s="92" t="s">
        <v>2084</v>
      </c>
      <c r="C1699" s="77" t="s">
        <v>1477</v>
      </c>
      <c r="D1699" s="77">
        <v>74</v>
      </c>
      <c r="E1699" s="77">
        <v>744</v>
      </c>
      <c r="F1699" s="77">
        <v>7441</v>
      </c>
      <c r="G1699" s="77" t="s">
        <v>1524</v>
      </c>
    </row>
    <row r="1700" spans="2:7">
      <c r="B1700" s="92" t="s">
        <v>2084</v>
      </c>
      <c r="C1700" s="77" t="s">
        <v>1477</v>
      </c>
      <c r="D1700" s="77">
        <v>74</v>
      </c>
      <c r="E1700" s="77">
        <v>744</v>
      </c>
      <c r="F1700" s="77">
        <v>7442</v>
      </c>
      <c r="G1700" s="77" t="s">
        <v>1525</v>
      </c>
    </row>
    <row r="1701" spans="2:7">
      <c r="B1701" s="92" t="s">
        <v>2084</v>
      </c>
      <c r="C1701" s="77" t="s">
        <v>1477</v>
      </c>
      <c r="D1701" s="77">
        <v>74</v>
      </c>
      <c r="E1701" s="77">
        <v>745</v>
      </c>
      <c r="F1701" s="77">
        <v>0</v>
      </c>
      <c r="G1701" s="77" t="s">
        <v>1526</v>
      </c>
    </row>
    <row r="1702" spans="2:7">
      <c r="B1702" s="92" t="s">
        <v>2084</v>
      </c>
      <c r="C1702" s="77" t="s">
        <v>1477</v>
      </c>
      <c r="D1702" s="77">
        <v>74</v>
      </c>
      <c r="E1702" s="77">
        <v>745</v>
      </c>
      <c r="F1702" s="77">
        <v>7451</v>
      </c>
      <c r="G1702" s="77" t="s">
        <v>1527</v>
      </c>
    </row>
    <row r="1703" spans="2:7">
      <c r="B1703" s="92" t="s">
        <v>2084</v>
      </c>
      <c r="C1703" s="77" t="s">
        <v>1477</v>
      </c>
      <c r="D1703" s="77">
        <v>74</v>
      </c>
      <c r="E1703" s="77">
        <v>745</v>
      </c>
      <c r="F1703" s="77">
        <v>7452</v>
      </c>
      <c r="G1703" s="77" t="s">
        <v>1528</v>
      </c>
    </row>
    <row r="1704" spans="2:7">
      <c r="B1704" s="92" t="s">
        <v>2084</v>
      </c>
      <c r="C1704" s="77" t="s">
        <v>1477</v>
      </c>
      <c r="D1704" s="77">
        <v>74</v>
      </c>
      <c r="E1704" s="77">
        <v>745</v>
      </c>
      <c r="F1704" s="77">
        <v>7459</v>
      </c>
      <c r="G1704" s="77" t="s">
        <v>1529</v>
      </c>
    </row>
    <row r="1705" spans="2:7">
      <c r="B1705" s="92" t="s">
        <v>2084</v>
      </c>
      <c r="C1705" s="77" t="s">
        <v>1477</v>
      </c>
      <c r="D1705" s="77">
        <v>74</v>
      </c>
      <c r="E1705" s="77">
        <v>746</v>
      </c>
      <c r="F1705" s="77">
        <v>0</v>
      </c>
      <c r="G1705" s="77" t="s">
        <v>1530</v>
      </c>
    </row>
    <row r="1706" spans="2:7">
      <c r="B1706" s="92" t="s">
        <v>2084</v>
      </c>
      <c r="C1706" s="77" t="s">
        <v>1477</v>
      </c>
      <c r="D1706" s="77">
        <v>74</v>
      </c>
      <c r="E1706" s="77">
        <v>746</v>
      </c>
      <c r="F1706" s="77">
        <v>7461</v>
      </c>
      <c r="G1706" s="77" t="s">
        <v>1531</v>
      </c>
    </row>
    <row r="1707" spans="2:7">
      <c r="B1707" s="92" t="s">
        <v>2084</v>
      </c>
      <c r="C1707" s="77" t="s">
        <v>1477</v>
      </c>
      <c r="D1707" s="77">
        <v>74</v>
      </c>
      <c r="E1707" s="77">
        <v>746</v>
      </c>
      <c r="F1707" s="77">
        <v>7462</v>
      </c>
      <c r="G1707" s="77" t="s">
        <v>1532</v>
      </c>
    </row>
    <row r="1708" spans="2:7">
      <c r="B1708" s="92" t="s">
        <v>2084</v>
      </c>
      <c r="C1708" s="77" t="s">
        <v>1477</v>
      </c>
      <c r="D1708" s="77">
        <v>74</v>
      </c>
      <c r="E1708" s="77">
        <v>749</v>
      </c>
      <c r="F1708" s="77">
        <v>0</v>
      </c>
      <c r="G1708" s="77" t="s">
        <v>1533</v>
      </c>
    </row>
    <row r="1709" spans="2:7">
      <c r="B1709" s="92" t="s">
        <v>2084</v>
      </c>
      <c r="C1709" s="77" t="s">
        <v>1477</v>
      </c>
      <c r="D1709" s="77">
        <v>74</v>
      </c>
      <c r="E1709" s="77">
        <v>749</v>
      </c>
      <c r="F1709" s="77">
        <v>7499</v>
      </c>
      <c r="G1709" s="77" t="s">
        <v>1533</v>
      </c>
    </row>
    <row r="1710" spans="2:7">
      <c r="B1710" s="92" t="s">
        <v>2085</v>
      </c>
      <c r="C1710" s="77" t="s">
        <v>1534</v>
      </c>
      <c r="D1710" s="77">
        <v>0</v>
      </c>
      <c r="E1710" s="77">
        <v>0</v>
      </c>
      <c r="F1710" s="77">
        <v>0</v>
      </c>
      <c r="G1710" s="77" t="s">
        <v>1535</v>
      </c>
    </row>
    <row r="1711" spans="2:7">
      <c r="B1711" s="92" t="s">
        <v>2084</v>
      </c>
      <c r="C1711" s="77" t="s">
        <v>1534</v>
      </c>
      <c r="D1711" s="77">
        <v>75</v>
      </c>
      <c r="E1711" s="77">
        <v>0</v>
      </c>
      <c r="F1711" s="77">
        <v>0</v>
      </c>
      <c r="G1711" s="77" t="s">
        <v>1536</v>
      </c>
    </row>
    <row r="1712" spans="2:7">
      <c r="B1712" s="92" t="s">
        <v>2084</v>
      </c>
      <c r="C1712" s="77" t="s">
        <v>1534</v>
      </c>
      <c r="D1712" s="77">
        <v>75</v>
      </c>
      <c r="E1712" s="77">
        <v>750</v>
      </c>
      <c r="F1712" s="77">
        <v>0</v>
      </c>
      <c r="G1712" s="77" t="s">
        <v>1537</v>
      </c>
    </row>
    <row r="1713" spans="2:7">
      <c r="B1713" s="92" t="s">
        <v>2084</v>
      </c>
      <c r="C1713" s="77" t="s">
        <v>1534</v>
      </c>
      <c r="D1713" s="77">
        <v>75</v>
      </c>
      <c r="E1713" s="77">
        <v>750</v>
      </c>
      <c r="F1713" s="77">
        <v>7500</v>
      </c>
      <c r="G1713" s="77" t="s">
        <v>295</v>
      </c>
    </row>
    <row r="1714" spans="2:7">
      <c r="B1714" s="92" t="s">
        <v>2084</v>
      </c>
      <c r="C1714" s="77" t="s">
        <v>1534</v>
      </c>
      <c r="D1714" s="77">
        <v>75</v>
      </c>
      <c r="E1714" s="77">
        <v>750</v>
      </c>
      <c r="F1714" s="77">
        <v>7509</v>
      </c>
      <c r="G1714" s="77" t="s">
        <v>296</v>
      </c>
    </row>
    <row r="1715" spans="2:7">
      <c r="B1715" s="92" t="s">
        <v>2084</v>
      </c>
      <c r="C1715" s="77" t="s">
        <v>1534</v>
      </c>
      <c r="D1715" s="77">
        <v>75</v>
      </c>
      <c r="E1715" s="77">
        <v>751</v>
      </c>
      <c r="F1715" s="77">
        <v>0</v>
      </c>
      <c r="G1715" s="77" t="s">
        <v>1538</v>
      </c>
    </row>
    <row r="1716" spans="2:7">
      <c r="B1716" s="92" t="s">
        <v>2084</v>
      </c>
      <c r="C1716" s="77" t="s">
        <v>1534</v>
      </c>
      <c r="D1716" s="77">
        <v>75</v>
      </c>
      <c r="E1716" s="77">
        <v>751</v>
      </c>
      <c r="F1716" s="77">
        <v>7511</v>
      </c>
      <c r="G1716" s="77" t="s">
        <v>1538</v>
      </c>
    </row>
    <row r="1717" spans="2:7">
      <c r="B1717" s="92" t="s">
        <v>2084</v>
      </c>
      <c r="C1717" s="77" t="s">
        <v>1534</v>
      </c>
      <c r="D1717" s="77">
        <v>75</v>
      </c>
      <c r="E1717" s="77">
        <v>752</v>
      </c>
      <c r="F1717" s="77">
        <v>0</v>
      </c>
      <c r="G1717" s="77" t="s">
        <v>1539</v>
      </c>
    </row>
    <row r="1718" spans="2:7">
      <c r="B1718" s="92" t="s">
        <v>2084</v>
      </c>
      <c r="C1718" s="77" t="s">
        <v>1534</v>
      </c>
      <c r="D1718" s="77">
        <v>75</v>
      </c>
      <c r="E1718" s="77">
        <v>752</v>
      </c>
      <c r="F1718" s="77">
        <v>7521</v>
      </c>
      <c r="G1718" s="77" t="s">
        <v>1539</v>
      </c>
    </row>
    <row r="1719" spans="2:7">
      <c r="B1719" s="92" t="s">
        <v>2084</v>
      </c>
      <c r="C1719" s="77" t="s">
        <v>1534</v>
      </c>
      <c r="D1719" s="77">
        <v>75</v>
      </c>
      <c r="E1719" s="77">
        <v>753</v>
      </c>
      <c r="F1719" s="77">
        <v>0</v>
      </c>
      <c r="G1719" s="77" t="s">
        <v>1540</v>
      </c>
    </row>
    <row r="1720" spans="2:7">
      <c r="B1720" s="92" t="s">
        <v>2084</v>
      </c>
      <c r="C1720" s="77" t="s">
        <v>1534</v>
      </c>
      <c r="D1720" s="77">
        <v>75</v>
      </c>
      <c r="E1720" s="77">
        <v>753</v>
      </c>
      <c r="F1720" s="77">
        <v>7531</v>
      </c>
      <c r="G1720" s="77" t="s">
        <v>1540</v>
      </c>
    </row>
    <row r="1721" spans="2:7">
      <c r="B1721" s="92" t="s">
        <v>2084</v>
      </c>
      <c r="C1721" s="77" t="s">
        <v>1534</v>
      </c>
      <c r="D1721" s="77">
        <v>75</v>
      </c>
      <c r="E1721" s="77">
        <v>759</v>
      </c>
      <c r="F1721" s="77">
        <v>0</v>
      </c>
      <c r="G1721" s="77" t="s">
        <v>1541</v>
      </c>
    </row>
    <row r="1722" spans="2:7">
      <c r="B1722" s="92" t="s">
        <v>2084</v>
      </c>
      <c r="C1722" s="77" t="s">
        <v>1534</v>
      </c>
      <c r="D1722" s="77">
        <v>75</v>
      </c>
      <c r="E1722" s="77">
        <v>759</v>
      </c>
      <c r="F1722" s="77">
        <v>7591</v>
      </c>
      <c r="G1722" s="77" t="s">
        <v>1542</v>
      </c>
    </row>
    <row r="1723" spans="2:7">
      <c r="B1723" s="92" t="s">
        <v>2084</v>
      </c>
      <c r="C1723" s="77" t="s">
        <v>1534</v>
      </c>
      <c r="D1723" s="77">
        <v>75</v>
      </c>
      <c r="E1723" s="77">
        <v>759</v>
      </c>
      <c r="F1723" s="77">
        <v>7592</v>
      </c>
      <c r="G1723" s="77" t="s">
        <v>1543</v>
      </c>
    </row>
    <row r="1724" spans="2:7">
      <c r="B1724" s="92" t="s">
        <v>2084</v>
      </c>
      <c r="C1724" s="77" t="s">
        <v>1534</v>
      </c>
      <c r="D1724" s="77">
        <v>75</v>
      </c>
      <c r="E1724" s="77">
        <v>759</v>
      </c>
      <c r="F1724" s="77">
        <v>7599</v>
      </c>
      <c r="G1724" s="77" t="s">
        <v>1544</v>
      </c>
    </row>
    <row r="1725" spans="2:7">
      <c r="B1725" s="92" t="s">
        <v>2083</v>
      </c>
      <c r="C1725" s="77" t="s">
        <v>1534</v>
      </c>
      <c r="D1725" s="77">
        <v>76</v>
      </c>
      <c r="E1725" s="77">
        <v>0</v>
      </c>
      <c r="F1725" s="77">
        <v>0</v>
      </c>
      <c r="G1725" s="77" t="s">
        <v>1545</v>
      </c>
    </row>
    <row r="1726" spans="2:7">
      <c r="B1726" s="92" t="s">
        <v>2083</v>
      </c>
      <c r="C1726" s="77" t="s">
        <v>1534</v>
      </c>
      <c r="D1726" s="77">
        <v>76</v>
      </c>
      <c r="E1726" s="77">
        <v>760</v>
      </c>
      <c r="F1726" s="77">
        <v>0</v>
      </c>
      <c r="G1726" s="77" t="s">
        <v>2061</v>
      </c>
    </row>
    <row r="1727" spans="2:7">
      <c r="B1727" s="92" t="s">
        <v>2083</v>
      </c>
      <c r="C1727" s="77" t="s">
        <v>1534</v>
      </c>
      <c r="D1727" s="77">
        <v>76</v>
      </c>
      <c r="E1727" s="77">
        <v>760</v>
      </c>
      <c r="F1727" s="77">
        <v>7600</v>
      </c>
      <c r="G1727" s="77" t="s">
        <v>295</v>
      </c>
    </row>
    <row r="1728" spans="2:7">
      <c r="B1728" s="92" t="s">
        <v>2083</v>
      </c>
      <c r="C1728" s="77" t="s">
        <v>1534</v>
      </c>
      <c r="D1728" s="77">
        <v>76</v>
      </c>
      <c r="E1728" s="77">
        <v>760</v>
      </c>
      <c r="F1728" s="77">
        <v>7609</v>
      </c>
      <c r="G1728" s="77" t="s">
        <v>296</v>
      </c>
    </row>
    <row r="1729" spans="2:7">
      <c r="B1729" s="92" t="s">
        <v>2083</v>
      </c>
      <c r="C1729" s="77" t="s">
        <v>1534</v>
      </c>
      <c r="D1729" s="77">
        <v>76</v>
      </c>
      <c r="E1729" s="77">
        <v>761</v>
      </c>
      <c r="F1729" s="77">
        <v>0</v>
      </c>
      <c r="G1729" s="77" t="s">
        <v>2062</v>
      </c>
    </row>
    <row r="1730" spans="2:7">
      <c r="B1730" s="92" t="s">
        <v>2083</v>
      </c>
      <c r="C1730" s="77" t="s">
        <v>1534</v>
      </c>
      <c r="D1730" s="77">
        <v>76</v>
      </c>
      <c r="E1730" s="77">
        <v>761</v>
      </c>
      <c r="F1730" s="77">
        <v>7611</v>
      </c>
      <c r="G1730" s="77" t="s">
        <v>2062</v>
      </c>
    </row>
    <row r="1731" spans="2:7">
      <c r="B1731" s="92" t="s">
        <v>2083</v>
      </c>
      <c r="C1731" s="77" t="s">
        <v>1534</v>
      </c>
      <c r="D1731" s="77">
        <v>76</v>
      </c>
      <c r="E1731" s="77">
        <v>762</v>
      </c>
      <c r="F1731" s="77">
        <v>0</v>
      </c>
      <c r="G1731" s="77" t="s">
        <v>2063</v>
      </c>
    </row>
    <row r="1732" spans="2:7">
      <c r="B1732" s="92" t="s">
        <v>2083</v>
      </c>
      <c r="C1732" s="77" t="s">
        <v>1534</v>
      </c>
      <c r="D1732" s="77">
        <v>76</v>
      </c>
      <c r="E1732" s="77">
        <v>762</v>
      </c>
      <c r="F1732" s="77">
        <v>7621</v>
      </c>
      <c r="G1732" s="77" t="s">
        <v>2064</v>
      </c>
    </row>
    <row r="1733" spans="2:7">
      <c r="B1733" s="92" t="s">
        <v>2083</v>
      </c>
      <c r="C1733" s="77" t="s">
        <v>1534</v>
      </c>
      <c r="D1733" s="77">
        <v>76</v>
      </c>
      <c r="E1733" s="77">
        <v>762</v>
      </c>
      <c r="F1733" s="77">
        <v>7622</v>
      </c>
      <c r="G1733" s="77" t="s">
        <v>2065</v>
      </c>
    </row>
    <row r="1734" spans="2:7">
      <c r="B1734" s="92" t="s">
        <v>2083</v>
      </c>
      <c r="C1734" s="77" t="s">
        <v>1534</v>
      </c>
      <c r="D1734" s="77">
        <v>76</v>
      </c>
      <c r="E1734" s="77">
        <v>762</v>
      </c>
      <c r="F1734" s="77">
        <v>7623</v>
      </c>
      <c r="G1734" s="77" t="s">
        <v>2066</v>
      </c>
    </row>
    <row r="1735" spans="2:7">
      <c r="B1735" s="92" t="s">
        <v>2083</v>
      </c>
      <c r="C1735" s="77" t="s">
        <v>1534</v>
      </c>
      <c r="D1735" s="77">
        <v>76</v>
      </c>
      <c r="E1735" s="77">
        <v>762</v>
      </c>
      <c r="F1735" s="77">
        <v>7624</v>
      </c>
      <c r="G1735" s="77" t="s">
        <v>2067</v>
      </c>
    </row>
    <row r="1736" spans="2:7">
      <c r="B1736" s="92" t="s">
        <v>2083</v>
      </c>
      <c r="C1736" s="77" t="s">
        <v>1534</v>
      </c>
      <c r="D1736" s="77">
        <v>76</v>
      </c>
      <c r="E1736" s="77">
        <v>762</v>
      </c>
      <c r="F1736" s="77">
        <v>7625</v>
      </c>
      <c r="G1736" s="77" t="s">
        <v>2068</v>
      </c>
    </row>
    <row r="1737" spans="2:7">
      <c r="B1737" s="92" t="s">
        <v>2083</v>
      </c>
      <c r="C1737" s="77" t="s">
        <v>1534</v>
      </c>
      <c r="D1737" s="77">
        <v>76</v>
      </c>
      <c r="E1737" s="77">
        <v>762</v>
      </c>
      <c r="F1737" s="77">
        <v>7629</v>
      </c>
      <c r="G1737" s="77" t="s">
        <v>2069</v>
      </c>
    </row>
    <row r="1738" spans="2:7">
      <c r="B1738" s="92" t="s">
        <v>2083</v>
      </c>
      <c r="C1738" s="77" t="s">
        <v>1534</v>
      </c>
      <c r="D1738" s="77">
        <v>76</v>
      </c>
      <c r="E1738" s="77">
        <v>763</v>
      </c>
      <c r="F1738" s="77">
        <v>0</v>
      </c>
      <c r="G1738" s="77" t="s">
        <v>2070</v>
      </c>
    </row>
    <row r="1739" spans="2:7">
      <c r="B1739" s="92" t="s">
        <v>2083</v>
      </c>
      <c r="C1739" s="77" t="s">
        <v>1534</v>
      </c>
      <c r="D1739" s="77">
        <v>76</v>
      </c>
      <c r="E1739" s="77">
        <v>763</v>
      </c>
      <c r="F1739" s="77">
        <v>7631</v>
      </c>
      <c r="G1739" s="77" t="s">
        <v>2070</v>
      </c>
    </row>
    <row r="1740" spans="2:7">
      <c r="B1740" s="92" t="s">
        <v>2083</v>
      </c>
      <c r="C1740" s="77" t="s">
        <v>1534</v>
      </c>
      <c r="D1740" s="77">
        <v>76</v>
      </c>
      <c r="E1740" s="77">
        <v>764</v>
      </c>
      <c r="F1740" s="77">
        <v>0</v>
      </c>
      <c r="G1740" s="77" t="s">
        <v>2071</v>
      </c>
    </row>
    <row r="1741" spans="2:7">
      <c r="B1741" s="92" t="s">
        <v>2083</v>
      </c>
      <c r="C1741" s="77" t="s">
        <v>1534</v>
      </c>
      <c r="D1741" s="77">
        <v>76</v>
      </c>
      <c r="E1741" s="77">
        <v>764</v>
      </c>
      <c r="F1741" s="77">
        <v>7641</v>
      </c>
      <c r="G1741" s="77" t="s">
        <v>2071</v>
      </c>
    </row>
    <row r="1742" spans="2:7">
      <c r="B1742" s="92" t="s">
        <v>2083</v>
      </c>
      <c r="C1742" s="77" t="s">
        <v>1534</v>
      </c>
      <c r="D1742" s="77">
        <v>76</v>
      </c>
      <c r="E1742" s="77">
        <v>765</v>
      </c>
      <c r="F1742" s="77">
        <v>0</v>
      </c>
      <c r="G1742" s="77" t="s">
        <v>2072</v>
      </c>
    </row>
    <row r="1743" spans="2:7">
      <c r="B1743" s="92" t="s">
        <v>2083</v>
      </c>
      <c r="C1743" s="77" t="s">
        <v>1534</v>
      </c>
      <c r="D1743" s="77">
        <v>76</v>
      </c>
      <c r="E1743" s="77">
        <v>765</v>
      </c>
      <c r="F1743" s="77">
        <v>7651</v>
      </c>
      <c r="G1743" s="77" t="s">
        <v>2072</v>
      </c>
    </row>
    <row r="1744" spans="2:7">
      <c r="B1744" s="92" t="s">
        <v>2083</v>
      </c>
      <c r="C1744" s="77" t="s">
        <v>1534</v>
      </c>
      <c r="D1744" s="77">
        <v>76</v>
      </c>
      <c r="E1744" s="77">
        <v>766</v>
      </c>
      <c r="F1744" s="77">
        <v>0</v>
      </c>
      <c r="G1744" s="77" t="s">
        <v>2073</v>
      </c>
    </row>
    <row r="1745" spans="2:7">
      <c r="B1745" s="92" t="s">
        <v>2083</v>
      </c>
      <c r="C1745" s="77" t="s">
        <v>1534</v>
      </c>
      <c r="D1745" s="77">
        <v>76</v>
      </c>
      <c r="E1745" s="77">
        <v>766</v>
      </c>
      <c r="F1745" s="77">
        <v>7661</v>
      </c>
      <c r="G1745" s="77" t="s">
        <v>2073</v>
      </c>
    </row>
    <row r="1746" spans="2:7">
      <c r="B1746" s="92" t="s">
        <v>2083</v>
      </c>
      <c r="C1746" s="77" t="s">
        <v>1534</v>
      </c>
      <c r="D1746" s="77">
        <v>76</v>
      </c>
      <c r="E1746" s="77">
        <v>767</v>
      </c>
      <c r="F1746" s="77">
        <v>0</v>
      </c>
      <c r="G1746" s="77" t="s">
        <v>2074</v>
      </c>
    </row>
    <row r="1747" spans="2:7">
      <c r="B1747" s="92" t="s">
        <v>2083</v>
      </c>
      <c r="C1747" s="77" t="s">
        <v>1534</v>
      </c>
      <c r="D1747" s="77">
        <v>76</v>
      </c>
      <c r="E1747" s="77">
        <v>767</v>
      </c>
      <c r="F1747" s="77">
        <v>7671</v>
      </c>
      <c r="G1747" s="77" t="s">
        <v>2074</v>
      </c>
    </row>
    <row r="1748" spans="2:7">
      <c r="B1748" s="92" t="s">
        <v>2083</v>
      </c>
      <c r="C1748" s="77" t="s">
        <v>1534</v>
      </c>
      <c r="D1748" s="77">
        <v>76</v>
      </c>
      <c r="E1748" s="77">
        <v>769</v>
      </c>
      <c r="F1748" s="77">
        <v>0</v>
      </c>
      <c r="G1748" s="77" t="s">
        <v>2075</v>
      </c>
    </row>
    <row r="1749" spans="2:7">
      <c r="B1749" s="92" t="s">
        <v>2083</v>
      </c>
      <c r="C1749" s="77" t="s">
        <v>1534</v>
      </c>
      <c r="D1749" s="77">
        <v>76</v>
      </c>
      <c r="E1749" s="77">
        <v>769</v>
      </c>
      <c r="F1749" s="77">
        <v>7691</v>
      </c>
      <c r="G1749" s="77" t="s">
        <v>2076</v>
      </c>
    </row>
    <row r="1750" spans="2:7">
      <c r="B1750" s="92" t="s">
        <v>2083</v>
      </c>
      <c r="C1750" s="77" t="s">
        <v>1534</v>
      </c>
      <c r="D1750" s="77">
        <v>76</v>
      </c>
      <c r="E1750" s="77">
        <v>769</v>
      </c>
      <c r="F1750" s="77">
        <v>7692</v>
      </c>
      <c r="G1750" s="77" t="s">
        <v>2077</v>
      </c>
    </row>
    <row r="1751" spans="2:7">
      <c r="B1751" s="92" t="s">
        <v>2083</v>
      </c>
      <c r="C1751" s="77" t="s">
        <v>1534</v>
      </c>
      <c r="D1751" s="77">
        <v>76</v>
      </c>
      <c r="E1751" s="77">
        <v>769</v>
      </c>
      <c r="F1751" s="77">
        <v>7699</v>
      </c>
      <c r="G1751" s="77" t="s">
        <v>2078</v>
      </c>
    </row>
    <row r="1752" spans="2:7">
      <c r="B1752" s="92" t="s">
        <v>2083</v>
      </c>
      <c r="C1752" s="77" t="s">
        <v>1534</v>
      </c>
      <c r="D1752" s="77">
        <v>77</v>
      </c>
      <c r="E1752" s="77">
        <v>0</v>
      </c>
      <c r="F1752" s="77">
        <v>0</v>
      </c>
      <c r="G1752" s="77" t="s">
        <v>1546</v>
      </c>
    </row>
    <row r="1753" spans="2:7">
      <c r="B1753" s="92" t="s">
        <v>2083</v>
      </c>
      <c r="C1753" s="77" t="s">
        <v>1534</v>
      </c>
      <c r="D1753" s="77">
        <v>77</v>
      </c>
      <c r="E1753" s="77">
        <v>770</v>
      </c>
      <c r="F1753" s="77">
        <v>0</v>
      </c>
      <c r="G1753" s="77" t="s">
        <v>2079</v>
      </c>
    </row>
    <row r="1754" spans="2:7">
      <c r="B1754" s="92" t="s">
        <v>2083</v>
      </c>
      <c r="C1754" s="77" t="s">
        <v>1534</v>
      </c>
      <c r="D1754" s="77">
        <v>77</v>
      </c>
      <c r="E1754" s="77">
        <v>770</v>
      </c>
      <c r="F1754" s="77">
        <v>7700</v>
      </c>
      <c r="G1754" s="77" t="s">
        <v>295</v>
      </c>
    </row>
    <row r="1755" spans="2:7">
      <c r="B1755" s="92" t="s">
        <v>2083</v>
      </c>
      <c r="C1755" s="77" t="s">
        <v>1534</v>
      </c>
      <c r="D1755" s="77">
        <v>77</v>
      </c>
      <c r="E1755" s="77">
        <v>770</v>
      </c>
      <c r="F1755" s="77">
        <v>7709</v>
      </c>
      <c r="G1755" s="77" t="s">
        <v>296</v>
      </c>
    </row>
    <row r="1756" spans="2:7">
      <c r="B1756" s="92" t="s">
        <v>2083</v>
      </c>
      <c r="C1756" s="77" t="s">
        <v>1534</v>
      </c>
      <c r="D1756" s="77">
        <v>77</v>
      </c>
      <c r="E1756" s="77">
        <v>771</v>
      </c>
      <c r="F1756" s="77">
        <v>0</v>
      </c>
      <c r="G1756" s="77" t="s">
        <v>2080</v>
      </c>
    </row>
    <row r="1757" spans="2:7">
      <c r="B1757" s="92" t="s">
        <v>2083</v>
      </c>
      <c r="C1757" s="77" t="s">
        <v>1534</v>
      </c>
      <c r="D1757" s="77">
        <v>77</v>
      </c>
      <c r="E1757" s="77">
        <v>771</v>
      </c>
      <c r="F1757" s="77">
        <v>7711</v>
      </c>
      <c r="G1757" s="77" t="s">
        <v>2080</v>
      </c>
    </row>
    <row r="1758" spans="2:7">
      <c r="B1758" s="92" t="s">
        <v>2083</v>
      </c>
      <c r="C1758" s="77" t="s">
        <v>1534</v>
      </c>
      <c r="D1758" s="77">
        <v>77</v>
      </c>
      <c r="E1758" s="77">
        <v>772</v>
      </c>
      <c r="F1758" s="77">
        <v>0</v>
      </c>
      <c r="G1758" s="77" t="s">
        <v>2081</v>
      </c>
    </row>
    <row r="1759" spans="2:7">
      <c r="B1759" s="92" t="s">
        <v>2083</v>
      </c>
      <c r="C1759" s="77" t="s">
        <v>1534</v>
      </c>
      <c r="D1759" s="77">
        <v>77</v>
      </c>
      <c r="E1759" s="77">
        <v>772</v>
      </c>
      <c r="F1759" s="77">
        <v>7721</v>
      </c>
      <c r="G1759" s="77" t="s">
        <v>2081</v>
      </c>
    </row>
    <row r="1760" spans="2:7">
      <c r="B1760" s="92" t="s">
        <v>2084</v>
      </c>
      <c r="C1760" s="77" t="s">
        <v>1547</v>
      </c>
      <c r="D1760" s="77">
        <v>0</v>
      </c>
      <c r="E1760" s="77">
        <v>0</v>
      </c>
      <c r="F1760" s="77">
        <v>0</v>
      </c>
      <c r="G1760" s="77" t="s">
        <v>1548</v>
      </c>
    </row>
    <row r="1761" spans="2:7">
      <c r="B1761" s="92" t="s">
        <v>2084</v>
      </c>
      <c r="C1761" s="77" t="s">
        <v>1547</v>
      </c>
      <c r="D1761" s="77">
        <v>78</v>
      </c>
      <c r="E1761" s="77">
        <v>0</v>
      </c>
      <c r="F1761" s="77">
        <v>0</v>
      </c>
      <c r="G1761" s="77" t="s">
        <v>1549</v>
      </c>
    </row>
    <row r="1762" spans="2:7">
      <c r="B1762" s="92" t="s">
        <v>2084</v>
      </c>
      <c r="C1762" s="77" t="s">
        <v>1547</v>
      </c>
      <c r="D1762" s="77">
        <v>78</v>
      </c>
      <c r="E1762" s="77">
        <v>780</v>
      </c>
      <c r="F1762" s="77">
        <v>0</v>
      </c>
      <c r="G1762" s="77" t="s">
        <v>1550</v>
      </c>
    </row>
    <row r="1763" spans="2:7">
      <c r="B1763" s="92" t="s">
        <v>2084</v>
      </c>
      <c r="C1763" s="77" t="s">
        <v>1547</v>
      </c>
      <c r="D1763" s="77">
        <v>78</v>
      </c>
      <c r="E1763" s="77">
        <v>780</v>
      </c>
      <c r="F1763" s="77">
        <v>7800</v>
      </c>
      <c r="G1763" s="77" t="s">
        <v>295</v>
      </c>
    </row>
    <row r="1764" spans="2:7">
      <c r="B1764" s="92" t="s">
        <v>2084</v>
      </c>
      <c r="C1764" s="77" t="s">
        <v>1547</v>
      </c>
      <c r="D1764" s="77">
        <v>78</v>
      </c>
      <c r="E1764" s="77">
        <v>780</v>
      </c>
      <c r="F1764" s="77">
        <v>7809</v>
      </c>
      <c r="G1764" s="77" t="s">
        <v>296</v>
      </c>
    </row>
    <row r="1765" spans="2:7">
      <c r="B1765" s="92" t="s">
        <v>2084</v>
      </c>
      <c r="C1765" s="77" t="s">
        <v>1547</v>
      </c>
      <c r="D1765" s="77">
        <v>78</v>
      </c>
      <c r="E1765" s="77">
        <v>781</v>
      </c>
      <c r="F1765" s="77">
        <v>0</v>
      </c>
      <c r="G1765" s="77" t="s">
        <v>1551</v>
      </c>
    </row>
    <row r="1766" spans="2:7">
      <c r="B1766" s="92" t="s">
        <v>2084</v>
      </c>
      <c r="C1766" s="77" t="s">
        <v>1547</v>
      </c>
      <c r="D1766" s="77">
        <v>78</v>
      </c>
      <c r="E1766" s="77">
        <v>781</v>
      </c>
      <c r="F1766" s="77">
        <v>7811</v>
      </c>
      <c r="G1766" s="77" t="s">
        <v>1552</v>
      </c>
    </row>
    <row r="1767" spans="2:7">
      <c r="B1767" s="92" t="s">
        <v>2084</v>
      </c>
      <c r="C1767" s="77" t="s">
        <v>1547</v>
      </c>
      <c r="D1767" s="77">
        <v>78</v>
      </c>
      <c r="E1767" s="77">
        <v>781</v>
      </c>
      <c r="F1767" s="77">
        <v>7812</v>
      </c>
      <c r="G1767" s="77" t="s">
        <v>1553</v>
      </c>
    </row>
    <row r="1768" spans="2:7">
      <c r="B1768" s="92" t="s">
        <v>2084</v>
      </c>
      <c r="C1768" s="77" t="s">
        <v>1547</v>
      </c>
      <c r="D1768" s="77">
        <v>78</v>
      </c>
      <c r="E1768" s="77">
        <v>781</v>
      </c>
      <c r="F1768" s="77">
        <v>7813</v>
      </c>
      <c r="G1768" s="77" t="s">
        <v>1554</v>
      </c>
    </row>
    <row r="1769" spans="2:7">
      <c r="B1769" s="92" t="s">
        <v>2084</v>
      </c>
      <c r="C1769" s="77" t="s">
        <v>1547</v>
      </c>
      <c r="D1769" s="77">
        <v>78</v>
      </c>
      <c r="E1769" s="77">
        <v>782</v>
      </c>
      <c r="F1769" s="77">
        <v>0</v>
      </c>
      <c r="G1769" s="77" t="s">
        <v>1555</v>
      </c>
    </row>
    <row r="1770" spans="2:7">
      <c r="B1770" s="92" t="s">
        <v>2084</v>
      </c>
      <c r="C1770" s="77" t="s">
        <v>1547</v>
      </c>
      <c r="D1770" s="77">
        <v>78</v>
      </c>
      <c r="E1770" s="77">
        <v>782</v>
      </c>
      <c r="F1770" s="77">
        <v>7821</v>
      </c>
      <c r="G1770" s="77" t="s">
        <v>1555</v>
      </c>
    </row>
    <row r="1771" spans="2:7">
      <c r="B1771" s="92" t="s">
        <v>2084</v>
      </c>
      <c r="C1771" s="77" t="s">
        <v>1547</v>
      </c>
      <c r="D1771" s="77">
        <v>78</v>
      </c>
      <c r="E1771" s="77">
        <v>783</v>
      </c>
      <c r="F1771" s="77">
        <v>0</v>
      </c>
      <c r="G1771" s="77" t="s">
        <v>1556</v>
      </c>
    </row>
    <row r="1772" spans="2:7">
      <c r="B1772" s="92" t="s">
        <v>2084</v>
      </c>
      <c r="C1772" s="77" t="s">
        <v>1547</v>
      </c>
      <c r="D1772" s="77">
        <v>78</v>
      </c>
      <c r="E1772" s="77">
        <v>783</v>
      </c>
      <c r="F1772" s="77">
        <v>7831</v>
      </c>
      <c r="G1772" s="77" t="s">
        <v>1556</v>
      </c>
    </row>
    <row r="1773" spans="2:7">
      <c r="B1773" s="92" t="s">
        <v>2084</v>
      </c>
      <c r="C1773" s="77" t="s">
        <v>1547</v>
      </c>
      <c r="D1773" s="77">
        <v>78</v>
      </c>
      <c r="E1773" s="77">
        <v>784</v>
      </c>
      <c r="F1773" s="77">
        <v>0</v>
      </c>
      <c r="G1773" s="77" t="s">
        <v>1557</v>
      </c>
    </row>
    <row r="1774" spans="2:7">
      <c r="B1774" s="92" t="s">
        <v>2084</v>
      </c>
      <c r="C1774" s="77" t="s">
        <v>1547</v>
      </c>
      <c r="D1774" s="77">
        <v>78</v>
      </c>
      <c r="E1774" s="77">
        <v>784</v>
      </c>
      <c r="F1774" s="77">
        <v>7841</v>
      </c>
      <c r="G1774" s="77" t="s">
        <v>1557</v>
      </c>
    </row>
    <row r="1775" spans="2:7">
      <c r="B1775" s="92" t="s">
        <v>2084</v>
      </c>
      <c r="C1775" s="77" t="s">
        <v>1547</v>
      </c>
      <c r="D1775" s="77">
        <v>78</v>
      </c>
      <c r="E1775" s="77">
        <v>785</v>
      </c>
      <c r="F1775" s="77">
        <v>0</v>
      </c>
      <c r="G1775" s="77" t="s">
        <v>1558</v>
      </c>
    </row>
    <row r="1776" spans="2:7">
      <c r="B1776" s="92" t="s">
        <v>2084</v>
      </c>
      <c r="C1776" s="77" t="s">
        <v>1547</v>
      </c>
      <c r="D1776" s="77">
        <v>78</v>
      </c>
      <c r="E1776" s="77">
        <v>785</v>
      </c>
      <c r="F1776" s="77">
        <v>7851</v>
      </c>
      <c r="G1776" s="77" t="s">
        <v>1558</v>
      </c>
    </row>
    <row r="1777" spans="2:7">
      <c r="B1777" s="92" t="s">
        <v>2084</v>
      </c>
      <c r="C1777" s="77" t="s">
        <v>1547</v>
      </c>
      <c r="D1777" s="77">
        <v>78</v>
      </c>
      <c r="E1777" s="77">
        <v>789</v>
      </c>
      <c r="F1777" s="77">
        <v>0</v>
      </c>
      <c r="G1777" s="77" t="s">
        <v>1559</v>
      </c>
    </row>
    <row r="1778" spans="2:7">
      <c r="B1778" s="92" t="s">
        <v>2084</v>
      </c>
      <c r="C1778" s="77" t="s">
        <v>1547</v>
      </c>
      <c r="D1778" s="77">
        <v>78</v>
      </c>
      <c r="E1778" s="77">
        <v>789</v>
      </c>
      <c r="F1778" s="77">
        <v>7891</v>
      </c>
      <c r="G1778" s="77" t="s">
        <v>1560</v>
      </c>
    </row>
    <row r="1779" spans="2:7">
      <c r="B1779" s="92" t="s">
        <v>2084</v>
      </c>
      <c r="C1779" s="77" t="s">
        <v>1547</v>
      </c>
      <c r="D1779" s="77">
        <v>78</v>
      </c>
      <c r="E1779" s="77">
        <v>789</v>
      </c>
      <c r="F1779" s="77">
        <v>7892</v>
      </c>
      <c r="G1779" s="77" t="s">
        <v>1561</v>
      </c>
    </row>
    <row r="1780" spans="2:7">
      <c r="B1780" s="92" t="s">
        <v>2084</v>
      </c>
      <c r="C1780" s="77" t="s">
        <v>1547</v>
      </c>
      <c r="D1780" s="77">
        <v>78</v>
      </c>
      <c r="E1780" s="77">
        <v>789</v>
      </c>
      <c r="F1780" s="77">
        <v>7893</v>
      </c>
      <c r="G1780" s="77" t="s">
        <v>1562</v>
      </c>
    </row>
    <row r="1781" spans="2:7">
      <c r="B1781" s="92" t="s">
        <v>2084</v>
      </c>
      <c r="C1781" s="77" t="s">
        <v>1547</v>
      </c>
      <c r="D1781" s="77">
        <v>78</v>
      </c>
      <c r="E1781" s="77">
        <v>789</v>
      </c>
      <c r="F1781" s="77">
        <v>7894</v>
      </c>
      <c r="G1781" s="77" t="s">
        <v>1563</v>
      </c>
    </row>
    <row r="1782" spans="2:7">
      <c r="B1782" s="92" t="s">
        <v>2084</v>
      </c>
      <c r="C1782" s="77" t="s">
        <v>1547</v>
      </c>
      <c r="D1782" s="77">
        <v>78</v>
      </c>
      <c r="E1782" s="77">
        <v>789</v>
      </c>
      <c r="F1782" s="77">
        <v>7899</v>
      </c>
      <c r="G1782" s="77" t="s">
        <v>1564</v>
      </c>
    </row>
    <row r="1783" spans="2:7">
      <c r="B1783" s="92" t="s">
        <v>2084</v>
      </c>
      <c r="C1783" s="77" t="s">
        <v>1547</v>
      </c>
      <c r="D1783" s="77">
        <v>79</v>
      </c>
      <c r="E1783" s="77">
        <v>0</v>
      </c>
      <c r="F1783" s="77">
        <v>0</v>
      </c>
      <c r="G1783" s="77" t="s">
        <v>1565</v>
      </c>
    </row>
    <row r="1784" spans="2:7">
      <c r="B1784" s="92" t="s">
        <v>2084</v>
      </c>
      <c r="C1784" s="77" t="s">
        <v>1547</v>
      </c>
      <c r="D1784" s="77">
        <v>79</v>
      </c>
      <c r="E1784" s="77">
        <v>790</v>
      </c>
      <c r="F1784" s="77">
        <v>0</v>
      </c>
      <c r="G1784" s="77" t="s">
        <v>1566</v>
      </c>
    </row>
    <row r="1785" spans="2:7">
      <c r="B1785" s="92" t="s">
        <v>2084</v>
      </c>
      <c r="C1785" s="77" t="s">
        <v>1547</v>
      </c>
      <c r="D1785" s="77">
        <v>79</v>
      </c>
      <c r="E1785" s="77">
        <v>790</v>
      </c>
      <c r="F1785" s="77">
        <v>7900</v>
      </c>
      <c r="G1785" s="77" t="s">
        <v>295</v>
      </c>
    </row>
    <row r="1786" spans="2:7">
      <c r="B1786" s="92" t="s">
        <v>2084</v>
      </c>
      <c r="C1786" s="77" t="s">
        <v>1547</v>
      </c>
      <c r="D1786" s="77">
        <v>79</v>
      </c>
      <c r="E1786" s="77">
        <v>790</v>
      </c>
      <c r="F1786" s="77">
        <v>7909</v>
      </c>
      <c r="G1786" s="77" t="s">
        <v>296</v>
      </c>
    </row>
    <row r="1787" spans="2:7">
      <c r="B1787" s="92" t="s">
        <v>2084</v>
      </c>
      <c r="C1787" s="77" t="s">
        <v>1547</v>
      </c>
      <c r="D1787" s="77">
        <v>79</v>
      </c>
      <c r="E1787" s="77">
        <v>791</v>
      </c>
      <c r="F1787" s="77">
        <v>0</v>
      </c>
      <c r="G1787" s="77" t="s">
        <v>1567</v>
      </c>
    </row>
    <row r="1788" spans="2:7">
      <c r="B1788" s="92" t="s">
        <v>2084</v>
      </c>
      <c r="C1788" s="77" t="s">
        <v>1547</v>
      </c>
      <c r="D1788" s="77">
        <v>79</v>
      </c>
      <c r="E1788" s="77">
        <v>791</v>
      </c>
      <c r="F1788" s="77">
        <v>7911</v>
      </c>
      <c r="G1788" s="77" t="s">
        <v>1568</v>
      </c>
    </row>
    <row r="1789" spans="2:7">
      <c r="B1789" s="92" t="s">
        <v>2084</v>
      </c>
      <c r="C1789" s="77" t="s">
        <v>1547</v>
      </c>
      <c r="D1789" s="77">
        <v>79</v>
      </c>
      <c r="E1789" s="77">
        <v>791</v>
      </c>
      <c r="F1789" s="77">
        <v>7912</v>
      </c>
      <c r="G1789" s="77" t="s">
        <v>1569</v>
      </c>
    </row>
    <row r="1790" spans="2:7">
      <c r="B1790" s="92" t="s">
        <v>2084</v>
      </c>
      <c r="C1790" s="77" t="s">
        <v>1547</v>
      </c>
      <c r="D1790" s="77">
        <v>79</v>
      </c>
      <c r="E1790" s="77">
        <v>792</v>
      </c>
      <c r="F1790" s="77">
        <v>0</v>
      </c>
      <c r="G1790" s="77" t="s">
        <v>1570</v>
      </c>
    </row>
    <row r="1791" spans="2:7">
      <c r="B1791" s="92" t="s">
        <v>2084</v>
      </c>
      <c r="C1791" s="77" t="s">
        <v>1547</v>
      </c>
      <c r="D1791" s="77">
        <v>79</v>
      </c>
      <c r="E1791" s="77">
        <v>792</v>
      </c>
      <c r="F1791" s="77">
        <v>7921</v>
      </c>
      <c r="G1791" s="77" t="s">
        <v>1571</v>
      </c>
    </row>
    <row r="1792" spans="2:7">
      <c r="B1792" s="92" t="s">
        <v>2084</v>
      </c>
      <c r="C1792" s="77" t="s">
        <v>1547</v>
      </c>
      <c r="D1792" s="77">
        <v>79</v>
      </c>
      <c r="E1792" s="77">
        <v>792</v>
      </c>
      <c r="F1792" s="77">
        <v>7922</v>
      </c>
      <c r="G1792" s="77" t="s">
        <v>1572</v>
      </c>
    </row>
    <row r="1793" spans="2:7">
      <c r="B1793" s="92" t="s">
        <v>2084</v>
      </c>
      <c r="C1793" s="77" t="s">
        <v>1547</v>
      </c>
      <c r="D1793" s="77">
        <v>79</v>
      </c>
      <c r="E1793" s="77">
        <v>793</v>
      </c>
      <c r="F1793" s="77">
        <v>0</v>
      </c>
      <c r="G1793" s="77" t="s">
        <v>1573</v>
      </c>
    </row>
    <row r="1794" spans="2:7">
      <c r="B1794" s="92" t="s">
        <v>2084</v>
      </c>
      <c r="C1794" s="77" t="s">
        <v>1547</v>
      </c>
      <c r="D1794" s="77">
        <v>79</v>
      </c>
      <c r="E1794" s="77">
        <v>793</v>
      </c>
      <c r="F1794" s="77">
        <v>7931</v>
      </c>
      <c r="G1794" s="77" t="s">
        <v>1573</v>
      </c>
    </row>
    <row r="1795" spans="2:7">
      <c r="B1795" s="92" t="s">
        <v>2084</v>
      </c>
      <c r="C1795" s="77" t="s">
        <v>1547</v>
      </c>
      <c r="D1795" s="77">
        <v>79</v>
      </c>
      <c r="E1795" s="77">
        <v>794</v>
      </c>
      <c r="F1795" s="77">
        <v>0</v>
      </c>
      <c r="G1795" s="77" t="s">
        <v>1574</v>
      </c>
    </row>
    <row r="1796" spans="2:7">
      <c r="B1796" s="92" t="s">
        <v>2084</v>
      </c>
      <c r="C1796" s="77" t="s">
        <v>1547</v>
      </c>
      <c r="D1796" s="77">
        <v>79</v>
      </c>
      <c r="E1796" s="77">
        <v>794</v>
      </c>
      <c r="F1796" s="77">
        <v>7941</v>
      </c>
      <c r="G1796" s="77" t="s">
        <v>1574</v>
      </c>
    </row>
    <row r="1797" spans="2:7">
      <c r="B1797" s="92" t="s">
        <v>2084</v>
      </c>
      <c r="C1797" s="77" t="s">
        <v>1547</v>
      </c>
      <c r="D1797" s="77">
        <v>79</v>
      </c>
      <c r="E1797" s="77">
        <v>795</v>
      </c>
      <c r="F1797" s="77">
        <v>0</v>
      </c>
      <c r="G1797" s="77" t="s">
        <v>1575</v>
      </c>
    </row>
    <row r="1798" spans="2:7">
      <c r="B1798" s="92" t="s">
        <v>2084</v>
      </c>
      <c r="C1798" s="77" t="s">
        <v>1547</v>
      </c>
      <c r="D1798" s="77">
        <v>79</v>
      </c>
      <c r="E1798" s="77">
        <v>795</v>
      </c>
      <c r="F1798" s="77">
        <v>7951</v>
      </c>
      <c r="G1798" s="77" t="s">
        <v>1576</v>
      </c>
    </row>
    <row r="1799" spans="2:7">
      <c r="B1799" s="92" t="s">
        <v>2084</v>
      </c>
      <c r="C1799" s="77" t="s">
        <v>1547</v>
      </c>
      <c r="D1799" s="77">
        <v>79</v>
      </c>
      <c r="E1799" s="77">
        <v>795</v>
      </c>
      <c r="F1799" s="77">
        <v>7952</v>
      </c>
      <c r="G1799" s="77" t="s">
        <v>1577</v>
      </c>
    </row>
    <row r="1800" spans="2:7">
      <c r="B1800" s="92" t="s">
        <v>2084</v>
      </c>
      <c r="C1800" s="77" t="s">
        <v>1547</v>
      </c>
      <c r="D1800" s="77">
        <v>79</v>
      </c>
      <c r="E1800" s="77">
        <v>796</v>
      </c>
      <c r="F1800" s="77">
        <v>0</v>
      </c>
      <c r="G1800" s="77" t="s">
        <v>1578</v>
      </c>
    </row>
    <row r="1801" spans="2:7">
      <c r="B1801" s="92" t="s">
        <v>2084</v>
      </c>
      <c r="C1801" s="77" t="s">
        <v>1547</v>
      </c>
      <c r="D1801" s="77">
        <v>79</v>
      </c>
      <c r="E1801" s="77">
        <v>796</v>
      </c>
      <c r="F1801" s="77">
        <v>7961</v>
      </c>
      <c r="G1801" s="77" t="s">
        <v>1579</v>
      </c>
    </row>
    <row r="1802" spans="2:7">
      <c r="B1802" s="92" t="s">
        <v>2084</v>
      </c>
      <c r="C1802" s="77" t="s">
        <v>1547</v>
      </c>
      <c r="D1802" s="77">
        <v>79</v>
      </c>
      <c r="E1802" s="77">
        <v>796</v>
      </c>
      <c r="F1802" s="77">
        <v>7962</v>
      </c>
      <c r="G1802" s="77" t="s">
        <v>1580</v>
      </c>
    </row>
    <row r="1803" spans="2:7">
      <c r="B1803" s="92" t="s">
        <v>2084</v>
      </c>
      <c r="C1803" s="77" t="s">
        <v>1547</v>
      </c>
      <c r="D1803" s="77">
        <v>79</v>
      </c>
      <c r="E1803" s="77">
        <v>796</v>
      </c>
      <c r="F1803" s="77">
        <v>7963</v>
      </c>
      <c r="G1803" s="77" t="s">
        <v>1581</v>
      </c>
    </row>
    <row r="1804" spans="2:7">
      <c r="B1804" s="92" t="s">
        <v>2084</v>
      </c>
      <c r="C1804" s="77" t="s">
        <v>1547</v>
      </c>
      <c r="D1804" s="77">
        <v>79</v>
      </c>
      <c r="E1804" s="77">
        <v>799</v>
      </c>
      <c r="F1804" s="77">
        <v>0</v>
      </c>
      <c r="G1804" s="77" t="s">
        <v>1582</v>
      </c>
    </row>
    <row r="1805" spans="2:7">
      <c r="B1805" s="92" t="s">
        <v>2084</v>
      </c>
      <c r="C1805" s="77" t="s">
        <v>1547</v>
      </c>
      <c r="D1805" s="77">
        <v>79</v>
      </c>
      <c r="E1805" s="77">
        <v>799</v>
      </c>
      <c r="F1805" s="77">
        <v>7991</v>
      </c>
      <c r="G1805" s="77" t="s">
        <v>1583</v>
      </c>
    </row>
    <row r="1806" spans="2:7">
      <c r="B1806" s="92" t="s">
        <v>2084</v>
      </c>
      <c r="C1806" s="77" t="s">
        <v>1547</v>
      </c>
      <c r="D1806" s="77">
        <v>79</v>
      </c>
      <c r="E1806" s="77">
        <v>799</v>
      </c>
      <c r="F1806" s="77">
        <v>7992</v>
      </c>
      <c r="G1806" s="77" t="s">
        <v>1584</v>
      </c>
    </row>
    <row r="1807" spans="2:7">
      <c r="B1807" s="92" t="s">
        <v>2084</v>
      </c>
      <c r="C1807" s="77" t="s">
        <v>1547</v>
      </c>
      <c r="D1807" s="77">
        <v>79</v>
      </c>
      <c r="E1807" s="77">
        <v>799</v>
      </c>
      <c r="F1807" s="77">
        <v>7993</v>
      </c>
      <c r="G1807" s="77" t="s">
        <v>1585</v>
      </c>
    </row>
    <row r="1808" spans="2:7">
      <c r="B1808" s="92" t="s">
        <v>2084</v>
      </c>
      <c r="C1808" s="77" t="s">
        <v>1547</v>
      </c>
      <c r="D1808" s="77">
        <v>79</v>
      </c>
      <c r="E1808" s="77">
        <v>799</v>
      </c>
      <c r="F1808" s="77">
        <v>7999</v>
      </c>
      <c r="G1808" s="77" t="s">
        <v>1586</v>
      </c>
    </row>
    <row r="1809" spans="2:7">
      <c r="B1809" s="92" t="s">
        <v>2084</v>
      </c>
      <c r="C1809" s="77" t="s">
        <v>1547</v>
      </c>
      <c r="D1809" s="77">
        <v>80</v>
      </c>
      <c r="E1809" s="77">
        <v>0</v>
      </c>
      <c r="F1809" s="77">
        <v>0</v>
      </c>
      <c r="G1809" s="77" t="s">
        <v>1587</v>
      </c>
    </row>
    <row r="1810" spans="2:7">
      <c r="B1810" s="92" t="s">
        <v>2084</v>
      </c>
      <c r="C1810" s="77" t="s">
        <v>1547</v>
      </c>
      <c r="D1810" s="77">
        <v>80</v>
      </c>
      <c r="E1810" s="77">
        <v>800</v>
      </c>
      <c r="F1810" s="77">
        <v>0</v>
      </c>
      <c r="G1810" s="77" t="s">
        <v>1588</v>
      </c>
    </row>
    <row r="1811" spans="2:7">
      <c r="B1811" s="92" t="s">
        <v>2084</v>
      </c>
      <c r="C1811" s="77" t="s">
        <v>1547</v>
      </c>
      <c r="D1811" s="77">
        <v>80</v>
      </c>
      <c r="E1811" s="77">
        <v>800</v>
      </c>
      <c r="F1811" s="77">
        <v>8000</v>
      </c>
      <c r="G1811" s="77" t="s">
        <v>295</v>
      </c>
    </row>
    <row r="1812" spans="2:7">
      <c r="B1812" s="92" t="s">
        <v>2084</v>
      </c>
      <c r="C1812" s="77" t="s">
        <v>1547</v>
      </c>
      <c r="D1812" s="77">
        <v>80</v>
      </c>
      <c r="E1812" s="77">
        <v>800</v>
      </c>
      <c r="F1812" s="77">
        <v>8009</v>
      </c>
      <c r="G1812" s="77" t="s">
        <v>296</v>
      </c>
    </row>
    <row r="1813" spans="2:7">
      <c r="B1813" s="92" t="s">
        <v>2084</v>
      </c>
      <c r="C1813" s="77" t="s">
        <v>1547</v>
      </c>
      <c r="D1813" s="77">
        <v>80</v>
      </c>
      <c r="E1813" s="77">
        <v>801</v>
      </c>
      <c r="F1813" s="77">
        <v>0</v>
      </c>
      <c r="G1813" s="77" t="s">
        <v>1589</v>
      </c>
    </row>
    <row r="1814" spans="2:7">
      <c r="B1814" s="92" t="s">
        <v>2084</v>
      </c>
      <c r="C1814" s="77" t="s">
        <v>1547</v>
      </c>
      <c r="D1814" s="77">
        <v>80</v>
      </c>
      <c r="E1814" s="77">
        <v>801</v>
      </c>
      <c r="F1814" s="77">
        <v>8011</v>
      </c>
      <c r="G1814" s="77" t="s">
        <v>1589</v>
      </c>
    </row>
    <row r="1815" spans="2:7">
      <c r="B1815" s="92" t="s">
        <v>2084</v>
      </c>
      <c r="C1815" s="77" t="s">
        <v>1547</v>
      </c>
      <c r="D1815" s="77">
        <v>80</v>
      </c>
      <c r="E1815" s="77">
        <v>802</v>
      </c>
      <c r="F1815" s="77">
        <v>0</v>
      </c>
      <c r="G1815" s="77" t="s">
        <v>1590</v>
      </c>
    </row>
    <row r="1816" spans="2:7">
      <c r="B1816" s="92" t="s">
        <v>2084</v>
      </c>
      <c r="C1816" s="77" t="s">
        <v>1547</v>
      </c>
      <c r="D1816" s="77">
        <v>80</v>
      </c>
      <c r="E1816" s="77">
        <v>802</v>
      </c>
      <c r="F1816" s="77">
        <v>8021</v>
      </c>
      <c r="G1816" s="77" t="s">
        <v>1591</v>
      </c>
    </row>
    <row r="1817" spans="2:7">
      <c r="B1817" s="92" t="s">
        <v>2084</v>
      </c>
      <c r="C1817" s="77" t="s">
        <v>1547</v>
      </c>
      <c r="D1817" s="77">
        <v>80</v>
      </c>
      <c r="E1817" s="77">
        <v>802</v>
      </c>
      <c r="F1817" s="77">
        <v>8022</v>
      </c>
      <c r="G1817" s="77" t="s">
        <v>1592</v>
      </c>
    </row>
    <row r="1818" spans="2:7">
      <c r="B1818" s="92" t="s">
        <v>2084</v>
      </c>
      <c r="C1818" s="77" t="s">
        <v>1547</v>
      </c>
      <c r="D1818" s="77">
        <v>80</v>
      </c>
      <c r="E1818" s="77">
        <v>802</v>
      </c>
      <c r="F1818" s="77">
        <v>8023</v>
      </c>
      <c r="G1818" s="77" t="s">
        <v>1593</v>
      </c>
    </row>
    <row r="1819" spans="2:7">
      <c r="B1819" s="92" t="s">
        <v>2084</v>
      </c>
      <c r="C1819" s="77" t="s">
        <v>1547</v>
      </c>
      <c r="D1819" s="77">
        <v>80</v>
      </c>
      <c r="E1819" s="77">
        <v>802</v>
      </c>
      <c r="F1819" s="77">
        <v>8024</v>
      </c>
      <c r="G1819" s="77" t="s">
        <v>1594</v>
      </c>
    </row>
    <row r="1820" spans="2:7">
      <c r="B1820" s="92" t="s">
        <v>2084</v>
      </c>
      <c r="C1820" s="77" t="s">
        <v>1547</v>
      </c>
      <c r="D1820" s="77">
        <v>80</v>
      </c>
      <c r="E1820" s="77">
        <v>802</v>
      </c>
      <c r="F1820" s="77">
        <v>8025</v>
      </c>
      <c r="G1820" s="77" t="s">
        <v>1595</v>
      </c>
    </row>
    <row r="1821" spans="2:7">
      <c r="B1821" s="92" t="s">
        <v>2084</v>
      </c>
      <c r="C1821" s="77" t="s">
        <v>1547</v>
      </c>
      <c r="D1821" s="77">
        <v>80</v>
      </c>
      <c r="E1821" s="77">
        <v>803</v>
      </c>
      <c r="F1821" s="77">
        <v>0</v>
      </c>
      <c r="G1821" s="77" t="s">
        <v>1596</v>
      </c>
    </row>
    <row r="1822" spans="2:7">
      <c r="B1822" s="92" t="s">
        <v>2084</v>
      </c>
      <c r="C1822" s="77" t="s">
        <v>1547</v>
      </c>
      <c r="D1822" s="77">
        <v>80</v>
      </c>
      <c r="E1822" s="77">
        <v>803</v>
      </c>
      <c r="F1822" s="77">
        <v>8031</v>
      </c>
      <c r="G1822" s="77" t="s">
        <v>1597</v>
      </c>
    </row>
    <row r="1823" spans="2:7">
      <c r="B1823" s="92" t="s">
        <v>2084</v>
      </c>
      <c r="C1823" s="77" t="s">
        <v>1547</v>
      </c>
      <c r="D1823" s="77">
        <v>80</v>
      </c>
      <c r="E1823" s="77">
        <v>803</v>
      </c>
      <c r="F1823" s="77">
        <v>8032</v>
      </c>
      <c r="G1823" s="77" t="s">
        <v>1598</v>
      </c>
    </row>
    <row r="1824" spans="2:7">
      <c r="B1824" s="92" t="s">
        <v>2084</v>
      </c>
      <c r="C1824" s="77" t="s">
        <v>1547</v>
      </c>
      <c r="D1824" s="77">
        <v>80</v>
      </c>
      <c r="E1824" s="77">
        <v>803</v>
      </c>
      <c r="F1824" s="77">
        <v>8033</v>
      </c>
      <c r="G1824" s="77" t="s">
        <v>1599</v>
      </c>
    </row>
    <row r="1825" spans="2:7">
      <c r="B1825" s="92" t="s">
        <v>2084</v>
      </c>
      <c r="C1825" s="77" t="s">
        <v>1547</v>
      </c>
      <c r="D1825" s="77">
        <v>80</v>
      </c>
      <c r="E1825" s="77">
        <v>803</v>
      </c>
      <c r="F1825" s="77">
        <v>8034</v>
      </c>
      <c r="G1825" s="77" t="s">
        <v>1600</v>
      </c>
    </row>
    <row r="1826" spans="2:7">
      <c r="B1826" s="92" t="s">
        <v>2084</v>
      </c>
      <c r="C1826" s="77" t="s">
        <v>1547</v>
      </c>
      <c r="D1826" s="77">
        <v>80</v>
      </c>
      <c r="E1826" s="77">
        <v>803</v>
      </c>
      <c r="F1826" s="77">
        <v>8035</v>
      </c>
      <c r="G1826" s="77" t="s">
        <v>1601</v>
      </c>
    </row>
    <row r="1827" spans="2:7">
      <c r="B1827" s="92" t="s">
        <v>2084</v>
      </c>
      <c r="C1827" s="77" t="s">
        <v>1547</v>
      </c>
      <c r="D1827" s="77">
        <v>80</v>
      </c>
      <c r="E1827" s="77">
        <v>803</v>
      </c>
      <c r="F1827" s="77">
        <v>8036</v>
      </c>
      <c r="G1827" s="77" t="s">
        <v>1602</v>
      </c>
    </row>
    <row r="1828" spans="2:7">
      <c r="B1828" s="92" t="s">
        <v>2084</v>
      </c>
      <c r="C1828" s="77" t="s">
        <v>1547</v>
      </c>
      <c r="D1828" s="77">
        <v>80</v>
      </c>
      <c r="E1828" s="77">
        <v>804</v>
      </c>
      <c r="F1828" s="77">
        <v>0</v>
      </c>
      <c r="G1828" s="77" t="s">
        <v>1603</v>
      </c>
    </row>
    <row r="1829" spans="2:7">
      <c r="B1829" s="92" t="s">
        <v>2084</v>
      </c>
      <c r="C1829" s="77" t="s">
        <v>1547</v>
      </c>
      <c r="D1829" s="77">
        <v>80</v>
      </c>
      <c r="E1829" s="77">
        <v>804</v>
      </c>
      <c r="F1829" s="77">
        <v>8041</v>
      </c>
      <c r="G1829" s="77" t="s">
        <v>1604</v>
      </c>
    </row>
    <row r="1830" spans="2:7">
      <c r="B1830" s="92" t="s">
        <v>2084</v>
      </c>
      <c r="C1830" s="77" t="s">
        <v>1547</v>
      </c>
      <c r="D1830" s="77">
        <v>80</v>
      </c>
      <c r="E1830" s="77">
        <v>804</v>
      </c>
      <c r="F1830" s="77">
        <v>8042</v>
      </c>
      <c r="G1830" s="77" t="s">
        <v>1605</v>
      </c>
    </row>
    <row r="1831" spans="2:7">
      <c r="B1831" s="92" t="s">
        <v>2084</v>
      </c>
      <c r="C1831" s="77" t="s">
        <v>1547</v>
      </c>
      <c r="D1831" s="77">
        <v>80</v>
      </c>
      <c r="E1831" s="77">
        <v>804</v>
      </c>
      <c r="F1831" s="77">
        <v>8043</v>
      </c>
      <c r="G1831" s="77" t="s">
        <v>1606</v>
      </c>
    </row>
    <row r="1832" spans="2:7">
      <c r="B1832" s="92" t="s">
        <v>2084</v>
      </c>
      <c r="C1832" s="77" t="s">
        <v>1547</v>
      </c>
      <c r="D1832" s="77">
        <v>80</v>
      </c>
      <c r="E1832" s="77">
        <v>804</v>
      </c>
      <c r="F1832" s="77">
        <v>8044</v>
      </c>
      <c r="G1832" s="77" t="s">
        <v>1607</v>
      </c>
    </row>
    <row r="1833" spans="2:7">
      <c r="B1833" s="92" t="s">
        <v>2084</v>
      </c>
      <c r="C1833" s="77" t="s">
        <v>1547</v>
      </c>
      <c r="D1833" s="77">
        <v>80</v>
      </c>
      <c r="E1833" s="77">
        <v>804</v>
      </c>
      <c r="F1833" s="77">
        <v>8045</v>
      </c>
      <c r="G1833" s="77" t="s">
        <v>1608</v>
      </c>
    </row>
    <row r="1834" spans="2:7">
      <c r="B1834" s="92" t="s">
        <v>2084</v>
      </c>
      <c r="C1834" s="77" t="s">
        <v>1547</v>
      </c>
      <c r="D1834" s="77">
        <v>80</v>
      </c>
      <c r="E1834" s="77">
        <v>804</v>
      </c>
      <c r="F1834" s="77">
        <v>8046</v>
      </c>
      <c r="G1834" s="77" t="s">
        <v>1609</v>
      </c>
    </row>
    <row r="1835" spans="2:7">
      <c r="B1835" s="92" t="s">
        <v>2084</v>
      </c>
      <c r="C1835" s="77" t="s">
        <v>1547</v>
      </c>
      <c r="D1835" s="77">
        <v>80</v>
      </c>
      <c r="E1835" s="77">
        <v>804</v>
      </c>
      <c r="F1835" s="77">
        <v>8047</v>
      </c>
      <c r="G1835" s="77" t="s">
        <v>1610</v>
      </c>
    </row>
    <row r="1836" spans="2:7">
      <c r="B1836" s="92" t="s">
        <v>2084</v>
      </c>
      <c r="C1836" s="77" t="s">
        <v>1547</v>
      </c>
      <c r="D1836" s="77">
        <v>80</v>
      </c>
      <c r="E1836" s="77">
        <v>804</v>
      </c>
      <c r="F1836" s="77">
        <v>8048</v>
      </c>
      <c r="G1836" s="77" t="s">
        <v>1611</v>
      </c>
    </row>
    <row r="1837" spans="2:7">
      <c r="B1837" s="92" t="s">
        <v>2084</v>
      </c>
      <c r="C1837" s="77" t="s">
        <v>1547</v>
      </c>
      <c r="D1837" s="77">
        <v>80</v>
      </c>
      <c r="E1837" s="77">
        <v>805</v>
      </c>
      <c r="F1837" s="77">
        <v>0</v>
      </c>
      <c r="G1837" s="77" t="s">
        <v>1612</v>
      </c>
    </row>
    <row r="1838" spans="2:7">
      <c r="B1838" s="92" t="s">
        <v>2084</v>
      </c>
      <c r="C1838" s="77" t="s">
        <v>1547</v>
      </c>
      <c r="D1838" s="77">
        <v>80</v>
      </c>
      <c r="E1838" s="77">
        <v>805</v>
      </c>
      <c r="F1838" s="77">
        <v>8051</v>
      </c>
      <c r="G1838" s="77" t="s">
        <v>1613</v>
      </c>
    </row>
    <row r="1839" spans="2:7">
      <c r="B1839" s="92" t="s">
        <v>2084</v>
      </c>
      <c r="C1839" s="77" t="s">
        <v>1547</v>
      </c>
      <c r="D1839" s="77">
        <v>80</v>
      </c>
      <c r="E1839" s="77">
        <v>805</v>
      </c>
      <c r="F1839" s="77">
        <v>8052</v>
      </c>
      <c r="G1839" s="77" t="s">
        <v>1614</v>
      </c>
    </row>
    <row r="1840" spans="2:7">
      <c r="B1840" s="92" t="s">
        <v>2084</v>
      </c>
      <c r="C1840" s="77" t="s">
        <v>1547</v>
      </c>
      <c r="D1840" s="77">
        <v>80</v>
      </c>
      <c r="E1840" s="77">
        <v>805</v>
      </c>
      <c r="F1840" s="77">
        <v>8053</v>
      </c>
      <c r="G1840" s="77" t="s">
        <v>1615</v>
      </c>
    </row>
    <row r="1841" spans="2:7">
      <c r="B1841" s="92" t="s">
        <v>2084</v>
      </c>
      <c r="C1841" s="77" t="s">
        <v>1547</v>
      </c>
      <c r="D1841" s="77">
        <v>80</v>
      </c>
      <c r="E1841" s="77">
        <v>806</v>
      </c>
      <c r="F1841" s="77">
        <v>0</v>
      </c>
      <c r="G1841" s="77" t="s">
        <v>1616</v>
      </c>
    </row>
    <row r="1842" spans="2:7">
      <c r="B1842" s="92" t="s">
        <v>2084</v>
      </c>
      <c r="C1842" s="77" t="s">
        <v>1547</v>
      </c>
      <c r="D1842" s="77">
        <v>80</v>
      </c>
      <c r="E1842" s="77">
        <v>806</v>
      </c>
      <c r="F1842" s="77">
        <v>8061</v>
      </c>
      <c r="G1842" s="77" t="s">
        <v>1617</v>
      </c>
    </row>
    <row r="1843" spans="2:7">
      <c r="B1843" s="92" t="s">
        <v>2084</v>
      </c>
      <c r="C1843" s="77" t="s">
        <v>1547</v>
      </c>
      <c r="D1843" s="77">
        <v>80</v>
      </c>
      <c r="E1843" s="77">
        <v>806</v>
      </c>
      <c r="F1843" s="77">
        <v>8062</v>
      </c>
      <c r="G1843" s="77" t="s">
        <v>1618</v>
      </c>
    </row>
    <row r="1844" spans="2:7">
      <c r="B1844" s="92" t="s">
        <v>2084</v>
      </c>
      <c r="C1844" s="77" t="s">
        <v>1547</v>
      </c>
      <c r="D1844" s="77">
        <v>80</v>
      </c>
      <c r="E1844" s="77">
        <v>806</v>
      </c>
      <c r="F1844" s="77">
        <v>8063</v>
      </c>
      <c r="G1844" s="77" t="s">
        <v>1619</v>
      </c>
    </row>
    <row r="1845" spans="2:7">
      <c r="B1845" s="92" t="s">
        <v>2084</v>
      </c>
      <c r="C1845" s="77" t="s">
        <v>1547</v>
      </c>
      <c r="D1845" s="77">
        <v>80</v>
      </c>
      <c r="E1845" s="77">
        <v>806</v>
      </c>
      <c r="F1845" s="77">
        <v>8064</v>
      </c>
      <c r="G1845" s="77" t="s">
        <v>1620</v>
      </c>
    </row>
    <row r="1846" spans="2:7">
      <c r="B1846" s="92" t="s">
        <v>2084</v>
      </c>
      <c r="C1846" s="77" t="s">
        <v>1547</v>
      </c>
      <c r="D1846" s="77">
        <v>80</v>
      </c>
      <c r="E1846" s="77">
        <v>806</v>
      </c>
      <c r="F1846" s="77">
        <v>8065</v>
      </c>
      <c r="G1846" s="77" t="s">
        <v>1621</v>
      </c>
    </row>
    <row r="1847" spans="2:7">
      <c r="B1847" s="92" t="s">
        <v>2084</v>
      </c>
      <c r="C1847" s="77" t="s">
        <v>1547</v>
      </c>
      <c r="D1847" s="77">
        <v>80</v>
      </c>
      <c r="E1847" s="77">
        <v>806</v>
      </c>
      <c r="F1847" s="77">
        <v>8069</v>
      </c>
      <c r="G1847" s="77" t="s">
        <v>1622</v>
      </c>
    </row>
    <row r="1848" spans="2:7">
      <c r="B1848" s="92" t="s">
        <v>2084</v>
      </c>
      <c r="C1848" s="77" t="s">
        <v>1547</v>
      </c>
      <c r="D1848" s="77">
        <v>80</v>
      </c>
      <c r="E1848" s="77">
        <v>809</v>
      </c>
      <c r="F1848" s="77">
        <v>0</v>
      </c>
      <c r="G1848" s="77" t="s">
        <v>1623</v>
      </c>
    </row>
    <row r="1849" spans="2:7">
      <c r="B1849" s="92" t="s">
        <v>2084</v>
      </c>
      <c r="C1849" s="77" t="s">
        <v>1547</v>
      </c>
      <c r="D1849" s="77">
        <v>80</v>
      </c>
      <c r="E1849" s="77">
        <v>809</v>
      </c>
      <c r="F1849" s="77">
        <v>8091</v>
      </c>
      <c r="G1849" s="77" t="s">
        <v>1624</v>
      </c>
    </row>
    <row r="1850" spans="2:7">
      <c r="B1850" s="92" t="s">
        <v>2084</v>
      </c>
      <c r="C1850" s="77" t="s">
        <v>1547</v>
      </c>
      <c r="D1850" s="77">
        <v>80</v>
      </c>
      <c r="E1850" s="77">
        <v>809</v>
      </c>
      <c r="F1850" s="77">
        <v>8092</v>
      </c>
      <c r="G1850" s="77" t="s">
        <v>1625</v>
      </c>
    </row>
    <row r="1851" spans="2:7">
      <c r="B1851" s="92" t="s">
        <v>2084</v>
      </c>
      <c r="C1851" s="77" t="s">
        <v>1547</v>
      </c>
      <c r="D1851" s="77">
        <v>80</v>
      </c>
      <c r="E1851" s="77">
        <v>809</v>
      </c>
      <c r="F1851" s="77">
        <v>8093</v>
      </c>
      <c r="G1851" s="77" t="s">
        <v>1626</v>
      </c>
    </row>
    <row r="1852" spans="2:7">
      <c r="B1852" s="92" t="s">
        <v>2084</v>
      </c>
      <c r="C1852" s="77" t="s">
        <v>1547</v>
      </c>
      <c r="D1852" s="77">
        <v>80</v>
      </c>
      <c r="E1852" s="77">
        <v>809</v>
      </c>
      <c r="F1852" s="77">
        <v>8094</v>
      </c>
      <c r="G1852" s="77" t="s">
        <v>1627</v>
      </c>
    </row>
    <row r="1853" spans="2:7">
      <c r="B1853" s="92" t="s">
        <v>2084</v>
      </c>
      <c r="C1853" s="77" t="s">
        <v>1547</v>
      </c>
      <c r="D1853" s="77">
        <v>80</v>
      </c>
      <c r="E1853" s="77">
        <v>809</v>
      </c>
      <c r="F1853" s="77">
        <v>8095</v>
      </c>
      <c r="G1853" s="77" t="s">
        <v>1628</v>
      </c>
    </row>
    <row r="1854" spans="2:7">
      <c r="B1854" s="92" t="s">
        <v>2084</v>
      </c>
      <c r="C1854" s="77" t="s">
        <v>1547</v>
      </c>
      <c r="D1854" s="77">
        <v>80</v>
      </c>
      <c r="E1854" s="77">
        <v>809</v>
      </c>
      <c r="F1854" s="77">
        <v>8096</v>
      </c>
      <c r="G1854" s="77" t="s">
        <v>1629</v>
      </c>
    </row>
    <row r="1855" spans="2:7">
      <c r="B1855" s="92" t="s">
        <v>2084</v>
      </c>
      <c r="C1855" s="77" t="s">
        <v>1547</v>
      </c>
      <c r="D1855" s="77">
        <v>80</v>
      </c>
      <c r="E1855" s="77">
        <v>809</v>
      </c>
      <c r="F1855" s="77">
        <v>8099</v>
      </c>
      <c r="G1855" s="77" t="s">
        <v>1630</v>
      </c>
    </row>
    <row r="1856" spans="2:7">
      <c r="B1856" s="92" t="s">
        <v>2084</v>
      </c>
      <c r="C1856" s="77" t="s">
        <v>1631</v>
      </c>
      <c r="D1856" s="77">
        <v>0</v>
      </c>
      <c r="E1856" s="77">
        <v>0</v>
      </c>
      <c r="F1856" s="77">
        <v>0</v>
      </c>
      <c r="G1856" s="77" t="s">
        <v>1632</v>
      </c>
    </row>
    <row r="1857" spans="2:7">
      <c r="B1857" s="92" t="s">
        <v>2084</v>
      </c>
      <c r="C1857" s="77" t="s">
        <v>1631</v>
      </c>
      <c r="D1857" s="77">
        <v>81</v>
      </c>
      <c r="E1857" s="77">
        <v>0</v>
      </c>
      <c r="F1857" s="77">
        <v>0</v>
      </c>
      <c r="G1857" s="77" t="s">
        <v>1633</v>
      </c>
    </row>
    <row r="1858" spans="2:7">
      <c r="B1858" s="92" t="s">
        <v>2084</v>
      </c>
      <c r="C1858" s="77" t="s">
        <v>1631</v>
      </c>
      <c r="D1858" s="77">
        <v>81</v>
      </c>
      <c r="E1858" s="77">
        <v>810</v>
      </c>
      <c r="F1858" s="77">
        <v>0</v>
      </c>
      <c r="G1858" s="77" t="s">
        <v>1634</v>
      </c>
    </row>
    <row r="1859" spans="2:7">
      <c r="B1859" s="92" t="s">
        <v>2084</v>
      </c>
      <c r="C1859" s="77" t="s">
        <v>1631</v>
      </c>
      <c r="D1859" s="77">
        <v>81</v>
      </c>
      <c r="E1859" s="77">
        <v>810</v>
      </c>
      <c r="F1859" s="77">
        <v>8101</v>
      </c>
      <c r="G1859" s="77" t="s">
        <v>1335</v>
      </c>
    </row>
    <row r="1860" spans="2:7">
      <c r="B1860" s="92" t="s">
        <v>2084</v>
      </c>
      <c r="C1860" s="77" t="s">
        <v>1631</v>
      </c>
      <c r="D1860" s="77">
        <v>81</v>
      </c>
      <c r="E1860" s="77">
        <v>811</v>
      </c>
      <c r="F1860" s="77">
        <v>0</v>
      </c>
      <c r="G1860" s="77" t="s">
        <v>1635</v>
      </c>
    </row>
    <row r="1861" spans="2:7">
      <c r="B1861" s="92" t="s">
        <v>2084</v>
      </c>
      <c r="C1861" s="77" t="s">
        <v>1631</v>
      </c>
      <c r="D1861" s="77">
        <v>81</v>
      </c>
      <c r="E1861" s="77">
        <v>811</v>
      </c>
      <c r="F1861" s="77">
        <v>8111</v>
      </c>
      <c r="G1861" s="77" t="s">
        <v>1635</v>
      </c>
    </row>
    <row r="1862" spans="2:7">
      <c r="B1862" s="92" t="s">
        <v>2084</v>
      </c>
      <c r="C1862" s="77" t="s">
        <v>1631</v>
      </c>
      <c r="D1862" s="77">
        <v>81</v>
      </c>
      <c r="E1862" s="77">
        <v>812</v>
      </c>
      <c r="F1862" s="77">
        <v>0</v>
      </c>
      <c r="G1862" s="77" t="s">
        <v>1636</v>
      </c>
    </row>
    <row r="1863" spans="2:7">
      <c r="B1863" s="92" t="s">
        <v>2084</v>
      </c>
      <c r="C1863" s="77" t="s">
        <v>1631</v>
      </c>
      <c r="D1863" s="77">
        <v>81</v>
      </c>
      <c r="E1863" s="77">
        <v>812</v>
      </c>
      <c r="F1863" s="77">
        <v>8121</v>
      </c>
      <c r="G1863" s="77" t="s">
        <v>1636</v>
      </c>
    </row>
    <row r="1864" spans="2:7">
      <c r="B1864" s="92" t="s">
        <v>2084</v>
      </c>
      <c r="C1864" s="77" t="s">
        <v>1631</v>
      </c>
      <c r="D1864" s="77">
        <v>81</v>
      </c>
      <c r="E1864" s="77">
        <v>813</v>
      </c>
      <c r="F1864" s="77">
        <v>0</v>
      </c>
      <c r="G1864" s="77" t="s">
        <v>1637</v>
      </c>
    </row>
    <row r="1865" spans="2:7">
      <c r="B1865" s="92" t="s">
        <v>2084</v>
      </c>
      <c r="C1865" s="77" t="s">
        <v>1631</v>
      </c>
      <c r="D1865" s="77">
        <v>81</v>
      </c>
      <c r="E1865" s="77">
        <v>813</v>
      </c>
      <c r="F1865" s="77">
        <v>8131</v>
      </c>
      <c r="G1865" s="77" t="s">
        <v>1637</v>
      </c>
    </row>
    <row r="1866" spans="2:7">
      <c r="B1866" s="92" t="s">
        <v>2084</v>
      </c>
      <c r="C1866" s="77" t="s">
        <v>1631</v>
      </c>
      <c r="D1866" s="77">
        <v>81</v>
      </c>
      <c r="E1866" s="77">
        <v>814</v>
      </c>
      <c r="F1866" s="77">
        <v>0</v>
      </c>
      <c r="G1866" s="77" t="s">
        <v>1638</v>
      </c>
    </row>
    <row r="1867" spans="2:7">
      <c r="B1867" s="92" t="s">
        <v>2084</v>
      </c>
      <c r="C1867" s="77" t="s">
        <v>1631</v>
      </c>
      <c r="D1867" s="77">
        <v>81</v>
      </c>
      <c r="E1867" s="77">
        <v>814</v>
      </c>
      <c r="F1867" s="77">
        <v>8141</v>
      </c>
      <c r="G1867" s="77" t="s">
        <v>1639</v>
      </c>
    </row>
    <row r="1868" spans="2:7">
      <c r="B1868" s="92" t="s">
        <v>2084</v>
      </c>
      <c r="C1868" s="77" t="s">
        <v>1631</v>
      </c>
      <c r="D1868" s="77">
        <v>81</v>
      </c>
      <c r="E1868" s="77">
        <v>814</v>
      </c>
      <c r="F1868" s="77">
        <v>8142</v>
      </c>
      <c r="G1868" s="77" t="s">
        <v>1640</v>
      </c>
    </row>
    <row r="1869" spans="2:7">
      <c r="B1869" s="92" t="s">
        <v>2084</v>
      </c>
      <c r="C1869" s="77" t="s">
        <v>1631</v>
      </c>
      <c r="D1869" s="77">
        <v>81</v>
      </c>
      <c r="E1869" s="77">
        <v>815</v>
      </c>
      <c r="F1869" s="77">
        <v>0</v>
      </c>
      <c r="G1869" s="77" t="s">
        <v>1641</v>
      </c>
    </row>
    <row r="1870" spans="2:7">
      <c r="B1870" s="92" t="s">
        <v>2084</v>
      </c>
      <c r="C1870" s="77" t="s">
        <v>1631</v>
      </c>
      <c r="D1870" s="77">
        <v>81</v>
      </c>
      <c r="E1870" s="77">
        <v>815</v>
      </c>
      <c r="F1870" s="77">
        <v>8151</v>
      </c>
      <c r="G1870" s="77" t="s">
        <v>1641</v>
      </c>
    </row>
    <row r="1871" spans="2:7">
      <c r="B1871" s="92" t="s">
        <v>2084</v>
      </c>
      <c r="C1871" s="77" t="s">
        <v>1631</v>
      </c>
      <c r="D1871" s="77">
        <v>81</v>
      </c>
      <c r="E1871" s="77">
        <v>816</v>
      </c>
      <c r="F1871" s="77">
        <v>0</v>
      </c>
      <c r="G1871" s="77" t="s">
        <v>1642</v>
      </c>
    </row>
    <row r="1872" spans="2:7">
      <c r="B1872" s="92" t="s">
        <v>2084</v>
      </c>
      <c r="C1872" s="77" t="s">
        <v>1631</v>
      </c>
      <c r="D1872" s="77">
        <v>81</v>
      </c>
      <c r="E1872" s="77">
        <v>816</v>
      </c>
      <c r="F1872" s="77">
        <v>8161</v>
      </c>
      <c r="G1872" s="77" t="s">
        <v>1643</v>
      </c>
    </row>
    <row r="1873" spans="2:7">
      <c r="B1873" s="92" t="s">
        <v>2084</v>
      </c>
      <c r="C1873" s="77" t="s">
        <v>1631</v>
      </c>
      <c r="D1873" s="77">
        <v>81</v>
      </c>
      <c r="E1873" s="77">
        <v>816</v>
      </c>
      <c r="F1873" s="77">
        <v>8162</v>
      </c>
      <c r="G1873" s="77" t="s">
        <v>1644</v>
      </c>
    </row>
    <row r="1874" spans="2:7">
      <c r="B1874" s="92" t="s">
        <v>2084</v>
      </c>
      <c r="C1874" s="77" t="s">
        <v>1631</v>
      </c>
      <c r="D1874" s="77">
        <v>81</v>
      </c>
      <c r="E1874" s="77">
        <v>816</v>
      </c>
      <c r="F1874" s="77">
        <v>8163</v>
      </c>
      <c r="G1874" s="77" t="s">
        <v>1645</v>
      </c>
    </row>
    <row r="1875" spans="2:7">
      <c r="B1875" s="92" t="s">
        <v>2084</v>
      </c>
      <c r="C1875" s="77" t="s">
        <v>1631</v>
      </c>
      <c r="D1875" s="77">
        <v>81</v>
      </c>
      <c r="E1875" s="77">
        <v>817</v>
      </c>
      <c r="F1875" s="77">
        <v>0</v>
      </c>
      <c r="G1875" s="77" t="s">
        <v>1646</v>
      </c>
    </row>
    <row r="1876" spans="2:7">
      <c r="B1876" s="92" t="s">
        <v>2084</v>
      </c>
      <c r="C1876" s="77" t="s">
        <v>1631</v>
      </c>
      <c r="D1876" s="77">
        <v>81</v>
      </c>
      <c r="E1876" s="77">
        <v>817</v>
      </c>
      <c r="F1876" s="77">
        <v>8171</v>
      </c>
      <c r="G1876" s="77" t="s">
        <v>1647</v>
      </c>
    </row>
    <row r="1877" spans="2:7">
      <c r="B1877" s="92" t="s">
        <v>2084</v>
      </c>
      <c r="C1877" s="77" t="s">
        <v>1631</v>
      </c>
      <c r="D1877" s="77">
        <v>81</v>
      </c>
      <c r="E1877" s="77">
        <v>817</v>
      </c>
      <c r="F1877" s="77">
        <v>8172</v>
      </c>
      <c r="G1877" s="77" t="s">
        <v>1648</v>
      </c>
    </row>
    <row r="1878" spans="2:7">
      <c r="B1878" s="92" t="s">
        <v>2084</v>
      </c>
      <c r="C1878" s="77" t="s">
        <v>1631</v>
      </c>
      <c r="D1878" s="77">
        <v>81</v>
      </c>
      <c r="E1878" s="77">
        <v>818</v>
      </c>
      <c r="F1878" s="77">
        <v>0</v>
      </c>
      <c r="G1878" s="77" t="s">
        <v>1649</v>
      </c>
    </row>
    <row r="1879" spans="2:7">
      <c r="B1879" s="92" t="s">
        <v>2084</v>
      </c>
      <c r="C1879" s="77" t="s">
        <v>1631</v>
      </c>
      <c r="D1879" s="77">
        <v>81</v>
      </c>
      <c r="E1879" s="77">
        <v>818</v>
      </c>
      <c r="F1879" s="77">
        <v>8181</v>
      </c>
      <c r="G1879" s="77" t="s">
        <v>1649</v>
      </c>
    </row>
    <row r="1880" spans="2:7">
      <c r="B1880" s="92" t="s">
        <v>2084</v>
      </c>
      <c r="C1880" s="77" t="s">
        <v>1631</v>
      </c>
      <c r="D1880" s="77">
        <v>81</v>
      </c>
      <c r="E1880" s="77">
        <v>819</v>
      </c>
      <c r="F1880" s="77">
        <v>0</v>
      </c>
      <c r="G1880" s="77" t="s">
        <v>1650</v>
      </c>
    </row>
    <row r="1881" spans="2:7">
      <c r="B1881" s="92" t="s">
        <v>2084</v>
      </c>
      <c r="C1881" s="77" t="s">
        <v>1631</v>
      </c>
      <c r="D1881" s="77">
        <v>81</v>
      </c>
      <c r="E1881" s="77">
        <v>819</v>
      </c>
      <c r="F1881" s="77">
        <v>8191</v>
      </c>
      <c r="G1881" s="77" t="s">
        <v>1650</v>
      </c>
    </row>
    <row r="1882" spans="2:7">
      <c r="B1882" s="92" t="s">
        <v>2084</v>
      </c>
      <c r="C1882" s="77" t="s">
        <v>1631</v>
      </c>
      <c r="D1882" s="77">
        <v>82</v>
      </c>
      <c r="E1882" s="77">
        <v>0</v>
      </c>
      <c r="F1882" s="77">
        <v>0</v>
      </c>
      <c r="G1882" s="77" t="s">
        <v>1651</v>
      </c>
    </row>
    <row r="1883" spans="2:7">
      <c r="B1883" s="92" t="s">
        <v>2084</v>
      </c>
      <c r="C1883" s="77" t="s">
        <v>1631</v>
      </c>
      <c r="D1883" s="77">
        <v>82</v>
      </c>
      <c r="E1883" s="77">
        <v>820</v>
      </c>
      <c r="F1883" s="77">
        <v>0</v>
      </c>
      <c r="G1883" s="77" t="s">
        <v>1652</v>
      </c>
    </row>
    <row r="1884" spans="2:7">
      <c r="B1884" s="92" t="s">
        <v>2084</v>
      </c>
      <c r="C1884" s="77" t="s">
        <v>1631</v>
      </c>
      <c r="D1884" s="77">
        <v>82</v>
      </c>
      <c r="E1884" s="77">
        <v>820</v>
      </c>
      <c r="F1884" s="77">
        <v>8200</v>
      </c>
      <c r="G1884" s="77" t="s">
        <v>295</v>
      </c>
    </row>
    <row r="1885" spans="2:7">
      <c r="B1885" s="92" t="s">
        <v>2084</v>
      </c>
      <c r="C1885" s="77" t="s">
        <v>1631</v>
      </c>
      <c r="D1885" s="77">
        <v>82</v>
      </c>
      <c r="E1885" s="77">
        <v>820</v>
      </c>
      <c r="F1885" s="77">
        <v>8209</v>
      </c>
      <c r="G1885" s="77" t="s">
        <v>296</v>
      </c>
    </row>
    <row r="1886" spans="2:7">
      <c r="B1886" s="92" t="s">
        <v>2084</v>
      </c>
      <c r="C1886" s="77" t="s">
        <v>1631</v>
      </c>
      <c r="D1886" s="77">
        <v>82</v>
      </c>
      <c r="E1886" s="77">
        <v>821</v>
      </c>
      <c r="F1886" s="77">
        <v>0</v>
      </c>
      <c r="G1886" s="77" t="s">
        <v>1653</v>
      </c>
    </row>
    <row r="1887" spans="2:7">
      <c r="B1887" s="92" t="s">
        <v>2084</v>
      </c>
      <c r="C1887" s="77" t="s">
        <v>1631</v>
      </c>
      <c r="D1887" s="77">
        <v>82</v>
      </c>
      <c r="E1887" s="77">
        <v>821</v>
      </c>
      <c r="F1887" s="77">
        <v>8211</v>
      </c>
      <c r="G1887" s="77" t="s">
        <v>1654</v>
      </c>
    </row>
    <row r="1888" spans="2:7">
      <c r="B1888" s="92" t="s">
        <v>2084</v>
      </c>
      <c r="C1888" s="77" t="s">
        <v>1631</v>
      </c>
      <c r="D1888" s="77">
        <v>82</v>
      </c>
      <c r="E1888" s="77">
        <v>821</v>
      </c>
      <c r="F1888" s="77">
        <v>8212</v>
      </c>
      <c r="G1888" s="77" t="s">
        <v>1655</v>
      </c>
    </row>
    <row r="1889" spans="2:7">
      <c r="B1889" s="92" t="s">
        <v>2084</v>
      </c>
      <c r="C1889" s="77" t="s">
        <v>1631</v>
      </c>
      <c r="D1889" s="77">
        <v>82</v>
      </c>
      <c r="E1889" s="77">
        <v>821</v>
      </c>
      <c r="F1889" s="77">
        <v>8213</v>
      </c>
      <c r="G1889" s="77" t="s">
        <v>1656</v>
      </c>
    </row>
    <row r="1890" spans="2:7">
      <c r="B1890" s="92" t="s">
        <v>2084</v>
      </c>
      <c r="C1890" s="77" t="s">
        <v>1631</v>
      </c>
      <c r="D1890" s="77">
        <v>82</v>
      </c>
      <c r="E1890" s="77">
        <v>821</v>
      </c>
      <c r="F1890" s="77">
        <v>8214</v>
      </c>
      <c r="G1890" s="77" t="s">
        <v>1657</v>
      </c>
    </row>
    <row r="1891" spans="2:7">
      <c r="B1891" s="92" t="s">
        <v>2084</v>
      </c>
      <c r="C1891" s="77" t="s">
        <v>1631</v>
      </c>
      <c r="D1891" s="77">
        <v>82</v>
      </c>
      <c r="E1891" s="77">
        <v>821</v>
      </c>
      <c r="F1891" s="77">
        <v>8215</v>
      </c>
      <c r="G1891" s="77" t="s">
        <v>1658</v>
      </c>
    </row>
    <row r="1892" spans="2:7">
      <c r="B1892" s="92" t="s">
        <v>2084</v>
      </c>
      <c r="C1892" s="77" t="s">
        <v>1631</v>
      </c>
      <c r="D1892" s="77">
        <v>82</v>
      </c>
      <c r="E1892" s="77">
        <v>821</v>
      </c>
      <c r="F1892" s="77">
        <v>8216</v>
      </c>
      <c r="G1892" s="77" t="s">
        <v>1659</v>
      </c>
    </row>
    <row r="1893" spans="2:7">
      <c r="B1893" s="92" t="s">
        <v>2084</v>
      </c>
      <c r="C1893" s="77" t="s">
        <v>1631</v>
      </c>
      <c r="D1893" s="77">
        <v>82</v>
      </c>
      <c r="E1893" s="77">
        <v>821</v>
      </c>
      <c r="F1893" s="77">
        <v>8219</v>
      </c>
      <c r="G1893" s="77" t="s">
        <v>1660</v>
      </c>
    </row>
    <row r="1894" spans="2:7">
      <c r="B1894" s="92" t="s">
        <v>2084</v>
      </c>
      <c r="C1894" s="77" t="s">
        <v>1631</v>
      </c>
      <c r="D1894" s="77">
        <v>82</v>
      </c>
      <c r="E1894" s="77">
        <v>822</v>
      </c>
      <c r="F1894" s="77">
        <v>0</v>
      </c>
      <c r="G1894" s="77" t="s">
        <v>1661</v>
      </c>
    </row>
    <row r="1895" spans="2:7">
      <c r="B1895" s="92" t="s">
        <v>2084</v>
      </c>
      <c r="C1895" s="77" t="s">
        <v>1631</v>
      </c>
      <c r="D1895" s="77">
        <v>82</v>
      </c>
      <c r="E1895" s="77">
        <v>822</v>
      </c>
      <c r="F1895" s="77">
        <v>8221</v>
      </c>
      <c r="G1895" s="77" t="s">
        <v>1662</v>
      </c>
    </row>
    <row r="1896" spans="2:7">
      <c r="B1896" s="92" t="s">
        <v>2084</v>
      </c>
      <c r="C1896" s="77" t="s">
        <v>1631</v>
      </c>
      <c r="D1896" s="77">
        <v>82</v>
      </c>
      <c r="E1896" s="77">
        <v>822</v>
      </c>
      <c r="F1896" s="77">
        <v>8222</v>
      </c>
      <c r="G1896" s="77" t="s">
        <v>1663</v>
      </c>
    </row>
    <row r="1897" spans="2:7">
      <c r="B1897" s="92" t="s">
        <v>2084</v>
      </c>
      <c r="C1897" s="77" t="s">
        <v>1631</v>
      </c>
      <c r="D1897" s="77">
        <v>82</v>
      </c>
      <c r="E1897" s="77">
        <v>822</v>
      </c>
      <c r="F1897" s="77">
        <v>8229</v>
      </c>
      <c r="G1897" s="77" t="s">
        <v>1664</v>
      </c>
    </row>
    <row r="1898" spans="2:7">
      <c r="B1898" s="92" t="s">
        <v>2084</v>
      </c>
      <c r="C1898" s="77" t="s">
        <v>1631</v>
      </c>
      <c r="D1898" s="77">
        <v>82</v>
      </c>
      <c r="E1898" s="77">
        <v>823</v>
      </c>
      <c r="F1898" s="77">
        <v>0</v>
      </c>
      <c r="G1898" s="77" t="s">
        <v>1665</v>
      </c>
    </row>
    <row r="1899" spans="2:7">
      <c r="B1899" s="92" t="s">
        <v>2084</v>
      </c>
      <c r="C1899" s="77" t="s">
        <v>1631</v>
      </c>
      <c r="D1899" s="77">
        <v>82</v>
      </c>
      <c r="E1899" s="77">
        <v>823</v>
      </c>
      <c r="F1899" s="77">
        <v>8231</v>
      </c>
      <c r="G1899" s="77" t="s">
        <v>1665</v>
      </c>
    </row>
    <row r="1900" spans="2:7">
      <c r="B1900" s="92" t="s">
        <v>2084</v>
      </c>
      <c r="C1900" s="77" t="s">
        <v>1631</v>
      </c>
      <c r="D1900" s="77">
        <v>82</v>
      </c>
      <c r="E1900" s="77">
        <v>824</v>
      </c>
      <c r="F1900" s="77">
        <v>0</v>
      </c>
      <c r="G1900" s="77" t="s">
        <v>1666</v>
      </c>
    </row>
    <row r="1901" spans="2:7">
      <c r="B1901" s="92" t="s">
        <v>2084</v>
      </c>
      <c r="C1901" s="77" t="s">
        <v>1631</v>
      </c>
      <c r="D1901" s="77">
        <v>82</v>
      </c>
      <c r="E1901" s="77">
        <v>824</v>
      </c>
      <c r="F1901" s="77">
        <v>8241</v>
      </c>
      <c r="G1901" s="77" t="s">
        <v>1667</v>
      </c>
    </row>
    <row r="1902" spans="2:7">
      <c r="B1902" s="92" t="s">
        <v>2084</v>
      </c>
      <c r="C1902" s="77" t="s">
        <v>1631</v>
      </c>
      <c r="D1902" s="77">
        <v>82</v>
      </c>
      <c r="E1902" s="77">
        <v>824</v>
      </c>
      <c r="F1902" s="77">
        <v>8242</v>
      </c>
      <c r="G1902" s="77" t="s">
        <v>1668</v>
      </c>
    </row>
    <row r="1903" spans="2:7">
      <c r="B1903" s="92" t="s">
        <v>2084</v>
      </c>
      <c r="C1903" s="77" t="s">
        <v>1631</v>
      </c>
      <c r="D1903" s="77">
        <v>82</v>
      </c>
      <c r="E1903" s="77">
        <v>824</v>
      </c>
      <c r="F1903" s="77">
        <v>8243</v>
      </c>
      <c r="G1903" s="77" t="s">
        <v>1669</v>
      </c>
    </row>
    <row r="1904" spans="2:7">
      <c r="B1904" s="92" t="s">
        <v>2084</v>
      </c>
      <c r="C1904" s="77" t="s">
        <v>1631</v>
      </c>
      <c r="D1904" s="77">
        <v>82</v>
      </c>
      <c r="E1904" s="77">
        <v>824</v>
      </c>
      <c r="F1904" s="77">
        <v>8244</v>
      </c>
      <c r="G1904" s="77" t="s">
        <v>1670</v>
      </c>
    </row>
    <row r="1905" spans="2:7">
      <c r="B1905" s="92" t="s">
        <v>2084</v>
      </c>
      <c r="C1905" s="77" t="s">
        <v>1631</v>
      </c>
      <c r="D1905" s="77">
        <v>82</v>
      </c>
      <c r="E1905" s="77">
        <v>824</v>
      </c>
      <c r="F1905" s="77">
        <v>8245</v>
      </c>
      <c r="G1905" s="77" t="s">
        <v>1671</v>
      </c>
    </row>
    <row r="1906" spans="2:7">
      <c r="B1906" s="92" t="s">
        <v>2084</v>
      </c>
      <c r="C1906" s="77" t="s">
        <v>1631</v>
      </c>
      <c r="D1906" s="77">
        <v>82</v>
      </c>
      <c r="E1906" s="77">
        <v>824</v>
      </c>
      <c r="F1906" s="77">
        <v>8246</v>
      </c>
      <c r="G1906" s="77" t="s">
        <v>1672</v>
      </c>
    </row>
    <row r="1907" spans="2:7">
      <c r="B1907" s="92" t="s">
        <v>2084</v>
      </c>
      <c r="C1907" s="77" t="s">
        <v>1631</v>
      </c>
      <c r="D1907" s="77">
        <v>82</v>
      </c>
      <c r="E1907" s="77">
        <v>824</v>
      </c>
      <c r="F1907" s="77">
        <v>8249</v>
      </c>
      <c r="G1907" s="77" t="s">
        <v>1673</v>
      </c>
    </row>
    <row r="1908" spans="2:7">
      <c r="B1908" s="92" t="s">
        <v>2084</v>
      </c>
      <c r="C1908" s="77" t="s">
        <v>1631</v>
      </c>
      <c r="D1908" s="77">
        <v>82</v>
      </c>
      <c r="E1908" s="77">
        <v>829</v>
      </c>
      <c r="F1908" s="77">
        <v>0</v>
      </c>
      <c r="G1908" s="77" t="s">
        <v>1674</v>
      </c>
    </row>
    <row r="1909" spans="2:7">
      <c r="B1909" s="92" t="s">
        <v>2084</v>
      </c>
      <c r="C1909" s="77" t="s">
        <v>1631</v>
      </c>
      <c r="D1909" s="77">
        <v>82</v>
      </c>
      <c r="E1909" s="77">
        <v>829</v>
      </c>
      <c r="F1909" s="77">
        <v>8299</v>
      </c>
      <c r="G1909" s="77" t="s">
        <v>1674</v>
      </c>
    </row>
    <row r="1910" spans="2:7">
      <c r="B1910" s="92" t="s">
        <v>2084</v>
      </c>
      <c r="C1910" s="77" t="s">
        <v>1675</v>
      </c>
      <c r="D1910" s="77">
        <v>0</v>
      </c>
      <c r="E1910" s="77">
        <v>0</v>
      </c>
      <c r="F1910" s="77">
        <v>0</v>
      </c>
      <c r="G1910" s="77" t="s">
        <v>1676</v>
      </c>
    </row>
    <row r="1911" spans="2:7">
      <c r="B1911" s="92" t="s">
        <v>2084</v>
      </c>
      <c r="C1911" s="77" t="s">
        <v>1675</v>
      </c>
      <c r="D1911" s="77">
        <v>83</v>
      </c>
      <c r="E1911" s="77">
        <v>0</v>
      </c>
      <c r="F1911" s="77">
        <v>0</v>
      </c>
      <c r="G1911" s="77" t="s">
        <v>1677</v>
      </c>
    </row>
    <row r="1912" spans="2:7">
      <c r="B1912" s="92" t="s">
        <v>2084</v>
      </c>
      <c r="C1912" s="77" t="s">
        <v>1675</v>
      </c>
      <c r="D1912" s="77">
        <v>83</v>
      </c>
      <c r="E1912" s="77">
        <v>830</v>
      </c>
      <c r="F1912" s="77">
        <v>0</v>
      </c>
      <c r="G1912" s="77" t="s">
        <v>1678</v>
      </c>
    </row>
    <row r="1913" spans="2:7">
      <c r="B1913" s="92" t="s">
        <v>2084</v>
      </c>
      <c r="C1913" s="77" t="s">
        <v>1675</v>
      </c>
      <c r="D1913" s="77">
        <v>83</v>
      </c>
      <c r="E1913" s="77">
        <v>830</v>
      </c>
      <c r="F1913" s="77">
        <v>8300</v>
      </c>
      <c r="G1913" s="77" t="s">
        <v>295</v>
      </c>
    </row>
    <row r="1914" spans="2:7">
      <c r="B1914" s="92" t="s">
        <v>2084</v>
      </c>
      <c r="C1914" s="77" t="s">
        <v>1675</v>
      </c>
      <c r="D1914" s="77">
        <v>83</v>
      </c>
      <c r="E1914" s="77">
        <v>830</v>
      </c>
      <c r="F1914" s="77">
        <v>8309</v>
      </c>
      <c r="G1914" s="77" t="s">
        <v>296</v>
      </c>
    </row>
    <row r="1915" spans="2:7">
      <c r="B1915" s="92" t="s">
        <v>2084</v>
      </c>
      <c r="C1915" s="77" t="s">
        <v>1675</v>
      </c>
      <c r="D1915" s="77">
        <v>83</v>
      </c>
      <c r="E1915" s="77">
        <v>831</v>
      </c>
      <c r="F1915" s="77">
        <v>0</v>
      </c>
      <c r="G1915" s="77" t="s">
        <v>1679</v>
      </c>
    </row>
    <row r="1916" spans="2:7">
      <c r="B1916" s="92" t="s">
        <v>2084</v>
      </c>
      <c r="C1916" s="77" t="s">
        <v>1675</v>
      </c>
      <c r="D1916" s="77">
        <v>83</v>
      </c>
      <c r="E1916" s="77">
        <v>831</v>
      </c>
      <c r="F1916" s="77">
        <v>8311</v>
      </c>
      <c r="G1916" s="77" t="s">
        <v>1680</v>
      </c>
    </row>
    <row r="1917" spans="2:7">
      <c r="B1917" s="92" t="s">
        <v>2084</v>
      </c>
      <c r="C1917" s="77" t="s">
        <v>1675</v>
      </c>
      <c r="D1917" s="77">
        <v>83</v>
      </c>
      <c r="E1917" s="77">
        <v>831</v>
      </c>
      <c r="F1917" s="77">
        <v>8312</v>
      </c>
      <c r="G1917" s="77" t="s">
        <v>1681</v>
      </c>
    </row>
    <row r="1918" spans="2:7">
      <c r="B1918" s="92" t="s">
        <v>2084</v>
      </c>
      <c r="C1918" s="77" t="s">
        <v>1675</v>
      </c>
      <c r="D1918" s="77">
        <v>83</v>
      </c>
      <c r="E1918" s="77">
        <v>832</v>
      </c>
      <c r="F1918" s="77">
        <v>0</v>
      </c>
      <c r="G1918" s="77" t="s">
        <v>1682</v>
      </c>
    </row>
    <row r="1919" spans="2:7">
      <c r="B1919" s="92" t="s">
        <v>2084</v>
      </c>
      <c r="C1919" s="77" t="s">
        <v>1675</v>
      </c>
      <c r="D1919" s="77">
        <v>83</v>
      </c>
      <c r="E1919" s="77">
        <v>832</v>
      </c>
      <c r="F1919" s="77">
        <v>8321</v>
      </c>
      <c r="G1919" s="77" t="s">
        <v>1683</v>
      </c>
    </row>
    <row r="1920" spans="2:7">
      <c r="B1920" s="92" t="s">
        <v>2084</v>
      </c>
      <c r="C1920" s="77" t="s">
        <v>1675</v>
      </c>
      <c r="D1920" s="77">
        <v>83</v>
      </c>
      <c r="E1920" s="77">
        <v>832</v>
      </c>
      <c r="F1920" s="77">
        <v>8322</v>
      </c>
      <c r="G1920" s="77" t="s">
        <v>1684</v>
      </c>
    </row>
    <row r="1921" spans="2:7">
      <c r="B1921" s="92" t="s">
        <v>2084</v>
      </c>
      <c r="C1921" s="77" t="s">
        <v>1675</v>
      </c>
      <c r="D1921" s="77">
        <v>83</v>
      </c>
      <c r="E1921" s="77">
        <v>833</v>
      </c>
      <c r="F1921" s="77">
        <v>0</v>
      </c>
      <c r="G1921" s="77" t="s">
        <v>1685</v>
      </c>
    </row>
    <row r="1922" spans="2:7">
      <c r="B1922" s="92" t="s">
        <v>2084</v>
      </c>
      <c r="C1922" s="77" t="s">
        <v>1675</v>
      </c>
      <c r="D1922" s="77">
        <v>83</v>
      </c>
      <c r="E1922" s="77">
        <v>833</v>
      </c>
      <c r="F1922" s="77">
        <v>8331</v>
      </c>
      <c r="G1922" s="77" t="s">
        <v>1685</v>
      </c>
    </row>
    <row r="1923" spans="2:7">
      <c r="B1923" s="92" t="s">
        <v>2084</v>
      </c>
      <c r="C1923" s="77" t="s">
        <v>1675</v>
      </c>
      <c r="D1923" s="77">
        <v>83</v>
      </c>
      <c r="E1923" s="77">
        <v>834</v>
      </c>
      <c r="F1923" s="77">
        <v>0</v>
      </c>
      <c r="G1923" s="77" t="s">
        <v>1686</v>
      </c>
    </row>
    <row r="1924" spans="2:7">
      <c r="B1924" s="92" t="s">
        <v>2084</v>
      </c>
      <c r="C1924" s="77" t="s">
        <v>1675</v>
      </c>
      <c r="D1924" s="77">
        <v>83</v>
      </c>
      <c r="E1924" s="77">
        <v>834</v>
      </c>
      <c r="F1924" s="77">
        <v>8341</v>
      </c>
      <c r="G1924" s="77" t="s">
        <v>1687</v>
      </c>
    </row>
    <row r="1925" spans="2:7">
      <c r="B1925" s="92" t="s">
        <v>2084</v>
      </c>
      <c r="C1925" s="77" t="s">
        <v>1675</v>
      </c>
      <c r="D1925" s="77">
        <v>83</v>
      </c>
      <c r="E1925" s="77">
        <v>834</v>
      </c>
      <c r="F1925" s="77">
        <v>8342</v>
      </c>
      <c r="G1925" s="77" t="s">
        <v>1688</v>
      </c>
    </row>
    <row r="1926" spans="2:7">
      <c r="B1926" s="92" t="s">
        <v>2084</v>
      </c>
      <c r="C1926" s="77" t="s">
        <v>1675</v>
      </c>
      <c r="D1926" s="77">
        <v>83</v>
      </c>
      <c r="E1926" s="77">
        <v>835</v>
      </c>
      <c r="F1926" s="77">
        <v>0</v>
      </c>
      <c r="G1926" s="77" t="s">
        <v>1689</v>
      </c>
    </row>
    <row r="1927" spans="2:7">
      <c r="B1927" s="92" t="s">
        <v>2084</v>
      </c>
      <c r="C1927" s="77" t="s">
        <v>1675</v>
      </c>
      <c r="D1927" s="77">
        <v>83</v>
      </c>
      <c r="E1927" s="77">
        <v>835</v>
      </c>
      <c r="F1927" s="77">
        <v>8351</v>
      </c>
      <c r="G1927" s="77" t="s">
        <v>1690</v>
      </c>
    </row>
    <row r="1928" spans="2:7">
      <c r="B1928" s="92" t="s">
        <v>2084</v>
      </c>
      <c r="C1928" s="77" t="s">
        <v>1675</v>
      </c>
      <c r="D1928" s="77">
        <v>83</v>
      </c>
      <c r="E1928" s="77">
        <v>835</v>
      </c>
      <c r="F1928" s="77">
        <v>8359</v>
      </c>
      <c r="G1928" s="77" t="s">
        <v>1691</v>
      </c>
    </row>
    <row r="1929" spans="2:7">
      <c r="B1929" s="92" t="s">
        <v>2084</v>
      </c>
      <c r="C1929" s="77" t="s">
        <v>1675</v>
      </c>
      <c r="D1929" s="77">
        <v>83</v>
      </c>
      <c r="E1929" s="77">
        <v>836</v>
      </c>
      <c r="F1929" s="77">
        <v>0</v>
      </c>
      <c r="G1929" s="77" t="s">
        <v>1692</v>
      </c>
    </row>
    <row r="1930" spans="2:7">
      <c r="B1930" s="92" t="s">
        <v>2084</v>
      </c>
      <c r="C1930" s="77" t="s">
        <v>1675</v>
      </c>
      <c r="D1930" s="77">
        <v>83</v>
      </c>
      <c r="E1930" s="77">
        <v>836</v>
      </c>
      <c r="F1930" s="77">
        <v>8361</v>
      </c>
      <c r="G1930" s="77" t="s">
        <v>1693</v>
      </c>
    </row>
    <row r="1931" spans="2:7">
      <c r="B1931" s="92" t="s">
        <v>2084</v>
      </c>
      <c r="C1931" s="77" t="s">
        <v>1675</v>
      </c>
      <c r="D1931" s="77">
        <v>83</v>
      </c>
      <c r="E1931" s="77">
        <v>836</v>
      </c>
      <c r="F1931" s="77">
        <v>8369</v>
      </c>
      <c r="G1931" s="77" t="s">
        <v>1694</v>
      </c>
    </row>
    <row r="1932" spans="2:7">
      <c r="B1932" s="92" t="s">
        <v>2084</v>
      </c>
      <c r="C1932" s="77" t="s">
        <v>1675</v>
      </c>
      <c r="D1932" s="77">
        <v>84</v>
      </c>
      <c r="E1932" s="77">
        <v>0</v>
      </c>
      <c r="F1932" s="77">
        <v>0</v>
      </c>
      <c r="G1932" s="77" t="s">
        <v>1695</v>
      </c>
    </row>
    <row r="1933" spans="2:7">
      <c r="B1933" s="92" t="s">
        <v>2084</v>
      </c>
      <c r="C1933" s="77" t="s">
        <v>1675</v>
      </c>
      <c r="D1933" s="77">
        <v>84</v>
      </c>
      <c r="E1933" s="77">
        <v>840</v>
      </c>
      <c r="F1933" s="77">
        <v>0</v>
      </c>
      <c r="G1933" s="77" t="s">
        <v>1696</v>
      </c>
    </row>
    <row r="1934" spans="2:7">
      <c r="B1934" s="92" t="s">
        <v>2084</v>
      </c>
      <c r="C1934" s="77" t="s">
        <v>1675</v>
      </c>
      <c r="D1934" s="77">
        <v>84</v>
      </c>
      <c r="E1934" s="77">
        <v>840</v>
      </c>
      <c r="F1934" s="77">
        <v>8400</v>
      </c>
      <c r="G1934" s="77" t="s">
        <v>295</v>
      </c>
    </row>
    <row r="1935" spans="2:7">
      <c r="B1935" s="92" t="s">
        <v>2084</v>
      </c>
      <c r="C1935" s="77" t="s">
        <v>1675</v>
      </c>
      <c r="D1935" s="77">
        <v>84</v>
      </c>
      <c r="E1935" s="77">
        <v>840</v>
      </c>
      <c r="F1935" s="77">
        <v>8409</v>
      </c>
      <c r="G1935" s="77" t="s">
        <v>296</v>
      </c>
    </row>
    <row r="1936" spans="2:7">
      <c r="B1936" s="92" t="s">
        <v>2084</v>
      </c>
      <c r="C1936" s="77" t="s">
        <v>1675</v>
      </c>
      <c r="D1936" s="77">
        <v>84</v>
      </c>
      <c r="E1936" s="77">
        <v>841</v>
      </c>
      <c r="F1936" s="77">
        <v>0</v>
      </c>
      <c r="G1936" s="77" t="s">
        <v>1697</v>
      </c>
    </row>
    <row r="1937" spans="2:7">
      <c r="B1937" s="92" t="s">
        <v>2084</v>
      </c>
      <c r="C1937" s="77" t="s">
        <v>1675</v>
      </c>
      <c r="D1937" s="77">
        <v>84</v>
      </c>
      <c r="E1937" s="77">
        <v>841</v>
      </c>
      <c r="F1937" s="77">
        <v>8411</v>
      </c>
      <c r="G1937" s="77" t="s">
        <v>1697</v>
      </c>
    </row>
    <row r="1938" spans="2:7">
      <c r="B1938" s="92" t="s">
        <v>2084</v>
      </c>
      <c r="C1938" s="77" t="s">
        <v>1675</v>
      </c>
      <c r="D1938" s="77">
        <v>84</v>
      </c>
      <c r="E1938" s="77">
        <v>842</v>
      </c>
      <c r="F1938" s="77">
        <v>0</v>
      </c>
      <c r="G1938" s="77" t="s">
        <v>1698</v>
      </c>
    </row>
    <row r="1939" spans="2:7">
      <c r="B1939" s="92" t="s">
        <v>2084</v>
      </c>
      <c r="C1939" s="77" t="s">
        <v>1675</v>
      </c>
      <c r="D1939" s="77">
        <v>84</v>
      </c>
      <c r="E1939" s="77">
        <v>842</v>
      </c>
      <c r="F1939" s="77">
        <v>8421</v>
      </c>
      <c r="G1939" s="77" t="s">
        <v>1699</v>
      </c>
    </row>
    <row r="1940" spans="2:7">
      <c r="B1940" s="92" t="s">
        <v>2084</v>
      </c>
      <c r="C1940" s="77" t="s">
        <v>1675</v>
      </c>
      <c r="D1940" s="77">
        <v>84</v>
      </c>
      <c r="E1940" s="77">
        <v>842</v>
      </c>
      <c r="F1940" s="77">
        <v>8422</v>
      </c>
      <c r="G1940" s="77" t="s">
        <v>1700</v>
      </c>
    </row>
    <row r="1941" spans="2:7">
      <c r="B1941" s="92" t="s">
        <v>2084</v>
      </c>
      <c r="C1941" s="77" t="s">
        <v>1675</v>
      </c>
      <c r="D1941" s="77">
        <v>84</v>
      </c>
      <c r="E1941" s="77">
        <v>842</v>
      </c>
      <c r="F1941" s="77">
        <v>8423</v>
      </c>
      <c r="G1941" s="77" t="s">
        <v>1701</v>
      </c>
    </row>
    <row r="1942" spans="2:7">
      <c r="B1942" s="92" t="s">
        <v>2084</v>
      </c>
      <c r="C1942" s="77" t="s">
        <v>1675</v>
      </c>
      <c r="D1942" s="77">
        <v>84</v>
      </c>
      <c r="E1942" s="77">
        <v>842</v>
      </c>
      <c r="F1942" s="77">
        <v>8429</v>
      </c>
      <c r="G1942" s="77" t="s">
        <v>1702</v>
      </c>
    </row>
    <row r="1943" spans="2:7">
      <c r="B1943" s="92" t="s">
        <v>2084</v>
      </c>
      <c r="C1943" s="77" t="s">
        <v>1675</v>
      </c>
      <c r="D1943" s="77">
        <v>84</v>
      </c>
      <c r="E1943" s="77">
        <v>849</v>
      </c>
      <c r="F1943" s="77">
        <v>0</v>
      </c>
      <c r="G1943" s="77" t="s">
        <v>1703</v>
      </c>
    </row>
    <row r="1944" spans="2:7">
      <c r="B1944" s="92" t="s">
        <v>2084</v>
      </c>
      <c r="C1944" s="77" t="s">
        <v>1675</v>
      </c>
      <c r="D1944" s="77">
        <v>84</v>
      </c>
      <c r="E1944" s="77">
        <v>849</v>
      </c>
      <c r="F1944" s="77">
        <v>8491</v>
      </c>
      <c r="G1944" s="77" t="s">
        <v>1704</v>
      </c>
    </row>
    <row r="1945" spans="2:7">
      <c r="B1945" s="92" t="s">
        <v>2084</v>
      </c>
      <c r="C1945" s="77" t="s">
        <v>1675</v>
      </c>
      <c r="D1945" s="77">
        <v>84</v>
      </c>
      <c r="E1945" s="77">
        <v>849</v>
      </c>
      <c r="F1945" s="77">
        <v>8492</v>
      </c>
      <c r="G1945" s="77" t="s">
        <v>1705</v>
      </c>
    </row>
    <row r="1946" spans="2:7">
      <c r="B1946" s="92" t="s">
        <v>2084</v>
      </c>
      <c r="C1946" s="77" t="s">
        <v>1675</v>
      </c>
      <c r="D1946" s="77">
        <v>84</v>
      </c>
      <c r="E1946" s="77">
        <v>849</v>
      </c>
      <c r="F1946" s="77">
        <v>8493</v>
      </c>
      <c r="G1946" s="77" t="s">
        <v>1706</v>
      </c>
    </row>
    <row r="1947" spans="2:7">
      <c r="B1947" s="92" t="s">
        <v>2084</v>
      </c>
      <c r="C1947" s="77" t="s">
        <v>1675</v>
      </c>
      <c r="D1947" s="77">
        <v>84</v>
      </c>
      <c r="E1947" s="77">
        <v>849</v>
      </c>
      <c r="F1947" s="77">
        <v>8499</v>
      </c>
      <c r="G1947" s="77" t="s">
        <v>1707</v>
      </c>
    </row>
    <row r="1948" spans="2:7">
      <c r="B1948" s="92" t="s">
        <v>2084</v>
      </c>
      <c r="C1948" s="77" t="s">
        <v>1675</v>
      </c>
      <c r="D1948" s="77">
        <v>85</v>
      </c>
      <c r="E1948" s="77">
        <v>0</v>
      </c>
      <c r="F1948" s="77">
        <v>0</v>
      </c>
      <c r="G1948" s="77" t="s">
        <v>1708</v>
      </c>
    </row>
    <row r="1949" spans="2:7">
      <c r="B1949" s="92" t="s">
        <v>2084</v>
      </c>
      <c r="C1949" s="77" t="s">
        <v>1675</v>
      </c>
      <c r="D1949" s="77">
        <v>85</v>
      </c>
      <c r="E1949" s="77">
        <v>850</v>
      </c>
      <c r="F1949" s="77">
        <v>0</v>
      </c>
      <c r="G1949" s="77" t="s">
        <v>1709</v>
      </c>
    </row>
    <row r="1950" spans="2:7">
      <c r="B1950" s="92" t="s">
        <v>2084</v>
      </c>
      <c r="C1950" s="77" t="s">
        <v>1675</v>
      </c>
      <c r="D1950" s="77">
        <v>85</v>
      </c>
      <c r="E1950" s="77">
        <v>850</v>
      </c>
      <c r="F1950" s="77">
        <v>8500</v>
      </c>
      <c r="G1950" s="77" t="s">
        <v>295</v>
      </c>
    </row>
    <row r="1951" spans="2:7">
      <c r="B1951" s="92" t="s">
        <v>2084</v>
      </c>
      <c r="C1951" s="77" t="s">
        <v>1675</v>
      </c>
      <c r="D1951" s="77">
        <v>85</v>
      </c>
      <c r="E1951" s="77">
        <v>850</v>
      </c>
      <c r="F1951" s="77">
        <v>8509</v>
      </c>
      <c r="G1951" s="77" t="s">
        <v>296</v>
      </c>
    </row>
    <row r="1952" spans="2:7">
      <c r="B1952" s="92" t="s">
        <v>2084</v>
      </c>
      <c r="C1952" s="77" t="s">
        <v>1675</v>
      </c>
      <c r="D1952" s="77">
        <v>85</v>
      </c>
      <c r="E1952" s="77">
        <v>851</v>
      </c>
      <c r="F1952" s="77">
        <v>0</v>
      </c>
      <c r="G1952" s="77" t="s">
        <v>1710</v>
      </c>
    </row>
    <row r="1953" spans="2:7">
      <c r="B1953" s="92" t="s">
        <v>2084</v>
      </c>
      <c r="C1953" s="77" t="s">
        <v>1675</v>
      </c>
      <c r="D1953" s="77">
        <v>85</v>
      </c>
      <c r="E1953" s="77">
        <v>851</v>
      </c>
      <c r="F1953" s="77">
        <v>8511</v>
      </c>
      <c r="G1953" s="77" t="s">
        <v>1710</v>
      </c>
    </row>
    <row r="1954" spans="2:7">
      <c r="B1954" s="92" t="s">
        <v>2084</v>
      </c>
      <c r="C1954" s="77" t="s">
        <v>1675</v>
      </c>
      <c r="D1954" s="77">
        <v>85</v>
      </c>
      <c r="E1954" s="77">
        <v>852</v>
      </c>
      <c r="F1954" s="77">
        <v>0</v>
      </c>
      <c r="G1954" s="77" t="s">
        <v>1711</v>
      </c>
    </row>
    <row r="1955" spans="2:7">
      <c r="B1955" s="92" t="s">
        <v>2084</v>
      </c>
      <c r="C1955" s="77" t="s">
        <v>1675</v>
      </c>
      <c r="D1955" s="77">
        <v>85</v>
      </c>
      <c r="E1955" s="77">
        <v>852</v>
      </c>
      <c r="F1955" s="77">
        <v>8521</v>
      </c>
      <c r="G1955" s="77" t="s">
        <v>1711</v>
      </c>
    </row>
    <row r="1956" spans="2:7">
      <c r="B1956" s="92" t="s">
        <v>2084</v>
      </c>
      <c r="C1956" s="77" t="s">
        <v>1675</v>
      </c>
      <c r="D1956" s="77">
        <v>85</v>
      </c>
      <c r="E1956" s="77">
        <v>853</v>
      </c>
      <c r="F1956" s="77">
        <v>0</v>
      </c>
      <c r="G1956" s="77" t="s">
        <v>1712</v>
      </c>
    </row>
    <row r="1957" spans="2:7">
      <c r="B1957" s="92" t="s">
        <v>2084</v>
      </c>
      <c r="C1957" s="77" t="s">
        <v>1675</v>
      </c>
      <c r="D1957" s="77">
        <v>85</v>
      </c>
      <c r="E1957" s="77">
        <v>853</v>
      </c>
      <c r="F1957" s="77">
        <v>8531</v>
      </c>
      <c r="G1957" s="77" t="s">
        <v>1713</v>
      </c>
    </row>
    <row r="1958" spans="2:7">
      <c r="B1958" s="92" t="s">
        <v>2084</v>
      </c>
      <c r="C1958" s="77" t="s">
        <v>1675</v>
      </c>
      <c r="D1958" s="77">
        <v>85</v>
      </c>
      <c r="E1958" s="77">
        <v>853</v>
      </c>
      <c r="F1958" s="77">
        <v>8539</v>
      </c>
      <c r="G1958" s="77" t="s">
        <v>1714</v>
      </c>
    </row>
    <row r="1959" spans="2:7">
      <c r="B1959" s="92" t="s">
        <v>2084</v>
      </c>
      <c r="C1959" s="77" t="s">
        <v>1675</v>
      </c>
      <c r="D1959" s="77">
        <v>85</v>
      </c>
      <c r="E1959" s="77">
        <v>854</v>
      </c>
      <c r="F1959" s="77">
        <v>0</v>
      </c>
      <c r="G1959" s="77" t="s">
        <v>1715</v>
      </c>
    </row>
    <row r="1960" spans="2:7">
      <c r="B1960" s="92" t="s">
        <v>2084</v>
      </c>
      <c r="C1960" s="77" t="s">
        <v>1675</v>
      </c>
      <c r="D1960" s="77">
        <v>85</v>
      </c>
      <c r="E1960" s="77">
        <v>854</v>
      </c>
      <c r="F1960" s="77">
        <v>8541</v>
      </c>
      <c r="G1960" s="77" t="s">
        <v>1716</v>
      </c>
    </row>
    <row r="1961" spans="2:7">
      <c r="B1961" s="92" t="s">
        <v>2084</v>
      </c>
      <c r="C1961" s="77" t="s">
        <v>1675</v>
      </c>
      <c r="D1961" s="77">
        <v>85</v>
      </c>
      <c r="E1961" s="77">
        <v>854</v>
      </c>
      <c r="F1961" s="77">
        <v>8542</v>
      </c>
      <c r="G1961" s="77" t="s">
        <v>1717</v>
      </c>
    </row>
    <row r="1962" spans="2:7">
      <c r="B1962" s="92" t="s">
        <v>2084</v>
      </c>
      <c r="C1962" s="77" t="s">
        <v>1675</v>
      </c>
      <c r="D1962" s="77">
        <v>85</v>
      </c>
      <c r="E1962" s="77">
        <v>854</v>
      </c>
      <c r="F1962" s="77">
        <v>8543</v>
      </c>
      <c r="G1962" s="77" t="s">
        <v>1718</v>
      </c>
    </row>
    <row r="1963" spans="2:7">
      <c r="B1963" s="92" t="s">
        <v>2084</v>
      </c>
      <c r="C1963" s="77" t="s">
        <v>1675</v>
      </c>
      <c r="D1963" s="77">
        <v>85</v>
      </c>
      <c r="E1963" s="77">
        <v>854</v>
      </c>
      <c r="F1963" s="77">
        <v>8544</v>
      </c>
      <c r="G1963" s="77" t="s">
        <v>1719</v>
      </c>
    </row>
    <row r="1964" spans="2:7">
      <c r="B1964" s="92" t="s">
        <v>2084</v>
      </c>
      <c r="C1964" s="77" t="s">
        <v>1675</v>
      </c>
      <c r="D1964" s="77">
        <v>85</v>
      </c>
      <c r="E1964" s="77">
        <v>854</v>
      </c>
      <c r="F1964" s="77">
        <v>8545</v>
      </c>
      <c r="G1964" s="77" t="s">
        <v>1720</v>
      </c>
    </row>
    <row r="1965" spans="2:7">
      <c r="B1965" s="92" t="s">
        <v>2084</v>
      </c>
      <c r="C1965" s="77" t="s">
        <v>1675</v>
      </c>
      <c r="D1965" s="77">
        <v>85</v>
      </c>
      <c r="E1965" s="77">
        <v>854</v>
      </c>
      <c r="F1965" s="77">
        <v>8546</v>
      </c>
      <c r="G1965" s="77" t="s">
        <v>1721</v>
      </c>
    </row>
    <row r="1966" spans="2:7">
      <c r="B1966" s="92" t="s">
        <v>2084</v>
      </c>
      <c r="C1966" s="77" t="s">
        <v>1675</v>
      </c>
      <c r="D1966" s="77">
        <v>85</v>
      </c>
      <c r="E1966" s="77">
        <v>854</v>
      </c>
      <c r="F1966" s="77">
        <v>8549</v>
      </c>
      <c r="G1966" s="77" t="s">
        <v>1722</v>
      </c>
    </row>
    <row r="1967" spans="2:7">
      <c r="B1967" s="92" t="s">
        <v>2084</v>
      </c>
      <c r="C1967" s="77" t="s">
        <v>1675</v>
      </c>
      <c r="D1967" s="77">
        <v>85</v>
      </c>
      <c r="E1967" s="77">
        <v>855</v>
      </c>
      <c r="F1967" s="77">
        <v>0</v>
      </c>
      <c r="G1967" s="77" t="s">
        <v>1723</v>
      </c>
    </row>
    <row r="1968" spans="2:7">
      <c r="B1968" s="92" t="s">
        <v>2084</v>
      </c>
      <c r="C1968" s="77" t="s">
        <v>1675</v>
      </c>
      <c r="D1968" s="77">
        <v>85</v>
      </c>
      <c r="E1968" s="77">
        <v>855</v>
      </c>
      <c r="F1968" s="77">
        <v>8551</v>
      </c>
      <c r="G1968" s="77" t="s">
        <v>1724</v>
      </c>
    </row>
    <row r="1969" spans="2:7">
      <c r="B1969" s="92" t="s">
        <v>2084</v>
      </c>
      <c r="C1969" s="77" t="s">
        <v>1675</v>
      </c>
      <c r="D1969" s="77">
        <v>85</v>
      </c>
      <c r="E1969" s="77">
        <v>855</v>
      </c>
      <c r="F1969" s="77">
        <v>8559</v>
      </c>
      <c r="G1969" s="77" t="s">
        <v>1725</v>
      </c>
    </row>
    <row r="1970" spans="2:7">
      <c r="B1970" s="92" t="s">
        <v>2084</v>
      </c>
      <c r="C1970" s="77" t="s">
        <v>1675</v>
      </c>
      <c r="D1970" s="77">
        <v>85</v>
      </c>
      <c r="E1970" s="77">
        <v>859</v>
      </c>
      <c r="F1970" s="77">
        <v>0</v>
      </c>
      <c r="G1970" s="77" t="s">
        <v>1726</v>
      </c>
    </row>
    <row r="1971" spans="2:7">
      <c r="B1971" s="92" t="s">
        <v>2084</v>
      </c>
      <c r="C1971" s="77" t="s">
        <v>1675</v>
      </c>
      <c r="D1971" s="77">
        <v>85</v>
      </c>
      <c r="E1971" s="77">
        <v>859</v>
      </c>
      <c r="F1971" s="77">
        <v>8591</v>
      </c>
      <c r="G1971" s="77" t="s">
        <v>1727</v>
      </c>
    </row>
    <row r="1972" spans="2:7">
      <c r="B1972" s="92" t="s">
        <v>2084</v>
      </c>
      <c r="C1972" s="77" t="s">
        <v>1675</v>
      </c>
      <c r="D1972" s="77">
        <v>85</v>
      </c>
      <c r="E1972" s="77">
        <v>859</v>
      </c>
      <c r="F1972" s="77">
        <v>8599</v>
      </c>
      <c r="G1972" s="77" t="s">
        <v>1728</v>
      </c>
    </row>
    <row r="1973" spans="2:7">
      <c r="B1973" s="92" t="s">
        <v>2084</v>
      </c>
      <c r="C1973" s="77" t="s">
        <v>1729</v>
      </c>
      <c r="D1973" s="77">
        <v>0</v>
      </c>
      <c r="E1973" s="77">
        <v>0</v>
      </c>
      <c r="F1973" s="77">
        <v>0</v>
      </c>
      <c r="G1973" s="77" t="s">
        <v>1730</v>
      </c>
    </row>
    <row r="1974" spans="2:7">
      <c r="B1974" s="92" t="s">
        <v>2084</v>
      </c>
      <c r="C1974" s="77" t="s">
        <v>1729</v>
      </c>
      <c r="D1974" s="77">
        <v>86</v>
      </c>
      <c r="E1974" s="77">
        <v>0</v>
      </c>
      <c r="F1974" s="77">
        <v>0</v>
      </c>
      <c r="G1974" s="77" t="s">
        <v>1731</v>
      </c>
    </row>
    <row r="1975" spans="2:7">
      <c r="B1975" s="92" t="s">
        <v>2084</v>
      </c>
      <c r="C1975" s="77" t="s">
        <v>1729</v>
      </c>
      <c r="D1975" s="77">
        <v>86</v>
      </c>
      <c r="E1975" s="77">
        <v>860</v>
      </c>
      <c r="F1975" s="77">
        <v>0</v>
      </c>
      <c r="G1975" s="77" t="s">
        <v>1732</v>
      </c>
    </row>
    <row r="1976" spans="2:7">
      <c r="B1976" s="92" t="s">
        <v>2084</v>
      </c>
      <c r="C1976" s="77" t="s">
        <v>1729</v>
      </c>
      <c r="D1976" s="77">
        <v>86</v>
      </c>
      <c r="E1976" s="77">
        <v>860</v>
      </c>
      <c r="F1976" s="77">
        <v>8601</v>
      </c>
      <c r="G1976" s="77" t="s">
        <v>1335</v>
      </c>
    </row>
    <row r="1977" spans="2:7">
      <c r="B1977" s="92" t="s">
        <v>2084</v>
      </c>
      <c r="C1977" s="77" t="s">
        <v>1729</v>
      </c>
      <c r="D1977" s="77">
        <v>86</v>
      </c>
      <c r="E1977" s="77">
        <v>861</v>
      </c>
      <c r="F1977" s="77">
        <v>0</v>
      </c>
      <c r="G1977" s="77" t="s">
        <v>1731</v>
      </c>
    </row>
    <row r="1978" spans="2:7">
      <c r="B1978" s="92" t="s">
        <v>2084</v>
      </c>
      <c r="C1978" s="77" t="s">
        <v>1729</v>
      </c>
      <c r="D1978" s="77">
        <v>86</v>
      </c>
      <c r="E1978" s="77">
        <v>861</v>
      </c>
      <c r="F1978" s="77">
        <v>8611</v>
      </c>
      <c r="G1978" s="77" t="s">
        <v>1731</v>
      </c>
    </row>
    <row r="1979" spans="2:7">
      <c r="B1979" s="92" t="s">
        <v>2084</v>
      </c>
      <c r="C1979" s="77" t="s">
        <v>1729</v>
      </c>
      <c r="D1979" s="77">
        <v>86</v>
      </c>
      <c r="E1979" s="77">
        <v>862</v>
      </c>
      <c r="F1979" s="77">
        <v>0</v>
      </c>
      <c r="G1979" s="77" t="s">
        <v>1733</v>
      </c>
    </row>
    <row r="1980" spans="2:7">
      <c r="B1980" s="92" t="s">
        <v>2084</v>
      </c>
      <c r="C1980" s="77" t="s">
        <v>1729</v>
      </c>
      <c r="D1980" s="77">
        <v>86</v>
      </c>
      <c r="E1980" s="77">
        <v>862</v>
      </c>
      <c r="F1980" s="77">
        <v>8621</v>
      </c>
      <c r="G1980" s="77" t="s">
        <v>1734</v>
      </c>
    </row>
    <row r="1981" spans="2:7">
      <c r="B1981" s="92" t="s">
        <v>2084</v>
      </c>
      <c r="C1981" s="77" t="s">
        <v>1729</v>
      </c>
      <c r="D1981" s="77">
        <v>86</v>
      </c>
      <c r="E1981" s="77">
        <v>862</v>
      </c>
      <c r="F1981" s="77">
        <v>8629</v>
      </c>
      <c r="G1981" s="77" t="s">
        <v>1735</v>
      </c>
    </row>
    <row r="1982" spans="2:7">
      <c r="B1982" s="92" t="s">
        <v>2084</v>
      </c>
      <c r="C1982" s="77" t="s">
        <v>1729</v>
      </c>
      <c r="D1982" s="77">
        <v>87</v>
      </c>
      <c r="E1982" s="77">
        <v>0</v>
      </c>
      <c r="F1982" s="77">
        <v>0</v>
      </c>
      <c r="G1982" s="77" t="s">
        <v>1736</v>
      </c>
    </row>
    <row r="1983" spans="2:7">
      <c r="B1983" s="92" t="s">
        <v>2084</v>
      </c>
      <c r="C1983" s="77" t="s">
        <v>1729</v>
      </c>
      <c r="D1983" s="77">
        <v>87</v>
      </c>
      <c r="E1983" s="77">
        <v>870</v>
      </c>
      <c r="F1983" s="77">
        <v>0</v>
      </c>
      <c r="G1983" s="77" t="s">
        <v>1737</v>
      </c>
    </row>
    <row r="1984" spans="2:7">
      <c r="B1984" s="92" t="s">
        <v>2084</v>
      </c>
      <c r="C1984" s="77" t="s">
        <v>1729</v>
      </c>
      <c r="D1984" s="77">
        <v>87</v>
      </c>
      <c r="E1984" s="77">
        <v>870</v>
      </c>
      <c r="F1984" s="77">
        <v>8701</v>
      </c>
      <c r="G1984" s="77" t="s">
        <v>1335</v>
      </c>
    </row>
    <row r="1985" spans="2:7">
      <c r="B1985" s="92" t="s">
        <v>2084</v>
      </c>
      <c r="C1985" s="77" t="s">
        <v>1729</v>
      </c>
      <c r="D1985" s="77">
        <v>87</v>
      </c>
      <c r="E1985" s="77">
        <v>871</v>
      </c>
      <c r="F1985" s="77">
        <v>0</v>
      </c>
      <c r="G1985" s="77" t="s">
        <v>1738</v>
      </c>
    </row>
    <row r="1986" spans="2:7">
      <c r="B1986" s="92" t="s">
        <v>2084</v>
      </c>
      <c r="C1986" s="77" t="s">
        <v>1729</v>
      </c>
      <c r="D1986" s="77">
        <v>87</v>
      </c>
      <c r="E1986" s="77">
        <v>871</v>
      </c>
      <c r="F1986" s="77">
        <v>8711</v>
      </c>
      <c r="G1986" s="77" t="s">
        <v>1739</v>
      </c>
    </row>
    <row r="1987" spans="2:7">
      <c r="B1987" s="92" t="s">
        <v>2084</v>
      </c>
      <c r="C1987" s="77" t="s">
        <v>1729</v>
      </c>
      <c r="D1987" s="77">
        <v>87</v>
      </c>
      <c r="E1987" s="77">
        <v>871</v>
      </c>
      <c r="F1987" s="77">
        <v>8712</v>
      </c>
      <c r="G1987" s="77" t="s">
        <v>1740</v>
      </c>
    </row>
    <row r="1988" spans="2:7">
      <c r="B1988" s="92" t="s">
        <v>2084</v>
      </c>
      <c r="C1988" s="77" t="s">
        <v>1729</v>
      </c>
      <c r="D1988" s="77">
        <v>87</v>
      </c>
      <c r="E1988" s="77">
        <v>871</v>
      </c>
      <c r="F1988" s="77">
        <v>8713</v>
      </c>
      <c r="G1988" s="77" t="s">
        <v>1741</v>
      </c>
    </row>
    <row r="1989" spans="2:7">
      <c r="B1989" s="92" t="s">
        <v>2084</v>
      </c>
      <c r="C1989" s="77" t="s">
        <v>1729</v>
      </c>
      <c r="D1989" s="77">
        <v>87</v>
      </c>
      <c r="E1989" s="77">
        <v>871</v>
      </c>
      <c r="F1989" s="77">
        <v>8714</v>
      </c>
      <c r="G1989" s="77" t="s">
        <v>1742</v>
      </c>
    </row>
    <row r="1990" spans="2:7">
      <c r="B1990" s="92" t="s">
        <v>2084</v>
      </c>
      <c r="C1990" s="77" t="s">
        <v>1729</v>
      </c>
      <c r="D1990" s="77">
        <v>87</v>
      </c>
      <c r="E1990" s="77">
        <v>872</v>
      </c>
      <c r="F1990" s="77">
        <v>0</v>
      </c>
      <c r="G1990" s="77" t="s">
        <v>1743</v>
      </c>
    </row>
    <row r="1991" spans="2:7">
      <c r="B1991" s="92" t="s">
        <v>2084</v>
      </c>
      <c r="C1991" s="77" t="s">
        <v>1729</v>
      </c>
      <c r="D1991" s="77">
        <v>87</v>
      </c>
      <c r="E1991" s="77">
        <v>872</v>
      </c>
      <c r="F1991" s="77">
        <v>8721</v>
      </c>
      <c r="G1991" s="77" t="s">
        <v>1743</v>
      </c>
    </row>
    <row r="1992" spans="2:7">
      <c r="B1992" s="92" t="s">
        <v>2084</v>
      </c>
      <c r="C1992" s="77" t="s">
        <v>1744</v>
      </c>
      <c r="D1992" s="77">
        <v>0</v>
      </c>
      <c r="E1992" s="77">
        <v>0</v>
      </c>
      <c r="F1992" s="77">
        <v>0</v>
      </c>
      <c r="G1992" s="77" t="s">
        <v>1745</v>
      </c>
    </row>
    <row r="1993" spans="2:7">
      <c r="B1993" s="92" t="s">
        <v>2084</v>
      </c>
      <c r="C1993" s="77" t="s">
        <v>1744</v>
      </c>
      <c r="D1993" s="77">
        <v>88</v>
      </c>
      <c r="E1993" s="77">
        <v>0</v>
      </c>
      <c r="F1993" s="77">
        <v>0</v>
      </c>
      <c r="G1993" s="77" t="s">
        <v>1746</v>
      </c>
    </row>
    <row r="1994" spans="2:7">
      <c r="B1994" s="92" t="s">
        <v>2084</v>
      </c>
      <c r="C1994" s="77" t="s">
        <v>1744</v>
      </c>
      <c r="D1994" s="77">
        <v>88</v>
      </c>
      <c r="E1994" s="77">
        <v>880</v>
      </c>
      <c r="F1994" s="77">
        <v>0</v>
      </c>
      <c r="G1994" s="77" t="s">
        <v>1747</v>
      </c>
    </row>
    <row r="1995" spans="2:7">
      <c r="B1995" s="92" t="s">
        <v>2084</v>
      </c>
      <c r="C1995" s="77" t="s">
        <v>1744</v>
      </c>
      <c r="D1995" s="77">
        <v>88</v>
      </c>
      <c r="E1995" s="77">
        <v>880</v>
      </c>
      <c r="F1995" s="77">
        <v>8800</v>
      </c>
      <c r="G1995" s="77" t="s">
        <v>295</v>
      </c>
    </row>
    <row r="1996" spans="2:7">
      <c r="B1996" s="92" t="s">
        <v>2084</v>
      </c>
      <c r="C1996" s="77" t="s">
        <v>1744</v>
      </c>
      <c r="D1996" s="77">
        <v>88</v>
      </c>
      <c r="E1996" s="77">
        <v>880</v>
      </c>
      <c r="F1996" s="77">
        <v>8809</v>
      </c>
      <c r="G1996" s="77" t="s">
        <v>296</v>
      </c>
    </row>
    <row r="1997" spans="2:7">
      <c r="B1997" s="92" t="s">
        <v>2084</v>
      </c>
      <c r="C1997" s="77" t="s">
        <v>1744</v>
      </c>
      <c r="D1997" s="77">
        <v>88</v>
      </c>
      <c r="E1997" s="77">
        <v>881</v>
      </c>
      <c r="F1997" s="77">
        <v>0</v>
      </c>
      <c r="G1997" s="77" t="s">
        <v>1748</v>
      </c>
    </row>
    <row r="1998" spans="2:7">
      <c r="B1998" s="92" t="s">
        <v>2084</v>
      </c>
      <c r="C1998" s="77" t="s">
        <v>1744</v>
      </c>
      <c r="D1998" s="77">
        <v>88</v>
      </c>
      <c r="E1998" s="77">
        <v>881</v>
      </c>
      <c r="F1998" s="77">
        <v>8811</v>
      </c>
      <c r="G1998" s="77" t="s">
        <v>1749</v>
      </c>
    </row>
    <row r="1999" spans="2:7">
      <c r="B1999" s="92" t="s">
        <v>2084</v>
      </c>
      <c r="C1999" s="77" t="s">
        <v>1744</v>
      </c>
      <c r="D1999" s="77">
        <v>88</v>
      </c>
      <c r="E1999" s="77">
        <v>881</v>
      </c>
      <c r="F1999" s="77">
        <v>8812</v>
      </c>
      <c r="G1999" s="77" t="s">
        <v>1750</v>
      </c>
    </row>
    <row r="2000" spans="2:7">
      <c r="B2000" s="92" t="s">
        <v>2084</v>
      </c>
      <c r="C2000" s="77" t="s">
        <v>1744</v>
      </c>
      <c r="D2000" s="77">
        <v>88</v>
      </c>
      <c r="E2000" s="77">
        <v>881</v>
      </c>
      <c r="F2000" s="77">
        <v>8813</v>
      </c>
      <c r="G2000" s="77" t="s">
        <v>1751</v>
      </c>
    </row>
    <row r="2001" spans="2:7">
      <c r="B2001" s="92" t="s">
        <v>2084</v>
      </c>
      <c r="C2001" s="77" t="s">
        <v>1744</v>
      </c>
      <c r="D2001" s="77">
        <v>88</v>
      </c>
      <c r="E2001" s="77">
        <v>881</v>
      </c>
      <c r="F2001" s="77">
        <v>8814</v>
      </c>
      <c r="G2001" s="77" t="s">
        <v>1752</v>
      </c>
    </row>
    <row r="2002" spans="2:7">
      <c r="B2002" s="92" t="s">
        <v>2084</v>
      </c>
      <c r="C2002" s="77" t="s">
        <v>1744</v>
      </c>
      <c r="D2002" s="77">
        <v>88</v>
      </c>
      <c r="E2002" s="77">
        <v>881</v>
      </c>
      <c r="F2002" s="77">
        <v>8815</v>
      </c>
      <c r="G2002" s="77" t="s">
        <v>1753</v>
      </c>
    </row>
    <row r="2003" spans="2:7">
      <c r="B2003" s="92" t="s">
        <v>2084</v>
      </c>
      <c r="C2003" s="77" t="s">
        <v>1744</v>
      </c>
      <c r="D2003" s="77">
        <v>88</v>
      </c>
      <c r="E2003" s="77">
        <v>881</v>
      </c>
      <c r="F2003" s="77">
        <v>8816</v>
      </c>
      <c r="G2003" s="77" t="s">
        <v>1754</v>
      </c>
    </row>
    <row r="2004" spans="2:7">
      <c r="B2004" s="92" t="s">
        <v>2084</v>
      </c>
      <c r="C2004" s="77" t="s">
        <v>1744</v>
      </c>
      <c r="D2004" s="77">
        <v>88</v>
      </c>
      <c r="E2004" s="77">
        <v>881</v>
      </c>
      <c r="F2004" s="77">
        <v>8817</v>
      </c>
      <c r="G2004" s="77" t="s">
        <v>1755</v>
      </c>
    </row>
    <row r="2005" spans="2:7">
      <c r="B2005" s="92" t="s">
        <v>2084</v>
      </c>
      <c r="C2005" s="77" t="s">
        <v>1744</v>
      </c>
      <c r="D2005" s="77">
        <v>88</v>
      </c>
      <c r="E2005" s="77">
        <v>882</v>
      </c>
      <c r="F2005" s="77">
        <v>0</v>
      </c>
      <c r="G2005" s="77" t="s">
        <v>1756</v>
      </c>
    </row>
    <row r="2006" spans="2:7">
      <c r="B2006" s="92" t="s">
        <v>2084</v>
      </c>
      <c r="C2006" s="77" t="s">
        <v>1744</v>
      </c>
      <c r="D2006" s="77">
        <v>88</v>
      </c>
      <c r="E2006" s="77">
        <v>882</v>
      </c>
      <c r="F2006" s="77">
        <v>8821</v>
      </c>
      <c r="G2006" s="77" t="s">
        <v>1757</v>
      </c>
    </row>
    <row r="2007" spans="2:7">
      <c r="B2007" s="92" t="s">
        <v>2084</v>
      </c>
      <c r="C2007" s="77" t="s">
        <v>1744</v>
      </c>
      <c r="D2007" s="77">
        <v>88</v>
      </c>
      <c r="E2007" s="77">
        <v>882</v>
      </c>
      <c r="F2007" s="77">
        <v>8822</v>
      </c>
      <c r="G2007" s="77" t="s">
        <v>1758</v>
      </c>
    </row>
    <row r="2008" spans="2:7">
      <c r="B2008" s="92" t="s">
        <v>2084</v>
      </c>
      <c r="C2008" s="77" t="s">
        <v>1744</v>
      </c>
      <c r="D2008" s="77">
        <v>88</v>
      </c>
      <c r="E2008" s="77">
        <v>882</v>
      </c>
      <c r="F2008" s="77">
        <v>8823</v>
      </c>
      <c r="G2008" s="77" t="s">
        <v>1759</v>
      </c>
    </row>
    <row r="2009" spans="2:7">
      <c r="B2009" s="92" t="s">
        <v>2084</v>
      </c>
      <c r="C2009" s="77" t="s">
        <v>1744</v>
      </c>
      <c r="D2009" s="77">
        <v>88</v>
      </c>
      <c r="E2009" s="77">
        <v>882</v>
      </c>
      <c r="F2009" s="77">
        <v>8824</v>
      </c>
      <c r="G2009" s="77" t="s">
        <v>1760</v>
      </c>
    </row>
    <row r="2010" spans="2:7">
      <c r="B2010" s="92" t="s">
        <v>2084</v>
      </c>
      <c r="C2010" s="77" t="s">
        <v>1744</v>
      </c>
      <c r="D2010" s="77">
        <v>88</v>
      </c>
      <c r="E2010" s="77">
        <v>889</v>
      </c>
      <c r="F2010" s="77">
        <v>0</v>
      </c>
      <c r="G2010" s="77" t="s">
        <v>1761</v>
      </c>
    </row>
    <row r="2011" spans="2:7">
      <c r="B2011" s="92" t="s">
        <v>2084</v>
      </c>
      <c r="C2011" s="77" t="s">
        <v>1744</v>
      </c>
      <c r="D2011" s="77">
        <v>88</v>
      </c>
      <c r="E2011" s="77">
        <v>889</v>
      </c>
      <c r="F2011" s="77">
        <v>8891</v>
      </c>
      <c r="G2011" s="77" t="s">
        <v>1762</v>
      </c>
    </row>
    <row r="2012" spans="2:7">
      <c r="B2012" s="92" t="s">
        <v>2084</v>
      </c>
      <c r="C2012" s="77" t="s">
        <v>1744</v>
      </c>
      <c r="D2012" s="77">
        <v>88</v>
      </c>
      <c r="E2012" s="77">
        <v>889</v>
      </c>
      <c r="F2012" s="77">
        <v>8899</v>
      </c>
      <c r="G2012" s="77" t="s">
        <v>1763</v>
      </c>
    </row>
    <row r="2013" spans="2:7">
      <c r="B2013" s="92" t="s">
        <v>2084</v>
      </c>
      <c r="C2013" s="77" t="s">
        <v>1744</v>
      </c>
      <c r="D2013" s="77">
        <v>89</v>
      </c>
      <c r="E2013" s="77">
        <v>0</v>
      </c>
      <c r="F2013" s="77">
        <v>0</v>
      </c>
      <c r="G2013" s="77" t="s">
        <v>1764</v>
      </c>
    </row>
    <row r="2014" spans="2:7">
      <c r="B2014" s="92" t="s">
        <v>2084</v>
      </c>
      <c r="C2014" s="77" t="s">
        <v>1744</v>
      </c>
      <c r="D2014" s="77">
        <v>89</v>
      </c>
      <c r="E2014" s="77">
        <v>890</v>
      </c>
      <c r="F2014" s="77">
        <v>0</v>
      </c>
      <c r="G2014" s="77" t="s">
        <v>1765</v>
      </c>
    </row>
    <row r="2015" spans="2:7">
      <c r="B2015" s="92" t="s">
        <v>2084</v>
      </c>
      <c r="C2015" s="77" t="s">
        <v>1744</v>
      </c>
      <c r="D2015" s="77">
        <v>89</v>
      </c>
      <c r="E2015" s="77">
        <v>890</v>
      </c>
      <c r="F2015" s="77">
        <v>8901</v>
      </c>
      <c r="G2015" s="77" t="s">
        <v>1335</v>
      </c>
    </row>
    <row r="2016" spans="2:7">
      <c r="B2016" s="92" t="s">
        <v>2084</v>
      </c>
      <c r="C2016" s="77" t="s">
        <v>1744</v>
      </c>
      <c r="D2016" s="77">
        <v>89</v>
      </c>
      <c r="E2016" s="77">
        <v>891</v>
      </c>
      <c r="F2016" s="77">
        <v>0</v>
      </c>
      <c r="G2016" s="77" t="s">
        <v>1764</v>
      </c>
    </row>
    <row r="2017" spans="2:7">
      <c r="B2017" s="92" t="s">
        <v>2084</v>
      </c>
      <c r="C2017" s="77" t="s">
        <v>1744</v>
      </c>
      <c r="D2017" s="77">
        <v>89</v>
      </c>
      <c r="E2017" s="77">
        <v>891</v>
      </c>
      <c r="F2017" s="77">
        <v>8911</v>
      </c>
      <c r="G2017" s="77" t="s">
        <v>1766</v>
      </c>
    </row>
    <row r="2018" spans="2:7">
      <c r="B2018" s="92" t="s">
        <v>2084</v>
      </c>
      <c r="C2018" s="77" t="s">
        <v>1744</v>
      </c>
      <c r="D2018" s="77">
        <v>89</v>
      </c>
      <c r="E2018" s="77">
        <v>891</v>
      </c>
      <c r="F2018" s="77">
        <v>8919</v>
      </c>
      <c r="G2018" s="77" t="s">
        <v>1767</v>
      </c>
    </row>
    <row r="2019" spans="2:7">
      <c r="B2019" s="92" t="s">
        <v>2084</v>
      </c>
      <c r="C2019" s="77" t="s">
        <v>1744</v>
      </c>
      <c r="D2019" s="77">
        <v>90</v>
      </c>
      <c r="E2019" s="77">
        <v>0</v>
      </c>
      <c r="F2019" s="77">
        <v>0</v>
      </c>
      <c r="G2019" s="77" t="s">
        <v>1768</v>
      </c>
    </row>
    <row r="2020" spans="2:7">
      <c r="B2020" s="92" t="s">
        <v>2084</v>
      </c>
      <c r="C2020" s="77" t="s">
        <v>1744</v>
      </c>
      <c r="D2020" s="77">
        <v>90</v>
      </c>
      <c r="E2020" s="77">
        <v>900</v>
      </c>
      <c r="F2020" s="77">
        <v>0</v>
      </c>
      <c r="G2020" s="77" t="s">
        <v>1769</v>
      </c>
    </row>
    <row r="2021" spans="2:7">
      <c r="B2021" s="92" t="s">
        <v>2084</v>
      </c>
      <c r="C2021" s="77" t="s">
        <v>1744</v>
      </c>
      <c r="D2021" s="77">
        <v>90</v>
      </c>
      <c r="E2021" s="77">
        <v>900</v>
      </c>
      <c r="F2021" s="77">
        <v>9000</v>
      </c>
      <c r="G2021" s="77" t="s">
        <v>295</v>
      </c>
    </row>
    <row r="2022" spans="2:7">
      <c r="B2022" s="92" t="s">
        <v>2084</v>
      </c>
      <c r="C2022" s="77" t="s">
        <v>1744</v>
      </c>
      <c r="D2022" s="77">
        <v>90</v>
      </c>
      <c r="E2022" s="77">
        <v>900</v>
      </c>
      <c r="F2022" s="77">
        <v>9009</v>
      </c>
      <c r="G2022" s="77" t="s">
        <v>296</v>
      </c>
    </row>
    <row r="2023" spans="2:7">
      <c r="B2023" s="92" t="s">
        <v>2084</v>
      </c>
      <c r="C2023" s="77" t="s">
        <v>1744</v>
      </c>
      <c r="D2023" s="77">
        <v>90</v>
      </c>
      <c r="E2023" s="77">
        <v>901</v>
      </c>
      <c r="F2023" s="77">
        <v>0</v>
      </c>
      <c r="G2023" s="77" t="s">
        <v>1770</v>
      </c>
    </row>
    <row r="2024" spans="2:7">
      <c r="B2024" s="92" t="s">
        <v>2084</v>
      </c>
      <c r="C2024" s="77" t="s">
        <v>1744</v>
      </c>
      <c r="D2024" s="77">
        <v>90</v>
      </c>
      <c r="E2024" s="77">
        <v>901</v>
      </c>
      <c r="F2024" s="77">
        <v>9011</v>
      </c>
      <c r="G2024" s="77" t="s">
        <v>1771</v>
      </c>
    </row>
    <row r="2025" spans="2:7">
      <c r="B2025" s="92" t="s">
        <v>2084</v>
      </c>
      <c r="C2025" s="77" t="s">
        <v>1744</v>
      </c>
      <c r="D2025" s="77">
        <v>90</v>
      </c>
      <c r="E2025" s="77">
        <v>901</v>
      </c>
      <c r="F2025" s="77">
        <v>9012</v>
      </c>
      <c r="G2025" s="77" t="s">
        <v>1772</v>
      </c>
    </row>
    <row r="2026" spans="2:7">
      <c r="B2026" s="92" t="s">
        <v>2084</v>
      </c>
      <c r="C2026" s="77" t="s">
        <v>1744</v>
      </c>
      <c r="D2026" s="77">
        <v>90</v>
      </c>
      <c r="E2026" s="77">
        <v>902</v>
      </c>
      <c r="F2026" s="77">
        <v>0</v>
      </c>
      <c r="G2026" s="77" t="s">
        <v>1773</v>
      </c>
    </row>
    <row r="2027" spans="2:7">
      <c r="B2027" s="92" t="s">
        <v>2084</v>
      </c>
      <c r="C2027" s="77" t="s">
        <v>1744</v>
      </c>
      <c r="D2027" s="77">
        <v>90</v>
      </c>
      <c r="E2027" s="77">
        <v>902</v>
      </c>
      <c r="F2027" s="77">
        <v>9021</v>
      </c>
      <c r="G2027" s="77" t="s">
        <v>1773</v>
      </c>
    </row>
    <row r="2028" spans="2:7">
      <c r="B2028" s="92" t="s">
        <v>2084</v>
      </c>
      <c r="C2028" s="77" t="s">
        <v>1744</v>
      </c>
      <c r="D2028" s="77">
        <v>90</v>
      </c>
      <c r="E2028" s="77">
        <v>903</v>
      </c>
      <c r="F2028" s="77">
        <v>0</v>
      </c>
      <c r="G2028" s="77" t="s">
        <v>1774</v>
      </c>
    </row>
    <row r="2029" spans="2:7">
      <c r="B2029" s="92" t="s">
        <v>2084</v>
      </c>
      <c r="C2029" s="77" t="s">
        <v>1744</v>
      </c>
      <c r="D2029" s="77">
        <v>90</v>
      </c>
      <c r="E2029" s="77">
        <v>903</v>
      </c>
      <c r="F2029" s="77">
        <v>9031</v>
      </c>
      <c r="G2029" s="77" t="s">
        <v>1774</v>
      </c>
    </row>
    <row r="2030" spans="2:7">
      <c r="B2030" s="92" t="s">
        <v>2084</v>
      </c>
      <c r="C2030" s="77" t="s">
        <v>1744</v>
      </c>
      <c r="D2030" s="77">
        <v>90</v>
      </c>
      <c r="E2030" s="77">
        <v>909</v>
      </c>
      <c r="F2030" s="77">
        <v>0</v>
      </c>
      <c r="G2030" s="77" t="s">
        <v>1775</v>
      </c>
    </row>
    <row r="2031" spans="2:7">
      <c r="B2031" s="92" t="s">
        <v>2084</v>
      </c>
      <c r="C2031" s="77" t="s">
        <v>1744</v>
      </c>
      <c r="D2031" s="77">
        <v>90</v>
      </c>
      <c r="E2031" s="77">
        <v>909</v>
      </c>
      <c r="F2031" s="77">
        <v>9091</v>
      </c>
      <c r="G2031" s="77" t="s">
        <v>1776</v>
      </c>
    </row>
    <row r="2032" spans="2:7">
      <c r="B2032" s="92" t="s">
        <v>2084</v>
      </c>
      <c r="C2032" s="77" t="s">
        <v>1744</v>
      </c>
      <c r="D2032" s="77">
        <v>90</v>
      </c>
      <c r="E2032" s="77">
        <v>909</v>
      </c>
      <c r="F2032" s="77">
        <v>9092</v>
      </c>
      <c r="G2032" s="77" t="s">
        <v>1777</v>
      </c>
    </row>
    <row r="2033" spans="2:7">
      <c r="B2033" s="92" t="s">
        <v>2084</v>
      </c>
      <c r="C2033" s="77" t="s">
        <v>1744</v>
      </c>
      <c r="D2033" s="77">
        <v>90</v>
      </c>
      <c r="E2033" s="77">
        <v>909</v>
      </c>
      <c r="F2033" s="77">
        <v>9093</v>
      </c>
      <c r="G2033" s="77" t="s">
        <v>1778</v>
      </c>
    </row>
    <row r="2034" spans="2:7">
      <c r="B2034" s="92" t="s">
        <v>2084</v>
      </c>
      <c r="C2034" s="77" t="s">
        <v>1744</v>
      </c>
      <c r="D2034" s="77">
        <v>90</v>
      </c>
      <c r="E2034" s="77">
        <v>909</v>
      </c>
      <c r="F2034" s="77">
        <v>9094</v>
      </c>
      <c r="G2034" s="77" t="s">
        <v>1779</v>
      </c>
    </row>
    <row r="2035" spans="2:7">
      <c r="B2035" s="92" t="s">
        <v>2084</v>
      </c>
      <c r="C2035" s="77" t="s">
        <v>1744</v>
      </c>
      <c r="D2035" s="77">
        <v>90</v>
      </c>
      <c r="E2035" s="77">
        <v>909</v>
      </c>
      <c r="F2035" s="77">
        <v>9099</v>
      </c>
      <c r="G2035" s="77" t="s">
        <v>1780</v>
      </c>
    </row>
    <row r="2036" spans="2:7">
      <c r="B2036" s="92" t="s">
        <v>2084</v>
      </c>
      <c r="C2036" s="77" t="s">
        <v>1744</v>
      </c>
      <c r="D2036" s="77">
        <v>91</v>
      </c>
      <c r="E2036" s="77">
        <v>0</v>
      </c>
      <c r="F2036" s="77">
        <v>0</v>
      </c>
      <c r="G2036" s="77" t="s">
        <v>1781</v>
      </c>
    </row>
    <row r="2037" spans="2:7">
      <c r="B2037" s="92" t="s">
        <v>2084</v>
      </c>
      <c r="C2037" s="77" t="s">
        <v>1744</v>
      </c>
      <c r="D2037" s="77">
        <v>91</v>
      </c>
      <c r="E2037" s="77">
        <v>910</v>
      </c>
      <c r="F2037" s="77">
        <v>0</v>
      </c>
      <c r="G2037" s="77" t="s">
        <v>1782</v>
      </c>
    </row>
    <row r="2038" spans="2:7">
      <c r="B2038" s="92" t="s">
        <v>2084</v>
      </c>
      <c r="C2038" s="77" t="s">
        <v>1744</v>
      </c>
      <c r="D2038" s="77">
        <v>91</v>
      </c>
      <c r="E2038" s="77">
        <v>910</v>
      </c>
      <c r="F2038" s="77">
        <v>9100</v>
      </c>
      <c r="G2038" s="77" t="s">
        <v>295</v>
      </c>
    </row>
    <row r="2039" spans="2:7">
      <c r="B2039" s="92" t="s">
        <v>2084</v>
      </c>
      <c r="C2039" s="77" t="s">
        <v>1744</v>
      </c>
      <c r="D2039" s="77">
        <v>91</v>
      </c>
      <c r="E2039" s="77">
        <v>910</v>
      </c>
      <c r="F2039" s="77">
        <v>9109</v>
      </c>
      <c r="G2039" s="77" t="s">
        <v>296</v>
      </c>
    </row>
    <row r="2040" spans="2:7">
      <c r="B2040" s="92" t="s">
        <v>2084</v>
      </c>
      <c r="C2040" s="77" t="s">
        <v>1744</v>
      </c>
      <c r="D2040" s="77">
        <v>91</v>
      </c>
      <c r="E2040" s="77">
        <v>911</v>
      </c>
      <c r="F2040" s="77">
        <v>0</v>
      </c>
      <c r="G2040" s="77" t="s">
        <v>1783</v>
      </c>
    </row>
    <row r="2041" spans="2:7">
      <c r="B2041" s="92" t="s">
        <v>2084</v>
      </c>
      <c r="C2041" s="77" t="s">
        <v>1744</v>
      </c>
      <c r="D2041" s="77">
        <v>91</v>
      </c>
      <c r="E2041" s="77">
        <v>911</v>
      </c>
      <c r="F2041" s="77">
        <v>9111</v>
      </c>
      <c r="G2041" s="77" t="s">
        <v>1783</v>
      </c>
    </row>
    <row r="2042" spans="2:7">
      <c r="B2042" s="92" t="s">
        <v>2084</v>
      </c>
      <c r="C2042" s="77" t="s">
        <v>1744</v>
      </c>
      <c r="D2042" s="77">
        <v>91</v>
      </c>
      <c r="E2042" s="77">
        <v>912</v>
      </c>
      <c r="F2042" s="77">
        <v>0</v>
      </c>
      <c r="G2042" s="77" t="s">
        <v>1784</v>
      </c>
    </row>
    <row r="2043" spans="2:7">
      <c r="B2043" s="92" t="s">
        <v>2084</v>
      </c>
      <c r="C2043" s="77" t="s">
        <v>1744</v>
      </c>
      <c r="D2043" s="77">
        <v>91</v>
      </c>
      <c r="E2043" s="77">
        <v>912</v>
      </c>
      <c r="F2043" s="77">
        <v>9121</v>
      </c>
      <c r="G2043" s="77" t="s">
        <v>1784</v>
      </c>
    </row>
    <row r="2044" spans="2:7">
      <c r="B2044" s="92" t="s">
        <v>2084</v>
      </c>
      <c r="C2044" s="77" t="s">
        <v>1744</v>
      </c>
      <c r="D2044" s="77">
        <v>92</v>
      </c>
      <c r="E2044" s="77">
        <v>0</v>
      </c>
      <c r="F2044" s="77">
        <v>0</v>
      </c>
      <c r="G2044" s="77" t="s">
        <v>1785</v>
      </c>
    </row>
    <row r="2045" spans="2:7">
      <c r="B2045" s="92" t="s">
        <v>2084</v>
      </c>
      <c r="C2045" s="77" t="s">
        <v>1744</v>
      </c>
      <c r="D2045" s="77">
        <v>92</v>
      </c>
      <c r="E2045" s="77">
        <v>920</v>
      </c>
      <c r="F2045" s="77">
        <v>0</v>
      </c>
      <c r="G2045" s="77" t="s">
        <v>1786</v>
      </c>
    </row>
    <row r="2046" spans="2:7">
      <c r="B2046" s="92" t="s">
        <v>2084</v>
      </c>
      <c r="C2046" s="77" t="s">
        <v>1744</v>
      </c>
      <c r="D2046" s="77">
        <v>92</v>
      </c>
      <c r="E2046" s="77">
        <v>920</v>
      </c>
      <c r="F2046" s="77">
        <v>9200</v>
      </c>
      <c r="G2046" s="77" t="s">
        <v>295</v>
      </c>
    </row>
    <row r="2047" spans="2:7">
      <c r="B2047" s="92" t="s">
        <v>2084</v>
      </c>
      <c r="C2047" s="77" t="s">
        <v>1744</v>
      </c>
      <c r="D2047" s="77">
        <v>92</v>
      </c>
      <c r="E2047" s="77">
        <v>920</v>
      </c>
      <c r="F2047" s="77">
        <v>9209</v>
      </c>
      <c r="G2047" s="77" t="s">
        <v>296</v>
      </c>
    </row>
    <row r="2048" spans="2:7">
      <c r="B2048" s="92" t="s">
        <v>2084</v>
      </c>
      <c r="C2048" s="77" t="s">
        <v>1744</v>
      </c>
      <c r="D2048" s="77">
        <v>92</v>
      </c>
      <c r="E2048" s="77">
        <v>921</v>
      </c>
      <c r="F2048" s="77">
        <v>0</v>
      </c>
      <c r="G2048" s="77" t="s">
        <v>1787</v>
      </c>
    </row>
    <row r="2049" spans="2:7">
      <c r="B2049" s="92" t="s">
        <v>2084</v>
      </c>
      <c r="C2049" s="77" t="s">
        <v>1744</v>
      </c>
      <c r="D2049" s="77">
        <v>92</v>
      </c>
      <c r="E2049" s="77">
        <v>921</v>
      </c>
      <c r="F2049" s="77">
        <v>9211</v>
      </c>
      <c r="G2049" s="77" t="s">
        <v>1788</v>
      </c>
    </row>
    <row r="2050" spans="2:7">
      <c r="B2050" s="92" t="s">
        <v>2084</v>
      </c>
      <c r="C2050" s="77" t="s">
        <v>1744</v>
      </c>
      <c r="D2050" s="77">
        <v>92</v>
      </c>
      <c r="E2050" s="77">
        <v>921</v>
      </c>
      <c r="F2050" s="77">
        <v>9212</v>
      </c>
      <c r="G2050" s="77" t="s">
        <v>1789</v>
      </c>
    </row>
    <row r="2051" spans="2:7">
      <c r="B2051" s="92" t="s">
        <v>2084</v>
      </c>
      <c r="C2051" s="77" t="s">
        <v>1744</v>
      </c>
      <c r="D2051" s="77">
        <v>92</v>
      </c>
      <c r="E2051" s="77">
        <v>922</v>
      </c>
      <c r="F2051" s="77">
        <v>0</v>
      </c>
      <c r="G2051" s="77" t="s">
        <v>1790</v>
      </c>
    </row>
    <row r="2052" spans="2:7">
      <c r="B2052" s="92" t="s">
        <v>2084</v>
      </c>
      <c r="C2052" s="77" t="s">
        <v>1744</v>
      </c>
      <c r="D2052" s="77">
        <v>92</v>
      </c>
      <c r="E2052" s="77">
        <v>922</v>
      </c>
      <c r="F2052" s="77">
        <v>9221</v>
      </c>
      <c r="G2052" s="77" t="s">
        <v>1791</v>
      </c>
    </row>
    <row r="2053" spans="2:7">
      <c r="B2053" s="92" t="s">
        <v>2084</v>
      </c>
      <c r="C2053" s="77" t="s">
        <v>1744</v>
      </c>
      <c r="D2053" s="77">
        <v>92</v>
      </c>
      <c r="E2053" s="77">
        <v>922</v>
      </c>
      <c r="F2053" s="77">
        <v>9229</v>
      </c>
      <c r="G2053" s="77" t="s">
        <v>1792</v>
      </c>
    </row>
    <row r="2054" spans="2:7">
      <c r="B2054" s="92" t="s">
        <v>2084</v>
      </c>
      <c r="C2054" s="77" t="s">
        <v>1744</v>
      </c>
      <c r="D2054" s="77">
        <v>92</v>
      </c>
      <c r="E2054" s="77">
        <v>923</v>
      </c>
      <c r="F2054" s="77">
        <v>0</v>
      </c>
      <c r="G2054" s="77" t="s">
        <v>1793</v>
      </c>
    </row>
    <row r="2055" spans="2:7">
      <c r="B2055" s="92" t="s">
        <v>2084</v>
      </c>
      <c r="C2055" s="77" t="s">
        <v>1744</v>
      </c>
      <c r="D2055" s="77">
        <v>92</v>
      </c>
      <c r="E2055" s="77">
        <v>923</v>
      </c>
      <c r="F2055" s="77">
        <v>9231</v>
      </c>
      <c r="G2055" s="77" t="s">
        <v>1793</v>
      </c>
    </row>
    <row r="2056" spans="2:7">
      <c r="B2056" s="92" t="s">
        <v>2084</v>
      </c>
      <c r="C2056" s="77" t="s">
        <v>1744</v>
      </c>
      <c r="D2056" s="77">
        <v>92</v>
      </c>
      <c r="E2056" s="77">
        <v>929</v>
      </c>
      <c r="F2056" s="77">
        <v>0</v>
      </c>
      <c r="G2056" s="77" t="s">
        <v>1794</v>
      </c>
    </row>
    <row r="2057" spans="2:7">
      <c r="B2057" s="92" t="s">
        <v>2084</v>
      </c>
      <c r="C2057" s="77" t="s">
        <v>1744</v>
      </c>
      <c r="D2057" s="77">
        <v>92</v>
      </c>
      <c r="E2057" s="77">
        <v>929</v>
      </c>
      <c r="F2057" s="77">
        <v>9291</v>
      </c>
      <c r="G2057" s="77" t="s">
        <v>1795</v>
      </c>
    </row>
    <row r="2058" spans="2:7">
      <c r="B2058" s="92" t="s">
        <v>2084</v>
      </c>
      <c r="C2058" s="77" t="s">
        <v>1744</v>
      </c>
      <c r="D2058" s="77">
        <v>92</v>
      </c>
      <c r="E2058" s="77">
        <v>929</v>
      </c>
      <c r="F2058" s="77">
        <v>9292</v>
      </c>
      <c r="G2058" s="77" t="s">
        <v>1796</v>
      </c>
    </row>
    <row r="2059" spans="2:7">
      <c r="B2059" s="92" t="s">
        <v>2084</v>
      </c>
      <c r="C2059" s="77" t="s">
        <v>1744</v>
      </c>
      <c r="D2059" s="77">
        <v>92</v>
      </c>
      <c r="E2059" s="77">
        <v>929</v>
      </c>
      <c r="F2059" s="77">
        <v>9293</v>
      </c>
      <c r="G2059" s="77" t="s">
        <v>1797</v>
      </c>
    </row>
    <row r="2060" spans="2:7">
      <c r="B2060" s="92" t="s">
        <v>2084</v>
      </c>
      <c r="C2060" s="77" t="s">
        <v>1744</v>
      </c>
      <c r="D2060" s="77">
        <v>92</v>
      </c>
      <c r="E2060" s="77">
        <v>929</v>
      </c>
      <c r="F2060" s="77">
        <v>9294</v>
      </c>
      <c r="G2060" s="77" t="s">
        <v>1798</v>
      </c>
    </row>
    <row r="2061" spans="2:7">
      <c r="B2061" s="92" t="s">
        <v>2084</v>
      </c>
      <c r="C2061" s="77" t="s">
        <v>1744</v>
      </c>
      <c r="D2061" s="77">
        <v>92</v>
      </c>
      <c r="E2061" s="77">
        <v>929</v>
      </c>
      <c r="F2061" s="77">
        <v>9299</v>
      </c>
      <c r="G2061" s="77" t="s">
        <v>1799</v>
      </c>
    </row>
    <row r="2062" spans="2:7">
      <c r="B2062" s="92" t="s">
        <v>2084</v>
      </c>
      <c r="C2062" s="77" t="s">
        <v>1744</v>
      </c>
      <c r="D2062" s="77">
        <v>93</v>
      </c>
      <c r="E2062" s="77">
        <v>0</v>
      </c>
      <c r="F2062" s="77">
        <v>0</v>
      </c>
      <c r="G2062" s="77" t="s">
        <v>1800</v>
      </c>
    </row>
    <row r="2063" spans="2:7">
      <c r="B2063" s="92" t="s">
        <v>2084</v>
      </c>
      <c r="C2063" s="77" t="s">
        <v>1744</v>
      </c>
      <c r="D2063" s="77">
        <v>93</v>
      </c>
      <c r="E2063" s="77">
        <v>931</v>
      </c>
      <c r="F2063" s="77">
        <v>0</v>
      </c>
      <c r="G2063" s="77" t="s">
        <v>1801</v>
      </c>
    </row>
    <row r="2064" spans="2:7">
      <c r="B2064" s="92" t="s">
        <v>2084</v>
      </c>
      <c r="C2064" s="77" t="s">
        <v>1744</v>
      </c>
      <c r="D2064" s="77">
        <v>93</v>
      </c>
      <c r="E2064" s="77">
        <v>931</v>
      </c>
      <c r="F2064" s="77">
        <v>9311</v>
      </c>
      <c r="G2064" s="77" t="s">
        <v>1802</v>
      </c>
    </row>
    <row r="2065" spans="2:7">
      <c r="B2065" s="92" t="s">
        <v>2084</v>
      </c>
      <c r="C2065" s="77" t="s">
        <v>1744</v>
      </c>
      <c r="D2065" s="77">
        <v>93</v>
      </c>
      <c r="E2065" s="77">
        <v>931</v>
      </c>
      <c r="F2065" s="77">
        <v>9312</v>
      </c>
      <c r="G2065" s="77" t="s">
        <v>1803</v>
      </c>
    </row>
    <row r="2066" spans="2:7">
      <c r="B2066" s="92" t="s">
        <v>2084</v>
      </c>
      <c r="C2066" s="77" t="s">
        <v>1744</v>
      </c>
      <c r="D2066" s="77">
        <v>93</v>
      </c>
      <c r="E2066" s="77">
        <v>932</v>
      </c>
      <c r="F2066" s="77">
        <v>0</v>
      </c>
      <c r="G2066" s="77" t="s">
        <v>1804</v>
      </c>
    </row>
    <row r="2067" spans="2:7">
      <c r="B2067" s="92" t="s">
        <v>2084</v>
      </c>
      <c r="C2067" s="77" t="s">
        <v>1744</v>
      </c>
      <c r="D2067" s="77">
        <v>93</v>
      </c>
      <c r="E2067" s="77">
        <v>932</v>
      </c>
      <c r="F2067" s="77">
        <v>9321</v>
      </c>
      <c r="G2067" s="77" t="s">
        <v>1804</v>
      </c>
    </row>
    <row r="2068" spans="2:7">
      <c r="B2068" s="92" t="s">
        <v>2084</v>
      </c>
      <c r="C2068" s="77" t="s">
        <v>1744</v>
      </c>
      <c r="D2068" s="77">
        <v>93</v>
      </c>
      <c r="E2068" s="77">
        <v>933</v>
      </c>
      <c r="F2068" s="77">
        <v>0</v>
      </c>
      <c r="G2068" s="77" t="s">
        <v>1805</v>
      </c>
    </row>
    <row r="2069" spans="2:7">
      <c r="B2069" s="92" t="s">
        <v>2084</v>
      </c>
      <c r="C2069" s="77" t="s">
        <v>1744</v>
      </c>
      <c r="D2069" s="77">
        <v>93</v>
      </c>
      <c r="E2069" s="77">
        <v>933</v>
      </c>
      <c r="F2069" s="77">
        <v>9331</v>
      </c>
      <c r="G2069" s="77" t="s">
        <v>1806</v>
      </c>
    </row>
    <row r="2070" spans="2:7">
      <c r="B2070" s="92" t="s">
        <v>2084</v>
      </c>
      <c r="C2070" s="77" t="s">
        <v>1744</v>
      </c>
      <c r="D2070" s="77">
        <v>93</v>
      </c>
      <c r="E2070" s="77">
        <v>933</v>
      </c>
      <c r="F2070" s="77">
        <v>9332</v>
      </c>
      <c r="G2070" s="77" t="s">
        <v>1807</v>
      </c>
    </row>
    <row r="2071" spans="2:7">
      <c r="B2071" s="92" t="s">
        <v>2084</v>
      </c>
      <c r="C2071" s="77" t="s">
        <v>1744</v>
      </c>
      <c r="D2071" s="77">
        <v>93</v>
      </c>
      <c r="E2071" s="77">
        <v>934</v>
      </c>
      <c r="F2071" s="77">
        <v>0</v>
      </c>
      <c r="G2071" s="77" t="s">
        <v>1808</v>
      </c>
    </row>
    <row r="2072" spans="2:7">
      <c r="B2072" s="92" t="s">
        <v>2084</v>
      </c>
      <c r="C2072" s="77" t="s">
        <v>1744</v>
      </c>
      <c r="D2072" s="77">
        <v>93</v>
      </c>
      <c r="E2072" s="77">
        <v>934</v>
      </c>
      <c r="F2072" s="77">
        <v>9341</v>
      </c>
      <c r="G2072" s="77" t="s">
        <v>1808</v>
      </c>
    </row>
    <row r="2073" spans="2:7">
      <c r="B2073" s="92" t="s">
        <v>2084</v>
      </c>
      <c r="C2073" s="77" t="s">
        <v>1744</v>
      </c>
      <c r="D2073" s="77">
        <v>93</v>
      </c>
      <c r="E2073" s="77">
        <v>939</v>
      </c>
      <c r="F2073" s="77">
        <v>0</v>
      </c>
      <c r="G2073" s="77" t="s">
        <v>1809</v>
      </c>
    </row>
    <row r="2074" spans="2:7">
      <c r="B2074" s="92" t="s">
        <v>2084</v>
      </c>
      <c r="C2074" s="77" t="s">
        <v>1744</v>
      </c>
      <c r="D2074" s="77">
        <v>93</v>
      </c>
      <c r="E2074" s="77">
        <v>939</v>
      </c>
      <c r="F2074" s="77">
        <v>9399</v>
      </c>
      <c r="G2074" s="77" t="s">
        <v>1809</v>
      </c>
    </row>
    <row r="2075" spans="2:7">
      <c r="B2075" s="92" t="s">
        <v>2084</v>
      </c>
      <c r="C2075" s="77" t="s">
        <v>1744</v>
      </c>
      <c r="D2075" s="77">
        <v>94</v>
      </c>
      <c r="E2075" s="77">
        <v>0</v>
      </c>
      <c r="F2075" s="77">
        <v>0</v>
      </c>
      <c r="G2075" s="77" t="s">
        <v>1810</v>
      </c>
    </row>
    <row r="2076" spans="2:7">
      <c r="B2076" s="92" t="s">
        <v>2084</v>
      </c>
      <c r="C2076" s="77" t="s">
        <v>1744</v>
      </c>
      <c r="D2076" s="77">
        <v>94</v>
      </c>
      <c r="E2076" s="77">
        <v>941</v>
      </c>
      <c r="F2076" s="77">
        <v>0</v>
      </c>
      <c r="G2076" s="77" t="s">
        <v>1811</v>
      </c>
    </row>
    <row r="2077" spans="2:7">
      <c r="B2077" s="92" t="s">
        <v>2084</v>
      </c>
      <c r="C2077" s="77" t="s">
        <v>1744</v>
      </c>
      <c r="D2077" s="77">
        <v>94</v>
      </c>
      <c r="E2077" s="77">
        <v>941</v>
      </c>
      <c r="F2077" s="77">
        <v>9411</v>
      </c>
      <c r="G2077" s="77" t="s">
        <v>1812</v>
      </c>
    </row>
    <row r="2078" spans="2:7">
      <c r="B2078" s="92" t="s">
        <v>2084</v>
      </c>
      <c r="C2078" s="77" t="s">
        <v>1744</v>
      </c>
      <c r="D2078" s="77">
        <v>94</v>
      </c>
      <c r="E2078" s="77">
        <v>941</v>
      </c>
      <c r="F2078" s="77">
        <v>9412</v>
      </c>
      <c r="G2078" s="77" t="s">
        <v>1813</v>
      </c>
    </row>
    <row r="2079" spans="2:7">
      <c r="B2079" s="92" t="s">
        <v>2084</v>
      </c>
      <c r="C2079" s="77" t="s">
        <v>1744</v>
      </c>
      <c r="D2079" s="77">
        <v>94</v>
      </c>
      <c r="E2079" s="77">
        <v>942</v>
      </c>
      <c r="F2079" s="77">
        <v>0</v>
      </c>
      <c r="G2079" s="77" t="s">
        <v>1814</v>
      </c>
    </row>
    <row r="2080" spans="2:7">
      <c r="B2080" s="92" t="s">
        <v>2084</v>
      </c>
      <c r="C2080" s="77" t="s">
        <v>1744</v>
      </c>
      <c r="D2080" s="77">
        <v>94</v>
      </c>
      <c r="E2080" s="77">
        <v>942</v>
      </c>
      <c r="F2080" s="77">
        <v>9421</v>
      </c>
      <c r="G2080" s="77" t="s">
        <v>1815</v>
      </c>
    </row>
    <row r="2081" spans="2:7">
      <c r="B2081" s="92" t="s">
        <v>2084</v>
      </c>
      <c r="C2081" s="77" t="s">
        <v>1744</v>
      </c>
      <c r="D2081" s="77">
        <v>94</v>
      </c>
      <c r="E2081" s="77">
        <v>942</v>
      </c>
      <c r="F2081" s="77">
        <v>9422</v>
      </c>
      <c r="G2081" s="77" t="s">
        <v>1816</v>
      </c>
    </row>
    <row r="2082" spans="2:7">
      <c r="B2082" s="92" t="s">
        <v>2084</v>
      </c>
      <c r="C2082" s="77" t="s">
        <v>1744</v>
      </c>
      <c r="D2082" s="77">
        <v>94</v>
      </c>
      <c r="E2082" s="77">
        <v>943</v>
      </c>
      <c r="F2082" s="77">
        <v>0</v>
      </c>
      <c r="G2082" s="77" t="s">
        <v>1817</v>
      </c>
    </row>
    <row r="2083" spans="2:7">
      <c r="B2083" s="92" t="s">
        <v>2084</v>
      </c>
      <c r="C2083" s="77" t="s">
        <v>1744</v>
      </c>
      <c r="D2083" s="77">
        <v>94</v>
      </c>
      <c r="E2083" s="77">
        <v>943</v>
      </c>
      <c r="F2083" s="77">
        <v>9431</v>
      </c>
      <c r="G2083" s="77" t="s">
        <v>1818</v>
      </c>
    </row>
    <row r="2084" spans="2:7">
      <c r="B2084" s="92" t="s">
        <v>2084</v>
      </c>
      <c r="C2084" s="77" t="s">
        <v>1744</v>
      </c>
      <c r="D2084" s="77">
        <v>94</v>
      </c>
      <c r="E2084" s="77">
        <v>943</v>
      </c>
      <c r="F2084" s="77">
        <v>9432</v>
      </c>
      <c r="G2084" s="77" t="s">
        <v>1819</v>
      </c>
    </row>
    <row r="2085" spans="2:7">
      <c r="B2085" s="92" t="s">
        <v>2084</v>
      </c>
      <c r="C2085" s="77" t="s">
        <v>1744</v>
      </c>
      <c r="D2085" s="77">
        <v>94</v>
      </c>
      <c r="E2085" s="77">
        <v>949</v>
      </c>
      <c r="F2085" s="77">
        <v>0</v>
      </c>
      <c r="G2085" s="77" t="s">
        <v>1820</v>
      </c>
    </row>
    <row r="2086" spans="2:7">
      <c r="B2086" s="92" t="s">
        <v>2084</v>
      </c>
      <c r="C2086" s="77" t="s">
        <v>1744</v>
      </c>
      <c r="D2086" s="77">
        <v>94</v>
      </c>
      <c r="E2086" s="77">
        <v>949</v>
      </c>
      <c r="F2086" s="77">
        <v>9491</v>
      </c>
      <c r="G2086" s="77" t="s">
        <v>1821</v>
      </c>
    </row>
    <row r="2087" spans="2:7">
      <c r="B2087" s="92" t="s">
        <v>2084</v>
      </c>
      <c r="C2087" s="77" t="s">
        <v>1744</v>
      </c>
      <c r="D2087" s="77">
        <v>94</v>
      </c>
      <c r="E2087" s="77">
        <v>949</v>
      </c>
      <c r="F2087" s="77">
        <v>9499</v>
      </c>
      <c r="G2087" s="77" t="s">
        <v>1822</v>
      </c>
    </row>
    <row r="2088" spans="2:7">
      <c r="B2088" s="92" t="s">
        <v>2084</v>
      </c>
      <c r="C2088" s="77" t="s">
        <v>1744</v>
      </c>
      <c r="D2088" s="77">
        <v>95</v>
      </c>
      <c r="E2088" s="77">
        <v>0</v>
      </c>
      <c r="F2088" s="77">
        <v>0</v>
      </c>
      <c r="G2088" s="77" t="s">
        <v>1823</v>
      </c>
    </row>
    <row r="2089" spans="2:7">
      <c r="B2089" s="92" t="s">
        <v>2084</v>
      </c>
      <c r="C2089" s="77" t="s">
        <v>1744</v>
      </c>
      <c r="D2089" s="77">
        <v>95</v>
      </c>
      <c r="E2089" s="77">
        <v>950</v>
      </c>
      <c r="F2089" s="77">
        <v>0</v>
      </c>
      <c r="G2089" s="77" t="s">
        <v>1824</v>
      </c>
    </row>
    <row r="2090" spans="2:7">
      <c r="B2090" s="92" t="s">
        <v>2084</v>
      </c>
      <c r="C2090" s="77" t="s">
        <v>1744</v>
      </c>
      <c r="D2090" s="77">
        <v>95</v>
      </c>
      <c r="E2090" s="77">
        <v>950</v>
      </c>
      <c r="F2090" s="77">
        <v>9501</v>
      </c>
      <c r="G2090" s="77" t="s">
        <v>1335</v>
      </c>
    </row>
    <row r="2091" spans="2:7">
      <c r="B2091" s="92" t="s">
        <v>2084</v>
      </c>
      <c r="C2091" s="77" t="s">
        <v>1744</v>
      </c>
      <c r="D2091" s="77">
        <v>95</v>
      </c>
      <c r="E2091" s="77">
        <v>951</v>
      </c>
      <c r="F2091" s="77">
        <v>0</v>
      </c>
      <c r="G2091" s="77" t="s">
        <v>1825</v>
      </c>
    </row>
    <row r="2092" spans="2:7">
      <c r="B2092" s="92" t="s">
        <v>2084</v>
      </c>
      <c r="C2092" s="77" t="s">
        <v>1744</v>
      </c>
      <c r="D2092" s="77">
        <v>95</v>
      </c>
      <c r="E2092" s="77">
        <v>951</v>
      </c>
      <c r="F2092" s="77">
        <v>9511</v>
      </c>
      <c r="G2092" s="77" t="s">
        <v>1825</v>
      </c>
    </row>
    <row r="2093" spans="2:7">
      <c r="B2093" s="92" t="s">
        <v>2084</v>
      </c>
      <c r="C2093" s="77" t="s">
        <v>1744</v>
      </c>
      <c r="D2093" s="77">
        <v>95</v>
      </c>
      <c r="E2093" s="77">
        <v>952</v>
      </c>
      <c r="F2093" s="77">
        <v>0</v>
      </c>
      <c r="G2093" s="77" t="s">
        <v>1826</v>
      </c>
    </row>
    <row r="2094" spans="2:7">
      <c r="B2094" s="92" t="s">
        <v>2084</v>
      </c>
      <c r="C2094" s="77" t="s">
        <v>1744</v>
      </c>
      <c r="D2094" s="77">
        <v>95</v>
      </c>
      <c r="E2094" s="77">
        <v>952</v>
      </c>
      <c r="F2094" s="77">
        <v>9521</v>
      </c>
      <c r="G2094" s="77" t="s">
        <v>1826</v>
      </c>
    </row>
    <row r="2095" spans="2:7">
      <c r="B2095" s="92" t="s">
        <v>2084</v>
      </c>
      <c r="C2095" s="77" t="s">
        <v>1744</v>
      </c>
      <c r="D2095" s="77">
        <v>95</v>
      </c>
      <c r="E2095" s="77">
        <v>959</v>
      </c>
      <c r="F2095" s="77">
        <v>0</v>
      </c>
      <c r="G2095" s="77" t="s">
        <v>1827</v>
      </c>
    </row>
    <row r="2096" spans="2:7">
      <c r="B2096" s="92" t="s">
        <v>2084</v>
      </c>
      <c r="C2096" s="77" t="s">
        <v>1744</v>
      </c>
      <c r="D2096" s="77">
        <v>95</v>
      </c>
      <c r="E2096" s="77">
        <v>959</v>
      </c>
      <c r="F2096" s="77">
        <v>9599</v>
      </c>
      <c r="G2096" s="77" t="s">
        <v>1827</v>
      </c>
    </row>
    <row r="2097" spans="2:7">
      <c r="B2097" s="92" t="s">
        <v>2084</v>
      </c>
      <c r="C2097" s="77" t="s">
        <v>1744</v>
      </c>
      <c r="D2097" s="77">
        <v>96</v>
      </c>
      <c r="E2097" s="77">
        <v>0</v>
      </c>
      <c r="F2097" s="77">
        <v>0</v>
      </c>
      <c r="G2097" s="77" t="s">
        <v>1828</v>
      </c>
    </row>
    <row r="2098" spans="2:7">
      <c r="B2098" s="92" t="s">
        <v>2084</v>
      </c>
      <c r="C2098" s="77" t="s">
        <v>1744</v>
      </c>
      <c r="D2098" s="77">
        <v>96</v>
      </c>
      <c r="E2098" s="77">
        <v>961</v>
      </c>
      <c r="F2098" s="77">
        <v>0</v>
      </c>
      <c r="G2098" s="77" t="s">
        <v>1829</v>
      </c>
    </row>
    <row r="2099" spans="2:7">
      <c r="B2099" s="92" t="s">
        <v>2084</v>
      </c>
      <c r="C2099" s="77" t="s">
        <v>1744</v>
      </c>
      <c r="D2099" s="77">
        <v>96</v>
      </c>
      <c r="E2099" s="77">
        <v>961</v>
      </c>
      <c r="F2099" s="77">
        <v>9611</v>
      </c>
      <c r="G2099" s="77" t="s">
        <v>1829</v>
      </c>
    </row>
    <row r="2100" spans="2:7">
      <c r="B2100" s="92" t="s">
        <v>2084</v>
      </c>
      <c r="C2100" s="77" t="s">
        <v>1744</v>
      </c>
      <c r="D2100" s="77">
        <v>96</v>
      </c>
      <c r="E2100" s="77">
        <v>969</v>
      </c>
      <c r="F2100" s="77">
        <v>0</v>
      </c>
      <c r="G2100" s="77" t="s">
        <v>1830</v>
      </c>
    </row>
    <row r="2101" spans="2:7">
      <c r="B2101" s="92" t="s">
        <v>2084</v>
      </c>
      <c r="C2101" s="77" t="s">
        <v>1744</v>
      </c>
      <c r="D2101" s="77">
        <v>96</v>
      </c>
      <c r="E2101" s="77">
        <v>969</v>
      </c>
      <c r="F2101" s="77">
        <v>9699</v>
      </c>
      <c r="G2101" s="77" t="s">
        <v>1830</v>
      </c>
    </row>
    <row r="2102" spans="2:7">
      <c r="B2102" s="92" t="s">
        <v>2085</v>
      </c>
      <c r="C2102" s="77" t="s">
        <v>1831</v>
      </c>
      <c r="D2102" s="77">
        <v>0</v>
      </c>
      <c r="E2102" s="77">
        <v>0</v>
      </c>
      <c r="F2102" s="77">
        <v>0</v>
      </c>
      <c r="G2102" s="77" t="s">
        <v>1832</v>
      </c>
    </row>
    <row r="2103" spans="2:7">
      <c r="B2103" s="92" t="s">
        <v>2085</v>
      </c>
      <c r="C2103" s="77" t="s">
        <v>1831</v>
      </c>
      <c r="D2103" s="77">
        <v>97</v>
      </c>
      <c r="E2103" s="77">
        <v>0</v>
      </c>
      <c r="F2103" s="77">
        <v>0</v>
      </c>
      <c r="G2103" s="77" t="s">
        <v>1833</v>
      </c>
    </row>
    <row r="2104" spans="2:7">
      <c r="B2104" s="92" t="s">
        <v>2085</v>
      </c>
      <c r="C2104" s="77" t="s">
        <v>1831</v>
      </c>
      <c r="D2104" s="77">
        <v>97</v>
      </c>
      <c r="E2104" s="77">
        <v>971</v>
      </c>
      <c r="F2104" s="77">
        <v>0</v>
      </c>
      <c r="G2104" s="77" t="s">
        <v>1834</v>
      </c>
    </row>
    <row r="2105" spans="2:7">
      <c r="B2105" s="92" t="s">
        <v>2085</v>
      </c>
      <c r="C2105" s="77" t="s">
        <v>1831</v>
      </c>
      <c r="D2105" s="77">
        <v>97</v>
      </c>
      <c r="E2105" s="77">
        <v>971</v>
      </c>
      <c r="F2105" s="77">
        <v>9711</v>
      </c>
      <c r="G2105" s="77" t="s">
        <v>1834</v>
      </c>
    </row>
    <row r="2106" spans="2:7">
      <c r="B2106" s="92" t="s">
        <v>2085</v>
      </c>
      <c r="C2106" s="77" t="s">
        <v>1831</v>
      </c>
      <c r="D2106" s="77">
        <v>97</v>
      </c>
      <c r="E2106" s="77">
        <v>972</v>
      </c>
      <c r="F2106" s="77">
        <v>0</v>
      </c>
      <c r="G2106" s="77" t="s">
        <v>1835</v>
      </c>
    </row>
    <row r="2107" spans="2:7">
      <c r="B2107" s="92" t="s">
        <v>2085</v>
      </c>
      <c r="C2107" s="77" t="s">
        <v>1831</v>
      </c>
      <c r="D2107" s="77">
        <v>97</v>
      </c>
      <c r="E2107" s="77">
        <v>972</v>
      </c>
      <c r="F2107" s="77">
        <v>9721</v>
      </c>
      <c r="G2107" s="77" t="s">
        <v>1835</v>
      </c>
    </row>
    <row r="2108" spans="2:7">
      <c r="B2108" s="92" t="s">
        <v>2085</v>
      </c>
      <c r="C2108" s="77" t="s">
        <v>1831</v>
      </c>
      <c r="D2108" s="77">
        <v>97</v>
      </c>
      <c r="E2108" s="77">
        <v>973</v>
      </c>
      <c r="F2108" s="77">
        <v>0</v>
      </c>
      <c r="G2108" s="77" t="s">
        <v>1836</v>
      </c>
    </row>
    <row r="2109" spans="2:7">
      <c r="B2109" s="92" t="s">
        <v>2085</v>
      </c>
      <c r="C2109" s="77" t="s">
        <v>1831</v>
      </c>
      <c r="D2109" s="77">
        <v>97</v>
      </c>
      <c r="E2109" s="77">
        <v>973</v>
      </c>
      <c r="F2109" s="77">
        <v>9731</v>
      </c>
      <c r="G2109" s="77" t="s">
        <v>1836</v>
      </c>
    </row>
    <row r="2110" spans="2:7">
      <c r="B2110" s="92" t="s">
        <v>2085</v>
      </c>
      <c r="C2110" s="77" t="s">
        <v>1831</v>
      </c>
      <c r="D2110" s="77">
        <v>98</v>
      </c>
      <c r="E2110" s="77">
        <v>0</v>
      </c>
      <c r="F2110" s="77">
        <v>0</v>
      </c>
      <c r="G2110" s="77" t="s">
        <v>1837</v>
      </c>
    </row>
    <row r="2111" spans="2:7">
      <c r="B2111" s="92" t="s">
        <v>2085</v>
      </c>
      <c r="C2111" s="77" t="s">
        <v>1831</v>
      </c>
      <c r="D2111" s="77">
        <v>98</v>
      </c>
      <c r="E2111" s="77">
        <v>981</v>
      </c>
      <c r="F2111" s="77">
        <v>0</v>
      </c>
      <c r="G2111" s="77" t="s">
        <v>1838</v>
      </c>
    </row>
    <row r="2112" spans="2:7">
      <c r="B2112" s="92" t="s">
        <v>2085</v>
      </c>
      <c r="C2112" s="77" t="s">
        <v>1831</v>
      </c>
      <c r="D2112" s="77">
        <v>98</v>
      </c>
      <c r="E2112" s="77">
        <v>981</v>
      </c>
      <c r="F2112" s="77">
        <v>9811</v>
      </c>
      <c r="G2112" s="77" t="s">
        <v>1838</v>
      </c>
    </row>
    <row r="2113" spans="2:7">
      <c r="B2113" s="92" t="s">
        <v>2085</v>
      </c>
      <c r="C2113" s="77" t="s">
        <v>1831</v>
      </c>
      <c r="D2113" s="77">
        <v>98</v>
      </c>
      <c r="E2113" s="77">
        <v>982</v>
      </c>
      <c r="F2113" s="77">
        <v>0</v>
      </c>
      <c r="G2113" s="77" t="s">
        <v>1839</v>
      </c>
    </row>
    <row r="2114" spans="2:7">
      <c r="B2114" s="92" t="s">
        <v>2085</v>
      </c>
      <c r="C2114" s="77" t="s">
        <v>1831</v>
      </c>
      <c r="D2114" s="77">
        <v>98</v>
      </c>
      <c r="E2114" s="77">
        <v>982</v>
      </c>
      <c r="F2114" s="77">
        <v>9821</v>
      </c>
      <c r="G2114" s="77" t="s">
        <v>1839</v>
      </c>
    </row>
    <row r="2115" spans="2:7">
      <c r="B2115" s="92" t="s">
        <v>2085</v>
      </c>
      <c r="C2115" s="77" t="s">
        <v>1840</v>
      </c>
      <c r="D2115" s="77">
        <v>0</v>
      </c>
      <c r="E2115" s="77">
        <v>0</v>
      </c>
      <c r="F2115" s="77">
        <v>0</v>
      </c>
      <c r="G2115" s="77" t="s">
        <v>1841</v>
      </c>
    </row>
    <row r="2116" spans="2:7">
      <c r="B2116" s="92" t="s">
        <v>2085</v>
      </c>
      <c r="C2116" s="77" t="s">
        <v>1840</v>
      </c>
      <c r="D2116" s="77">
        <v>99</v>
      </c>
      <c r="E2116" s="77">
        <v>0</v>
      </c>
      <c r="F2116" s="77">
        <v>0</v>
      </c>
      <c r="G2116" s="77" t="s">
        <v>1841</v>
      </c>
    </row>
    <row r="2117" spans="2:7">
      <c r="B2117" s="92" t="s">
        <v>2085</v>
      </c>
      <c r="C2117" s="77" t="s">
        <v>1840</v>
      </c>
      <c r="D2117" s="77">
        <v>99</v>
      </c>
      <c r="E2117" s="77">
        <v>999</v>
      </c>
      <c r="F2117" s="77">
        <v>0</v>
      </c>
      <c r="G2117" s="77" t="s">
        <v>1841</v>
      </c>
    </row>
    <row r="2118" spans="2:7">
      <c r="B2118" s="92" t="s">
        <v>2085</v>
      </c>
      <c r="C2118" s="77" t="s">
        <v>1840</v>
      </c>
      <c r="D2118" s="77">
        <v>99</v>
      </c>
      <c r="E2118" s="77">
        <v>999</v>
      </c>
      <c r="F2118" s="77">
        <v>9999</v>
      </c>
      <c r="G2118" s="77" t="s">
        <v>1841</v>
      </c>
    </row>
  </sheetData>
  <sheetProtection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7"/>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AH115"/>
  <sheetViews>
    <sheetView showZeros="0" view="pageBreakPreview" topLeftCell="A55" zoomScaleNormal="100" zoomScaleSheetLayoutView="100" workbookViewId="0">
      <selection activeCell="E6" sqref="E6"/>
    </sheetView>
  </sheetViews>
  <sheetFormatPr defaultColWidth="9" defaultRowHeight="13" outlineLevelRow="1"/>
  <cols>
    <col min="1" max="1" width="2.6328125" customWidth="1"/>
    <col min="2" max="2" width="5.6328125" customWidth="1"/>
    <col min="3" max="3" width="15.6328125" customWidth="1"/>
    <col min="4" max="4" width="12.6328125" customWidth="1"/>
    <col min="5" max="5" width="40.81640625" customWidth="1"/>
    <col min="6" max="6" width="3.08984375" customWidth="1"/>
    <col min="7" max="7" width="3.6328125" style="295" customWidth="1"/>
    <col min="8" max="8" width="30.81640625" style="295" customWidth="1"/>
    <col min="9" max="9" width="6" style="295" customWidth="1"/>
    <col min="10" max="11" width="9" style="295" customWidth="1"/>
    <col min="12" max="12" width="13.453125" style="572" hidden="1" customWidth="1"/>
    <col min="13" max="14" width="13.453125" hidden="1" customWidth="1"/>
    <col min="15" max="15" width="13.453125" style="557" hidden="1" customWidth="1"/>
    <col min="16" max="23" width="13.453125" hidden="1" customWidth="1"/>
    <col min="24" max="25" width="9" hidden="1" customWidth="1"/>
    <col min="26" max="26" width="5.6328125" customWidth="1"/>
    <col min="27" max="27" width="15.6328125" customWidth="1"/>
    <col min="28" max="28" width="12.6328125" customWidth="1"/>
    <col min="29" max="29" width="40.81640625" customWidth="1"/>
    <col min="30" max="30" width="3.08984375" customWidth="1"/>
  </cols>
  <sheetData>
    <row r="1" spans="1:34" ht="25.5" customHeight="1">
      <c r="A1" s="1"/>
      <c r="B1" s="1" t="s">
        <v>2507</v>
      </c>
      <c r="C1" s="1"/>
      <c r="D1" s="1"/>
      <c r="E1" s="1"/>
      <c r="F1" s="1"/>
      <c r="L1" s="556"/>
      <c r="Z1" s="1" t="s">
        <v>2885</v>
      </c>
      <c r="AA1" s="1"/>
      <c r="AB1" s="1"/>
      <c r="AC1" s="1"/>
      <c r="AD1" s="1"/>
    </row>
    <row r="2" spans="1:34" ht="21" customHeight="1">
      <c r="A2" s="1"/>
      <c r="B2" s="897" t="s">
        <v>2917</v>
      </c>
      <c r="C2" s="908"/>
      <c r="D2" s="908"/>
      <c r="E2" s="702" t="s">
        <v>2483</v>
      </c>
      <c r="F2" s="1"/>
      <c r="G2" s="295" t="s">
        <v>106</v>
      </c>
      <c r="L2" s="556"/>
      <c r="Z2" s="902" t="str">
        <f>B2</f>
        <v>助成対象者の種別</v>
      </c>
      <c r="AA2" s="903"/>
      <c r="AB2" s="903"/>
      <c r="AC2" s="694" t="s">
        <v>2906</v>
      </c>
      <c r="AD2" s="1"/>
      <c r="AH2" s="557"/>
    </row>
    <row r="3" spans="1:34" ht="21" customHeight="1">
      <c r="A3" s="1"/>
      <c r="B3" s="897" t="s">
        <v>16</v>
      </c>
      <c r="C3" s="906"/>
      <c r="D3" s="898"/>
      <c r="E3" s="43" t="s">
        <v>2483</v>
      </c>
      <c r="F3" s="1"/>
      <c r="G3" s="295" t="s">
        <v>106</v>
      </c>
      <c r="K3" s="558"/>
      <c r="L3" s="556"/>
      <c r="Z3" s="902" t="str">
        <f>B3</f>
        <v>再生可能エネルギー利用設備の種別</v>
      </c>
      <c r="AA3" s="903"/>
      <c r="AB3" s="903"/>
      <c r="AC3" s="695" t="s">
        <v>279</v>
      </c>
      <c r="AD3" s="1"/>
    </row>
    <row r="4" spans="1:34" ht="21" customHeight="1">
      <c r="A4" s="1"/>
      <c r="B4" s="909" t="s">
        <v>2995</v>
      </c>
      <c r="C4" s="910"/>
      <c r="D4" s="911"/>
      <c r="E4" s="710" t="s">
        <v>2483</v>
      </c>
      <c r="F4" s="1"/>
      <c r="G4" s="295" t="s">
        <v>106</v>
      </c>
      <c r="K4" s="558"/>
      <c r="L4" s="556"/>
      <c r="Z4" s="904" t="str">
        <f>B4</f>
        <v>既設太陽光発電設備のFIT認定について</v>
      </c>
      <c r="AA4" s="905"/>
      <c r="AB4" s="905"/>
      <c r="AC4" s="710" t="s">
        <v>2907</v>
      </c>
      <c r="AD4" s="1"/>
    </row>
    <row r="5" spans="1:34" ht="21" customHeight="1">
      <c r="A5" s="1"/>
      <c r="B5" s="897" t="s">
        <v>3014</v>
      </c>
      <c r="C5" s="906"/>
      <c r="D5" s="898"/>
      <c r="E5" s="710" t="s">
        <v>2483</v>
      </c>
      <c r="F5" s="1"/>
      <c r="G5" s="295" t="s">
        <v>106</v>
      </c>
      <c r="K5" s="558"/>
      <c r="L5" s="556"/>
      <c r="Z5" s="897" t="s">
        <v>3014</v>
      </c>
      <c r="AA5" s="906"/>
      <c r="AB5" s="898"/>
      <c r="AC5" s="710" t="s">
        <v>3015</v>
      </c>
      <c r="AD5" s="1"/>
    </row>
    <row r="6" spans="1:34" ht="21" customHeight="1">
      <c r="A6" s="1"/>
      <c r="B6" s="897" t="s">
        <v>2905</v>
      </c>
      <c r="C6" s="906"/>
      <c r="D6" s="898"/>
      <c r="E6" s="710" t="s">
        <v>2483</v>
      </c>
      <c r="F6" s="1"/>
      <c r="G6" s="295" t="s">
        <v>106</v>
      </c>
      <c r="K6" s="558"/>
      <c r="L6" s="556"/>
      <c r="Z6" s="902" t="str">
        <f>B6</f>
        <v>電気事業者との個別売電について</v>
      </c>
      <c r="AA6" s="903"/>
      <c r="AB6" s="903"/>
      <c r="AC6" s="710" t="s">
        <v>2908</v>
      </c>
      <c r="AD6" s="1"/>
    </row>
    <row r="7" spans="1:34" ht="21" customHeight="1">
      <c r="A7" s="1"/>
      <c r="B7" s="894" t="s">
        <v>2828</v>
      </c>
      <c r="C7" s="893" t="s">
        <v>2825</v>
      </c>
      <c r="D7" s="559" t="s">
        <v>40</v>
      </c>
      <c r="E7" s="855" t="str">
        <f>ASC(PHONETIC(E8))</f>
        <v/>
      </c>
      <c r="F7" s="1"/>
      <c r="G7" s="295" t="s">
        <v>2110</v>
      </c>
      <c r="K7" s="560"/>
      <c r="L7" s="561"/>
      <c r="Z7" s="894" t="str">
        <f>B7</f>
        <v>助成対象者</v>
      </c>
      <c r="AA7" s="891" t="str">
        <f>C7</f>
        <v>氏名・名称</v>
      </c>
      <c r="AB7" s="559" t="str">
        <f>D7</f>
        <v>フリガナ</v>
      </c>
      <c r="AC7" s="693" t="str">
        <f>ASC(PHONETIC(AC8))</f>
        <v>ｼﾞｮｾｲﾀｲｼｮｳｶｲｼｬﾒｲ</v>
      </c>
      <c r="AD7" s="1"/>
    </row>
    <row r="8" spans="1:34" ht="21" customHeight="1">
      <c r="A8" s="1"/>
      <c r="B8" s="895"/>
      <c r="C8" s="893"/>
      <c r="D8" s="535" t="s">
        <v>2483</v>
      </c>
      <c r="E8" s="703"/>
      <c r="F8" s="1"/>
      <c r="G8" s="563"/>
      <c r="H8" s="563"/>
      <c r="I8" s="564"/>
      <c r="J8" s="564"/>
      <c r="L8" s="556"/>
      <c r="Z8" s="895"/>
      <c r="AA8" s="891"/>
      <c r="AB8" s="562" t="s">
        <v>2884</v>
      </c>
      <c r="AC8" s="696" t="s">
        <v>2395</v>
      </c>
      <c r="AD8" s="1"/>
    </row>
    <row r="9" spans="1:34" ht="21" customHeight="1">
      <c r="A9" s="1"/>
      <c r="B9" s="895"/>
      <c r="C9" s="891" t="s">
        <v>2826</v>
      </c>
      <c r="D9" s="565" t="s">
        <v>25</v>
      </c>
      <c r="E9" s="704"/>
      <c r="F9" s="1"/>
      <c r="G9" s="566"/>
      <c r="H9" s="558"/>
      <c r="I9" s="567"/>
      <c r="J9" s="560"/>
      <c r="K9" s="560"/>
      <c r="L9" s="568"/>
      <c r="Z9" s="895"/>
      <c r="AA9" s="891" t="str">
        <f>C9</f>
        <v>住所
（法人は登記された本社住所）</v>
      </c>
      <c r="AB9" s="565" t="str">
        <f>D9</f>
        <v>〒</v>
      </c>
      <c r="AC9" s="697" t="s">
        <v>2396</v>
      </c>
      <c r="AD9" s="1"/>
    </row>
    <row r="10" spans="1:34" ht="21" customHeight="1">
      <c r="A10" s="1"/>
      <c r="B10" s="895"/>
      <c r="C10" s="891"/>
      <c r="D10" s="565" t="s">
        <v>26</v>
      </c>
      <c r="E10" s="705"/>
      <c r="F10" s="1"/>
      <c r="G10" s="566"/>
      <c r="H10" s="558"/>
      <c r="I10" s="567"/>
      <c r="J10" s="560"/>
      <c r="K10" s="560"/>
      <c r="L10" s="568"/>
      <c r="Z10" s="895"/>
      <c r="AA10" s="891"/>
      <c r="AB10" s="565" t="str">
        <f t="shared" ref="AB10:AB71" si="0">D10</f>
        <v>住所</v>
      </c>
      <c r="AC10" s="698" t="s">
        <v>2397</v>
      </c>
      <c r="AD10" s="1"/>
    </row>
    <row r="11" spans="1:34" ht="21" customHeight="1">
      <c r="A11" s="1"/>
      <c r="B11" s="895"/>
      <c r="C11" s="893" t="s">
        <v>2827</v>
      </c>
      <c r="D11" s="565" t="s">
        <v>22</v>
      </c>
      <c r="E11" s="703"/>
      <c r="F11" s="1"/>
      <c r="G11" s="569" t="s">
        <v>2909</v>
      </c>
      <c r="H11" s="558"/>
      <c r="I11" s="567"/>
      <c r="J11" s="560"/>
      <c r="L11" s="556"/>
      <c r="Z11" s="895"/>
      <c r="AA11" s="893" t="str">
        <f>C11</f>
        <v>法人の代表者</v>
      </c>
      <c r="AB11" s="565" t="str">
        <f t="shared" si="0"/>
        <v>役職名</v>
      </c>
      <c r="AC11" s="696" t="s">
        <v>2398</v>
      </c>
      <c r="AD11" s="1"/>
    </row>
    <row r="12" spans="1:34" ht="21" customHeight="1">
      <c r="A12" s="1"/>
      <c r="B12" s="895"/>
      <c r="C12" s="893"/>
      <c r="D12" s="559" t="s">
        <v>40</v>
      </c>
      <c r="E12" s="855" t="str">
        <f>ASC(PHONETIC(E13))</f>
        <v/>
      </c>
      <c r="F12" s="1"/>
      <c r="G12" s="569" t="s">
        <v>2111</v>
      </c>
      <c r="H12" s="558"/>
      <c r="I12" s="567"/>
      <c r="J12" s="560"/>
      <c r="L12" s="556"/>
      <c r="Z12" s="895"/>
      <c r="AA12" s="893"/>
      <c r="AB12" s="565" t="str">
        <f t="shared" si="0"/>
        <v>フリガナ</v>
      </c>
      <c r="AC12" s="693" t="str">
        <f>ASC(PHONETIC(AC13))</f>
        <v>ｼﾞｮｾｲﾀｲｼｮｳ ﾀﾞｲﾋｮｳｼｬﾒｲ</v>
      </c>
      <c r="AD12" s="1"/>
    </row>
    <row r="13" spans="1:34" ht="21" customHeight="1">
      <c r="A13" s="1"/>
      <c r="B13" s="895"/>
      <c r="C13" s="893"/>
      <c r="D13" s="565" t="s">
        <v>23</v>
      </c>
      <c r="E13" s="703"/>
      <c r="F13" s="1"/>
      <c r="G13" s="566"/>
      <c r="H13" s="558"/>
      <c r="I13" s="567"/>
      <c r="J13" s="560"/>
      <c r="L13" s="556"/>
      <c r="Z13" s="895"/>
      <c r="AA13" s="893"/>
      <c r="AB13" s="565" t="str">
        <f t="shared" si="0"/>
        <v>氏名</v>
      </c>
      <c r="AC13" s="696" t="s">
        <v>2861</v>
      </c>
      <c r="AD13" s="1"/>
    </row>
    <row r="14" spans="1:34" ht="21" customHeight="1">
      <c r="A14" s="1"/>
      <c r="B14" s="895"/>
      <c r="C14" s="891" t="s">
        <v>2829</v>
      </c>
      <c r="D14" s="565" t="s">
        <v>29</v>
      </c>
      <c r="E14" s="703"/>
      <c r="F14" s="1"/>
      <c r="G14" s="907" t="s">
        <v>264</v>
      </c>
      <c r="H14" s="907"/>
      <c r="I14" s="567"/>
      <c r="J14" s="560"/>
      <c r="L14" s="556"/>
      <c r="Z14" s="895"/>
      <c r="AA14" s="891" t="str">
        <f>C14</f>
        <v>担当者
連絡先
※公社から照会や指示等の連絡をする際に、窓口となる担当者を記入してください。
※個人の場合は部課名以外を入力してください。</v>
      </c>
      <c r="AB14" s="565" t="str">
        <f t="shared" si="0"/>
        <v>部課名</v>
      </c>
      <c r="AC14" s="696" t="s">
        <v>2399</v>
      </c>
      <c r="AD14" s="1"/>
    </row>
    <row r="15" spans="1:34" ht="21" customHeight="1">
      <c r="A15" s="1"/>
      <c r="B15" s="895"/>
      <c r="C15" s="891"/>
      <c r="D15" s="559" t="s">
        <v>40</v>
      </c>
      <c r="E15" s="855" t="str">
        <f>ASC(PHONETIC(E16))</f>
        <v/>
      </c>
      <c r="F15" s="1"/>
      <c r="G15" s="907"/>
      <c r="H15" s="907"/>
      <c r="I15" s="567"/>
      <c r="J15" s="560"/>
      <c r="L15" s="556"/>
      <c r="Z15" s="895"/>
      <c r="AA15" s="891"/>
      <c r="AB15" s="565" t="str">
        <f t="shared" si="0"/>
        <v>フリガナ</v>
      </c>
      <c r="AC15" s="693" t="str">
        <f>ASC(PHONETIC(AC16))</f>
        <v>ｼﾞｮｾｲﾀｲｼｮｳﾀﾝﾄｳ ｼﾒｲ</v>
      </c>
      <c r="AD15" s="1"/>
    </row>
    <row r="16" spans="1:34" ht="21" customHeight="1">
      <c r="A16" s="1"/>
      <c r="B16" s="895"/>
      <c r="C16" s="891"/>
      <c r="D16" s="565" t="s">
        <v>23</v>
      </c>
      <c r="E16" s="703"/>
      <c r="F16" s="1"/>
      <c r="I16" s="567"/>
      <c r="J16" s="560"/>
      <c r="L16" s="556"/>
      <c r="Z16" s="895"/>
      <c r="AA16" s="891"/>
      <c r="AB16" s="565" t="str">
        <f t="shared" si="0"/>
        <v>氏名</v>
      </c>
      <c r="AC16" s="696" t="s">
        <v>2862</v>
      </c>
      <c r="AD16" s="1"/>
    </row>
    <row r="17" spans="1:30" ht="21" customHeight="1">
      <c r="A17" s="1"/>
      <c r="B17" s="895"/>
      <c r="C17" s="891"/>
      <c r="D17" s="565" t="s">
        <v>27</v>
      </c>
      <c r="E17" s="703"/>
      <c r="F17" s="1"/>
      <c r="I17" s="567"/>
      <c r="J17" s="560"/>
      <c r="L17" s="556"/>
      <c r="Z17" s="895"/>
      <c r="AA17" s="891"/>
      <c r="AB17" s="565" t="str">
        <f t="shared" si="0"/>
        <v>電話番号</v>
      </c>
      <c r="AC17" s="696" t="s">
        <v>2400</v>
      </c>
      <c r="AD17" s="1"/>
    </row>
    <row r="18" spans="1:30" ht="21" customHeight="1">
      <c r="A18" s="1"/>
      <c r="B18" s="895"/>
      <c r="C18" s="891"/>
      <c r="D18" s="565" t="s">
        <v>30</v>
      </c>
      <c r="E18" s="703"/>
      <c r="F18" s="1"/>
      <c r="G18" s="566"/>
      <c r="H18" s="558"/>
      <c r="I18" s="567"/>
      <c r="J18" s="560"/>
      <c r="L18" s="556"/>
      <c r="Z18" s="895"/>
      <c r="AA18" s="891"/>
      <c r="AB18" s="565" t="str">
        <f t="shared" si="0"/>
        <v>携帯電話</v>
      </c>
      <c r="AC18" s="696" t="s">
        <v>2401</v>
      </c>
      <c r="AD18" s="1"/>
    </row>
    <row r="19" spans="1:30" ht="21" customHeight="1">
      <c r="A19" s="1"/>
      <c r="B19" s="895"/>
      <c r="C19" s="901"/>
      <c r="D19" s="570" t="s">
        <v>28</v>
      </c>
      <c r="E19" s="703"/>
      <c r="F19" s="1"/>
      <c r="G19" s="566"/>
      <c r="H19" s="558"/>
      <c r="I19" s="571"/>
      <c r="J19" s="560"/>
      <c r="L19" s="556"/>
      <c r="Z19" s="895"/>
      <c r="AA19" s="901"/>
      <c r="AB19" s="565" t="str">
        <f t="shared" si="0"/>
        <v>E-mail</v>
      </c>
      <c r="AC19" s="696" t="s">
        <v>2402</v>
      </c>
      <c r="AD19" s="1"/>
    </row>
    <row r="20" spans="1:30" ht="21" customHeight="1">
      <c r="A20" s="1"/>
      <c r="B20" s="892" t="s">
        <v>2830</v>
      </c>
      <c r="C20" s="893" t="s">
        <v>41</v>
      </c>
      <c r="D20" s="559" t="s">
        <v>40</v>
      </c>
      <c r="E20" s="856" t="str">
        <f>ASC(PHONETIC(E21))</f>
        <v/>
      </c>
      <c r="F20" s="1"/>
      <c r="L20" s="556"/>
      <c r="Z20" s="892" t="str">
        <f>B20</f>
        <v>共同申請者①（リース使用者）</v>
      </c>
      <c r="AA20" s="893" t="str">
        <f>C20</f>
        <v>名称</v>
      </c>
      <c r="AB20" s="565" t="str">
        <f t="shared" si="0"/>
        <v>フリガナ</v>
      </c>
      <c r="AC20" s="699" t="str">
        <f>ASC(PHONETIC(AC21))</f>
        <v>ｷｮｳﾄﾞｳｼﾝｾｲｼｬ① ｶｲｼｬﾒｲ</v>
      </c>
      <c r="AD20" s="1"/>
    </row>
    <row r="21" spans="1:30" ht="21" customHeight="1" outlineLevel="1">
      <c r="A21" s="1"/>
      <c r="B21" s="892"/>
      <c r="C21" s="893"/>
      <c r="D21" s="559" t="s">
        <v>42</v>
      </c>
      <c r="E21" s="703"/>
      <c r="F21" s="1"/>
      <c r="G21" s="558"/>
      <c r="H21" s="558"/>
      <c r="L21" s="556"/>
      <c r="Z21" s="892"/>
      <c r="AA21" s="893"/>
      <c r="AB21" s="565" t="str">
        <f t="shared" si="0"/>
        <v>会社名</v>
      </c>
      <c r="AC21" s="696" t="s">
        <v>2853</v>
      </c>
      <c r="AD21" s="1"/>
    </row>
    <row r="22" spans="1:30" ht="21" customHeight="1" outlineLevel="1">
      <c r="A22" s="1"/>
      <c r="B22" s="892"/>
      <c r="C22" s="891" t="s">
        <v>24</v>
      </c>
      <c r="D22" s="565" t="s">
        <v>25</v>
      </c>
      <c r="E22" s="707"/>
      <c r="F22" s="1"/>
      <c r="G22" s="558"/>
      <c r="H22" s="558"/>
      <c r="L22" s="556"/>
      <c r="Z22" s="892"/>
      <c r="AA22" s="891" t="str">
        <f>C22</f>
        <v>登記された本社住所</v>
      </c>
      <c r="AB22" s="565" t="str">
        <f t="shared" si="0"/>
        <v>〒</v>
      </c>
      <c r="AC22" s="700" t="s">
        <v>2854</v>
      </c>
      <c r="AD22" s="1"/>
    </row>
    <row r="23" spans="1:30" ht="21" customHeight="1" outlineLevel="1">
      <c r="A23" s="1"/>
      <c r="B23" s="892"/>
      <c r="C23" s="891"/>
      <c r="D23" s="565" t="s">
        <v>26</v>
      </c>
      <c r="E23" s="708"/>
      <c r="F23" s="1"/>
      <c r="G23" s="558"/>
      <c r="H23" s="558"/>
      <c r="L23" s="556"/>
      <c r="Z23" s="892"/>
      <c r="AA23" s="891"/>
      <c r="AB23" s="565" t="str">
        <f t="shared" si="0"/>
        <v>住所</v>
      </c>
      <c r="AC23" s="700" t="s">
        <v>2855</v>
      </c>
      <c r="AD23" s="1"/>
    </row>
    <row r="24" spans="1:30" ht="21" customHeight="1" outlineLevel="1">
      <c r="A24" s="1"/>
      <c r="B24" s="892"/>
      <c r="C24" s="893" t="s">
        <v>21</v>
      </c>
      <c r="D24" s="565" t="s">
        <v>22</v>
      </c>
      <c r="E24" s="708"/>
      <c r="F24" s="1"/>
      <c r="L24" s="556"/>
      <c r="Z24" s="892"/>
      <c r="AA24" s="893" t="str">
        <f>C24</f>
        <v>代表者</v>
      </c>
      <c r="AB24" s="565" t="str">
        <f t="shared" si="0"/>
        <v>役職名</v>
      </c>
      <c r="AC24" s="700" t="s">
        <v>2856</v>
      </c>
      <c r="AD24" s="1"/>
    </row>
    <row r="25" spans="1:30" ht="21" customHeight="1" outlineLevel="1">
      <c r="A25" s="1"/>
      <c r="B25" s="892"/>
      <c r="C25" s="893"/>
      <c r="D25" s="559" t="s">
        <v>40</v>
      </c>
      <c r="E25" s="856" t="str">
        <f>ASC(PHONETIC(E26))</f>
        <v/>
      </c>
      <c r="F25" s="1"/>
      <c r="G25" s="295" t="s">
        <v>2110</v>
      </c>
      <c r="L25" s="556"/>
      <c r="Z25" s="892"/>
      <c r="AA25" s="893"/>
      <c r="AB25" s="565" t="str">
        <f t="shared" si="0"/>
        <v>フリガナ</v>
      </c>
      <c r="AC25" s="699" t="str">
        <f>ASC(PHONETIC(AC26))</f>
        <v>ｷｮｳﾄﾞｳｼﾝｾｲｼｬ① ﾀﾞｲﾋｮｳｼｬﾒｲ</v>
      </c>
      <c r="AD25" s="1"/>
    </row>
    <row r="26" spans="1:30" ht="21" customHeight="1" outlineLevel="1">
      <c r="A26" s="1"/>
      <c r="B26" s="892"/>
      <c r="C26" s="893"/>
      <c r="D26" s="565" t="s">
        <v>23</v>
      </c>
      <c r="E26" s="708"/>
      <c r="F26" s="1"/>
      <c r="L26" s="556"/>
      <c r="Z26" s="892"/>
      <c r="AA26" s="893"/>
      <c r="AB26" s="565" t="str">
        <f t="shared" si="0"/>
        <v>氏名</v>
      </c>
      <c r="AC26" s="700" t="s">
        <v>2865</v>
      </c>
      <c r="AD26" s="1"/>
    </row>
    <row r="27" spans="1:30" ht="21" customHeight="1" outlineLevel="1">
      <c r="A27" s="1"/>
      <c r="B27" s="892"/>
      <c r="C27" s="891" t="s">
        <v>2144</v>
      </c>
      <c r="D27" s="565" t="s">
        <v>29</v>
      </c>
      <c r="E27" s="708"/>
      <c r="F27" s="1"/>
      <c r="L27" s="556"/>
      <c r="Z27" s="892"/>
      <c r="AA27" s="891" t="str">
        <f>C27</f>
        <v>担当者
連絡先
※公社から照会や指示等の連絡をする際に、窓口となる担当者を記入してください。</v>
      </c>
      <c r="AB27" s="565" t="str">
        <f t="shared" si="0"/>
        <v>部課名</v>
      </c>
      <c r="AC27" s="700" t="s">
        <v>2857</v>
      </c>
      <c r="AD27" s="1"/>
    </row>
    <row r="28" spans="1:30" ht="21" customHeight="1" outlineLevel="1">
      <c r="A28" s="1"/>
      <c r="B28" s="892"/>
      <c r="C28" s="891"/>
      <c r="D28" s="559" t="s">
        <v>40</v>
      </c>
      <c r="E28" s="856" t="str">
        <f>ASC(PHONETIC(E29))</f>
        <v/>
      </c>
      <c r="F28" s="1"/>
      <c r="G28" s="295" t="s">
        <v>2110</v>
      </c>
      <c r="L28" s="556"/>
      <c r="Z28" s="892"/>
      <c r="AA28" s="891"/>
      <c r="AB28" s="565" t="str">
        <f t="shared" si="0"/>
        <v>フリガナ</v>
      </c>
      <c r="AC28" s="699" t="str">
        <f>ASC(PHONETIC(AC29))</f>
        <v>ｷｮｳﾄﾞｳｼﾝｾｲｼｬ① ﾀﾝﾄｳ ｼﾒｲ</v>
      </c>
      <c r="AD28" s="1"/>
    </row>
    <row r="29" spans="1:30" ht="21" customHeight="1" outlineLevel="1">
      <c r="A29" s="1"/>
      <c r="B29" s="892"/>
      <c r="C29" s="891"/>
      <c r="D29" s="565" t="s">
        <v>23</v>
      </c>
      <c r="E29" s="708"/>
      <c r="F29" s="1"/>
      <c r="L29" s="556"/>
      <c r="Z29" s="892"/>
      <c r="AA29" s="891"/>
      <c r="AB29" s="565" t="str">
        <f t="shared" si="0"/>
        <v>氏名</v>
      </c>
      <c r="AC29" s="700" t="s">
        <v>2851</v>
      </c>
      <c r="AD29" s="1"/>
    </row>
    <row r="30" spans="1:30" ht="21" customHeight="1" outlineLevel="1">
      <c r="A30" s="1"/>
      <c r="B30" s="892"/>
      <c r="C30" s="891"/>
      <c r="D30" s="565" t="s">
        <v>27</v>
      </c>
      <c r="E30" s="708"/>
      <c r="F30" s="1"/>
      <c r="L30" s="556"/>
      <c r="Z30" s="892"/>
      <c r="AA30" s="891"/>
      <c r="AB30" s="565" t="str">
        <f t="shared" si="0"/>
        <v>電話番号</v>
      </c>
      <c r="AC30" s="700" t="s">
        <v>2858</v>
      </c>
      <c r="AD30" s="1"/>
    </row>
    <row r="31" spans="1:30" ht="21" customHeight="1" outlineLevel="1">
      <c r="A31" s="1"/>
      <c r="B31" s="892"/>
      <c r="C31" s="891"/>
      <c r="D31" s="565" t="s">
        <v>30</v>
      </c>
      <c r="E31" s="708"/>
      <c r="F31" s="1"/>
      <c r="L31" s="556"/>
      <c r="Z31" s="892"/>
      <c r="AA31" s="891"/>
      <c r="AB31" s="565" t="str">
        <f t="shared" si="0"/>
        <v>携帯電話</v>
      </c>
      <c r="AC31" s="700" t="s">
        <v>2859</v>
      </c>
      <c r="AD31" s="1"/>
    </row>
    <row r="32" spans="1:30" ht="21" customHeight="1" outlineLevel="1">
      <c r="A32" s="1"/>
      <c r="B32" s="892"/>
      <c r="C32" s="891"/>
      <c r="D32" s="565" t="s">
        <v>28</v>
      </c>
      <c r="E32" s="708"/>
      <c r="F32" s="1"/>
      <c r="L32" s="556"/>
      <c r="Z32" s="892"/>
      <c r="AA32" s="891"/>
      <c r="AB32" s="565" t="str">
        <f t="shared" si="0"/>
        <v>E-mail</v>
      </c>
      <c r="AC32" s="700" t="s">
        <v>2860</v>
      </c>
      <c r="AD32" s="1"/>
    </row>
    <row r="33" spans="1:30" ht="21" customHeight="1">
      <c r="A33" s="1"/>
      <c r="B33" s="892" t="s">
        <v>2831</v>
      </c>
      <c r="C33" s="893" t="s">
        <v>41</v>
      </c>
      <c r="D33" s="559" t="s">
        <v>40</v>
      </c>
      <c r="E33" s="856" t="str">
        <f>ASC(PHONETIC(E34))</f>
        <v/>
      </c>
      <c r="F33" s="1"/>
      <c r="L33" s="556"/>
      <c r="Z33" s="892" t="str">
        <f>B33</f>
        <v>共同申請者②（第三者モデルの場合使用）</v>
      </c>
      <c r="AA33" s="893" t="str">
        <f>C33</f>
        <v>名称</v>
      </c>
      <c r="AB33" s="565" t="str">
        <f t="shared" si="0"/>
        <v>フリガナ</v>
      </c>
      <c r="AC33" s="699" t="str">
        <f>ASC(PHONETIC(AC34))</f>
        <v>ｷｮｳﾄﾞｳｼﾝｾｲｼｬ② ｶｲｼｬﾒｲ</v>
      </c>
      <c r="AD33" s="1"/>
    </row>
    <row r="34" spans="1:30" ht="21" customHeight="1" outlineLevel="1">
      <c r="A34" s="1"/>
      <c r="B34" s="892"/>
      <c r="C34" s="893"/>
      <c r="D34" s="559" t="s">
        <v>42</v>
      </c>
      <c r="E34" s="703"/>
      <c r="F34" s="1"/>
      <c r="G34" s="558"/>
      <c r="H34" s="558"/>
      <c r="L34" s="556"/>
      <c r="Z34" s="892"/>
      <c r="AA34" s="893"/>
      <c r="AB34" s="565" t="str">
        <f t="shared" si="0"/>
        <v>会社名</v>
      </c>
      <c r="AC34" s="696" t="s">
        <v>2843</v>
      </c>
      <c r="AD34" s="1"/>
    </row>
    <row r="35" spans="1:30" ht="21" customHeight="1" outlineLevel="1">
      <c r="A35" s="1"/>
      <c r="B35" s="892"/>
      <c r="C35" s="891" t="s">
        <v>24</v>
      </c>
      <c r="D35" s="565" t="s">
        <v>25</v>
      </c>
      <c r="E35" s="707"/>
      <c r="F35" s="1"/>
      <c r="G35" s="558"/>
      <c r="H35" s="558"/>
      <c r="L35" s="556"/>
      <c r="Z35" s="892"/>
      <c r="AA35" s="891" t="str">
        <f>C35</f>
        <v>登記された本社住所</v>
      </c>
      <c r="AB35" s="565" t="str">
        <f t="shared" si="0"/>
        <v>〒</v>
      </c>
      <c r="AC35" s="700" t="s">
        <v>2844</v>
      </c>
      <c r="AD35" s="1"/>
    </row>
    <row r="36" spans="1:30" ht="21" customHeight="1" outlineLevel="1">
      <c r="A36" s="1"/>
      <c r="B36" s="892"/>
      <c r="C36" s="891"/>
      <c r="D36" s="565" t="s">
        <v>26</v>
      </c>
      <c r="E36" s="708"/>
      <c r="F36" s="1"/>
      <c r="G36" s="558"/>
      <c r="H36" s="558"/>
      <c r="L36" s="556"/>
      <c r="Z36" s="892"/>
      <c r="AA36" s="891"/>
      <c r="AB36" s="565" t="str">
        <f t="shared" si="0"/>
        <v>住所</v>
      </c>
      <c r="AC36" s="700" t="s">
        <v>2845</v>
      </c>
      <c r="AD36" s="1"/>
    </row>
    <row r="37" spans="1:30" ht="21" customHeight="1" outlineLevel="1">
      <c r="A37" s="1"/>
      <c r="B37" s="892"/>
      <c r="C37" s="893" t="s">
        <v>21</v>
      </c>
      <c r="D37" s="565" t="s">
        <v>22</v>
      </c>
      <c r="E37" s="708"/>
      <c r="F37" s="1"/>
      <c r="L37" s="556"/>
      <c r="Z37" s="892"/>
      <c r="AA37" s="893" t="str">
        <f>C37</f>
        <v>代表者</v>
      </c>
      <c r="AB37" s="565" t="str">
        <f t="shared" si="0"/>
        <v>役職名</v>
      </c>
      <c r="AC37" s="700" t="s">
        <v>2846</v>
      </c>
      <c r="AD37" s="1"/>
    </row>
    <row r="38" spans="1:30" ht="21" customHeight="1" outlineLevel="1">
      <c r="A38" s="1"/>
      <c r="B38" s="892"/>
      <c r="C38" s="893"/>
      <c r="D38" s="559" t="s">
        <v>40</v>
      </c>
      <c r="E38" s="856" t="str">
        <f>ASC(PHONETIC(E39))</f>
        <v/>
      </c>
      <c r="F38" s="1"/>
      <c r="G38" s="295" t="s">
        <v>2110</v>
      </c>
      <c r="L38" s="556"/>
      <c r="Z38" s="892"/>
      <c r="AA38" s="893"/>
      <c r="AB38" s="565" t="str">
        <f t="shared" si="0"/>
        <v>フリガナ</v>
      </c>
      <c r="AC38" s="699" t="str">
        <f>ASC(PHONETIC(AC39))</f>
        <v>共同申請者② ﾀﾞｲﾋｮｳｼｬﾒｲ</v>
      </c>
      <c r="AD38" s="1"/>
    </row>
    <row r="39" spans="1:30" ht="21" customHeight="1" outlineLevel="1">
      <c r="A39" s="1"/>
      <c r="B39" s="892"/>
      <c r="C39" s="893"/>
      <c r="D39" s="565" t="s">
        <v>23</v>
      </c>
      <c r="E39" s="708"/>
      <c r="F39" s="1"/>
      <c r="L39" s="556"/>
      <c r="Z39" s="892"/>
      <c r="AA39" s="893"/>
      <c r="AB39" s="565" t="str">
        <f t="shared" si="0"/>
        <v>氏名</v>
      </c>
      <c r="AC39" s="700" t="s">
        <v>2866</v>
      </c>
      <c r="AD39" s="1"/>
    </row>
    <row r="40" spans="1:30" ht="21" customHeight="1" outlineLevel="1">
      <c r="A40" s="1"/>
      <c r="B40" s="892"/>
      <c r="C40" s="891" t="s">
        <v>2144</v>
      </c>
      <c r="D40" s="565" t="s">
        <v>29</v>
      </c>
      <c r="E40" s="708"/>
      <c r="F40" s="1"/>
      <c r="L40" s="556"/>
      <c r="Z40" s="892"/>
      <c r="AA40" s="891" t="str">
        <f>C40</f>
        <v>担当者
連絡先
※公社から照会や指示等の連絡をする際に、窓口となる担当者を記入してください。</v>
      </c>
      <c r="AB40" s="565" t="str">
        <f t="shared" si="0"/>
        <v>部課名</v>
      </c>
      <c r="AC40" s="700" t="s">
        <v>2847</v>
      </c>
      <c r="AD40" s="1"/>
    </row>
    <row r="41" spans="1:30" ht="21" customHeight="1" outlineLevel="1">
      <c r="A41" s="1"/>
      <c r="B41" s="892"/>
      <c r="C41" s="891"/>
      <c r="D41" s="559" t="s">
        <v>40</v>
      </c>
      <c r="E41" s="856" t="str">
        <f>ASC(PHONETIC(E42))</f>
        <v/>
      </c>
      <c r="F41" s="1"/>
      <c r="G41" s="295" t="s">
        <v>2110</v>
      </c>
      <c r="L41" s="556"/>
      <c r="Z41" s="892"/>
      <c r="AA41" s="891"/>
      <c r="AB41" s="565" t="str">
        <f t="shared" si="0"/>
        <v>フリガナ</v>
      </c>
      <c r="AC41" s="699" t="str">
        <f>ASC(PHONETIC(AC42))</f>
        <v>ｷｮｳﾄﾞｳｼﾝｾｲｼｬ② ﾀﾝﾄｳ ｼﾒｲ</v>
      </c>
      <c r="AD41" s="1"/>
    </row>
    <row r="42" spans="1:30" ht="21" customHeight="1" outlineLevel="1">
      <c r="A42" s="1"/>
      <c r="B42" s="892"/>
      <c r="C42" s="891"/>
      <c r="D42" s="565" t="s">
        <v>23</v>
      </c>
      <c r="E42" s="708"/>
      <c r="F42" s="1"/>
      <c r="L42" s="556"/>
      <c r="Z42" s="892"/>
      <c r="AA42" s="891"/>
      <c r="AB42" s="565" t="str">
        <f t="shared" si="0"/>
        <v>氏名</v>
      </c>
      <c r="AC42" s="700" t="s">
        <v>2852</v>
      </c>
      <c r="AD42" s="1"/>
    </row>
    <row r="43" spans="1:30" ht="21" customHeight="1" outlineLevel="1">
      <c r="A43" s="1"/>
      <c r="B43" s="892"/>
      <c r="C43" s="891"/>
      <c r="D43" s="565" t="s">
        <v>27</v>
      </c>
      <c r="E43" s="708"/>
      <c r="F43" s="1"/>
      <c r="L43" s="556"/>
      <c r="Z43" s="892"/>
      <c r="AA43" s="891"/>
      <c r="AB43" s="565" t="str">
        <f t="shared" si="0"/>
        <v>電話番号</v>
      </c>
      <c r="AC43" s="700" t="s">
        <v>2848</v>
      </c>
      <c r="AD43" s="1"/>
    </row>
    <row r="44" spans="1:30" ht="21" customHeight="1" outlineLevel="1">
      <c r="A44" s="1"/>
      <c r="B44" s="892"/>
      <c r="C44" s="891"/>
      <c r="D44" s="565" t="s">
        <v>30</v>
      </c>
      <c r="E44" s="708"/>
      <c r="F44" s="1"/>
      <c r="L44" s="556"/>
      <c r="Z44" s="892"/>
      <c r="AA44" s="891"/>
      <c r="AB44" s="565" t="str">
        <f t="shared" si="0"/>
        <v>携帯電話</v>
      </c>
      <c r="AC44" s="700" t="s">
        <v>2849</v>
      </c>
      <c r="AD44" s="1"/>
    </row>
    <row r="45" spans="1:30" ht="21" customHeight="1" outlineLevel="1">
      <c r="A45" s="1"/>
      <c r="B45" s="892"/>
      <c r="C45" s="891"/>
      <c r="D45" s="565" t="s">
        <v>28</v>
      </c>
      <c r="E45" s="708"/>
      <c r="F45" s="1"/>
      <c r="L45" s="556"/>
      <c r="Z45" s="892"/>
      <c r="AA45" s="891"/>
      <c r="AB45" s="565" t="str">
        <f t="shared" si="0"/>
        <v>E-mail</v>
      </c>
      <c r="AC45" s="700" t="s">
        <v>2850</v>
      </c>
      <c r="AD45" s="1"/>
    </row>
    <row r="46" spans="1:30" ht="21" customHeight="1">
      <c r="A46" s="1"/>
      <c r="B46" s="894" t="s">
        <v>2131</v>
      </c>
      <c r="C46" s="893" t="s">
        <v>41</v>
      </c>
      <c r="D46" s="559" t="s">
        <v>40</v>
      </c>
      <c r="E46" s="706" t="str">
        <f>ASC(PHONETIC(E47))</f>
        <v/>
      </c>
      <c r="F46" s="1"/>
      <c r="G46" s="295" t="s">
        <v>2110</v>
      </c>
      <c r="L46" s="556"/>
      <c r="Z46" s="894" t="str">
        <f>B46</f>
        <v>手続代行者</v>
      </c>
      <c r="AA46" s="893" t="str">
        <f>C46</f>
        <v>名称</v>
      </c>
      <c r="AB46" s="565" t="str">
        <f t="shared" si="0"/>
        <v>フリガナ</v>
      </c>
      <c r="AC46" s="699" t="str">
        <f>ASC(PHONETIC(AC47))</f>
        <v>ﾃﾂﾂﾞｷﾀﾞｲｺｳ ｶｲｼｬﾒｲ</v>
      </c>
      <c r="AD46" s="1"/>
    </row>
    <row r="47" spans="1:30" ht="21" customHeight="1">
      <c r="A47" s="1"/>
      <c r="B47" s="895"/>
      <c r="C47" s="893"/>
      <c r="D47" s="559" t="s">
        <v>42</v>
      </c>
      <c r="E47" s="708"/>
      <c r="F47" s="1"/>
      <c r="G47" s="558"/>
      <c r="H47" s="558"/>
      <c r="L47" s="556"/>
      <c r="Z47" s="895"/>
      <c r="AA47" s="893"/>
      <c r="AB47" s="565" t="str">
        <f t="shared" si="0"/>
        <v>会社名</v>
      </c>
      <c r="AC47" s="700" t="s">
        <v>2403</v>
      </c>
      <c r="AD47" s="1"/>
    </row>
    <row r="48" spans="1:30" ht="21" customHeight="1">
      <c r="A48" s="1"/>
      <c r="B48" s="895"/>
      <c r="C48" s="891" t="s">
        <v>24</v>
      </c>
      <c r="D48" s="565" t="s">
        <v>25</v>
      </c>
      <c r="E48" s="707"/>
      <c r="F48" s="1"/>
      <c r="G48" s="558"/>
      <c r="H48" s="558"/>
      <c r="L48" s="556"/>
      <c r="Z48" s="895"/>
      <c r="AA48" s="891" t="str">
        <f>C48</f>
        <v>登記された本社住所</v>
      </c>
      <c r="AB48" s="565" t="str">
        <f t="shared" si="0"/>
        <v>〒</v>
      </c>
      <c r="AC48" s="700" t="s">
        <v>2404</v>
      </c>
      <c r="AD48" s="1"/>
    </row>
    <row r="49" spans="1:30" ht="21" customHeight="1">
      <c r="A49" s="1"/>
      <c r="B49" s="895"/>
      <c r="C49" s="891"/>
      <c r="D49" s="565" t="s">
        <v>26</v>
      </c>
      <c r="E49" s="708"/>
      <c r="F49" s="1"/>
      <c r="G49" s="558"/>
      <c r="H49" s="558"/>
      <c r="L49" s="556"/>
      <c r="Z49" s="895"/>
      <c r="AA49" s="891"/>
      <c r="AB49" s="565" t="str">
        <f t="shared" si="0"/>
        <v>住所</v>
      </c>
      <c r="AC49" s="700" t="s">
        <v>2405</v>
      </c>
      <c r="AD49" s="1"/>
    </row>
    <row r="50" spans="1:30" ht="21" customHeight="1">
      <c r="A50" s="1"/>
      <c r="B50" s="895"/>
      <c r="C50" s="893" t="s">
        <v>21</v>
      </c>
      <c r="D50" s="565" t="s">
        <v>22</v>
      </c>
      <c r="E50" s="708"/>
      <c r="F50" s="1"/>
      <c r="L50" s="556"/>
      <c r="Z50" s="895"/>
      <c r="AA50" s="893" t="str">
        <f>C50</f>
        <v>代表者</v>
      </c>
      <c r="AB50" s="565" t="str">
        <f t="shared" si="0"/>
        <v>役職名</v>
      </c>
      <c r="AC50" s="700" t="s">
        <v>2406</v>
      </c>
      <c r="AD50" s="1"/>
    </row>
    <row r="51" spans="1:30" ht="21" customHeight="1">
      <c r="A51" s="1"/>
      <c r="B51" s="895"/>
      <c r="C51" s="893"/>
      <c r="D51" s="559" t="s">
        <v>40</v>
      </c>
      <c r="E51" s="856" t="str">
        <f>ASC(PHONETIC(E52))</f>
        <v/>
      </c>
      <c r="F51" s="1"/>
      <c r="G51" s="295" t="s">
        <v>2110</v>
      </c>
      <c r="L51" s="556"/>
      <c r="Z51" s="895"/>
      <c r="AA51" s="893"/>
      <c r="AB51" s="565" t="str">
        <f t="shared" si="0"/>
        <v>フリガナ</v>
      </c>
      <c r="AC51" s="699" t="str">
        <f>ASC(PHONETIC(AC52))</f>
        <v>ﾃﾂﾂﾞｷﾀﾞｲｺｳ  ﾀﾞｲﾋｮｳｼｬﾒｲ</v>
      </c>
      <c r="AD51" s="1"/>
    </row>
    <row r="52" spans="1:30" ht="21" customHeight="1">
      <c r="A52" s="1"/>
      <c r="B52" s="895"/>
      <c r="C52" s="893"/>
      <c r="D52" s="565" t="s">
        <v>23</v>
      </c>
      <c r="E52" s="708"/>
      <c r="F52" s="1"/>
      <c r="L52" s="556"/>
      <c r="Z52" s="895"/>
      <c r="AA52" s="893"/>
      <c r="AB52" s="565" t="str">
        <f t="shared" si="0"/>
        <v>氏名</v>
      </c>
      <c r="AC52" s="700" t="s">
        <v>2867</v>
      </c>
      <c r="AD52" s="1"/>
    </row>
    <row r="53" spans="1:30" ht="21" customHeight="1">
      <c r="A53" s="1"/>
      <c r="B53" s="895"/>
      <c r="C53" s="891" t="s">
        <v>2144</v>
      </c>
      <c r="D53" s="565" t="s">
        <v>29</v>
      </c>
      <c r="E53" s="708"/>
      <c r="F53" s="1"/>
      <c r="L53" s="556"/>
      <c r="Z53" s="895"/>
      <c r="AA53" s="891" t="str">
        <f>C53</f>
        <v>担当者
連絡先
※公社から照会や指示等の連絡をする際に、窓口となる担当者を記入してください。</v>
      </c>
      <c r="AB53" s="565" t="str">
        <f t="shared" si="0"/>
        <v>部課名</v>
      </c>
      <c r="AC53" s="700" t="s">
        <v>2863</v>
      </c>
      <c r="AD53" s="1"/>
    </row>
    <row r="54" spans="1:30" ht="21" customHeight="1">
      <c r="A54" s="1"/>
      <c r="B54" s="895"/>
      <c r="C54" s="891"/>
      <c r="D54" s="559" t="s">
        <v>40</v>
      </c>
      <c r="E54" s="856" t="str">
        <f>ASC(PHONETIC(E55))</f>
        <v/>
      </c>
      <c r="F54" s="1"/>
      <c r="G54" s="295" t="s">
        <v>2110</v>
      </c>
      <c r="L54" s="556"/>
      <c r="Z54" s="895"/>
      <c r="AA54" s="891"/>
      <c r="AB54" s="565" t="str">
        <f t="shared" si="0"/>
        <v>フリガナ</v>
      </c>
      <c r="AC54" s="699" t="str">
        <f>ASC(PHONETIC(AC55))</f>
        <v>ﾃﾂﾂﾞｷﾀﾞｲｺｳ ﾀﾝﾄｳ ｼﾒｲ</v>
      </c>
      <c r="AD54" s="1"/>
    </row>
    <row r="55" spans="1:30" ht="21" customHeight="1">
      <c r="A55" s="1"/>
      <c r="B55" s="895"/>
      <c r="C55" s="891"/>
      <c r="D55" s="565" t="s">
        <v>23</v>
      </c>
      <c r="E55" s="708"/>
      <c r="F55" s="1"/>
      <c r="L55" s="556"/>
      <c r="Z55" s="895"/>
      <c r="AA55" s="891"/>
      <c r="AB55" s="565" t="str">
        <f t="shared" si="0"/>
        <v>氏名</v>
      </c>
      <c r="AC55" s="700" t="s">
        <v>2864</v>
      </c>
      <c r="AD55" s="1"/>
    </row>
    <row r="56" spans="1:30" ht="21" customHeight="1">
      <c r="A56" s="1"/>
      <c r="B56" s="895"/>
      <c r="C56" s="891"/>
      <c r="D56" s="565" t="s">
        <v>27</v>
      </c>
      <c r="E56" s="708"/>
      <c r="F56" s="1"/>
      <c r="L56" s="556"/>
      <c r="Z56" s="895"/>
      <c r="AA56" s="891"/>
      <c r="AB56" s="565" t="str">
        <f t="shared" si="0"/>
        <v>電話番号</v>
      </c>
      <c r="AC56" s="700" t="s">
        <v>2407</v>
      </c>
      <c r="AD56" s="1"/>
    </row>
    <row r="57" spans="1:30" ht="21" customHeight="1">
      <c r="A57" s="1"/>
      <c r="B57" s="895"/>
      <c r="C57" s="891"/>
      <c r="D57" s="565" t="s">
        <v>30</v>
      </c>
      <c r="E57" s="708"/>
      <c r="F57" s="1"/>
      <c r="L57" s="556"/>
      <c r="Z57" s="895"/>
      <c r="AA57" s="891"/>
      <c r="AB57" s="565" t="str">
        <f t="shared" si="0"/>
        <v>携帯電話</v>
      </c>
      <c r="AC57" s="700" t="s">
        <v>2408</v>
      </c>
      <c r="AD57" s="1"/>
    </row>
    <row r="58" spans="1:30" ht="21" customHeight="1">
      <c r="A58" s="1"/>
      <c r="B58" s="896"/>
      <c r="C58" s="901"/>
      <c r="D58" s="565" t="s">
        <v>28</v>
      </c>
      <c r="E58" s="708"/>
      <c r="F58" s="1"/>
      <c r="L58" s="556"/>
      <c r="Z58" s="896"/>
      <c r="AA58" s="901"/>
      <c r="AB58" s="565" t="str">
        <f t="shared" si="0"/>
        <v>E-mail</v>
      </c>
      <c r="AC58" s="700" t="s">
        <v>2409</v>
      </c>
      <c r="AD58" s="1"/>
    </row>
    <row r="59" spans="1:30" ht="21" customHeight="1">
      <c r="A59" s="1"/>
      <c r="B59" s="894" t="s">
        <v>31</v>
      </c>
      <c r="C59" s="891" t="s">
        <v>2993</v>
      </c>
      <c r="D59" s="559" t="s">
        <v>40</v>
      </c>
      <c r="E59" s="856" t="str">
        <f>ASC(PHONETIC(E60))</f>
        <v/>
      </c>
      <c r="F59" s="1"/>
      <c r="G59" s="295" t="s">
        <v>2110</v>
      </c>
      <c r="L59" s="556"/>
      <c r="Z59" s="894" t="str">
        <f>B59</f>
        <v>導入施設所有者</v>
      </c>
      <c r="AA59" s="891" t="str">
        <f>C59</f>
        <v>法人の名称
(法人でなく個人で所有の場合は法人の代表者の氏名欄のみ記入してください）</v>
      </c>
      <c r="AB59" s="565" t="str">
        <f t="shared" si="0"/>
        <v>フリガナ</v>
      </c>
      <c r="AC59" s="699" t="str">
        <f>ASC(PHONETIC(AC60))</f>
        <v>ｼｾﾂｼｮﾕｳｼｬ ｶｲｼｬﾒｲ(ｺｼﾞﾝﾒｲ)</v>
      </c>
      <c r="AD59" s="1"/>
    </row>
    <row r="60" spans="1:30" ht="21" customHeight="1">
      <c r="A60" s="1"/>
      <c r="B60" s="895"/>
      <c r="C60" s="893"/>
      <c r="D60" s="565" t="s">
        <v>42</v>
      </c>
      <c r="E60" s="708"/>
      <c r="F60" s="1"/>
      <c r="G60" s="295" t="s">
        <v>2992</v>
      </c>
      <c r="L60" s="556"/>
      <c r="Z60" s="895"/>
      <c r="AA60" s="893"/>
      <c r="AB60" s="565" t="str">
        <f t="shared" si="0"/>
        <v>会社名</v>
      </c>
      <c r="AC60" s="700" t="s">
        <v>2886</v>
      </c>
      <c r="AD60" s="1"/>
    </row>
    <row r="61" spans="1:30" ht="21" customHeight="1">
      <c r="A61" s="1"/>
      <c r="B61" s="895"/>
      <c r="C61" s="891" t="s">
        <v>24</v>
      </c>
      <c r="D61" s="565" t="s">
        <v>25</v>
      </c>
      <c r="E61" s="707"/>
      <c r="F61" s="1"/>
      <c r="L61" s="556"/>
      <c r="Z61" s="895"/>
      <c r="AA61" s="891" t="str">
        <f>C61</f>
        <v>登記された本社住所</v>
      </c>
      <c r="AB61" s="565" t="str">
        <f t="shared" si="0"/>
        <v>〒</v>
      </c>
      <c r="AC61" s="700" t="s">
        <v>2410</v>
      </c>
      <c r="AD61" s="1"/>
    </row>
    <row r="62" spans="1:30" ht="21" customHeight="1">
      <c r="A62" s="1"/>
      <c r="B62" s="895"/>
      <c r="C62" s="891"/>
      <c r="D62" s="565" t="s">
        <v>26</v>
      </c>
      <c r="E62" s="708"/>
      <c r="F62" s="1"/>
      <c r="L62" s="556"/>
      <c r="Z62" s="895"/>
      <c r="AA62" s="891"/>
      <c r="AB62" s="565" t="str">
        <f t="shared" si="0"/>
        <v>住所</v>
      </c>
      <c r="AC62" s="700" t="s">
        <v>2411</v>
      </c>
      <c r="AD62" s="1"/>
    </row>
    <row r="63" spans="1:30" ht="21" customHeight="1">
      <c r="A63" s="1"/>
      <c r="B63" s="895"/>
      <c r="C63" s="891" t="s">
        <v>2994</v>
      </c>
      <c r="D63" s="565" t="s">
        <v>22</v>
      </c>
      <c r="E63" s="708"/>
      <c r="F63" s="1"/>
      <c r="L63" s="556"/>
      <c r="Z63" s="895"/>
      <c r="AA63" s="893" t="str">
        <f>C63</f>
        <v>法人の代表者
（個人の場合はこちら）</v>
      </c>
      <c r="AB63" s="565" t="str">
        <f t="shared" si="0"/>
        <v>役職名</v>
      </c>
      <c r="AC63" s="700" t="s">
        <v>2412</v>
      </c>
      <c r="AD63" s="1"/>
    </row>
    <row r="64" spans="1:30" ht="21" customHeight="1">
      <c r="A64" s="1"/>
      <c r="B64" s="895"/>
      <c r="C64" s="893"/>
      <c r="D64" s="559" t="s">
        <v>40</v>
      </c>
      <c r="E64" s="856" t="str">
        <f>ASC(PHONETIC(E65))</f>
        <v/>
      </c>
      <c r="F64" s="1"/>
      <c r="G64" s="295" t="s">
        <v>2109</v>
      </c>
      <c r="L64" s="556"/>
      <c r="Z64" s="895"/>
      <c r="AA64" s="893"/>
      <c r="AB64" s="565" t="str">
        <f t="shared" si="0"/>
        <v>フリガナ</v>
      </c>
      <c r="AC64" s="699" t="str">
        <f>ASC(PHONETIC(AC65))</f>
        <v>ｼｾﾂｼｮﾕｳｼｬ ﾀﾞｲﾋｮｳｼｬﾒｲ</v>
      </c>
      <c r="AD64" s="1"/>
    </row>
    <row r="65" spans="1:30" ht="21" customHeight="1">
      <c r="A65" s="1"/>
      <c r="B65" s="895"/>
      <c r="C65" s="893"/>
      <c r="D65" s="565" t="s">
        <v>23</v>
      </c>
      <c r="E65" s="708"/>
      <c r="F65" s="1"/>
      <c r="G65" s="295" t="s">
        <v>2121</v>
      </c>
      <c r="H65" s="566"/>
      <c r="L65" s="556"/>
      <c r="Z65" s="895"/>
      <c r="AA65" s="893"/>
      <c r="AB65" s="565" t="str">
        <f t="shared" si="0"/>
        <v>氏名</v>
      </c>
      <c r="AC65" s="700" t="s">
        <v>2868</v>
      </c>
      <c r="AD65" s="1"/>
    </row>
    <row r="66" spans="1:30" ht="21" customHeight="1">
      <c r="A66" s="1"/>
      <c r="B66" s="895"/>
      <c r="C66" s="891" t="s">
        <v>2882</v>
      </c>
      <c r="D66" s="565" t="s">
        <v>29</v>
      </c>
      <c r="E66" s="708"/>
      <c r="F66" s="1"/>
      <c r="L66" s="556"/>
      <c r="Z66" s="895"/>
      <c r="AA66" s="899" t="str">
        <f>C66</f>
        <v>担当者
連絡先
※公社から照会や指示等の連絡をする際に、窓口となる担当者を記入してください。
※個人の場合は部課名以外を入力してください。</v>
      </c>
      <c r="AB66" s="565" t="str">
        <f t="shared" si="0"/>
        <v>部課名</v>
      </c>
      <c r="AC66" s="700" t="s">
        <v>2413</v>
      </c>
      <c r="AD66" s="1"/>
    </row>
    <row r="67" spans="1:30" ht="21" customHeight="1">
      <c r="A67" s="1"/>
      <c r="B67" s="895"/>
      <c r="C67" s="891"/>
      <c r="D67" s="559" t="s">
        <v>40</v>
      </c>
      <c r="E67" s="856" t="str">
        <f>ASC(PHONETIC(E68))</f>
        <v/>
      </c>
      <c r="F67" s="1"/>
      <c r="L67" s="556"/>
      <c r="Z67" s="895"/>
      <c r="AA67" s="899"/>
      <c r="AB67" s="565" t="str">
        <f t="shared" si="0"/>
        <v>フリガナ</v>
      </c>
      <c r="AC67" s="699" t="str">
        <f>ASC(PHONETIC(AC68))</f>
        <v>ｼｾﾂｼｮﾕｳｼｬ ﾀﾝﾄｳ  ｼﾒｲ</v>
      </c>
      <c r="AD67" s="1"/>
    </row>
    <row r="68" spans="1:30" ht="21" customHeight="1">
      <c r="A68" s="1"/>
      <c r="B68" s="895"/>
      <c r="C68" s="891"/>
      <c r="D68" s="565" t="s">
        <v>23</v>
      </c>
      <c r="E68" s="708"/>
      <c r="F68" s="1"/>
      <c r="L68" s="556"/>
      <c r="Z68" s="895"/>
      <c r="AA68" s="899"/>
      <c r="AB68" s="565" t="str">
        <f t="shared" si="0"/>
        <v>氏名</v>
      </c>
      <c r="AC68" s="700" t="s">
        <v>2869</v>
      </c>
      <c r="AD68" s="1"/>
    </row>
    <row r="69" spans="1:30" ht="21" customHeight="1">
      <c r="A69" s="1"/>
      <c r="B69" s="895"/>
      <c r="C69" s="891"/>
      <c r="D69" s="565" t="s">
        <v>27</v>
      </c>
      <c r="E69" s="708"/>
      <c r="F69" s="1"/>
      <c r="Z69" s="895"/>
      <c r="AA69" s="899"/>
      <c r="AB69" s="565" t="str">
        <f t="shared" si="0"/>
        <v>電話番号</v>
      </c>
      <c r="AC69" s="700" t="s">
        <v>2414</v>
      </c>
      <c r="AD69" s="1"/>
    </row>
    <row r="70" spans="1:30" ht="21" customHeight="1">
      <c r="A70" s="1"/>
      <c r="B70" s="895"/>
      <c r="C70" s="891"/>
      <c r="D70" s="565" t="s">
        <v>30</v>
      </c>
      <c r="E70" s="708"/>
      <c r="F70" s="1"/>
      <c r="Z70" s="895"/>
      <c r="AA70" s="899"/>
      <c r="AB70" s="565" t="str">
        <f t="shared" si="0"/>
        <v>携帯電話</v>
      </c>
      <c r="AC70" s="700" t="s">
        <v>2415</v>
      </c>
      <c r="AD70" s="1"/>
    </row>
    <row r="71" spans="1:30" ht="21" customHeight="1">
      <c r="A71" s="1"/>
      <c r="B71" s="896"/>
      <c r="C71" s="901"/>
      <c r="D71" s="570" t="s">
        <v>28</v>
      </c>
      <c r="E71" s="709"/>
      <c r="F71" s="1"/>
      <c r="Z71" s="896"/>
      <c r="AA71" s="900"/>
      <c r="AB71" s="565" t="str">
        <f t="shared" si="0"/>
        <v>E-mail</v>
      </c>
      <c r="AC71" s="701" t="s">
        <v>2416</v>
      </c>
      <c r="AD71" s="1"/>
    </row>
    <row r="72" spans="1:30" ht="21" customHeight="1">
      <c r="A72" s="1"/>
      <c r="B72" s="894" t="s">
        <v>33</v>
      </c>
      <c r="C72" s="897" t="s">
        <v>40</v>
      </c>
      <c r="D72" s="906"/>
      <c r="E72" s="856" t="str">
        <f>ASC(PHONETIC(E73))</f>
        <v/>
      </c>
      <c r="F72" s="1"/>
      <c r="Z72" s="894" t="str">
        <f>B72</f>
        <v>設置場所</v>
      </c>
      <c r="AA72" s="897" t="str">
        <f>C72</f>
        <v>フリガナ</v>
      </c>
      <c r="AB72" s="898"/>
      <c r="AC72" s="699" t="str">
        <f>ASC(PHONETIC(AC73))</f>
        <v>ｾｯﾁﾊﾞｼｮ ﾒｲｼｮｳ</v>
      </c>
      <c r="AD72" s="1"/>
    </row>
    <row r="73" spans="1:30" ht="21" customHeight="1">
      <c r="A73" s="1"/>
      <c r="B73" s="895"/>
      <c r="C73" s="897" t="s">
        <v>32</v>
      </c>
      <c r="D73" s="906"/>
      <c r="E73" s="708"/>
      <c r="F73" s="1"/>
      <c r="G73" s="295" t="s">
        <v>2832</v>
      </c>
      <c r="Z73" s="895"/>
      <c r="AA73" s="897" t="str">
        <f t="shared" ref="AA73:AA74" si="1">C73</f>
        <v>施設の名称</v>
      </c>
      <c r="AB73" s="898"/>
      <c r="AC73" s="700" t="s">
        <v>2417</v>
      </c>
      <c r="AD73" s="1"/>
    </row>
    <row r="74" spans="1:30" ht="21" customHeight="1">
      <c r="A74" s="1"/>
      <c r="B74" s="896"/>
      <c r="C74" s="897" t="s">
        <v>26</v>
      </c>
      <c r="D74" s="906"/>
      <c r="E74" s="708"/>
      <c r="F74" s="1"/>
      <c r="Z74" s="896"/>
      <c r="AA74" s="897" t="str">
        <f t="shared" si="1"/>
        <v>住所</v>
      </c>
      <c r="AB74" s="898"/>
      <c r="AC74" s="700" t="s">
        <v>2418</v>
      </c>
      <c r="AD74" s="1"/>
    </row>
    <row r="75" spans="1:30" ht="21" customHeight="1">
      <c r="A75" s="1"/>
      <c r="B75" s="1" t="s">
        <v>2642</v>
      </c>
      <c r="C75" s="1"/>
      <c r="D75" s="1"/>
      <c r="E75" s="32"/>
      <c r="F75" s="1"/>
      <c r="Z75" s="1" t="str">
        <f>B75</f>
        <v>交付決定通知情報</v>
      </c>
      <c r="AA75" s="1"/>
      <c r="AB75" s="1"/>
      <c r="AC75" s="1"/>
      <c r="AD75" s="1"/>
    </row>
    <row r="76" spans="1:30" ht="21" customHeight="1">
      <c r="A76" s="1"/>
      <c r="B76" s="893" t="s">
        <v>2638</v>
      </c>
      <c r="C76" s="893"/>
      <c r="D76" s="893"/>
      <c r="E76" s="692"/>
      <c r="F76" s="1"/>
      <c r="G76" s="295" t="s">
        <v>2647</v>
      </c>
      <c r="Z76" s="893" t="str">
        <f>B76</f>
        <v>交付決定日</v>
      </c>
      <c r="AA76" s="893"/>
      <c r="AB76" s="893"/>
      <c r="AC76" s="690">
        <v>44804</v>
      </c>
      <c r="AD76" s="1"/>
    </row>
    <row r="77" spans="1:30" ht="21" customHeight="1">
      <c r="A77" s="1"/>
      <c r="B77" s="893" t="s">
        <v>2640</v>
      </c>
      <c r="C77" s="893"/>
      <c r="D77" s="893"/>
      <c r="E77" s="691"/>
      <c r="F77" s="1"/>
      <c r="Z77" s="893" t="str">
        <f t="shared" ref="Z77:Z79" si="2">B77</f>
        <v>年度</v>
      </c>
      <c r="AA77" s="893"/>
      <c r="AB77" s="893"/>
      <c r="AC77" s="689">
        <v>4</v>
      </c>
      <c r="AD77" s="1"/>
    </row>
    <row r="78" spans="1:30" ht="21" customHeight="1">
      <c r="A78" s="1"/>
      <c r="B78" s="893" t="s">
        <v>2639</v>
      </c>
      <c r="C78" s="893"/>
      <c r="D78" s="893"/>
      <c r="E78" s="691"/>
      <c r="F78" s="1"/>
      <c r="Z78" s="893" t="str">
        <f t="shared" si="2"/>
        <v>文書番号</v>
      </c>
      <c r="AA78" s="893"/>
      <c r="AB78" s="893"/>
      <c r="AC78" s="689">
        <v>123</v>
      </c>
      <c r="AD78" s="1"/>
    </row>
    <row r="79" spans="1:30" ht="21" customHeight="1">
      <c r="A79" s="1"/>
      <c r="B79" s="897" t="s">
        <v>2645</v>
      </c>
      <c r="C79" s="906"/>
      <c r="D79" s="898"/>
      <c r="E79" s="691"/>
      <c r="F79" s="1"/>
      <c r="Z79" s="893" t="str">
        <f t="shared" si="2"/>
        <v>交付決定番号</v>
      </c>
      <c r="AA79" s="893"/>
      <c r="AB79" s="893"/>
      <c r="AC79" s="299" t="s">
        <v>2646</v>
      </c>
      <c r="AD79" s="1"/>
    </row>
    <row r="80" spans="1:30" ht="21" customHeight="1">
      <c r="A80" s="1"/>
      <c r="B80" s="1" t="s">
        <v>2641</v>
      </c>
      <c r="C80" s="1"/>
      <c r="D80" s="1"/>
      <c r="E80" s="32"/>
      <c r="F80" s="1"/>
      <c r="Z80" s="1" t="str">
        <f>B80</f>
        <v>交付額確定通知情報</v>
      </c>
      <c r="AA80" s="1"/>
      <c r="AB80" s="1"/>
      <c r="AC80" s="1"/>
      <c r="AD80" s="1"/>
    </row>
    <row r="81" spans="1:30" ht="21" customHeight="1">
      <c r="A81" s="1"/>
      <c r="B81" s="893" t="s">
        <v>2643</v>
      </c>
      <c r="C81" s="893"/>
      <c r="D81" s="893"/>
      <c r="E81" s="692"/>
      <c r="F81" s="1"/>
      <c r="G81" s="295" t="s">
        <v>2648</v>
      </c>
      <c r="Z81" s="893" t="str">
        <f>B81</f>
        <v>交付額決定日</v>
      </c>
      <c r="AA81" s="893"/>
      <c r="AB81" s="893"/>
      <c r="AC81" s="690">
        <v>44834</v>
      </c>
      <c r="AD81" s="1"/>
    </row>
    <row r="82" spans="1:30" ht="21" customHeight="1">
      <c r="A82" s="1"/>
      <c r="B82" s="893" t="s">
        <v>2640</v>
      </c>
      <c r="C82" s="893"/>
      <c r="D82" s="893"/>
      <c r="E82" s="691"/>
      <c r="F82" s="1"/>
      <c r="Z82" s="893" t="str">
        <f t="shared" ref="Z82:Z83" si="3">B82</f>
        <v>年度</v>
      </c>
      <c r="AA82" s="893"/>
      <c r="AB82" s="893"/>
      <c r="AC82" s="689">
        <v>4</v>
      </c>
      <c r="AD82" s="1"/>
    </row>
    <row r="83" spans="1:30" ht="21" customHeight="1">
      <c r="A83" s="1"/>
      <c r="B83" s="893" t="s">
        <v>2639</v>
      </c>
      <c r="C83" s="893"/>
      <c r="D83" s="893"/>
      <c r="E83" s="691"/>
      <c r="F83" s="1"/>
      <c r="Z83" s="893" t="str">
        <f t="shared" si="3"/>
        <v>文書番号</v>
      </c>
      <c r="AA83" s="893"/>
      <c r="AB83" s="893"/>
      <c r="AC83" s="689">
        <v>333</v>
      </c>
      <c r="AD83" s="1"/>
    </row>
    <row r="84" spans="1:30" ht="21" customHeight="1"/>
    <row r="85" spans="1:30" ht="21" customHeight="1"/>
    <row r="86" spans="1:30" ht="21" customHeight="1"/>
    <row r="87" spans="1:30" ht="21" customHeight="1"/>
    <row r="88" spans="1:30" ht="21" customHeight="1"/>
    <row r="89" spans="1:30" ht="21" customHeight="1"/>
    <row r="90" spans="1:30" ht="21" customHeight="1"/>
    <row r="91" spans="1:30" ht="21" customHeight="1"/>
    <row r="92" spans="1:30" ht="21" customHeight="1"/>
    <row r="93" spans="1:30" ht="21" customHeight="1"/>
    <row r="94" spans="1:30" ht="21" customHeight="1"/>
    <row r="95" spans="1:30" ht="21" customHeight="1"/>
    <row r="96" spans="1:3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sheetData>
  <sheetProtection algorithmName="SHA-512" hashValue="UjPRiQltMqChkV+Zsxa4NHQK1RhnfVrmY0264EC8uSY8HhqI8jKs6XJjR7GtNw5xqVt9SdxGOqRMuNqm3Bic8Q==" saltValue="R9ucI33clFBnWaNXT1vm8g==" spinCount="100000" sheet="1" selectLockedCells="1"/>
  <mergeCells count="83">
    <mergeCell ref="C11:C13"/>
    <mergeCell ref="C14:C19"/>
    <mergeCell ref="B2:D2"/>
    <mergeCell ref="B46:B58"/>
    <mergeCell ref="C46:C47"/>
    <mergeCell ref="B7:B19"/>
    <mergeCell ref="B20:B32"/>
    <mergeCell ref="B4:D4"/>
    <mergeCell ref="B6:D6"/>
    <mergeCell ref="B3:D3"/>
    <mergeCell ref="C7:C8"/>
    <mergeCell ref="C9:C10"/>
    <mergeCell ref="C24:C26"/>
    <mergeCell ref="C27:C32"/>
    <mergeCell ref="C20:C21"/>
    <mergeCell ref="B5:D5"/>
    <mergeCell ref="C59:C60"/>
    <mergeCell ref="C50:C52"/>
    <mergeCell ref="C53:C58"/>
    <mergeCell ref="B59:B71"/>
    <mergeCell ref="G14:H15"/>
    <mergeCell ref="C22:C23"/>
    <mergeCell ref="C61:C62"/>
    <mergeCell ref="C48:C49"/>
    <mergeCell ref="C63:C65"/>
    <mergeCell ref="C66:C71"/>
    <mergeCell ref="C74:D74"/>
    <mergeCell ref="C73:D73"/>
    <mergeCell ref="B83:D83"/>
    <mergeCell ref="B76:D76"/>
    <mergeCell ref="B78:D78"/>
    <mergeCell ref="B77:D77"/>
    <mergeCell ref="B79:D79"/>
    <mergeCell ref="B82:D82"/>
    <mergeCell ref="B81:D81"/>
    <mergeCell ref="B72:B74"/>
    <mergeCell ref="C72:D72"/>
    <mergeCell ref="Z2:AB2"/>
    <mergeCell ref="Z3:AB3"/>
    <mergeCell ref="Z7:Z19"/>
    <mergeCell ref="AA7:AA8"/>
    <mergeCell ref="AA9:AA10"/>
    <mergeCell ref="AA11:AA13"/>
    <mergeCell ref="AA14:AA19"/>
    <mergeCell ref="Z4:AB4"/>
    <mergeCell ref="Z6:AB6"/>
    <mergeCell ref="Z5:AB5"/>
    <mergeCell ref="Z46:Z58"/>
    <mergeCell ref="AA46:AA47"/>
    <mergeCell ref="AA48:AA49"/>
    <mergeCell ref="AA50:AA52"/>
    <mergeCell ref="AA53:AA58"/>
    <mergeCell ref="Z59:Z71"/>
    <mergeCell ref="AA59:AA60"/>
    <mergeCell ref="AA61:AA62"/>
    <mergeCell ref="AA63:AA65"/>
    <mergeCell ref="AA66:AA71"/>
    <mergeCell ref="Z72:Z74"/>
    <mergeCell ref="AA72:AB72"/>
    <mergeCell ref="AA73:AB73"/>
    <mergeCell ref="AA74:AB74"/>
    <mergeCell ref="Z82:AB82"/>
    <mergeCell ref="Z83:AB83"/>
    <mergeCell ref="Z76:AB76"/>
    <mergeCell ref="Z77:AB77"/>
    <mergeCell ref="Z78:AB78"/>
    <mergeCell ref="Z79:AB79"/>
    <mergeCell ref="Z81:AB81"/>
    <mergeCell ref="AA40:AA45"/>
    <mergeCell ref="B33:B45"/>
    <mergeCell ref="C33:C34"/>
    <mergeCell ref="Z33:Z45"/>
    <mergeCell ref="AA33:AA34"/>
    <mergeCell ref="C35:C36"/>
    <mergeCell ref="AA35:AA36"/>
    <mergeCell ref="C37:C39"/>
    <mergeCell ref="AA37:AA39"/>
    <mergeCell ref="C40:C45"/>
    <mergeCell ref="AA27:AA32"/>
    <mergeCell ref="Z20:Z32"/>
    <mergeCell ref="AA20:AA21"/>
    <mergeCell ref="AA22:AA23"/>
    <mergeCell ref="AA24:AA26"/>
  </mergeCells>
  <phoneticPr fontId="19"/>
  <dataValidations count="11">
    <dataValidation type="list" allowBlank="1" showInputMessage="1" showErrorMessage="1" sqref="AB8" xr:uid="{00000000-0002-0000-0500-000000000000}">
      <formula1>"選択してください,個人名,会社名,町村名"</formula1>
    </dataValidation>
    <dataValidation type="list" allowBlank="1" showInputMessage="1" showErrorMessage="1" sqref="AC2" xr:uid="{00000000-0002-0000-0500-000001000000}">
      <formula1>"選択してください,実施要綱第5条第一項ア～サ,実施要綱第5条第一項シ"</formula1>
    </dataValidation>
    <dataValidation type="list" allowBlank="1" showInputMessage="1" showErrorMessage="1" sqref="D8" xr:uid="{00000000-0002-0000-0500-000002000000}">
      <formula1>"選択してください,会社名,町村名,個人名"</formula1>
    </dataValidation>
    <dataValidation type="list" allowBlank="1" showInputMessage="1" showErrorMessage="1" sqref="E2" xr:uid="{00000000-0002-0000-0500-000003000000}">
      <formula1>"選択してください,実施要綱第5条第一項ア～サ、ス（管理組合等）,島しょ地域町村,　"</formula1>
    </dataValidation>
    <dataValidation type="list" showInputMessage="1" showErrorMessage="1" sqref="AC4" xr:uid="{00000000-0002-0000-0500-000004000000}">
      <formula1>"選択してください,受けている,受けていない,受けているが、廃止（終了）予定,廃止（終了）済み"</formula1>
    </dataValidation>
    <dataValidation type="list" showInputMessage="1" showErrorMessage="1" sqref="AC6" xr:uid="{00000000-0002-0000-0500-000005000000}">
      <formula1>"選択してください,売電している（今後売電する）,売電していない（今後も売電しない）"</formula1>
    </dataValidation>
    <dataValidation type="list" allowBlank="1" showInputMessage="1" showErrorMessage="1" sqref="AC3" xr:uid="{00000000-0002-0000-0500-000006000000}">
      <formula1>"選択してください,太陽光発電・蓄電池,蓄電池"</formula1>
    </dataValidation>
    <dataValidation type="list" showInputMessage="1" showErrorMessage="1" sqref="E6" xr:uid="{00000000-0002-0000-0500-000007000000}">
      <formula1>"選択してください,売電している（今後売電する）,売電していない（今後も売電しない）,売電していた（今後は売電しない）,　"</formula1>
    </dataValidation>
    <dataValidation type="list" allowBlank="1" showInputMessage="1" showErrorMessage="1" sqref="E3" xr:uid="{00000000-0002-0000-0500-000008000000}">
      <formula1>"選択してください,太陽光発電・蓄電池,蓄電池,　"</formula1>
    </dataValidation>
    <dataValidation type="list" showInputMessage="1" showErrorMessage="1" sqref="E4" xr:uid="{00000000-0002-0000-0500-000009000000}">
      <formula1>"選択してください,受けている,受けていない,受けているが、廃止（終了）予定,廃止（終了）済み,　"</formula1>
    </dataValidation>
    <dataValidation type="list" showInputMessage="1" showErrorMessage="1" sqref="E5 AC5" xr:uid="{37EE9912-8462-4649-981D-0C24B839CC5E}">
      <formula1>"選択してください,交付申請者に直接通知する,手続代行者を通じて通知する"</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2" max="7" man="1"/>
    <brk id="58"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CS241"/>
  <sheetViews>
    <sheetView showZeros="0" view="pageBreakPreview" zoomScale="85" zoomScaleNormal="100" zoomScaleSheetLayoutView="85" workbookViewId="0">
      <selection activeCell="K81" sqref="K81:Q82"/>
    </sheetView>
  </sheetViews>
  <sheetFormatPr defaultColWidth="2.1796875" defaultRowHeight="15" customHeight="1" outlineLevelRow="1"/>
  <cols>
    <col min="1" max="29" width="2.1796875" style="1"/>
    <col min="30" max="32" width="2.1796875" style="2"/>
    <col min="33" max="33" width="2.1796875" style="2" customWidth="1"/>
    <col min="34" max="43" width="2.1796875" style="2"/>
    <col min="44" max="44" width="2.1796875" style="2" customWidth="1"/>
    <col min="45" max="45" width="10.453125" style="1" bestFit="1" customWidth="1"/>
    <col min="46" max="81" width="2.1796875" style="1"/>
    <col min="82" max="96" width="2.1796875" style="2"/>
    <col min="97" max="97" width="10.453125" style="1" bestFit="1" customWidth="1"/>
    <col min="98" max="16384" width="2.1796875" style="1"/>
  </cols>
  <sheetData>
    <row r="1" spans="1:96" ht="15" customHeight="1">
      <c r="A1" s="57" t="s">
        <v>285</v>
      </c>
      <c r="AR1" s="3" t="s">
        <v>2998</v>
      </c>
      <c r="BA1" s="57" t="str">
        <f>A1</f>
        <v xml:space="preserve">第１号様式（第８条関係)  </v>
      </c>
      <c r="CR1" s="3" t="str">
        <f>AR1</f>
        <v>1/6枚目</v>
      </c>
    </row>
    <row r="2" spans="1:96" ht="15" customHeight="1">
      <c r="AA2" s="2"/>
      <c r="AE2" s="1195"/>
      <c r="AF2" s="1195"/>
      <c r="AG2" s="1195"/>
      <c r="AH2" s="1195"/>
      <c r="AI2" s="2" t="s">
        <v>0</v>
      </c>
      <c r="AJ2" s="1195"/>
      <c r="AK2" s="1195"/>
      <c r="AL2" s="1195"/>
      <c r="AM2" s="33" t="s">
        <v>1</v>
      </c>
      <c r="AN2" s="1195"/>
      <c r="AO2" s="1195"/>
      <c r="AP2" s="1195"/>
      <c r="AQ2" s="33" t="s">
        <v>2</v>
      </c>
      <c r="AT2" s="34" t="s">
        <v>3</v>
      </c>
      <c r="CA2" s="2"/>
      <c r="CE2" s="1205" t="s">
        <v>2419</v>
      </c>
      <c r="CF2" s="1205"/>
      <c r="CG2" s="1205"/>
      <c r="CH2" s="1205"/>
      <c r="CI2" s="2" t="str">
        <f>AI2</f>
        <v>年</v>
      </c>
      <c r="CJ2" s="1205">
        <v>8</v>
      </c>
      <c r="CK2" s="1205"/>
      <c r="CL2" s="1205"/>
      <c r="CM2" s="33" t="str">
        <f>AM2</f>
        <v>月</v>
      </c>
      <c r="CN2" s="1205">
        <v>18</v>
      </c>
      <c r="CO2" s="1205"/>
      <c r="CP2" s="1205"/>
      <c r="CQ2" s="33" t="str">
        <f>AQ2</f>
        <v>日</v>
      </c>
    </row>
    <row r="3" spans="1:96" ht="15" customHeight="1">
      <c r="A3" s="5" t="s">
        <v>4</v>
      </c>
      <c r="AB3" s="3"/>
      <c r="AC3" s="3"/>
      <c r="AD3" s="1"/>
      <c r="AE3" s="1"/>
      <c r="AF3" s="1"/>
      <c r="AG3" s="1"/>
      <c r="AH3" s="1"/>
      <c r="AI3" s="1"/>
      <c r="AJ3" s="1"/>
      <c r="AK3" s="1"/>
      <c r="AL3" s="1"/>
      <c r="AM3" s="1"/>
      <c r="AN3" s="1"/>
      <c r="AO3" s="1"/>
      <c r="AP3" s="1"/>
      <c r="AQ3" s="3"/>
      <c r="BA3" s="5" t="str">
        <f>A3</f>
        <v>公益財団法人　東京都環境公社</v>
      </c>
      <c r="CB3" s="3"/>
      <c r="CC3" s="3"/>
      <c r="CD3" s="1"/>
      <c r="CE3" s="1"/>
      <c r="CF3" s="1"/>
      <c r="CG3" s="1"/>
      <c r="CH3" s="1"/>
      <c r="CI3" s="1"/>
      <c r="CJ3" s="1"/>
      <c r="CK3" s="1"/>
      <c r="CL3" s="1"/>
      <c r="CM3" s="1"/>
      <c r="CN3" s="1"/>
      <c r="CO3" s="1"/>
      <c r="CP3" s="1"/>
      <c r="CQ3" s="3"/>
    </row>
    <row r="4" spans="1:96" ht="15" customHeight="1">
      <c r="A4" s="1" t="s">
        <v>5</v>
      </c>
      <c r="BA4" s="1" t="str">
        <f>A4</f>
        <v>　理事長　殿</v>
      </c>
    </row>
    <row r="5" spans="1:96" ht="10" customHeight="1"/>
    <row r="6" spans="1:96" ht="15" customHeight="1">
      <c r="V6" s="5" t="s">
        <v>2833</v>
      </c>
      <c r="W6" s="5"/>
      <c r="X6" s="5"/>
      <c r="Y6" s="5"/>
      <c r="Z6" s="5"/>
      <c r="BV6" s="5" t="str">
        <f>V6</f>
        <v>（助成対象者）</v>
      </c>
      <c r="BW6" s="5"/>
      <c r="BX6" s="5"/>
      <c r="BY6" s="5"/>
      <c r="BZ6" s="5"/>
    </row>
    <row r="7" spans="1:96" ht="15" customHeight="1">
      <c r="V7" s="1198" t="s">
        <v>6</v>
      </c>
      <c r="W7" s="1198"/>
      <c r="X7" s="1198"/>
      <c r="Y7" s="1198"/>
      <c r="Z7" s="540"/>
      <c r="AA7" s="1197" t="str">
        <f>IF(基本情報!$E$9="","",基本情報!$E$9)</f>
        <v/>
      </c>
      <c r="AB7" s="1197"/>
      <c r="AC7" s="1197"/>
      <c r="AD7" s="1007" t="str">
        <f>IF(基本情報!$E$10="","",基本情報!$E$10)</f>
        <v/>
      </c>
      <c r="AE7" s="1007"/>
      <c r="AF7" s="1007"/>
      <c r="AG7" s="1007"/>
      <c r="AH7" s="1007"/>
      <c r="AI7" s="1007"/>
      <c r="AJ7" s="1007"/>
      <c r="AK7" s="1007"/>
      <c r="AL7" s="1007"/>
      <c r="AM7" s="1007"/>
      <c r="AN7" s="1007"/>
      <c r="AO7" s="1007"/>
      <c r="AP7" s="1007"/>
      <c r="AQ7" s="1007"/>
      <c r="BV7" s="1198" t="str">
        <f>V7</f>
        <v>住　所</v>
      </c>
      <c r="BW7" s="1198"/>
      <c r="BX7" s="1198"/>
      <c r="BY7" s="1198"/>
      <c r="BZ7" s="540"/>
      <c r="CA7" s="1197" t="str">
        <f>IF(基本情報!AC9="","",基本情報!AC9)</f>
        <v>助成対象郵便</v>
      </c>
      <c r="CB7" s="1197"/>
      <c r="CC7" s="1197"/>
      <c r="CD7" s="1007" t="str">
        <f>基本情報!AC10</f>
        <v>助成対象住所</v>
      </c>
      <c r="CE7" s="1007"/>
      <c r="CF7" s="1007"/>
      <c r="CG7" s="1007"/>
      <c r="CH7" s="1007"/>
      <c r="CI7" s="1007"/>
      <c r="CJ7" s="1007"/>
      <c r="CK7" s="1007"/>
      <c r="CL7" s="1007"/>
      <c r="CM7" s="1007"/>
      <c r="CN7" s="1007"/>
      <c r="CO7" s="1007"/>
      <c r="CP7" s="1007"/>
      <c r="CQ7" s="1007"/>
    </row>
    <row r="8" spans="1:96" ht="15" customHeight="1">
      <c r="V8" s="1198"/>
      <c r="W8" s="1198"/>
      <c r="X8" s="1198"/>
      <c r="Y8" s="1198"/>
      <c r="Z8" s="540"/>
      <c r="AA8" s="1197"/>
      <c r="AB8" s="1197"/>
      <c r="AC8" s="1197"/>
      <c r="AD8" s="1007"/>
      <c r="AE8" s="1007"/>
      <c r="AF8" s="1007"/>
      <c r="AG8" s="1007"/>
      <c r="AH8" s="1007"/>
      <c r="AI8" s="1007"/>
      <c r="AJ8" s="1007"/>
      <c r="AK8" s="1007"/>
      <c r="AL8" s="1007"/>
      <c r="AM8" s="1007"/>
      <c r="AN8" s="1007"/>
      <c r="AO8" s="1007"/>
      <c r="AP8" s="1007"/>
      <c r="AQ8" s="1007"/>
      <c r="BV8" s="1198"/>
      <c r="BW8" s="1198"/>
      <c r="BX8" s="1198"/>
      <c r="BY8" s="1198"/>
      <c r="BZ8" s="540"/>
      <c r="CA8" s="1197"/>
      <c r="CB8" s="1197"/>
      <c r="CC8" s="1197"/>
      <c r="CD8" s="1007"/>
      <c r="CE8" s="1007"/>
      <c r="CF8" s="1007"/>
      <c r="CG8" s="1007"/>
      <c r="CH8" s="1007"/>
      <c r="CI8" s="1007"/>
      <c r="CJ8" s="1007"/>
      <c r="CK8" s="1007"/>
      <c r="CL8" s="1007"/>
      <c r="CM8" s="1007"/>
      <c r="CN8" s="1007"/>
      <c r="CO8" s="1007"/>
      <c r="CP8" s="1007"/>
      <c r="CQ8" s="1007"/>
    </row>
    <row r="9" spans="1:96" ht="15" customHeight="1">
      <c r="V9" s="1198" t="s">
        <v>2838</v>
      </c>
      <c r="W9" s="1198"/>
      <c r="X9" s="1198"/>
      <c r="Y9" s="1198"/>
      <c r="Z9" s="540"/>
      <c r="AA9" s="1007" t="str">
        <f>IF(基本情報!$E$8="","",基本情報!$E$8)</f>
        <v/>
      </c>
      <c r="AB9" s="1007"/>
      <c r="AC9" s="1007"/>
      <c r="AD9" s="1007"/>
      <c r="AE9" s="1007"/>
      <c r="AF9" s="1007"/>
      <c r="AG9" s="1007"/>
      <c r="AH9" s="1007"/>
      <c r="AI9" s="1007"/>
      <c r="AJ9" s="1007"/>
      <c r="AK9" s="1007"/>
      <c r="AL9" s="1007"/>
      <c r="AM9" s="1007"/>
      <c r="AN9" s="1007"/>
      <c r="AO9" s="1007"/>
      <c r="AP9" s="1007"/>
      <c r="AQ9" s="1007"/>
      <c r="BV9" s="1198" t="str">
        <f>V9</f>
        <v>氏 名・
名 称</v>
      </c>
      <c r="BW9" s="1198"/>
      <c r="BX9" s="1198"/>
      <c r="BY9" s="1198"/>
      <c r="BZ9" s="540"/>
      <c r="CA9" s="1007" t="str">
        <f>基本情報!AC8</f>
        <v>助成対象会社名</v>
      </c>
      <c r="CB9" s="1007"/>
      <c r="CC9" s="1007"/>
      <c r="CD9" s="1007"/>
      <c r="CE9" s="1007"/>
      <c r="CF9" s="1007"/>
      <c r="CG9" s="1007"/>
      <c r="CH9" s="1007"/>
      <c r="CI9" s="1007"/>
      <c r="CJ9" s="1007"/>
      <c r="CK9" s="1007"/>
      <c r="CL9" s="1007"/>
      <c r="CM9" s="1007"/>
      <c r="CN9" s="1007"/>
      <c r="CO9" s="1007"/>
      <c r="CP9" s="1007"/>
      <c r="CQ9" s="1007"/>
    </row>
    <row r="10" spans="1:96" ht="15" customHeight="1">
      <c r="V10" s="1198"/>
      <c r="W10" s="1198"/>
      <c r="X10" s="1198"/>
      <c r="Y10" s="1198"/>
      <c r="Z10" s="540"/>
      <c r="AA10" s="1007"/>
      <c r="AB10" s="1007"/>
      <c r="AC10" s="1007"/>
      <c r="AD10" s="1007"/>
      <c r="AE10" s="1007"/>
      <c r="AF10" s="1007"/>
      <c r="AG10" s="1007"/>
      <c r="AH10" s="1007"/>
      <c r="AI10" s="1007"/>
      <c r="AJ10" s="1007"/>
      <c r="AK10" s="1007"/>
      <c r="AL10" s="1007"/>
      <c r="AM10" s="1007"/>
      <c r="AN10" s="1007"/>
      <c r="AO10" s="1007"/>
      <c r="AP10" s="1007"/>
      <c r="AQ10" s="1007"/>
      <c r="BV10" s="1198"/>
      <c r="BW10" s="1198"/>
      <c r="BX10" s="1198"/>
      <c r="BY10" s="1198"/>
      <c r="BZ10" s="540"/>
      <c r="CA10" s="1007"/>
      <c r="CB10" s="1007"/>
      <c r="CC10" s="1007"/>
      <c r="CD10" s="1007"/>
      <c r="CE10" s="1007"/>
      <c r="CF10" s="1007"/>
      <c r="CG10" s="1007"/>
      <c r="CH10" s="1007"/>
      <c r="CI10" s="1007"/>
      <c r="CJ10" s="1007"/>
      <c r="CK10" s="1007"/>
      <c r="CL10" s="1007"/>
      <c r="CM10" s="1007"/>
      <c r="CN10" s="1007"/>
      <c r="CO10" s="1007"/>
      <c r="CP10" s="1007"/>
      <c r="CQ10" s="1007"/>
    </row>
    <row r="11" spans="1:96" ht="18" customHeight="1">
      <c r="V11" s="1199" t="s">
        <v>8</v>
      </c>
      <c r="W11" s="1199"/>
      <c r="X11" s="1199"/>
      <c r="Y11" s="1199"/>
      <c r="Z11" s="539"/>
      <c r="AA11" s="971" t="str">
        <f>IF(基本情報!$E$11="","",基本情報!$E$11)</f>
        <v/>
      </c>
      <c r="AB11" s="971"/>
      <c r="AC11" s="971"/>
      <c r="AD11" s="971"/>
      <c r="AE11" s="971"/>
      <c r="AF11" s="971"/>
      <c r="AG11" s="971"/>
      <c r="AH11" s="1203" t="str">
        <f>IF(基本情報!$E$13="","",基本情報!$E$13)</f>
        <v/>
      </c>
      <c r="AI11" s="1203"/>
      <c r="AJ11" s="1203"/>
      <c r="AK11" s="1203"/>
      <c r="AL11" s="1203"/>
      <c r="AM11" s="1203"/>
      <c r="AN11" s="1203"/>
      <c r="AO11" s="1203"/>
      <c r="AP11" s="1203"/>
      <c r="AQ11" s="1203"/>
      <c r="BV11" s="1202" t="str">
        <f>V11</f>
        <v>代表者の職・氏名</v>
      </c>
      <c r="BW11" s="1202"/>
      <c r="BX11" s="1202"/>
      <c r="BY11" s="1202"/>
      <c r="BZ11" s="539"/>
      <c r="CA11" s="1007" t="str">
        <f>基本情報!AC11</f>
        <v>助成対象　役職名</v>
      </c>
      <c r="CB11" s="1007"/>
      <c r="CC11" s="1007"/>
      <c r="CD11" s="1007"/>
      <c r="CE11" s="1007"/>
      <c r="CF11" s="1007"/>
      <c r="CG11" s="538"/>
      <c r="CH11" s="1196" t="str">
        <f>基本情報!AC13</f>
        <v>助成対象　代表者名</v>
      </c>
      <c r="CI11" s="1196"/>
      <c r="CJ11" s="1196"/>
      <c r="CK11" s="1196"/>
      <c r="CL11" s="1196"/>
      <c r="CM11" s="1196"/>
      <c r="CN11" s="1196"/>
      <c r="CO11" s="1196"/>
      <c r="CP11" s="1196"/>
      <c r="CQ11" s="1196"/>
    </row>
    <row r="12" spans="1:96" ht="13" customHeight="1">
      <c r="V12" s="539"/>
      <c r="W12" s="539"/>
      <c r="X12" s="539"/>
      <c r="Y12" s="539"/>
      <c r="Z12" s="539"/>
      <c r="AA12" s="4"/>
      <c r="AB12" s="4"/>
      <c r="AC12" s="4"/>
      <c r="AD12" s="4"/>
      <c r="AE12" s="4"/>
      <c r="AF12" s="4"/>
      <c r="AG12" s="4"/>
      <c r="AH12" s="670"/>
      <c r="AI12" s="670"/>
      <c r="AJ12" s="670"/>
      <c r="AK12" s="670"/>
      <c r="AL12" s="670"/>
      <c r="AM12" s="670"/>
      <c r="AN12" s="670"/>
      <c r="AO12" s="670"/>
      <c r="AP12" s="670"/>
      <c r="AQ12" s="670"/>
      <c r="AT12" s="34"/>
      <c r="BV12" s="540"/>
      <c r="BW12" s="540"/>
      <c r="BX12" s="540"/>
      <c r="BY12" s="540"/>
      <c r="BZ12" s="539"/>
      <c r="CA12" s="669"/>
      <c r="CB12" s="669"/>
      <c r="CC12" s="669"/>
      <c r="CD12" s="669"/>
      <c r="CE12" s="669"/>
      <c r="CF12" s="669"/>
      <c r="CG12" s="669"/>
      <c r="CH12" s="670"/>
      <c r="CI12" s="670"/>
      <c r="CJ12" s="670"/>
      <c r="CK12" s="670"/>
      <c r="CL12" s="670"/>
      <c r="CM12" s="670"/>
      <c r="CN12" s="670"/>
      <c r="CO12" s="670"/>
      <c r="CP12" s="670"/>
      <c r="CQ12" s="670"/>
    </row>
    <row r="13" spans="1:96" ht="15" customHeight="1" outlineLevel="1">
      <c r="V13" s="1" t="s">
        <v>2834</v>
      </c>
      <c r="BV13" s="1" t="str">
        <f>V13</f>
        <v>（共同申請者①）</v>
      </c>
    </row>
    <row r="14" spans="1:96" ht="15" customHeight="1" outlineLevel="1">
      <c r="V14" s="1198" t="s">
        <v>6</v>
      </c>
      <c r="W14" s="1198"/>
      <c r="X14" s="1198"/>
      <c r="Y14" s="1198"/>
      <c r="Z14" s="540"/>
      <c r="AA14" s="1007" t="str">
        <f>IF(基本情報!$E$23="","",基本情報!$E$23)</f>
        <v/>
      </c>
      <c r="AB14" s="1007"/>
      <c r="AC14" s="1007"/>
      <c r="AD14" s="1007"/>
      <c r="AE14" s="1007"/>
      <c r="AF14" s="1007"/>
      <c r="AG14" s="1007"/>
      <c r="AH14" s="1007"/>
      <c r="AI14" s="1007"/>
      <c r="AJ14" s="1007"/>
      <c r="AK14" s="1007"/>
      <c r="AL14" s="1007"/>
      <c r="AM14" s="1007"/>
      <c r="AN14" s="1007"/>
      <c r="AO14" s="1007"/>
      <c r="AP14" s="1007"/>
      <c r="AQ14" s="1007"/>
      <c r="BV14" s="1198" t="str">
        <f>V14</f>
        <v>住　所</v>
      </c>
      <c r="BW14" s="1198"/>
      <c r="BX14" s="1198"/>
      <c r="BY14" s="1198"/>
      <c r="BZ14" s="540"/>
      <c r="CA14" s="1007" t="str">
        <f>基本情報!AC23</f>
        <v>共同申請者①　住所</v>
      </c>
      <c r="CB14" s="1007"/>
      <c r="CC14" s="1007"/>
      <c r="CD14" s="1007"/>
      <c r="CE14" s="1007"/>
      <c r="CF14" s="1007"/>
      <c r="CG14" s="1007"/>
      <c r="CH14" s="1007"/>
      <c r="CI14" s="1007"/>
      <c r="CJ14" s="1007"/>
      <c r="CK14" s="1007"/>
      <c r="CL14" s="1007"/>
      <c r="CM14" s="1007"/>
      <c r="CN14" s="1007"/>
      <c r="CO14" s="1007"/>
      <c r="CP14" s="1007"/>
      <c r="CQ14" s="1007"/>
    </row>
    <row r="15" spans="1:96" ht="15" customHeight="1" outlineLevel="1">
      <c r="V15" s="1198"/>
      <c r="W15" s="1198"/>
      <c r="X15" s="1198"/>
      <c r="Y15" s="1198"/>
      <c r="Z15" s="540"/>
      <c r="AA15" s="1007"/>
      <c r="AB15" s="1007"/>
      <c r="AC15" s="1007"/>
      <c r="AD15" s="1007"/>
      <c r="AE15" s="1007"/>
      <c r="AF15" s="1007"/>
      <c r="AG15" s="1007"/>
      <c r="AH15" s="1007"/>
      <c r="AI15" s="1007"/>
      <c r="AJ15" s="1007"/>
      <c r="AK15" s="1007"/>
      <c r="AL15" s="1007"/>
      <c r="AM15" s="1007"/>
      <c r="AN15" s="1007"/>
      <c r="AO15" s="1007"/>
      <c r="AP15" s="1007"/>
      <c r="AQ15" s="1007"/>
      <c r="BV15" s="1198"/>
      <c r="BW15" s="1198"/>
      <c r="BX15" s="1198"/>
      <c r="BY15" s="1198"/>
      <c r="BZ15" s="540"/>
      <c r="CA15" s="1007"/>
      <c r="CB15" s="1007"/>
      <c r="CC15" s="1007"/>
      <c r="CD15" s="1007"/>
      <c r="CE15" s="1007"/>
      <c r="CF15" s="1007"/>
      <c r="CG15" s="1007"/>
      <c r="CH15" s="1007"/>
      <c r="CI15" s="1007"/>
      <c r="CJ15" s="1007"/>
      <c r="CK15" s="1007"/>
      <c r="CL15" s="1007"/>
      <c r="CM15" s="1007"/>
      <c r="CN15" s="1007"/>
      <c r="CO15" s="1007"/>
      <c r="CP15" s="1007"/>
      <c r="CQ15" s="1007"/>
    </row>
    <row r="16" spans="1:96" ht="15" customHeight="1" outlineLevel="1">
      <c r="V16" s="1198" t="s">
        <v>7</v>
      </c>
      <c r="W16" s="1198"/>
      <c r="X16" s="1198"/>
      <c r="Y16" s="1198"/>
      <c r="Z16" s="540"/>
      <c r="AA16" s="1007" t="str">
        <f>IF(基本情報!$E$21="","",基本情報!$E$21)</f>
        <v/>
      </c>
      <c r="AB16" s="1007"/>
      <c r="AC16" s="1007"/>
      <c r="AD16" s="1007"/>
      <c r="AE16" s="1007"/>
      <c r="AF16" s="1007"/>
      <c r="AG16" s="1007"/>
      <c r="AH16" s="1007"/>
      <c r="AI16" s="1007"/>
      <c r="AJ16" s="1007"/>
      <c r="AK16" s="1007"/>
      <c r="AL16" s="1007"/>
      <c r="AM16" s="1007"/>
      <c r="AN16" s="1007"/>
      <c r="AO16" s="1007"/>
      <c r="AP16" s="1007"/>
      <c r="AQ16" s="1007"/>
      <c r="BV16" s="1198" t="str">
        <f>V16</f>
        <v>名　称</v>
      </c>
      <c r="BW16" s="1198"/>
      <c r="BX16" s="1198"/>
      <c r="BY16" s="1198"/>
      <c r="BZ16" s="540"/>
      <c r="CA16" s="1007" t="str">
        <f>基本情報!AC21</f>
        <v>共同申請者①　会社名</v>
      </c>
      <c r="CB16" s="1007"/>
      <c r="CC16" s="1007"/>
      <c r="CD16" s="1007"/>
      <c r="CE16" s="1007"/>
      <c r="CF16" s="1007"/>
      <c r="CG16" s="1007"/>
      <c r="CH16" s="1007"/>
      <c r="CI16" s="1007"/>
      <c r="CJ16" s="1007"/>
      <c r="CK16" s="1007"/>
      <c r="CL16" s="1007"/>
      <c r="CM16" s="1007"/>
      <c r="CN16" s="1007"/>
      <c r="CO16" s="1007"/>
      <c r="CP16" s="1007"/>
      <c r="CQ16" s="1007"/>
    </row>
    <row r="17" spans="2:95" ht="18" customHeight="1" outlineLevel="1">
      <c r="V17" s="1199" t="s">
        <v>8</v>
      </c>
      <c r="W17" s="1199"/>
      <c r="X17" s="1199"/>
      <c r="Y17" s="1199"/>
      <c r="Z17" s="539"/>
      <c r="AA17" s="1007" t="str">
        <f>IF(基本情報!$E$24="","",基本情報!$E$24)</f>
        <v/>
      </c>
      <c r="AB17" s="1007"/>
      <c r="AC17" s="1007"/>
      <c r="AD17" s="1007"/>
      <c r="AE17" s="1007"/>
      <c r="AF17" s="1007"/>
      <c r="AG17" s="1007"/>
      <c r="AH17" s="1196" t="str">
        <f>IF(基本情報!$E$26="","",基本情報!$E$26)</f>
        <v/>
      </c>
      <c r="AI17" s="1196"/>
      <c r="AJ17" s="1196"/>
      <c r="AK17" s="1196"/>
      <c r="AL17" s="1196"/>
      <c r="AM17" s="1196"/>
      <c r="AN17" s="1196"/>
      <c r="AO17" s="1196"/>
      <c r="AP17" s="1196"/>
      <c r="AQ17" s="1196"/>
      <c r="BV17" s="1202" t="str">
        <f>V17</f>
        <v>代表者の職・氏名</v>
      </c>
      <c r="BW17" s="1202"/>
      <c r="BX17" s="1202"/>
      <c r="BY17" s="1202"/>
      <c r="BZ17" s="539"/>
      <c r="CA17" s="1007" t="str">
        <f>基本情報!AC24</f>
        <v>共同申請者①　役職名</v>
      </c>
      <c r="CB17" s="1007"/>
      <c r="CC17" s="1007"/>
      <c r="CD17" s="1007"/>
      <c r="CE17" s="1007"/>
      <c r="CF17" s="1007"/>
      <c r="CG17" s="538"/>
      <c r="CH17" s="1196" t="str">
        <f>基本情報!AC26</f>
        <v>共同申請者①　代表者名</v>
      </c>
      <c r="CI17" s="1196"/>
      <c r="CJ17" s="1196"/>
      <c r="CK17" s="1196"/>
      <c r="CL17" s="1196"/>
      <c r="CM17" s="1196"/>
      <c r="CN17" s="1196"/>
      <c r="CO17" s="1196"/>
      <c r="CP17" s="1196"/>
      <c r="CQ17" s="1196"/>
    </row>
    <row r="18" spans="2:95" ht="13" customHeight="1">
      <c r="V18" s="539"/>
      <c r="W18" s="539"/>
      <c r="X18" s="539"/>
      <c r="Y18" s="539"/>
      <c r="Z18" s="539"/>
      <c r="AA18" s="669"/>
      <c r="AB18" s="669"/>
      <c r="AC18" s="669"/>
      <c r="AD18" s="669"/>
      <c r="AE18" s="669"/>
      <c r="AF18" s="669"/>
      <c r="AG18" s="669"/>
      <c r="AH18" s="670"/>
      <c r="AI18" s="670"/>
      <c r="AJ18" s="670"/>
      <c r="AK18" s="670"/>
      <c r="AL18" s="670"/>
      <c r="AM18" s="670"/>
      <c r="AN18" s="670"/>
      <c r="AO18" s="670"/>
      <c r="AP18" s="670"/>
      <c r="AQ18" s="670"/>
      <c r="AS18" s="34"/>
      <c r="AT18" s="34"/>
      <c r="BV18" s="540"/>
      <c r="BW18" s="540"/>
      <c r="BX18" s="540"/>
      <c r="BY18" s="540"/>
      <c r="BZ18" s="539"/>
      <c r="CA18" s="669"/>
      <c r="CB18" s="669"/>
      <c r="CC18" s="669"/>
      <c r="CD18" s="669"/>
      <c r="CE18" s="669"/>
      <c r="CF18" s="669"/>
      <c r="CG18" s="669"/>
      <c r="CH18" s="670"/>
      <c r="CI18" s="670"/>
      <c r="CJ18" s="670"/>
      <c r="CK18" s="670"/>
      <c r="CL18" s="670"/>
      <c r="CM18" s="670"/>
      <c r="CN18" s="670"/>
      <c r="CO18" s="670"/>
      <c r="CP18" s="670"/>
      <c r="CQ18" s="670"/>
    </row>
    <row r="19" spans="2:95" ht="15" customHeight="1" outlineLevel="1">
      <c r="V19" s="1" t="s">
        <v>2835</v>
      </c>
      <c r="BV19" s="1" t="str">
        <f>V19</f>
        <v>（共同申請者②）</v>
      </c>
    </row>
    <row r="20" spans="2:95" ht="15" customHeight="1" outlineLevel="1">
      <c r="V20" s="1198" t="s">
        <v>6</v>
      </c>
      <c r="W20" s="1198"/>
      <c r="X20" s="1198"/>
      <c r="Y20" s="1198"/>
      <c r="Z20" s="540"/>
      <c r="AA20" s="1007" t="str">
        <f>IF(基本情報!$E$36="","",基本情報!$E$36)</f>
        <v/>
      </c>
      <c r="AB20" s="1007"/>
      <c r="AC20" s="1007"/>
      <c r="AD20" s="1007"/>
      <c r="AE20" s="1007"/>
      <c r="AF20" s="1007"/>
      <c r="AG20" s="1007"/>
      <c r="AH20" s="1007"/>
      <c r="AI20" s="1007"/>
      <c r="AJ20" s="1007"/>
      <c r="AK20" s="1007"/>
      <c r="AL20" s="1007"/>
      <c r="AM20" s="1007"/>
      <c r="AN20" s="1007"/>
      <c r="AO20" s="1007"/>
      <c r="AP20" s="1007"/>
      <c r="AQ20" s="1007"/>
      <c r="BV20" s="1198" t="str">
        <f>V20</f>
        <v>住　所</v>
      </c>
      <c r="BW20" s="1198"/>
      <c r="BX20" s="1198"/>
      <c r="BY20" s="1198"/>
      <c r="BZ20" s="540"/>
      <c r="CA20" s="1007" t="str">
        <f>基本情報!AC36</f>
        <v>共同申請者②　住所</v>
      </c>
      <c r="CB20" s="1007"/>
      <c r="CC20" s="1007"/>
      <c r="CD20" s="1007"/>
      <c r="CE20" s="1007"/>
      <c r="CF20" s="1007"/>
      <c r="CG20" s="1007"/>
      <c r="CH20" s="1007"/>
      <c r="CI20" s="1007"/>
      <c r="CJ20" s="1007"/>
      <c r="CK20" s="1007"/>
      <c r="CL20" s="1007"/>
      <c r="CM20" s="1007"/>
      <c r="CN20" s="1007"/>
      <c r="CO20" s="1007"/>
      <c r="CP20" s="1007"/>
      <c r="CQ20" s="1007"/>
    </row>
    <row r="21" spans="2:95" ht="15" customHeight="1" outlineLevel="1">
      <c r="V21" s="1198"/>
      <c r="W21" s="1198"/>
      <c r="X21" s="1198"/>
      <c r="Y21" s="1198"/>
      <c r="Z21" s="540"/>
      <c r="AA21" s="1007"/>
      <c r="AB21" s="1007"/>
      <c r="AC21" s="1007"/>
      <c r="AD21" s="1007"/>
      <c r="AE21" s="1007"/>
      <c r="AF21" s="1007"/>
      <c r="AG21" s="1007"/>
      <c r="AH21" s="1007"/>
      <c r="AI21" s="1007"/>
      <c r="AJ21" s="1007"/>
      <c r="AK21" s="1007"/>
      <c r="AL21" s="1007"/>
      <c r="AM21" s="1007"/>
      <c r="AN21" s="1007"/>
      <c r="AO21" s="1007"/>
      <c r="AP21" s="1007"/>
      <c r="AQ21" s="1007"/>
      <c r="BV21" s="1198"/>
      <c r="BW21" s="1198"/>
      <c r="BX21" s="1198"/>
      <c r="BY21" s="1198"/>
      <c r="BZ21" s="540"/>
      <c r="CA21" s="1007"/>
      <c r="CB21" s="1007"/>
      <c r="CC21" s="1007"/>
      <c r="CD21" s="1007"/>
      <c r="CE21" s="1007"/>
      <c r="CF21" s="1007"/>
      <c r="CG21" s="1007"/>
      <c r="CH21" s="1007"/>
      <c r="CI21" s="1007"/>
      <c r="CJ21" s="1007"/>
      <c r="CK21" s="1007"/>
      <c r="CL21" s="1007"/>
      <c r="CM21" s="1007"/>
      <c r="CN21" s="1007"/>
      <c r="CO21" s="1007"/>
      <c r="CP21" s="1007"/>
      <c r="CQ21" s="1007"/>
    </row>
    <row r="22" spans="2:95" ht="15" customHeight="1" outlineLevel="1">
      <c r="V22" s="1198" t="s">
        <v>7</v>
      </c>
      <c r="W22" s="1198"/>
      <c r="X22" s="1198"/>
      <c r="Y22" s="1198"/>
      <c r="Z22" s="540"/>
      <c r="AA22" s="1007" t="str">
        <f>IF(基本情報!$E$34="","",基本情報!$E$34)</f>
        <v/>
      </c>
      <c r="AB22" s="1007"/>
      <c r="AC22" s="1007"/>
      <c r="AD22" s="1007"/>
      <c r="AE22" s="1007"/>
      <c r="AF22" s="1007"/>
      <c r="AG22" s="1007"/>
      <c r="AH22" s="1007"/>
      <c r="AI22" s="1007"/>
      <c r="AJ22" s="1007"/>
      <c r="AK22" s="1007"/>
      <c r="AL22" s="1007"/>
      <c r="AM22" s="1007"/>
      <c r="AN22" s="1007"/>
      <c r="AO22" s="1007"/>
      <c r="AP22" s="1007"/>
      <c r="AQ22" s="1007"/>
      <c r="BV22" s="1198" t="str">
        <f>V22</f>
        <v>名　称</v>
      </c>
      <c r="BW22" s="1198"/>
      <c r="BX22" s="1198"/>
      <c r="BY22" s="1198"/>
      <c r="BZ22" s="540"/>
      <c r="CA22" s="1007" t="str">
        <f>基本情報!AC34</f>
        <v>共同申請者②　会社名</v>
      </c>
      <c r="CB22" s="1007"/>
      <c r="CC22" s="1007"/>
      <c r="CD22" s="1007"/>
      <c r="CE22" s="1007"/>
      <c r="CF22" s="1007"/>
      <c r="CG22" s="1007"/>
      <c r="CH22" s="1007"/>
      <c r="CI22" s="1007"/>
      <c r="CJ22" s="1007"/>
      <c r="CK22" s="1007"/>
      <c r="CL22" s="1007"/>
      <c r="CM22" s="1007"/>
      <c r="CN22" s="1007"/>
      <c r="CO22" s="1007"/>
      <c r="CP22" s="1007"/>
      <c r="CQ22" s="1007"/>
    </row>
    <row r="23" spans="2:95" ht="18" customHeight="1" outlineLevel="1">
      <c r="V23" s="1199" t="s">
        <v>8</v>
      </c>
      <c r="W23" s="1199"/>
      <c r="X23" s="1199"/>
      <c r="Y23" s="1199"/>
      <c r="Z23" s="539"/>
      <c r="AA23" s="1007" t="str">
        <f>IF(基本情報!$E$37="","",基本情報!$E$37)</f>
        <v/>
      </c>
      <c r="AB23" s="1007"/>
      <c r="AC23" s="1007"/>
      <c r="AD23" s="1007"/>
      <c r="AE23" s="1007"/>
      <c r="AF23" s="1007"/>
      <c r="AG23" s="1007"/>
      <c r="AH23" s="1196" t="str">
        <f>IF(基本情報!$E$39="","",基本情報!$E$39)</f>
        <v/>
      </c>
      <c r="AI23" s="1196"/>
      <c r="AJ23" s="1196"/>
      <c r="AK23" s="1196"/>
      <c r="AL23" s="1196"/>
      <c r="AM23" s="1196"/>
      <c r="AN23" s="1196"/>
      <c r="AO23" s="1196"/>
      <c r="AP23" s="1196"/>
      <c r="AQ23" s="1196"/>
      <c r="BV23" s="1202" t="str">
        <f>V23</f>
        <v>代表者の職・氏名</v>
      </c>
      <c r="BW23" s="1202"/>
      <c r="BX23" s="1202"/>
      <c r="BY23" s="1202"/>
      <c r="BZ23" s="539"/>
      <c r="CA23" s="1007" t="str">
        <f>基本情報!AC37</f>
        <v>共同申請者②　役職名</v>
      </c>
      <c r="CB23" s="1007"/>
      <c r="CC23" s="1007"/>
      <c r="CD23" s="1007"/>
      <c r="CE23" s="1007"/>
      <c r="CF23" s="1007"/>
      <c r="CG23" s="538"/>
      <c r="CH23" s="1196" t="str">
        <f>基本情報!AC39</f>
        <v>共同申請者②　代表者名</v>
      </c>
      <c r="CI23" s="1196"/>
      <c r="CJ23" s="1196"/>
      <c r="CK23" s="1196"/>
      <c r="CL23" s="1196"/>
      <c r="CM23" s="1196"/>
      <c r="CN23" s="1196"/>
      <c r="CO23" s="1196"/>
      <c r="CP23" s="1196"/>
      <c r="CQ23" s="1196"/>
    </row>
    <row r="24" spans="2:95" ht="15" customHeight="1">
      <c r="B24" s="1200" t="s">
        <v>266</v>
      </c>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BB24" s="1200" t="str">
        <f>B24</f>
        <v>助成金交付申請書</v>
      </c>
      <c r="BC24" s="1200"/>
      <c r="BD24" s="1200"/>
      <c r="BE24" s="1200"/>
      <c r="BF24" s="1200"/>
      <c r="BG24" s="1200"/>
      <c r="BH24" s="1200"/>
      <c r="BI24" s="1200"/>
      <c r="BJ24" s="1200"/>
      <c r="BK24" s="1200"/>
      <c r="BL24" s="1200"/>
      <c r="BM24" s="1200"/>
      <c r="BN24" s="1200"/>
      <c r="BO24" s="1200"/>
      <c r="BP24" s="1200"/>
      <c r="BQ24" s="1200"/>
      <c r="BR24" s="1200"/>
      <c r="BS24" s="1200"/>
      <c r="BT24" s="1200"/>
      <c r="BU24" s="1200"/>
      <c r="BV24" s="1200"/>
      <c r="BW24" s="1200"/>
      <c r="BX24" s="1200"/>
      <c r="BY24" s="1200"/>
      <c r="BZ24" s="1200"/>
      <c r="CA24" s="1200"/>
      <c r="CB24" s="1200"/>
      <c r="CC24" s="1200"/>
      <c r="CD24" s="1200"/>
      <c r="CE24" s="1200"/>
      <c r="CF24" s="1200"/>
      <c r="CG24" s="1200"/>
      <c r="CH24" s="1200"/>
      <c r="CI24" s="1200"/>
      <c r="CJ24" s="1200"/>
      <c r="CK24" s="1200"/>
      <c r="CL24" s="1200"/>
      <c r="CM24" s="1200"/>
      <c r="CN24" s="1200"/>
      <c r="CO24" s="1200"/>
      <c r="CP24" s="1200"/>
      <c r="CQ24" s="1200"/>
    </row>
    <row r="25" spans="2:95" ht="15" customHeight="1">
      <c r="B25" s="1200"/>
      <c r="C25" s="1200"/>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BB25" s="1200"/>
      <c r="BC25" s="1200"/>
      <c r="BD25" s="1200"/>
      <c r="BE25" s="1200"/>
      <c r="BF25" s="1200"/>
      <c r="BG25" s="1200"/>
      <c r="BH25" s="1200"/>
      <c r="BI25" s="1200"/>
      <c r="BJ25" s="1200"/>
      <c r="BK25" s="1200"/>
      <c r="BL25" s="1200"/>
      <c r="BM25" s="1200"/>
      <c r="BN25" s="1200"/>
      <c r="BO25" s="1200"/>
      <c r="BP25" s="1200"/>
      <c r="BQ25" s="1200"/>
      <c r="BR25" s="1200"/>
      <c r="BS25" s="1200"/>
      <c r="BT25" s="1200"/>
      <c r="BU25" s="1200"/>
      <c r="BV25" s="1200"/>
      <c r="BW25" s="1200"/>
      <c r="BX25" s="1200"/>
      <c r="BY25" s="1200"/>
      <c r="BZ25" s="1200"/>
      <c r="CA25" s="1200"/>
      <c r="CB25" s="1200"/>
      <c r="CC25" s="1200"/>
      <c r="CD25" s="1200"/>
      <c r="CE25" s="1200"/>
      <c r="CF25" s="1200"/>
      <c r="CG25" s="1200"/>
      <c r="CH25" s="1200"/>
      <c r="CI25" s="1200"/>
      <c r="CJ25" s="1200"/>
      <c r="CK25" s="1200"/>
      <c r="CL25" s="1200"/>
      <c r="CM25" s="1200"/>
      <c r="CN25" s="1200"/>
      <c r="CO25" s="1200"/>
      <c r="CP25" s="1200"/>
      <c r="CQ25" s="1200"/>
    </row>
    <row r="26" spans="2:95" ht="15" customHeight="1">
      <c r="B26" s="1201" t="s">
        <v>2898</v>
      </c>
      <c r="C26" s="1201"/>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1201"/>
      <c r="AP26" s="1201"/>
      <c r="AQ26" s="1201"/>
      <c r="BB26" s="877" t="str">
        <f>B26</f>
        <v>　島しょ地域における太陽光発電設備等助成事業助成金交付要綱（令和４年９月29日付４都環公地温第1513号 ） 第8条第1項の規定に基づき、下記のとおり助成金の交付を申請します。</v>
      </c>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row>
    <row r="27" spans="2:95" ht="15" customHeight="1">
      <c r="B27" s="1201"/>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row>
    <row r="28" spans="2:95" ht="15" customHeight="1">
      <c r="B28" s="1043" t="s">
        <v>9</v>
      </c>
      <c r="C28" s="1043"/>
      <c r="D28" s="1043"/>
      <c r="E28" s="1043"/>
      <c r="F28" s="1043"/>
      <c r="G28" s="1043"/>
      <c r="H28" s="1043"/>
      <c r="I28" s="1043"/>
      <c r="J28" s="1043"/>
      <c r="K28" s="1043"/>
      <c r="L28" s="1043"/>
      <c r="M28" s="1043"/>
      <c r="N28" s="1043"/>
      <c r="O28" s="1043"/>
      <c r="P28" s="1043"/>
      <c r="Q28" s="1043"/>
      <c r="R28" s="1043"/>
      <c r="S28" s="1043"/>
      <c r="T28" s="1043"/>
      <c r="U28" s="1043"/>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BB28" s="1043" t="str">
        <f>B28</f>
        <v>記</v>
      </c>
      <c r="BC28" s="1043"/>
      <c r="BD28" s="1043"/>
      <c r="BE28" s="1043"/>
      <c r="BF28" s="1043"/>
      <c r="BG28" s="1043"/>
      <c r="BH28" s="1043"/>
      <c r="BI28" s="1043"/>
      <c r="BJ28" s="1043"/>
      <c r="BK28" s="1043"/>
      <c r="BL28" s="1043"/>
      <c r="BM28" s="1043"/>
      <c r="BN28" s="1043"/>
      <c r="BO28" s="1043"/>
      <c r="BP28" s="1043"/>
      <c r="BQ28" s="1043"/>
      <c r="BR28" s="1043"/>
      <c r="BS28" s="1043"/>
      <c r="BT28" s="1043"/>
      <c r="BU28" s="1043"/>
      <c r="BV28" s="1043"/>
      <c r="BW28" s="1043"/>
      <c r="BX28" s="1043"/>
      <c r="BY28" s="1043"/>
      <c r="BZ28" s="1043"/>
      <c r="CA28" s="1043"/>
      <c r="CB28" s="1043"/>
      <c r="CC28" s="1043"/>
      <c r="CD28" s="1043"/>
      <c r="CE28" s="1043"/>
      <c r="CF28" s="1043"/>
      <c r="CG28" s="1043"/>
      <c r="CH28" s="1043"/>
      <c r="CI28" s="1043"/>
      <c r="CJ28" s="1043"/>
      <c r="CK28" s="1043"/>
      <c r="CL28" s="1043"/>
      <c r="CM28" s="1043"/>
      <c r="CN28" s="1043"/>
      <c r="CO28" s="1043"/>
      <c r="CP28" s="1043"/>
      <c r="CQ28" s="1043"/>
    </row>
    <row r="29" spans="2:95" ht="18" customHeight="1">
      <c r="B29" s="1037" t="s">
        <v>2878</v>
      </c>
      <c r="C29" s="1037"/>
      <c r="D29" s="1037"/>
      <c r="E29" s="1037"/>
      <c r="F29" s="1037"/>
      <c r="G29" s="1037"/>
      <c r="H29" s="1037"/>
      <c r="I29" s="1037"/>
      <c r="J29" s="1037"/>
      <c r="K29" s="1037"/>
      <c r="L29" s="1037"/>
      <c r="M29" s="1037"/>
      <c r="N29" s="1037"/>
      <c r="O29" s="1041" t="s">
        <v>2836</v>
      </c>
      <c r="P29" s="1042"/>
      <c r="Q29" s="1042"/>
      <c r="R29" s="1042"/>
      <c r="S29" s="1042"/>
      <c r="T29" s="1042"/>
      <c r="U29" s="972">
        <f>基本情報!$E$73</f>
        <v>0</v>
      </c>
      <c r="V29" s="972"/>
      <c r="W29" s="972"/>
      <c r="X29" s="972"/>
      <c r="Y29" s="972"/>
      <c r="Z29" s="972"/>
      <c r="AA29" s="972"/>
      <c r="AB29" s="972"/>
      <c r="AC29" s="972"/>
      <c r="AD29" s="972"/>
      <c r="AE29" s="972"/>
      <c r="AF29" s="972"/>
      <c r="AG29" s="972"/>
      <c r="AH29" s="972"/>
      <c r="AI29" s="972"/>
      <c r="AJ29" s="972"/>
      <c r="AK29" s="972"/>
      <c r="AL29" s="972"/>
      <c r="AM29" s="972"/>
      <c r="AN29" s="972"/>
      <c r="AO29" s="972"/>
      <c r="AP29" s="972"/>
      <c r="AQ29" s="973"/>
      <c r="BB29" s="1206" t="str">
        <f>B29</f>
        <v>助成対象設備の設置場所</v>
      </c>
      <c r="BC29" s="1206"/>
      <c r="BD29" s="1206"/>
      <c r="BE29" s="1206"/>
      <c r="BF29" s="1206"/>
      <c r="BG29" s="1206"/>
      <c r="BH29" s="1206"/>
      <c r="BI29" s="1206"/>
      <c r="BJ29" s="1206"/>
      <c r="BK29" s="1206"/>
      <c r="BL29" s="1206"/>
      <c r="BM29" s="1206"/>
      <c r="BN29" s="1206"/>
      <c r="BO29" s="962" t="str">
        <f>O29</f>
        <v>施設名称</v>
      </c>
      <c r="BP29" s="963"/>
      <c r="BQ29" s="963"/>
      <c r="BR29" s="963"/>
      <c r="BS29" s="963"/>
      <c r="BT29" s="963"/>
      <c r="BU29" s="964" t="str">
        <f>基本情報!AC73</f>
        <v>設置場所　名称</v>
      </c>
      <c r="BV29" s="964"/>
      <c r="BW29" s="964"/>
      <c r="BX29" s="964"/>
      <c r="BY29" s="964"/>
      <c r="BZ29" s="964"/>
      <c r="CA29" s="964"/>
      <c r="CB29" s="964"/>
      <c r="CC29" s="964"/>
      <c r="CD29" s="964"/>
      <c r="CE29" s="964"/>
      <c r="CF29" s="964"/>
      <c r="CG29" s="964"/>
      <c r="CH29" s="964"/>
      <c r="CI29" s="964"/>
      <c r="CJ29" s="964"/>
      <c r="CK29" s="964"/>
      <c r="CL29" s="964"/>
      <c r="CM29" s="964"/>
      <c r="CN29" s="964"/>
      <c r="CO29" s="964"/>
      <c r="CP29" s="964"/>
      <c r="CQ29" s="965"/>
    </row>
    <row r="30" spans="2:95" ht="18" customHeight="1">
      <c r="B30" s="1037"/>
      <c r="C30" s="1037"/>
      <c r="D30" s="1037"/>
      <c r="E30" s="1037"/>
      <c r="F30" s="1037"/>
      <c r="G30" s="1037"/>
      <c r="H30" s="1037"/>
      <c r="I30" s="1037"/>
      <c r="J30" s="1037"/>
      <c r="K30" s="1037"/>
      <c r="L30" s="1037"/>
      <c r="M30" s="1037"/>
      <c r="N30" s="1037"/>
      <c r="O30" s="1041" t="s">
        <v>2896</v>
      </c>
      <c r="P30" s="1042"/>
      <c r="Q30" s="1042"/>
      <c r="R30" s="1042"/>
      <c r="S30" s="1042"/>
      <c r="T30" s="1042"/>
      <c r="U30" s="972">
        <f>基本情報!$E$74</f>
        <v>0</v>
      </c>
      <c r="V30" s="972"/>
      <c r="W30" s="972"/>
      <c r="X30" s="972"/>
      <c r="Y30" s="972"/>
      <c r="Z30" s="972"/>
      <c r="AA30" s="972"/>
      <c r="AB30" s="972"/>
      <c r="AC30" s="972"/>
      <c r="AD30" s="972"/>
      <c r="AE30" s="972"/>
      <c r="AF30" s="972"/>
      <c r="AG30" s="972"/>
      <c r="AH30" s="972"/>
      <c r="AI30" s="972"/>
      <c r="AJ30" s="972"/>
      <c r="AK30" s="972"/>
      <c r="AL30" s="972"/>
      <c r="AM30" s="972"/>
      <c r="AN30" s="972"/>
      <c r="AO30" s="972"/>
      <c r="AP30" s="972"/>
      <c r="AQ30" s="973"/>
      <c r="BB30" s="1206"/>
      <c r="BC30" s="1206"/>
      <c r="BD30" s="1206"/>
      <c r="BE30" s="1206"/>
      <c r="BF30" s="1206"/>
      <c r="BG30" s="1206"/>
      <c r="BH30" s="1206"/>
      <c r="BI30" s="1206"/>
      <c r="BJ30" s="1206"/>
      <c r="BK30" s="1206"/>
      <c r="BL30" s="1206"/>
      <c r="BM30" s="1206"/>
      <c r="BN30" s="1206"/>
      <c r="BO30" s="962" t="str">
        <f>O30</f>
        <v>住　　所</v>
      </c>
      <c r="BP30" s="963"/>
      <c r="BQ30" s="963"/>
      <c r="BR30" s="963"/>
      <c r="BS30" s="963"/>
      <c r="BT30" s="963"/>
      <c r="BU30" s="964" t="str">
        <f>基本情報!AC74</f>
        <v>設置場所　住所</v>
      </c>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5"/>
    </row>
    <row r="31" spans="2:95" ht="18" customHeight="1">
      <c r="B31" s="1037"/>
      <c r="C31" s="1037"/>
      <c r="D31" s="1037"/>
      <c r="E31" s="1037"/>
      <c r="F31" s="1037"/>
      <c r="G31" s="1037"/>
      <c r="H31" s="1037"/>
      <c r="I31" s="1037"/>
      <c r="J31" s="1037"/>
      <c r="K31" s="1037"/>
      <c r="L31" s="1037"/>
      <c r="M31" s="1037"/>
      <c r="N31" s="1037"/>
      <c r="O31" s="1041" t="s">
        <v>2883</v>
      </c>
      <c r="P31" s="1042"/>
      <c r="Q31" s="1042"/>
      <c r="R31" s="1042"/>
      <c r="S31" s="1042"/>
      <c r="T31" s="1042"/>
      <c r="U31" s="972">
        <f>IF(基本情報!$E$60="",基本情報!$E$65,基本情報!$E$60&amp;基本情報!$E$63&amp;基本情報!$E$65)</f>
        <v>0</v>
      </c>
      <c r="V31" s="972"/>
      <c r="W31" s="972"/>
      <c r="X31" s="972"/>
      <c r="Y31" s="972"/>
      <c r="Z31" s="972"/>
      <c r="AA31" s="972"/>
      <c r="AB31" s="972"/>
      <c r="AC31" s="972"/>
      <c r="AD31" s="972"/>
      <c r="AE31" s="972"/>
      <c r="AF31" s="972"/>
      <c r="AG31" s="972"/>
      <c r="AH31" s="972"/>
      <c r="AI31" s="972"/>
      <c r="AJ31" s="972"/>
      <c r="AK31" s="972"/>
      <c r="AL31" s="972"/>
      <c r="AM31" s="972"/>
      <c r="AN31" s="972"/>
      <c r="AO31" s="972"/>
      <c r="AP31" s="972"/>
      <c r="AQ31" s="973"/>
      <c r="BB31" s="1206"/>
      <c r="BC31" s="1206"/>
      <c r="BD31" s="1206"/>
      <c r="BE31" s="1206"/>
      <c r="BF31" s="1206"/>
      <c r="BG31" s="1206"/>
      <c r="BH31" s="1206"/>
      <c r="BI31" s="1206"/>
      <c r="BJ31" s="1206"/>
      <c r="BK31" s="1206"/>
      <c r="BL31" s="1206"/>
      <c r="BM31" s="1206"/>
      <c r="BN31" s="1206"/>
      <c r="BO31" s="962" t="str">
        <f>O31</f>
        <v>施設の所有者</v>
      </c>
      <c r="BP31" s="963"/>
      <c r="BQ31" s="963"/>
      <c r="BR31" s="963"/>
      <c r="BS31" s="963"/>
      <c r="BT31" s="963"/>
      <c r="BU31" s="964" t="str">
        <f>IF(基本情報!AC60="",基本情報!AC65,基本情報!AC60&amp;基本情報!AC63&amp;基本情報!AC65)</f>
        <v>施設所有者　会社名（個人名）施設所有者　役職名施設所有者　代表者名</v>
      </c>
      <c r="BV31" s="964"/>
      <c r="BW31" s="964"/>
      <c r="BX31" s="964"/>
      <c r="BY31" s="964"/>
      <c r="BZ31" s="964"/>
      <c r="CA31" s="964"/>
      <c r="CB31" s="964"/>
      <c r="CC31" s="964"/>
      <c r="CD31" s="964"/>
      <c r="CE31" s="964"/>
      <c r="CF31" s="964"/>
      <c r="CG31" s="964"/>
      <c r="CH31" s="964"/>
      <c r="CI31" s="964"/>
      <c r="CJ31" s="964"/>
      <c r="CK31" s="964"/>
      <c r="CL31" s="964"/>
      <c r="CM31" s="964"/>
      <c r="CN31" s="964"/>
      <c r="CO31" s="964"/>
      <c r="CP31" s="964"/>
      <c r="CQ31" s="965"/>
    </row>
    <row r="32" spans="2:95" s="178" customFormat="1" ht="20" customHeight="1">
      <c r="B32" s="977" t="s">
        <v>2316</v>
      </c>
      <c r="C32" s="978"/>
      <c r="D32" s="978"/>
      <c r="E32" s="978"/>
      <c r="F32" s="978"/>
      <c r="G32" s="978"/>
      <c r="H32" s="978"/>
      <c r="I32" s="978"/>
      <c r="J32" s="978"/>
      <c r="K32" s="978"/>
      <c r="L32" s="978"/>
      <c r="M32" s="978"/>
      <c r="N32" s="979"/>
      <c r="O32" s="974" t="str">
        <f>基本情報!$E$3</f>
        <v>選択してください</v>
      </c>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975"/>
      <c r="AM32" s="975"/>
      <c r="AN32" s="975"/>
      <c r="AO32" s="975"/>
      <c r="AP32" s="975"/>
      <c r="AQ32" s="976"/>
      <c r="AR32" s="268"/>
      <c r="AS32" s="268"/>
      <c r="AT32" s="579"/>
      <c r="BB32" s="977" t="str">
        <f>B32</f>
        <v>再生可能エネルギー利用設備の種別</v>
      </c>
      <c r="BC32" s="978"/>
      <c r="BD32" s="978"/>
      <c r="BE32" s="978"/>
      <c r="BF32" s="978"/>
      <c r="BG32" s="978"/>
      <c r="BH32" s="978"/>
      <c r="BI32" s="978"/>
      <c r="BJ32" s="978"/>
      <c r="BK32" s="978"/>
      <c r="BL32" s="978"/>
      <c r="BM32" s="978"/>
      <c r="BN32" s="979"/>
      <c r="BO32" s="974" t="str">
        <f>基本情報!$AC$3</f>
        <v>太陽光発電・蓄電池</v>
      </c>
      <c r="BP32" s="975"/>
      <c r="BQ32" s="975"/>
      <c r="BR32" s="975"/>
      <c r="BS32" s="975"/>
      <c r="BT32" s="975"/>
      <c r="BU32" s="975"/>
      <c r="BV32" s="975"/>
      <c r="BW32" s="975"/>
      <c r="BX32" s="975"/>
      <c r="BY32" s="975"/>
      <c r="BZ32" s="975"/>
      <c r="CA32" s="975"/>
      <c r="CB32" s="975"/>
      <c r="CC32" s="975"/>
      <c r="CD32" s="975"/>
      <c r="CE32" s="975"/>
      <c r="CF32" s="975"/>
      <c r="CG32" s="975"/>
      <c r="CH32" s="975"/>
      <c r="CI32" s="975"/>
      <c r="CJ32" s="975"/>
      <c r="CK32" s="975"/>
      <c r="CL32" s="975"/>
      <c r="CM32" s="975"/>
      <c r="CN32" s="975"/>
      <c r="CO32" s="975"/>
      <c r="CP32" s="975"/>
      <c r="CQ32" s="976"/>
    </row>
    <row r="33" spans="1:96" ht="29" customHeight="1">
      <c r="B33" s="1192" t="s">
        <v>2997</v>
      </c>
      <c r="C33" s="1039"/>
      <c r="D33" s="1039"/>
      <c r="E33" s="1039"/>
      <c r="F33" s="1039"/>
      <c r="G33" s="1039"/>
      <c r="H33" s="1039"/>
      <c r="I33" s="1039"/>
      <c r="J33" s="1039"/>
      <c r="K33" s="1039"/>
      <c r="L33" s="1039"/>
      <c r="M33" s="1039"/>
      <c r="N33" s="1040"/>
      <c r="O33" s="1193"/>
      <c r="P33" s="1194"/>
      <c r="Q33" s="1194"/>
      <c r="R33" s="1194"/>
      <c r="S33" s="1194"/>
      <c r="T33" s="1194"/>
      <c r="U33" s="1194"/>
      <c r="V33" s="1194"/>
      <c r="W33" s="1194"/>
      <c r="X33" s="1194"/>
      <c r="Y33" s="1194"/>
      <c r="Z33" s="1194"/>
      <c r="AA33" s="1046" t="s">
        <v>251</v>
      </c>
      <c r="AB33" s="1046"/>
      <c r="AC33" s="1046"/>
      <c r="AD33" s="994"/>
      <c r="AE33" s="994"/>
      <c r="AF33" s="994"/>
      <c r="AG33" s="994"/>
      <c r="AH33" s="994"/>
      <c r="AI33" s="994"/>
      <c r="AJ33" s="994"/>
      <c r="AK33" s="994"/>
      <c r="AL33" s="994"/>
      <c r="AM33" s="994"/>
      <c r="AN33" s="994"/>
      <c r="AO33" s="994"/>
      <c r="AP33" s="994"/>
      <c r="AQ33" s="995"/>
      <c r="AR33" s="72"/>
      <c r="AS33" s="34"/>
      <c r="AT33" s="72"/>
      <c r="AU33" s="72"/>
      <c r="AV33" s="72"/>
      <c r="AW33" s="72"/>
      <c r="AX33" s="72"/>
      <c r="AY33" s="72"/>
      <c r="AZ33" s="72"/>
      <c r="BA33" s="72"/>
      <c r="BB33" s="1038" t="s">
        <v>277</v>
      </c>
      <c r="BC33" s="1039"/>
      <c r="BD33" s="1039"/>
      <c r="BE33" s="1039"/>
      <c r="BF33" s="1039"/>
      <c r="BG33" s="1039"/>
      <c r="BH33" s="1039"/>
      <c r="BI33" s="1039"/>
      <c r="BJ33" s="1039"/>
      <c r="BK33" s="1039"/>
      <c r="BL33" s="1039"/>
      <c r="BM33" s="1039"/>
      <c r="BN33" s="1040"/>
      <c r="BO33" s="1044">
        <v>44896</v>
      </c>
      <c r="BP33" s="1045"/>
      <c r="BQ33" s="1045"/>
      <c r="BR33" s="1045"/>
      <c r="BS33" s="1045"/>
      <c r="BT33" s="1045"/>
      <c r="BU33" s="1045"/>
      <c r="BV33" s="1045"/>
      <c r="BW33" s="1045"/>
      <c r="BX33" s="1045"/>
      <c r="BY33" s="1045"/>
      <c r="BZ33" s="1045"/>
      <c r="CA33" s="1046" t="s">
        <v>251</v>
      </c>
      <c r="CB33" s="1046"/>
      <c r="CC33" s="1046"/>
      <c r="CD33" s="980">
        <v>45139</v>
      </c>
      <c r="CE33" s="980"/>
      <c r="CF33" s="980"/>
      <c r="CG33" s="980"/>
      <c r="CH33" s="980"/>
      <c r="CI33" s="980"/>
      <c r="CJ33" s="980"/>
      <c r="CK33" s="980"/>
      <c r="CL33" s="980"/>
      <c r="CM33" s="980"/>
      <c r="CN33" s="980"/>
      <c r="CO33" s="980"/>
      <c r="CP33" s="980"/>
      <c r="CQ33" s="981"/>
      <c r="CR33" s="1"/>
    </row>
    <row r="34" spans="1:96" ht="20" customHeight="1">
      <c r="B34" s="1038" t="s">
        <v>2996</v>
      </c>
      <c r="C34" s="1039"/>
      <c r="D34" s="1039"/>
      <c r="E34" s="1039"/>
      <c r="F34" s="1039"/>
      <c r="G34" s="1039"/>
      <c r="H34" s="1039"/>
      <c r="I34" s="1039"/>
      <c r="J34" s="1039"/>
      <c r="K34" s="1039"/>
      <c r="L34" s="1039"/>
      <c r="M34" s="1039"/>
      <c r="N34" s="1040"/>
      <c r="O34" s="982" t="str">
        <f>基本情報!E4</f>
        <v>選択してください</v>
      </c>
      <c r="P34" s="983"/>
      <c r="Q34" s="983"/>
      <c r="R34" s="983"/>
      <c r="S34" s="983"/>
      <c r="T34" s="983"/>
      <c r="U34" s="983"/>
      <c r="V34" s="983"/>
      <c r="W34" s="983"/>
      <c r="X34" s="983"/>
      <c r="Y34" s="983"/>
      <c r="Z34" s="983"/>
      <c r="AA34" s="983"/>
      <c r="AB34" s="983"/>
      <c r="AC34" s="983"/>
      <c r="AD34" s="983"/>
      <c r="AE34" s="983"/>
      <c r="AF34" s="983"/>
      <c r="AG34" s="983"/>
      <c r="AH34" s="983"/>
      <c r="AI34" s="983"/>
      <c r="AJ34" s="983"/>
      <c r="AK34" s="983"/>
      <c r="AL34" s="983"/>
      <c r="AM34" s="983"/>
      <c r="AN34" s="983"/>
      <c r="AO34" s="983"/>
      <c r="AP34" s="983"/>
      <c r="AQ34" s="984"/>
      <c r="AR34" s="72"/>
      <c r="AS34" s="34"/>
      <c r="AT34" s="72"/>
      <c r="AU34" s="72"/>
      <c r="AV34" s="72"/>
      <c r="AW34" s="72"/>
      <c r="AX34" s="72"/>
      <c r="AY34" s="72"/>
      <c r="AZ34" s="72"/>
      <c r="BA34" s="72"/>
      <c r="BB34" s="1038" t="str">
        <f>B34</f>
        <v>既設太陽光発電設備のFITの認定について</v>
      </c>
      <c r="BC34" s="1039"/>
      <c r="BD34" s="1039"/>
      <c r="BE34" s="1039"/>
      <c r="BF34" s="1039"/>
      <c r="BG34" s="1039"/>
      <c r="BH34" s="1039"/>
      <c r="BI34" s="1039"/>
      <c r="BJ34" s="1039"/>
      <c r="BK34" s="1039"/>
      <c r="BL34" s="1039"/>
      <c r="BM34" s="1039"/>
      <c r="BN34" s="1040"/>
      <c r="BO34" s="982" t="str">
        <f>基本情報!AC4</f>
        <v>受けているが、廃止（終了）予定</v>
      </c>
      <c r="BP34" s="983"/>
      <c r="BQ34" s="983"/>
      <c r="BR34" s="983"/>
      <c r="BS34" s="983"/>
      <c r="BT34" s="983"/>
      <c r="BU34" s="983"/>
      <c r="BV34" s="983"/>
      <c r="BW34" s="983"/>
      <c r="BX34" s="983"/>
      <c r="BY34" s="983"/>
      <c r="BZ34" s="983"/>
      <c r="CA34" s="983"/>
      <c r="CB34" s="983"/>
      <c r="CC34" s="983"/>
      <c r="CD34" s="983"/>
      <c r="CE34" s="983"/>
      <c r="CF34" s="983"/>
      <c r="CG34" s="983"/>
      <c r="CH34" s="983"/>
      <c r="CI34" s="983"/>
      <c r="CJ34" s="983"/>
      <c r="CK34" s="983"/>
      <c r="CL34" s="983"/>
      <c r="CM34" s="983"/>
      <c r="CN34" s="983"/>
      <c r="CO34" s="983"/>
      <c r="CP34" s="983"/>
      <c r="CQ34" s="984"/>
      <c r="CR34" s="1"/>
    </row>
    <row r="35" spans="1:96" ht="20" customHeight="1">
      <c r="B35" s="1001" t="s">
        <v>2970</v>
      </c>
      <c r="C35" s="1002"/>
      <c r="D35" s="1002"/>
      <c r="E35" s="1002"/>
      <c r="F35" s="1002"/>
      <c r="G35" s="1002"/>
      <c r="H35" s="1002"/>
      <c r="I35" s="1002"/>
      <c r="J35" s="1002"/>
      <c r="K35" s="1002"/>
      <c r="L35" s="1002"/>
      <c r="M35" s="1002"/>
      <c r="N35" s="1003"/>
      <c r="O35" s="1004" t="str">
        <f>基本情報!E5</f>
        <v>選択してください</v>
      </c>
      <c r="P35" s="1005"/>
      <c r="Q35" s="1005"/>
      <c r="R35" s="1005"/>
      <c r="S35" s="1005"/>
      <c r="T35" s="1005"/>
      <c r="U35" s="1005"/>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6"/>
      <c r="AR35" s="72"/>
      <c r="AS35" s="34"/>
      <c r="AT35" s="72"/>
      <c r="AU35" s="72"/>
      <c r="AV35" s="72"/>
      <c r="AW35" s="72"/>
      <c r="AX35" s="72"/>
      <c r="AY35" s="72"/>
      <c r="AZ35" s="72"/>
      <c r="BA35" s="72"/>
      <c r="BB35" s="1001" t="s">
        <v>2960</v>
      </c>
      <c r="BC35" s="1002"/>
      <c r="BD35" s="1002"/>
      <c r="BE35" s="1002"/>
      <c r="BF35" s="1002"/>
      <c r="BG35" s="1002"/>
      <c r="BH35" s="1002"/>
      <c r="BI35" s="1002"/>
      <c r="BJ35" s="1002"/>
      <c r="BK35" s="1002"/>
      <c r="BL35" s="1002"/>
      <c r="BM35" s="1002"/>
      <c r="BN35" s="1003"/>
      <c r="BO35" s="840"/>
      <c r="BP35" s="841"/>
      <c r="BQ35" s="841"/>
      <c r="BR35" s="841"/>
      <c r="BS35" s="841"/>
      <c r="BT35" s="841"/>
      <c r="BU35" s="841"/>
      <c r="BV35" s="841"/>
      <c r="BW35" s="841"/>
      <c r="BX35" s="841"/>
      <c r="BY35" s="841"/>
      <c r="BZ35" s="841"/>
      <c r="CA35" s="841"/>
      <c r="CB35" s="841"/>
      <c r="CC35" s="841"/>
      <c r="CD35" s="841"/>
      <c r="CE35" s="841"/>
      <c r="CF35" s="841"/>
      <c r="CG35" s="841"/>
      <c r="CH35" s="841"/>
      <c r="CI35" s="841"/>
      <c r="CJ35" s="841"/>
      <c r="CK35" s="841"/>
      <c r="CL35" s="841"/>
      <c r="CM35" s="841"/>
      <c r="CN35" s="841"/>
      <c r="CO35" s="841"/>
      <c r="CP35" s="841"/>
      <c r="CQ35" s="842"/>
      <c r="CR35" s="1"/>
    </row>
    <row r="36" spans="1:96" ht="20" customHeight="1">
      <c r="B36" s="1038" t="s">
        <v>2904</v>
      </c>
      <c r="C36" s="1039"/>
      <c r="D36" s="1039"/>
      <c r="E36" s="1039"/>
      <c r="F36" s="1039"/>
      <c r="G36" s="1039"/>
      <c r="H36" s="1039"/>
      <c r="I36" s="1039"/>
      <c r="J36" s="1039"/>
      <c r="K36" s="1039"/>
      <c r="L36" s="1039"/>
      <c r="M36" s="1039"/>
      <c r="N36" s="1040"/>
      <c r="O36" s="982" t="str">
        <f>基本情報!E6</f>
        <v>選択してください</v>
      </c>
      <c r="P36" s="983"/>
      <c r="Q36" s="983"/>
      <c r="R36" s="983"/>
      <c r="S36" s="983"/>
      <c r="T36" s="983"/>
      <c r="U36" s="983"/>
      <c r="V36" s="983"/>
      <c r="W36" s="983"/>
      <c r="X36" s="983"/>
      <c r="Y36" s="983"/>
      <c r="Z36" s="983"/>
      <c r="AA36" s="983"/>
      <c r="AB36" s="983"/>
      <c r="AC36" s="983"/>
      <c r="AD36" s="983"/>
      <c r="AE36" s="983"/>
      <c r="AF36" s="983"/>
      <c r="AG36" s="983"/>
      <c r="AH36" s="983"/>
      <c r="AI36" s="983"/>
      <c r="AJ36" s="983"/>
      <c r="AK36" s="983"/>
      <c r="AL36" s="983"/>
      <c r="AM36" s="983"/>
      <c r="AN36" s="983"/>
      <c r="AO36" s="983"/>
      <c r="AP36" s="983"/>
      <c r="AQ36" s="984"/>
      <c r="AR36" s="72"/>
      <c r="AS36" s="34"/>
      <c r="AT36" s="72"/>
      <c r="AU36" s="72"/>
      <c r="AV36" s="72"/>
      <c r="AW36" s="72"/>
      <c r="AX36" s="72"/>
      <c r="AY36" s="72"/>
      <c r="AZ36" s="72"/>
      <c r="BA36" s="72"/>
      <c r="BB36" s="1038" t="str">
        <f>B36</f>
        <v>電気事業者との個別売電について</v>
      </c>
      <c r="BC36" s="1039"/>
      <c r="BD36" s="1039"/>
      <c r="BE36" s="1039"/>
      <c r="BF36" s="1039"/>
      <c r="BG36" s="1039"/>
      <c r="BH36" s="1039"/>
      <c r="BI36" s="1039"/>
      <c r="BJ36" s="1039"/>
      <c r="BK36" s="1039"/>
      <c r="BL36" s="1039"/>
      <c r="BM36" s="1039"/>
      <c r="BN36" s="1040"/>
      <c r="BO36" s="982" t="str">
        <f>基本情報!AC6</f>
        <v>売電していない（今後も売電しない）</v>
      </c>
      <c r="BP36" s="983"/>
      <c r="BQ36" s="983"/>
      <c r="BR36" s="983"/>
      <c r="BS36" s="983"/>
      <c r="BT36" s="983"/>
      <c r="BU36" s="983"/>
      <c r="BV36" s="983"/>
      <c r="BW36" s="983"/>
      <c r="BX36" s="983"/>
      <c r="BY36" s="983"/>
      <c r="BZ36" s="983"/>
      <c r="CA36" s="983"/>
      <c r="CB36" s="983"/>
      <c r="CC36" s="983"/>
      <c r="CD36" s="983"/>
      <c r="CE36" s="983"/>
      <c r="CF36" s="983"/>
      <c r="CG36" s="983"/>
      <c r="CH36" s="983"/>
      <c r="CI36" s="983"/>
      <c r="CJ36" s="983"/>
      <c r="CK36" s="983"/>
      <c r="CL36" s="983"/>
      <c r="CM36" s="983"/>
      <c r="CN36" s="983"/>
      <c r="CO36" s="983"/>
      <c r="CP36" s="983"/>
      <c r="CQ36" s="984"/>
      <c r="CR36" s="1"/>
    </row>
    <row r="37" spans="1:96" ht="18" customHeight="1">
      <c r="B37" s="985" t="s">
        <v>267</v>
      </c>
      <c r="C37" s="986"/>
      <c r="D37" s="986"/>
      <c r="E37" s="986"/>
      <c r="F37" s="986"/>
      <c r="G37" s="986"/>
      <c r="H37" s="986"/>
      <c r="I37" s="986"/>
      <c r="J37" s="986"/>
      <c r="K37" s="986"/>
      <c r="L37" s="986"/>
      <c r="M37" s="986"/>
      <c r="N37" s="987"/>
      <c r="O37" s="49" t="s">
        <v>11</v>
      </c>
      <c r="P37" s="50"/>
      <c r="Q37" s="50"/>
      <c r="R37" s="50"/>
      <c r="S37" s="50"/>
      <c r="T37" s="50"/>
      <c r="U37" s="1029">
        <f>基本情報!E8</f>
        <v>0</v>
      </c>
      <c r="V37" s="1029"/>
      <c r="W37" s="1029"/>
      <c r="X37" s="1029"/>
      <c r="Y37" s="1029"/>
      <c r="Z37" s="1029"/>
      <c r="AA37" s="1029"/>
      <c r="AB37" s="1029"/>
      <c r="AC37" s="1029"/>
      <c r="AD37" s="1029"/>
      <c r="AE37" s="1029"/>
      <c r="AF37" s="1029"/>
      <c r="AG37" s="1029"/>
      <c r="AH37" s="1029"/>
      <c r="AI37" s="1029"/>
      <c r="AJ37" s="1029"/>
      <c r="AK37" s="1029"/>
      <c r="AL37" s="1029"/>
      <c r="AM37" s="1029"/>
      <c r="AN37" s="1029"/>
      <c r="AO37" s="1029"/>
      <c r="AP37" s="1029"/>
      <c r="AQ37" s="1030"/>
      <c r="BB37" s="985" t="str">
        <f>B37</f>
        <v>申請担当者連絡先＊</v>
      </c>
      <c r="BC37" s="986"/>
      <c r="BD37" s="986"/>
      <c r="BE37" s="986"/>
      <c r="BF37" s="986"/>
      <c r="BG37" s="986"/>
      <c r="BH37" s="986"/>
      <c r="BI37" s="986"/>
      <c r="BJ37" s="986"/>
      <c r="BK37" s="986"/>
      <c r="BL37" s="986"/>
      <c r="BM37" s="986"/>
      <c r="BN37" s="987"/>
      <c r="BO37" s="49" t="str">
        <f t="shared" ref="BO37:BO46" si="0">O37</f>
        <v xml:space="preserve">会社名 </v>
      </c>
      <c r="BP37" s="50"/>
      <c r="BQ37" s="50"/>
      <c r="BR37" s="50"/>
      <c r="BS37" s="50"/>
      <c r="BT37" s="50"/>
      <c r="BU37" s="762" t="str">
        <f>基本情報!AC8</f>
        <v>助成対象会社名</v>
      </c>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3"/>
    </row>
    <row r="38" spans="1:96" ht="18" customHeight="1">
      <c r="B38" s="988"/>
      <c r="C38" s="989"/>
      <c r="D38" s="989"/>
      <c r="E38" s="989"/>
      <c r="F38" s="989"/>
      <c r="G38" s="989"/>
      <c r="H38" s="989"/>
      <c r="I38" s="989"/>
      <c r="J38" s="989"/>
      <c r="K38" s="989"/>
      <c r="L38" s="989"/>
      <c r="M38" s="989"/>
      <c r="N38" s="990"/>
      <c r="O38" s="764" t="s">
        <v>12</v>
      </c>
      <c r="U38" s="971">
        <f>基本情報!E14</f>
        <v>0</v>
      </c>
      <c r="V38" s="971"/>
      <c r="W38" s="971"/>
      <c r="X38" s="971"/>
      <c r="Y38" s="971"/>
      <c r="Z38" s="971"/>
      <c r="AA38" s="971"/>
      <c r="AB38" s="971"/>
      <c r="AC38" s="971"/>
      <c r="AD38" s="971"/>
      <c r="AE38" s="971"/>
      <c r="AF38" s="971"/>
      <c r="AG38" s="971"/>
      <c r="AH38" s="971"/>
      <c r="AI38" s="971"/>
      <c r="AJ38" s="971"/>
      <c r="AK38" s="971"/>
      <c r="AL38" s="971"/>
      <c r="AM38" s="971"/>
      <c r="AN38" s="971"/>
      <c r="AO38" s="971"/>
      <c r="AP38" s="971"/>
      <c r="AQ38" s="1031"/>
      <c r="BB38" s="988"/>
      <c r="BC38" s="989"/>
      <c r="BD38" s="989"/>
      <c r="BE38" s="989"/>
      <c r="BF38" s="989"/>
      <c r="BG38" s="989"/>
      <c r="BH38" s="989"/>
      <c r="BI38" s="989"/>
      <c r="BJ38" s="989"/>
      <c r="BK38" s="989"/>
      <c r="BL38" s="989"/>
      <c r="BM38" s="989"/>
      <c r="BN38" s="990"/>
      <c r="BO38" s="764" t="str">
        <f t="shared" si="0"/>
        <v>部課名</v>
      </c>
      <c r="BU38" s="765" t="str">
        <f>基本情報!AC14</f>
        <v>助成対象担当部課名</v>
      </c>
      <c r="BV38" s="765"/>
      <c r="BW38" s="765"/>
      <c r="BX38" s="765"/>
      <c r="BY38" s="765"/>
      <c r="BZ38" s="765"/>
      <c r="CA38" s="765"/>
      <c r="CB38" s="765"/>
      <c r="CC38" s="765"/>
      <c r="CD38" s="765"/>
      <c r="CE38" s="765"/>
      <c r="CF38" s="765"/>
      <c r="CG38" s="765"/>
      <c r="CH38" s="765"/>
      <c r="CI38" s="765"/>
      <c r="CJ38" s="765"/>
      <c r="CK38" s="765"/>
      <c r="CL38" s="765"/>
      <c r="CM38" s="765"/>
      <c r="CN38" s="765"/>
      <c r="CO38" s="765"/>
      <c r="CP38" s="765"/>
      <c r="CQ38" s="766"/>
    </row>
    <row r="39" spans="1:96" ht="18" customHeight="1">
      <c r="B39" s="988"/>
      <c r="C39" s="989"/>
      <c r="D39" s="989"/>
      <c r="E39" s="989"/>
      <c r="F39" s="989"/>
      <c r="G39" s="989"/>
      <c r="H39" s="989"/>
      <c r="I39" s="989"/>
      <c r="J39" s="989"/>
      <c r="K39" s="989"/>
      <c r="L39" s="989"/>
      <c r="M39" s="989"/>
      <c r="N39" s="990"/>
      <c r="O39" s="764" t="s">
        <v>13</v>
      </c>
      <c r="U39" s="971">
        <f>基本情報!E16</f>
        <v>0</v>
      </c>
      <c r="V39" s="971"/>
      <c r="W39" s="971"/>
      <c r="X39" s="971"/>
      <c r="Y39" s="971"/>
      <c r="Z39" s="971"/>
      <c r="AA39" s="971"/>
      <c r="AB39" s="971"/>
      <c r="AC39" s="971"/>
      <c r="AD39" s="971"/>
      <c r="AE39" s="971"/>
      <c r="AF39" s="971"/>
      <c r="AG39" s="971"/>
      <c r="AH39" s="971"/>
      <c r="AI39" s="971"/>
      <c r="AJ39" s="971"/>
      <c r="AK39" s="971"/>
      <c r="AL39" s="971"/>
      <c r="AM39" s="971"/>
      <c r="AN39" s="971"/>
      <c r="AO39" s="971"/>
      <c r="AP39" s="971"/>
      <c r="AQ39" s="1031"/>
      <c r="BB39" s="988"/>
      <c r="BC39" s="989"/>
      <c r="BD39" s="989"/>
      <c r="BE39" s="989"/>
      <c r="BF39" s="989"/>
      <c r="BG39" s="989"/>
      <c r="BH39" s="989"/>
      <c r="BI39" s="989"/>
      <c r="BJ39" s="989"/>
      <c r="BK39" s="989"/>
      <c r="BL39" s="989"/>
      <c r="BM39" s="989"/>
      <c r="BN39" s="990"/>
      <c r="BO39" s="764" t="str">
        <f t="shared" si="0"/>
        <v>担当者氏名</v>
      </c>
      <c r="BU39" s="765" t="str">
        <f>基本情報!AC16</f>
        <v>助成対象担当　氏名</v>
      </c>
      <c r="BV39" s="765"/>
      <c r="BW39" s="765"/>
      <c r="BX39" s="765"/>
      <c r="BY39" s="765"/>
      <c r="BZ39" s="765"/>
      <c r="CA39" s="765"/>
      <c r="CB39" s="765"/>
      <c r="CC39" s="765"/>
      <c r="CD39" s="765"/>
      <c r="CE39" s="765"/>
      <c r="CF39" s="765"/>
      <c r="CG39" s="765"/>
      <c r="CH39" s="765"/>
      <c r="CI39" s="765"/>
      <c r="CJ39" s="765"/>
      <c r="CK39" s="765"/>
      <c r="CL39" s="765"/>
      <c r="CM39" s="765"/>
      <c r="CN39" s="765"/>
      <c r="CO39" s="765"/>
      <c r="CP39" s="765"/>
      <c r="CQ39" s="766"/>
    </row>
    <row r="40" spans="1:96" ht="18" customHeight="1">
      <c r="B40" s="988"/>
      <c r="C40" s="989"/>
      <c r="D40" s="989"/>
      <c r="E40" s="989"/>
      <c r="F40" s="989"/>
      <c r="G40" s="989"/>
      <c r="H40" s="989"/>
      <c r="I40" s="989"/>
      <c r="J40" s="989"/>
      <c r="K40" s="989"/>
      <c r="L40" s="989"/>
      <c r="M40" s="989"/>
      <c r="N40" s="990"/>
      <c r="O40" s="302" t="s">
        <v>273</v>
      </c>
      <c r="P40" s="5"/>
      <c r="Q40" s="5"/>
      <c r="R40" s="5"/>
      <c r="S40" s="5"/>
      <c r="T40" s="5"/>
      <c r="U40" s="971">
        <f>基本情報!E17</f>
        <v>0</v>
      </c>
      <c r="V40" s="971"/>
      <c r="W40" s="971"/>
      <c r="X40" s="971"/>
      <c r="Y40" s="971"/>
      <c r="Z40" s="971"/>
      <c r="AA40" s="971"/>
      <c r="AB40" s="971"/>
      <c r="AC40" s="971" t="str">
        <f>IF(基本情報!E18="","",IF(基本情報!E18&gt;="","携帯電話","　"))</f>
        <v/>
      </c>
      <c r="AD40" s="971"/>
      <c r="AE40" s="971"/>
      <c r="AF40" s="971"/>
      <c r="AG40" s="971">
        <f>基本情報!E18</f>
        <v>0</v>
      </c>
      <c r="AH40" s="971"/>
      <c r="AI40" s="971"/>
      <c r="AJ40" s="971"/>
      <c r="AK40" s="971"/>
      <c r="AL40" s="971"/>
      <c r="AM40" s="971"/>
      <c r="AN40" s="971"/>
      <c r="AO40" s="971"/>
      <c r="AP40" s="971"/>
      <c r="AQ40" s="1031"/>
      <c r="BB40" s="988"/>
      <c r="BC40" s="989"/>
      <c r="BD40" s="989"/>
      <c r="BE40" s="989"/>
      <c r="BF40" s="989"/>
      <c r="BG40" s="989"/>
      <c r="BH40" s="989"/>
      <c r="BI40" s="989"/>
      <c r="BJ40" s="989"/>
      <c r="BK40" s="989"/>
      <c r="BL40" s="989"/>
      <c r="BM40" s="989"/>
      <c r="BN40" s="990"/>
      <c r="BO40" s="764" t="str">
        <f t="shared" si="0"/>
        <v>電話番号</v>
      </c>
      <c r="BU40" s="971" t="str">
        <f>基本情報!AC17</f>
        <v>助成対象担当　電話番号</v>
      </c>
      <c r="BV40" s="971"/>
      <c r="BW40" s="971"/>
      <c r="BX40" s="971"/>
      <c r="BY40" s="971"/>
      <c r="BZ40" s="971"/>
      <c r="CA40" s="971"/>
      <c r="CB40" s="971"/>
      <c r="CC40" s="971" t="str">
        <f>IF(基本情報!AC18="","",IF(基本情報!AC18&gt;="","携帯電話","　"))</f>
        <v>携帯電話</v>
      </c>
      <c r="CD40" s="971"/>
      <c r="CE40" s="971"/>
      <c r="CF40" s="971"/>
      <c r="CG40" s="971" t="str">
        <f>基本情報!AC18</f>
        <v>助成対象担当　携帯電話</v>
      </c>
      <c r="CH40" s="971"/>
      <c r="CI40" s="971"/>
      <c r="CJ40" s="971"/>
      <c r="CK40" s="971"/>
      <c r="CL40" s="971"/>
      <c r="CM40" s="971"/>
      <c r="CN40" s="971"/>
      <c r="CO40" s="971"/>
      <c r="CP40" s="971"/>
      <c r="CQ40" s="1031"/>
    </row>
    <row r="41" spans="1:96" ht="18" customHeight="1">
      <c r="B41" s="988"/>
      <c r="C41" s="989"/>
      <c r="D41" s="989"/>
      <c r="E41" s="989"/>
      <c r="F41" s="989"/>
      <c r="G41" s="989"/>
      <c r="H41" s="989"/>
      <c r="I41" s="989"/>
      <c r="J41" s="989"/>
      <c r="K41" s="989"/>
      <c r="L41" s="989"/>
      <c r="M41" s="989"/>
      <c r="N41" s="990"/>
      <c r="O41" s="302" t="s">
        <v>271</v>
      </c>
      <c r="P41" s="5"/>
      <c r="Q41" s="5"/>
      <c r="R41" s="5"/>
      <c r="S41" s="5"/>
      <c r="T41" s="5"/>
      <c r="U41" s="1032">
        <f>基本情報!E19</f>
        <v>0</v>
      </c>
      <c r="V41" s="1032"/>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3"/>
      <c r="BB41" s="988"/>
      <c r="BC41" s="989"/>
      <c r="BD41" s="989"/>
      <c r="BE41" s="989"/>
      <c r="BF41" s="989"/>
      <c r="BG41" s="989"/>
      <c r="BH41" s="989"/>
      <c r="BI41" s="989"/>
      <c r="BJ41" s="989"/>
      <c r="BK41" s="989"/>
      <c r="BL41" s="989"/>
      <c r="BM41" s="989"/>
      <c r="BN41" s="990"/>
      <c r="BO41" s="764" t="str">
        <f t="shared" si="0"/>
        <v>E-mail</v>
      </c>
      <c r="BU41" s="765" t="str">
        <f>基本情報!AC19</f>
        <v>助成対象担当　メアド</v>
      </c>
      <c r="BV41" s="765"/>
      <c r="BW41" s="765"/>
      <c r="BX41" s="765"/>
      <c r="BY41" s="765"/>
      <c r="BZ41" s="765"/>
      <c r="CA41" s="765"/>
      <c r="CB41" s="765"/>
      <c r="CC41" s="765"/>
      <c r="CD41" s="765"/>
      <c r="CE41" s="765"/>
      <c r="CF41" s="765"/>
      <c r="CG41" s="765"/>
      <c r="CH41" s="765"/>
      <c r="CI41" s="765"/>
      <c r="CJ41" s="765"/>
      <c r="CK41" s="765"/>
      <c r="CL41" s="765"/>
      <c r="CM41" s="765"/>
      <c r="CN41" s="765"/>
      <c r="CO41" s="765"/>
      <c r="CP41" s="765"/>
      <c r="CQ41" s="766"/>
    </row>
    <row r="42" spans="1:96" ht="18" customHeight="1">
      <c r="B42" s="985" t="s">
        <v>2130</v>
      </c>
      <c r="C42" s="986"/>
      <c r="D42" s="986"/>
      <c r="E42" s="986"/>
      <c r="F42" s="986"/>
      <c r="G42" s="986"/>
      <c r="H42" s="986"/>
      <c r="I42" s="986"/>
      <c r="J42" s="986"/>
      <c r="K42" s="986"/>
      <c r="L42" s="986"/>
      <c r="M42" s="986"/>
      <c r="N42" s="987"/>
      <c r="O42" s="49" t="s">
        <v>268</v>
      </c>
      <c r="P42" s="50"/>
      <c r="Q42" s="50"/>
      <c r="R42" s="50"/>
      <c r="S42" s="50"/>
      <c r="T42" s="50"/>
      <c r="U42" s="1029">
        <f>基本情報!$E$47</f>
        <v>0</v>
      </c>
      <c r="V42" s="1029"/>
      <c r="W42" s="1029"/>
      <c r="X42" s="1029"/>
      <c r="Y42" s="1029"/>
      <c r="Z42" s="1029"/>
      <c r="AA42" s="1029"/>
      <c r="AB42" s="1029"/>
      <c r="AC42" s="1029"/>
      <c r="AD42" s="1029"/>
      <c r="AE42" s="1029"/>
      <c r="AF42" s="1029"/>
      <c r="AG42" s="1029"/>
      <c r="AH42" s="1029"/>
      <c r="AI42" s="1029"/>
      <c r="AJ42" s="1029"/>
      <c r="AK42" s="1029"/>
      <c r="AL42" s="1029"/>
      <c r="AM42" s="1029"/>
      <c r="AN42" s="1029"/>
      <c r="AO42" s="1029"/>
      <c r="AP42" s="1029"/>
      <c r="AQ42" s="1030"/>
      <c r="BB42" s="985" t="str">
        <f>B42</f>
        <v>手続代行担当者連絡先</v>
      </c>
      <c r="BC42" s="986"/>
      <c r="BD42" s="986"/>
      <c r="BE42" s="986"/>
      <c r="BF42" s="986"/>
      <c r="BG42" s="986"/>
      <c r="BH42" s="986"/>
      <c r="BI42" s="986"/>
      <c r="BJ42" s="986"/>
      <c r="BK42" s="986"/>
      <c r="BL42" s="986"/>
      <c r="BM42" s="986"/>
      <c r="BN42" s="987"/>
      <c r="BO42" s="49" t="str">
        <f t="shared" si="0"/>
        <v>会社名</v>
      </c>
      <c r="BP42" s="50"/>
      <c r="BQ42" s="50"/>
      <c r="BR42" s="50"/>
      <c r="BS42" s="50"/>
      <c r="BT42" s="50"/>
      <c r="BU42" s="762" t="str">
        <f>基本情報!AC47</f>
        <v>手続代行　会社名</v>
      </c>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3"/>
    </row>
    <row r="43" spans="1:96" ht="18" customHeight="1">
      <c r="B43" s="988"/>
      <c r="C43" s="989"/>
      <c r="D43" s="989"/>
      <c r="E43" s="989"/>
      <c r="F43" s="989"/>
      <c r="G43" s="989"/>
      <c r="H43" s="989"/>
      <c r="I43" s="989"/>
      <c r="J43" s="989"/>
      <c r="K43" s="989"/>
      <c r="L43" s="989"/>
      <c r="M43" s="989"/>
      <c r="N43" s="990"/>
      <c r="O43" s="764" t="s">
        <v>269</v>
      </c>
      <c r="U43" s="971">
        <f>基本情報!$E$53</f>
        <v>0</v>
      </c>
      <c r="V43" s="971"/>
      <c r="W43" s="971"/>
      <c r="X43" s="971"/>
      <c r="Y43" s="971"/>
      <c r="Z43" s="971"/>
      <c r="AA43" s="971"/>
      <c r="AB43" s="971"/>
      <c r="AC43" s="971"/>
      <c r="AD43" s="971"/>
      <c r="AE43" s="971"/>
      <c r="AF43" s="971"/>
      <c r="AG43" s="971"/>
      <c r="AH43" s="971"/>
      <c r="AI43" s="971"/>
      <c r="AJ43" s="971"/>
      <c r="AK43" s="971"/>
      <c r="AL43" s="971"/>
      <c r="AM43" s="971"/>
      <c r="AN43" s="971"/>
      <c r="AO43" s="971"/>
      <c r="AP43" s="971"/>
      <c r="AQ43" s="1031"/>
      <c r="BB43" s="988"/>
      <c r="BC43" s="989"/>
      <c r="BD43" s="989"/>
      <c r="BE43" s="989"/>
      <c r="BF43" s="989"/>
      <c r="BG43" s="989"/>
      <c r="BH43" s="989"/>
      <c r="BI43" s="989"/>
      <c r="BJ43" s="989"/>
      <c r="BK43" s="989"/>
      <c r="BL43" s="989"/>
      <c r="BM43" s="989"/>
      <c r="BN43" s="990"/>
      <c r="BO43" s="764" t="str">
        <f t="shared" si="0"/>
        <v>部課名</v>
      </c>
      <c r="BU43" s="765" t="str">
        <f>基本情報!AC53</f>
        <v>手続代行　　担当　部課名</v>
      </c>
      <c r="BV43" s="765"/>
      <c r="BW43" s="765"/>
      <c r="BX43" s="765"/>
      <c r="BY43" s="765"/>
      <c r="BZ43" s="765"/>
      <c r="CA43" s="765"/>
      <c r="CB43" s="765"/>
      <c r="CC43" s="765"/>
      <c r="CD43" s="765"/>
      <c r="CE43" s="765"/>
      <c r="CF43" s="765"/>
      <c r="CG43" s="765"/>
      <c r="CH43" s="765"/>
      <c r="CI43" s="765"/>
      <c r="CJ43" s="765"/>
      <c r="CK43" s="765"/>
      <c r="CL43" s="765"/>
      <c r="CM43" s="765"/>
      <c r="CN43" s="765"/>
      <c r="CO43" s="765"/>
      <c r="CP43" s="765"/>
      <c r="CQ43" s="766"/>
    </row>
    <row r="44" spans="1:96" ht="18" customHeight="1">
      <c r="B44" s="988"/>
      <c r="C44" s="989"/>
      <c r="D44" s="989"/>
      <c r="E44" s="989"/>
      <c r="F44" s="989"/>
      <c r="G44" s="989"/>
      <c r="H44" s="989"/>
      <c r="I44" s="989"/>
      <c r="J44" s="989"/>
      <c r="K44" s="989"/>
      <c r="L44" s="989"/>
      <c r="M44" s="989"/>
      <c r="N44" s="990"/>
      <c r="O44" s="764" t="s">
        <v>270</v>
      </c>
      <c r="U44" s="971">
        <f>基本情報!$E$55</f>
        <v>0</v>
      </c>
      <c r="V44" s="971"/>
      <c r="W44" s="971"/>
      <c r="X44" s="971"/>
      <c r="Y44" s="971"/>
      <c r="Z44" s="971"/>
      <c r="AA44" s="971"/>
      <c r="AB44" s="971"/>
      <c r="AC44" s="971"/>
      <c r="AD44" s="971"/>
      <c r="AE44" s="971"/>
      <c r="AF44" s="971"/>
      <c r="AG44" s="971"/>
      <c r="AH44" s="971"/>
      <c r="AI44" s="971"/>
      <c r="AJ44" s="971"/>
      <c r="AK44" s="971"/>
      <c r="AL44" s="971"/>
      <c r="AM44" s="971"/>
      <c r="AN44" s="971"/>
      <c r="AO44" s="971"/>
      <c r="AP44" s="971"/>
      <c r="AQ44" s="1031"/>
      <c r="BB44" s="988"/>
      <c r="BC44" s="989"/>
      <c r="BD44" s="989"/>
      <c r="BE44" s="989"/>
      <c r="BF44" s="989"/>
      <c r="BG44" s="989"/>
      <c r="BH44" s="989"/>
      <c r="BI44" s="989"/>
      <c r="BJ44" s="989"/>
      <c r="BK44" s="989"/>
      <c r="BL44" s="989"/>
      <c r="BM44" s="989"/>
      <c r="BN44" s="990"/>
      <c r="BO44" s="764" t="str">
        <f t="shared" si="0"/>
        <v>担当者氏名</v>
      </c>
      <c r="BU44" s="765" t="str">
        <f>基本情報!AC55</f>
        <v>手続代行　担当　氏名</v>
      </c>
      <c r="BV44" s="765"/>
      <c r="BW44" s="765"/>
      <c r="BX44" s="765"/>
      <c r="BY44" s="765"/>
      <c r="BZ44" s="765"/>
      <c r="CA44" s="765"/>
      <c r="CB44" s="765"/>
      <c r="CC44" s="765"/>
      <c r="CD44" s="765"/>
      <c r="CE44" s="765"/>
      <c r="CF44" s="765"/>
      <c r="CG44" s="765"/>
      <c r="CH44" s="765"/>
      <c r="CI44" s="765"/>
      <c r="CJ44" s="765"/>
      <c r="CK44" s="765"/>
      <c r="CL44" s="765"/>
      <c r="CM44" s="765"/>
      <c r="CN44" s="765"/>
      <c r="CO44" s="765"/>
      <c r="CP44" s="765"/>
      <c r="CQ44" s="766"/>
    </row>
    <row r="45" spans="1:96" ht="18" customHeight="1">
      <c r="B45" s="988"/>
      <c r="C45" s="989"/>
      <c r="D45" s="989"/>
      <c r="E45" s="989"/>
      <c r="F45" s="989"/>
      <c r="G45" s="989"/>
      <c r="H45" s="989"/>
      <c r="I45" s="989"/>
      <c r="J45" s="989"/>
      <c r="K45" s="989"/>
      <c r="L45" s="989"/>
      <c r="M45" s="989"/>
      <c r="N45" s="990"/>
      <c r="O45" s="764" t="s">
        <v>272</v>
      </c>
      <c r="U45" s="1007">
        <f>基本情報!$E$56</f>
        <v>0</v>
      </c>
      <c r="V45" s="1007"/>
      <c r="W45" s="1007"/>
      <c r="X45" s="1007"/>
      <c r="Y45" s="1007"/>
      <c r="Z45" s="1007"/>
      <c r="AA45" s="1007"/>
      <c r="AB45" s="1007"/>
      <c r="AC45" s="1007" t="str">
        <f>IF(基本情報!E57="","",IF(基本情報!E57&gt;="","携帯電話","　"))</f>
        <v/>
      </c>
      <c r="AD45" s="1007"/>
      <c r="AE45" s="1007"/>
      <c r="AF45" s="1007"/>
      <c r="AG45" s="1007">
        <f>基本情報!$E$57</f>
        <v>0</v>
      </c>
      <c r="AH45" s="1007"/>
      <c r="AI45" s="1007"/>
      <c r="AJ45" s="1007"/>
      <c r="AK45" s="1007"/>
      <c r="AL45" s="1007"/>
      <c r="AM45" s="1007"/>
      <c r="AN45" s="1007"/>
      <c r="AO45" s="1007"/>
      <c r="AP45" s="1007"/>
      <c r="AQ45" s="1049"/>
      <c r="BB45" s="988"/>
      <c r="BC45" s="989"/>
      <c r="BD45" s="989"/>
      <c r="BE45" s="989"/>
      <c r="BF45" s="989"/>
      <c r="BG45" s="989"/>
      <c r="BH45" s="989"/>
      <c r="BI45" s="989"/>
      <c r="BJ45" s="989"/>
      <c r="BK45" s="989"/>
      <c r="BL45" s="989"/>
      <c r="BM45" s="989"/>
      <c r="BN45" s="990"/>
      <c r="BO45" s="764" t="str">
        <f t="shared" si="0"/>
        <v>電話番号　</v>
      </c>
      <c r="BU45" s="971" t="str">
        <f>基本情報!AC56</f>
        <v>手続代行　　担当　電話番号</v>
      </c>
      <c r="BV45" s="971"/>
      <c r="BW45" s="971"/>
      <c r="BX45" s="971"/>
      <c r="BY45" s="971"/>
      <c r="BZ45" s="971"/>
      <c r="CA45" s="971"/>
      <c r="CB45" s="971"/>
      <c r="CC45" s="971" t="str">
        <f>IF(基本情報!AC57="","",IF(基本情報!AC57&gt;="","携帯電話","　"))</f>
        <v>携帯電話</v>
      </c>
      <c r="CD45" s="971"/>
      <c r="CE45" s="971"/>
      <c r="CF45" s="971"/>
      <c r="CG45" s="971" t="str">
        <f>基本情報!AC57</f>
        <v>手続代行　　担当　携帯</v>
      </c>
      <c r="CH45" s="971"/>
      <c r="CI45" s="971"/>
      <c r="CJ45" s="971"/>
      <c r="CK45" s="971"/>
      <c r="CL45" s="971"/>
      <c r="CM45" s="971"/>
      <c r="CN45" s="971"/>
      <c r="CO45" s="971"/>
      <c r="CP45" s="971"/>
      <c r="CQ45" s="1031"/>
    </row>
    <row r="46" spans="1:96" ht="18" customHeight="1">
      <c r="B46" s="988"/>
      <c r="C46" s="989"/>
      <c r="D46" s="989"/>
      <c r="E46" s="989"/>
      <c r="F46" s="989"/>
      <c r="G46" s="989"/>
      <c r="H46" s="989"/>
      <c r="I46" s="989"/>
      <c r="J46" s="989"/>
      <c r="K46" s="989"/>
      <c r="L46" s="989"/>
      <c r="M46" s="989"/>
      <c r="N46" s="990"/>
      <c r="O46" s="764" t="s">
        <v>271</v>
      </c>
      <c r="U46" s="1032">
        <f>基本情報!$E$58</f>
        <v>0</v>
      </c>
      <c r="V46" s="1032"/>
      <c r="W46" s="1032"/>
      <c r="X46" s="1032"/>
      <c r="Y46" s="1032"/>
      <c r="Z46" s="1032"/>
      <c r="AA46" s="1032"/>
      <c r="AB46" s="1032"/>
      <c r="AC46" s="1032"/>
      <c r="AD46" s="1032"/>
      <c r="AE46" s="1032"/>
      <c r="AF46" s="1032"/>
      <c r="AG46" s="1032"/>
      <c r="AH46" s="1032"/>
      <c r="AI46" s="1032"/>
      <c r="AJ46" s="1032"/>
      <c r="AK46" s="1032"/>
      <c r="AL46" s="1032"/>
      <c r="AM46" s="1032"/>
      <c r="AN46" s="1032"/>
      <c r="AO46" s="1032"/>
      <c r="AP46" s="1032"/>
      <c r="AQ46" s="1033"/>
      <c r="BB46" s="988"/>
      <c r="BC46" s="989"/>
      <c r="BD46" s="989"/>
      <c r="BE46" s="989"/>
      <c r="BF46" s="989"/>
      <c r="BG46" s="989"/>
      <c r="BH46" s="989"/>
      <c r="BI46" s="989"/>
      <c r="BJ46" s="989"/>
      <c r="BK46" s="989"/>
      <c r="BL46" s="989"/>
      <c r="BM46" s="989"/>
      <c r="BN46" s="990"/>
      <c r="BO46" s="764" t="str">
        <f t="shared" si="0"/>
        <v>E-mail</v>
      </c>
      <c r="BU46" s="765" t="str">
        <f>基本情報!AC58</f>
        <v>手続代行　　担当　メアド</v>
      </c>
      <c r="BV46" s="765"/>
      <c r="BW46" s="765"/>
      <c r="BX46" s="765"/>
      <c r="BY46" s="765"/>
      <c r="BZ46" s="765"/>
      <c r="CA46" s="765"/>
      <c r="CB46" s="765"/>
      <c r="CC46" s="765"/>
      <c r="CD46" s="765"/>
      <c r="CE46" s="765"/>
      <c r="CF46" s="765"/>
      <c r="CG46" s="765"/>
      <c r="CH46" s="765"/>
      <c r="CI46" s="765"/>
      <c r="CJ46" s="765"/>
      <c r="CK46" s="765"/>
      <c r="CL46" s="765"/>
      <c r="CM46" s="765"/>
      <c r="CN46" s="765"/>
      <c r="CO46" s="765"/>
      <c r="CP46" s="765"/>
      <c r="CQ46" s="766"/>
    </row>
    <row r="47" spans="1:96" ht="15" customHeight="1">
      <c r="A47" s="32"/>
      <c r="B47" s="1010" t="s">
        <v>2808</v>
      </c>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BA47" s="32"/>
      <c r="BB47" s="1010" t="s">
        <v>2808</v>
      </c>
      <c r="BC47" s="1010"/>
      <c r="BD47" s="1010"/>
      <c r="BE47" s="1010"/>
      <c r="BF47" s="1010"/>
      <c r="BG47" s="1010"/>
      <c r="BH47" s="1010"/>
      <c r="BI47" s="1010"/>
      <c r="BJ47" s="1010"/>
      <c r="BK47" s="1010"/>
      <c r="BL47" s="1010"/>
      <c r="BM47" s="1010"/>
      <c r="BN47" s="1010"/>
      <c r="BO47" s="1010"/>
      <c r="BP47" s="1010"/>
      <c r="BQ47" s="1010"/>
      <c r="BR47" s="1010"/>
      <c r="BS47" s="1010"/>
      <c r="BT47" s="1010"/>
      <c r="BU47" s="1010"/>
      <c r="BV47" s="1010"/>
      <c r="BW47" s="1010"/>
      <c r="BX47" s="1010"/>
      <c r="BY47" s="1010"/>
      <c r="BZ47" s="1010"/>
      <c r="CA47" s="1010"/>
      <c r="CB47" s="1010"/>
      <c r="CC47" s="1010"/>
      <c r="CD47" s="1010"/>
      <c r="CE47" s="1010"/>
      <c r="CF47" s="1010"/>
      <c r="CG47" s="1010"/>
      <c r="CH47" s="1010"/>
      <c r="CI47" s="1010"/>
      <c r="CJ47" s="1010"/>
      <c r="CK47" s="1010"/>
      <c r="CL47" s="1010"/>
      <c r="CM47" s="1010"/>
      <c r="CN47" s="1010"/>
      <c r="CO47" s="1010"/>
      <c r="CP47" s="1010"/>
      <c r="CQ47" s="1010"/>
    </row>
    <row r="48" spans="1:96" ht="15" customHeight="1">
      <c r="A48" s="32"/>
      <c r="B48" s="876"/>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T48" s="34"/>
      <c r="BA48" s="32"/>
      <c r="BB48" s="876"/>
      <c r="BC48" s="876"/>
      <c r="BD48" s="876"/>
      <c r="BE48" s="876"/>
      <c r="BF48" s="876"/>
      <c r="BG48" s="876"/>
      <c r="BH48" s="876"/>
      <c r="BI48" s="876"/>
      <c r="BJ48" s="876"/>
      <c r="BK48" s="876"/>
      <c r="BL48" s="876"/>
      <c r="BM48" s="876"/>
      <c r="BN48" s="876"/>
      <c r="BO48" s="876"/>
      <c r="BP48" s="876"/>
      <c r="BQ48" s="876"/>
      <c r="BR48" s="876"/>
      <c r="BS48" s="876"/>
      <c r="BT48" s="876"/>
      <c r="BU48" s="876"/>
      <c r="BV48" s="876"/>
      <c r="BW48" s="876"/>
      <c r="BX48" s="876"/>
      <c r="BY48" s="876"/>
      <c r="BZ48" s="876"/>
      <c r="CA48" s="876"/>
      <c r="CB48" s="876"/>
      <c r="CC48" s="876"/>
      <c r="CD48" s="876"/>
      <c r="CE48" s="876"/>
      <c r="CF48" s="876"/>
      <c r="CG48" s="876"/>
      <c r="CH48" s="876"/>
      <c r="CI48" s="876"/>
      <c r="CJ48" s="876"/>
      <c r="CK48" s="876"/>
      <c r="CL48" s="876"/>
      <c r="CM48" s="876"/>
      <c r="CN48" s="876"/>
      <c r="CO48" s="876"/>
      <c r="CP48" s="876"/>
      <c r="CQ48" s="876"/>
    </row>
    <row r="49" spans="2:96" s="198" customFormat="1" ht="15" customHeight="1">
      <c r="B49" s="199" t="s">
        <v>2529</v>
      </c>
      <c r="D49" s="199"/>
      <c r="E49" s="199"/>
      <c r="F49" s="199"/>
      <c r="G49" s="199"/>
      <c r="AR49" s="3" t="s">
        <v>2947</v>
      </c>
      <c r="BB49" s="199" t="s">
        <v>2529</v>
      </c>
      <c r="BD49" s="199"/>
      <c r="BE49" s="199"/>
      <c r="BF49" s="199"/>
      <c r="BG49" s="199"/>
      <c r="CR49" s="3" t="str">
        <f>AR49</f>
        <v>2/6枚目</v>
      </c>
    </row>
    <row r="50" spans="2:96" s="198" customFormat="1" ht="15" customHeight="1">
      <c r="B50" s="498" t="s">
        <v>2799</v>
      </c>
      <c r="C50" s="199"/>
      <c r="D50" s="199"/>
      <c r="E50" s="199"/>
      <c r="F50" s="199"/>
      <c r="G50" s="199"/>
      <c r="AR50" s="3"/>
      <c r="BB50" s="498" t="s">
        <v>2800</v>
      </c>
      <c r="BC50" s="199"/>
      <c r="BD50" s="199"/>
      <c r="BE50" s="199"/>
      <c r="BF50" s="199"/>
      <c r="BG50" s="199"/>
      <c r="CR50" s="3"/>
    </row>
    <row r="51" spans="2:96" s="198" customFormat="1" ht="15" customHeight="1">
      <c r="B51" s="1028" t="s">
        <v>2912</v>
      </c>
      <c r="C51" s="1028"/>
      <c r="D51" s="1028"/>
      <c r="E51" s="1028"/>
      <c r="F51" s="1028"/>
      <c r="G51" s="1028"/>
      <c r="H51" s="1028"/>
      <c r="I51" s="1028"/>
      <c r="J51" s="1028"/>
      <c r="K51" s="1028"/>
      <c r="L51" s="1028"/>
      <c r="M51" s="1028"/>
      <c r="N51" s="1028"/>
      <c r="O51" s="1008"/>
      <c r="P51" s="1008"/>
      <c r="Q51" s="1008"/>
      <c r="R51" s="1008"/>
      <c r="S51" s="1008"/>
      <c r="T51" s="1008"/>
      <c r="U51" s="1008"/>
      <c r="V51" s="1008"/>
      <c r="W51" s="1008"/>
      <c r="X51" s="1008"/>
      <c r="Y51" s="1008"/>
      <c r="Z51" s="1008"/>
      <c r="AA51" s="1008"/>
      <c r="AB51" s="1008"/>
      <c r="AC51" s="1008"/>
      <c r="AD51" s="1008"/>
      <c r="AE51" s="1008"/>
      <c r="AF51" s="1008"/>
      <c r="AG51" s="1008"/>
      <c r="AH51" s="1008"/>
      <c r="AI51" s="1008"/>
      <c r="AJ51" s="1008"/>
      <c r="AK51" s="1008"/>
      <c r="AL51" s="1008"/>
      <c r="AM51" s="1008"/>
      <c r="AN51" s="1008"/>
      <c r="AO51" s="1008"/>
      <c r="AP51" s="1008"/>
      <c r="AQ51" s="1008"/>
      <c r="AR51" s="3"/>
      <c r="BB51" s="1028" t="str">
        <f>B51</f>
        <v>太陽光ﾓｼﾞｭｰﾙ及びﾊﾟﾜｰｺﾝﾃﾞｨｼｮﾅｰの仕様がわかるURLを記載してください。
PDF等で添付の場合は、その旨を記載してください。</v>
      </c>
      <c r="BC51" s="1028"/>
      <c r="BD51" s="1028"/>
      <c r="BE51" s="1028"/>
      <c r="BF51" s="1028"/>
      <c r="BG51" s="1028"/>
      <c r="BH51" s="1028"/>
      <c r="BI51" s="1028"/>
      <c r="BJ51" s="1028"/>
      <c r="BK51" s="1028"/>
      <c r="BL51" s="1028"/>
      <c r="BM51" s="1028"/>
      <c r="BN51" s="1028"/>
      <c r="BO51" s="966" t="s">
        <v>2840</v>
      </c>
      <c r="BP51" s="967"/>
      <c r="BQ51" s="967"/>
      <c r="BR51" s="967"/>
      <c r="BS51" s="967"/>
      <c r="BT51" s="967"/>
      <c r="BU51" s="967"/>
      <c r="BV51" s="967"/>
      <c r="BW51" s="967"/>
      <c r="BX51" s="967"/>
      <c r="BY51" s="967"/>
      <c r="BZ51" s="967"/>
      <c r="CA51" s="967"/>
      <c r="CB51" s="967"/>
      <c r="CC51" s="967"/>
      <c r="CD51" s="967"/>
      <c r="CE51" s="967"/>
      <c r="CF51" s="967"/>
      <c r="CG51" s="967"/>
      <c r="CH51" s="967"/>
      <c r="CI51" s="967"/>
      <c r="CJ51" s="967"/>
      <c r="CK51" s="967"/>
      <c r="CL51" s="967"/>
      <c r="CM51" s="967"/>
      <c r="CN51" s="967"/>
      <c r="CO51" s="967"/>
      <c r="CP51" s="967"/>
      <c r="CQ51" s="967"/>
      <c r="CR51" s="3"/>
    </row>
    <row r="52" spans="2:96" s="198" customFormat="1" ht="15" customHeight="1">
      <c r="B52" s="1028"/>
      <c r="C52" s="1028"/>
      <c r="D52" s="1028"/>
      <c r="E52" s="1028"/>
      <c r="F52" s="1028"/>
      <c r="G52" s="1028"/>
      <c r="H52" s="1028"/>
      <c r="I52" s="1028"/>
      <c r="J52" s="1028"/>
      <c r="K52" s="1028"/>
      <c r="L52" s="1028"/>
      <c r="M52" s="1028"/>
      <c r="N52" s="1028"/>
      <c r="O52" s="991"/>
      <c r="P52" s="992"/>
      <c r="Q52" s="992"/>
      <c r="R52" s="992"/>
      <c r="S52" s="992"/>
      <c r="T52" s="992"/>
      <c r="U52" s="992"/>
      <c r="V52" s="992"/>
      <c r="W52" s="992"/>
      <c r="X52" s="992"/>
      <c r="Y52" s="992"/>
      <c r="Z52" s="992"/>
      <c r="AA52" s="992"/>
      <c r="AB52" s="992"/>
      <c r="AC52" s="992"/>
      <c r="AD52" s="992"/>
      <c r="AE52" s="992"/>
      <c r="AF52" s="992"/>
      <c r="AG52" s="992"/>
      <c r="AH52" s="992"/>
      <c r="AI52" s="992"/>
      <c r="AJ52" s="992"/>
      <c r="AK52" s="992"/>
      <c r="AL52" s="992"/>
      <c r="AM52" s="992"/>
      <c r="AN52" s="992"/>
      <c r="AO52" s="992"/>
      <c r="AP52" s="992"/>
      <c r="AQ52" s="993"/>
      <c r="AR52" s="3"/>
      <c r="BB52" s="1028"/>
      <c r="BC52" s="1028"/>
      <c r="BD52" s="1028"/>
      <c r="BE52" s="1028"/>
      <c r="BF52" s="1028"/>
      <c r="BG52" s="1028"/>
      <c r="BH52" s="1028"/>
      <c r="BI52" s="1028"/>
      <c r="BJ52" s="1028"/>
      <c r="BK52" s="1028"/>
      <c r="BL52" s="1028"/>
      <c r="BM52" s="1028"/>
      <c r="BN52" s="1028"/>
      <c r="BO52" s="968" t="s">
        <v>2842</v>
      </c>
      <c r="BP52" s="969"/>
      <c r="BQ52" s="969"/>
      <c r="BR52" s="969"/>
      <c r="BS52" s="969"/>
      <c r="BT52" s="969"/>
      <c r="BU52" s="969"/>
      <c r="BV52" s="969"/>
      <c r="BW52" s="969"/>
      <c r="BX52" s="969"/>
      <c r="BY52" s="969"/>
      <c r="BZ52" s="969"/>
      <c r="CA52" s="969"/>
      <c r="CB52" s="969"/>
      <c r="CC52" s="969"/>
      <c r="CD52" s="969"/>
      <c r="CE52" s="969"/>
      <c r="CF52" s="969"/>
      <c r="CG52" s="969"/>
      <c r="CH52" s="969"/>
      <c r="CI52" s="969"/>
      <c r="CJ52" s="969"/>
      <c r="CK52" s="969"/>
      <c r="CL52" s="969"/>
      <c r="CM52" s="969"/>
      <c r="CN52" s="969"/>
      <c r="CO52" s="969"/>
      <c r="CP52" s="969"/>
      <c r="CQ52" s="970"/>
      <c r="CR52" s="3"/>
    </row>
    <row r="53" spans="2:96" s="198" customFormat="1" ht="15" customHeight="1">
      <c r="B53" s="1028"/>
      <c r="C53" s="1028"/>
      <c r="D53" s="1028"/>
      <c r="E53" s="1028"/>
      <c r="F53" s="1028"/>
      <c r="G53" s="1028"/>
      <c r="H53" s="1028"/>
      <c r="I53" s="1028"/>
      <c r="J53" s="1028"/>
      <c r="K53" s="1028"/>
      <c r="L53" s="1028"/>
      <c r="M53" s="1028"/>
      <c r="N53" s="1028"/>
      <c r="O53" s="991"/>
      <c r="P53" s="992"/>
      <c r="Q53" s="992"/>
      <c r="R53" s="992"/>
      <c r="S53" s="992"/>
      <c r="T53" s="992"/>
      <c r="U53" s="992"/>
      <c r="V53" s="992"/>
      <c r="W53" s="992"/>
      <c r="X53" s="992"/>
      <c r="Y53" s="992"/>
      <c r="Z53" s="992"/>
      <c r="AA53" s="992"/>
      <c r="AB53" s="992"/>
      <c r="AC53" s="992"/>
      <c r="AD53" s="992"/>
      <c r="AE53" s="992"/>
      <c r="AF53" s="992"/>
      <c r="AG53" s="992"/>
      <c r="AH53" s="992"/>
      <c r="AI53" s="992"/>
      <c r="AJ53" s="992"/>
      <c r="AK53" s="992"/>
      <c r="AL53" s="992"/>
      <c r="AM53" s="992"/>
      <c r="AN53" s="992"/>
      <c r="AO53" s="992"/>
      <c r="AP53" s="992"/>
      <c r="AQ53" s="993"/>
      <c r="AR53" s="3"/>
      <c r="BB53" s="1028"/>
      <c r="BC53" s="1028"/>
      <c r="BD53" s="1028"/>
      <c r="BE53" s="1028"/>
      <c r="BF53" s="1028"/>
      <c r="BG53" s="1028"/>
      <c r="BH53" s="1028"/>
      <c r="BI53" s="1028"/>
      <c r="BJ53" s="1028"/>
      <c r="BK53" s="1028"/>
      <c r="BL53" s="1028"/>
      <c r="BM53" s="1028"/>
      <c r="BN53" s="1028"/>
      <c r="BO53" s="767"/>
      <c r="BP53" s="768"/>
      <c r="BQ53" s="768"/>
      <c r="BR53" s="768"/>
      <c r="BS53" s="768"/>
      <c r="BT53" s="768"/>
      <c r="BU53" s="768"/>
      <c r="BV53" s="768"/>
      <c r="BW53" s="768"/>
      <c r="BX53" s="768"/>
      <c r="BY53" s="768"/>
      <c r="BZ53" s="768"/>
      <c r="CA53" s="768"/>
      <c r="CB53" s="768"/>
      <c r="CC53" s="768"/>
      <c r="CD53" s="768"/>
      <c r="CE53" s="768"/>
      <c r="CF53" s="768"/>
      <c r="CG53" s="768"/>
      <c r="CH53" s="768"/>
      <c r="CI53" s="768"/>
      <c r="CJ53" s="768"/>
      <c r="CK53" s="768"/>
      <c r="CL53" s="768"/>
      <c r="CM53" s="768"/>
      <c r="CN53" s="768"/>
      <c r="CO53" s="768"/>
      <c r="CP53" s="768"/>
      <c r="CQ53" s="769"/>
      <c r="CR53" s="3"/>
    </row>
    <row r="54" spans="2:96" s="198" customFormat="1" ht="15" customHeight="1">
      <c r="B54" s="1028"/>
      <c r="C54" s="1028"/>
      <c r="D54" s="1028"/>
      <c r="E54" s="1028"/>
      <c r="F54" s="1028"/>
      <c r="G54" s="1028"/>
      <c r="H54" s="1028"/>
      <c r="I54" s="1028"/>
      <c r="J54" s="1028"/>
      <c r="K54" s="1028"/>
      <c r="L54" s="1028"/>
      <c r="M54" s="1028"/>
      <c r="N54" s="1028"/>
      <c r="O54" s="991"/>
      <c r="P54" s="992"/>
      <c r="Q54" s="992"/>
      <c r="R54" s="992"/>
      <c r="S54" s="992"/>
      <c r="T54" s="992"/>
      <c r="U54" s="992"/>
      <c r="V54" s="992"/>
      <c r="W54" s="992"/>
      <c r="X54" s="992"/>
      <c r="Y54" s="992"/>
      <c r="Z54" s="992"/>
      <c r="AA54" s="992"/>
      <c r="AB54" s="992"/>
      <c r="AC54" s="992"/>
      <c r="AD54" s="992"/>
      <c r="AE54" s="992"/>
      <c r="AF54" s="992"/>
      <c r="AG54" s="992"/>
      <c r="AH54" s="992"/>
      <c r="AI54" s="992"/>
      <c r="AJ54" s="992"/>
      <c r="AK54" s="992"/>
      <c r="AL54" s="992"/>
      <c r="AM54" s="992"/>
      <c r="AN54" s="992"/>
      <c r="AO54" s="992"/>
      <c r="AP54" s="992"/>
      <c r="AQ54" s="993"/>
      <c r="AR54" s="3"/>
      <c r="BB54" s="1028"/>
      <c r="BC54" s="1028"/>
      <c r="BD54" s="1028"/>
      <c r="BE54" s="1028"/>
      <c r="BF54" s="1028"/>
      <c r="BG54" s="1028"/>
      <c r="BH54" s="1028"/>
      <c r="BI54" s="1028"/>
      <c r="BJ54" s="1028"/>
      <c r="BK54" s="1028"/>
      <c r="BL54" s="1028"/>
      <c r="BM54" s="1028"/>
      <c r="BN54" s="1028"/>
      <c r="BO54" s="968"/>
      <c r="BP54" s="969"/>
      <c r="BQ54" s="969"/>
      <c r="BR54" s="969"/>
      <c r="BS54" s="969"/>
      <c r="BT54" s="969"/>
      <c r="BU54" s="969"/>
      <c r="BV54" s="969"/>
      <c r="BW54" s="969"/>
      <c r="BX54" s="969"/>
      <c r="BY54" s="969"/>
      <c r="BZ54" s="969"/>
      <c r="CA54" s="969"/>
      <c r="CB54" s="969"/>
      <c r="CC54" s="969"/>
      <c r="CD54" s="969"/>
      <c r="CE54" s="969"/>
      <c r="CF54" s="969"/>
      <c r="CG54" s="969"/>
      <c r="CH54" s="969"/>
      <c r="CI54" s="969"/>
      <c r="CJ54" s="969"/>
      <c r="CK54" s="969"/>
      <c r="CL54" s="969"/>
      <c r="CM54" s="969"/>
      <c r="CN54" s="969"/>
      <c r="CO54" s="969"/>
      <c r="CP54" s="969"/>
      <c r="CQ54" s="970"/>
      <c r="CR54" s="3"/>
    </row>
    <row r="55" spans="2:96" s="198" customFormat="1" ht="15" customHeight="1">
      <c r="B55" s="1028"/>
      <c r="C55" s="1028"/>
      <c r="D55" s="1028"/>
      <c r="E55" s="1028"/>
      <c r="F55" s="1028"/>
      <c r="G55" s="1028"/>
      <c r="H55" s="1028"/>
      <c r="I55" s="1028"/>
      <c r="J55" s="1028"/>
      <c r="K55" s="1028"/>
      <c r="L55" s="1028"/>
      <c r="M55" s="1028"/>
      <c r="N55" s="1028"/>
      <c r="O55" s="1008"/>
      <c r="P55" s="1008"/>
      <c r="Q55" s="1008"/>
      <c r="R55" s="1008"/>
      <c r="S55" s="1008"/>
      <c r="T55" s="1008"/>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3"/>
      <c r="BB55" s="1028"/>
      <c r="BC55" s="1028"/>
      <c r="BD55" s="1028"/>
      <c r="BE55" s="1028"/>
      <c r="BF55" s="1028"/>
      <c r="BG55" s="1028"/>
      <c r="BH55" s="1028"/>
      <c r="BI55" s="1028"/>
      <c r="BJ55" s="1028"/>
      <c r="BK55" s="1028"/>
      <c r="BL55" s="1028"/>
      <c r="BM55" s="1028"/>
      <c r="BN55" s="1028"/>
      <c r="BO55" s="967"/>
      <c r="BP55" s="967"/>
      <c r="BQ55" s="967"/>
      <c r="BR55" s="967"/>
      <c r="BS55" s="967"/>
      <c r="BT55" s="967"/>
      <c r="BU55" s="967"/>
      <c r="BV55" s="967"/>
      <c r="BW55" s="967"/>
      <c r="BX55" s="967"/>
      <c r="BY55" s="967"/>
      <c r="BZ55" s="967"/>
      <c r="CA55" s="967"/>
      <c r="CB55" s="967"/>
      <c r="CC55" s="967"/>
      <c r="CD55" s="967"/>
      <c r="CE55" s="967"/>
      <c r="CF55" s="967"/>
      <c r="CG55" s="967"/>
      <c r="CH55" s="967"/>
      <c r="CI55" s="967"/>
      <c r="CJ55" s="967"/>
      <c r="CK55" s="967"/>
      <c r="CL55" s="967"/>
      <c r="CM55" s="967"/>
      <c r="CN55" s="967"/>
      <c r="CO55" s="967"/>
      <c r="CP55" s="967"/>
      <c r="CQ55" s="967"/>
      <c r="CR55" s="3"/>
    </row>
    <row r="56" spans="2:96" s="198" customFormat="1" ht="15" customHeight="1">
      <c r="B56" s="541"/>
      <c r="C56" s="541"/>
      <c r="D56" s="541"/>
      <c r="E56" s="541"/>
      <c r="F56" s="541"/>
      <c r="G56" s="541"/>
      <c r="H56" s="541"/>
      <c r="I56" s="541"/>
      <c r="J56" s="541"/>
      <c r="K56" s="541"/>
      <c r="L56" s="541"/>
      <c r="M56" s="541"/>
      <c r="N56" s="541"/>
      <c r="O56" s="361"/>
      <c r="P56" s="361"/>
      <c r="Q56" s="361"/>
      <c r="R56" s="361"/>
      <c r="S56" s="361"/>
      <c r="T56" s="361"/>
      <c r="U56" s="361"/>
      <c r="V56" s="361"/>
      <c r="W56" s="361"/>
      <c r="X56" s="361"/>
      <c r="Y56" s="361"/>
      <c r="Z56" s="361"/>
      <c r="AA56" s="361"/>
      <c r="AB56" s="361"/>
      <c r="AC56" s="672"/>
      <c r="AD56" s="672"/>
      <c r="AE56" s="672"/>
      <c r="AF56" s="672"/>
      <c r="AG56" s="672"/>
      <c r="AH56" s="672"/>
      <c r="AI56" s="672"/>
      <c r="AJ56" s="672"/>
      <c r="AK56" s="672"/>
      <c r="AL56" s="672"/>
      <c r="AM56" s="361"/>
      <c r="AN56" s="361"/>
      <c r="AO56" s="361"/>
      <c r="AP56" s="361"/>
      <c r="AQ56" s="361"/>
      <c r="AR56" s="3"/>
      <c r="BB56" s="541"/>
      <c r="BC56" s="541"/>
      <c r="BD56" s="541"/>
      <c r="BE56" s="541"/>
      <c r="BF56" s="541"/>
      <c r="BG56" s="541"/>
      <c r="BH56" s="541"/>
      <c r="BI56" s="541"/>
      <c r="BJ56" s="541"/>
      <c r="BK56" s="541"/>
      <c r="BL56" s="541"/>
      <c r="BM56" s="541"/>
      <c r="BN56" s="541"/>
      <c r="CC56" s="757"/>
      <c r="CD56" s="757"/>
      <c r="CE56" s="757"/>
      <c r="CF56" s="757"/>
      <c r="CG56" s="757"/>
      <c r="CH56" s="757"/>
      <c r="CI56" s="757"/>
      <c r="CJ56" s="757"/>
      <c r="CK56" s="757"/>
      <c r="CR56" s="3"/>
    </row>
    <row r="57" spans="2:96" s="198" customFormat="1" ht="15" customHeight="1">
      <c r="B57" s="199" t="s">
        <v>2870</v>
      </c>
      <c r="C57" s="199"/>
      <c r="D57" s="199"/>
      <c r="E57" s="199"/>
      <c r="F57" s="199"/>
      <c r="G57" s="199"/>
      <c r="AC57" s="496"/>
      <c r="AD57" s="496"/>
      <c r="AE57" s="496"/>
      <c r="AF57" s="496"/>
      <c r="AG57" s="496"/>
      <c r="AH57" s="496"/>
      <c r="AI57" s="496"/>
      <c r="AJ57" s="495" t="s">
        <v>2703</v>
      </c>
      <c r="AK57" s="497">
        <v>1</v>
      </c>
      <c r="AR57" s="3"/>
      <c r="BC57" s="199"/>
      <c r="BD57" s="199"/>
      <c r="BE57" s="199"/>
      <c r="BF57" s="199"/>
      <c r="BG57" s="199"/>
      <c r="CC57" s="496"/>
      <c r="CD57" s="496"/>
      <c r="CE57" s="496"/>
      <c r="CF57" s="496"/>
      <c r="CG57" s="496"/>
      <c r="CH57" s="496"/>
      <c r="CI57" s="496"/>
      <c r="CJ57" s="495" t="s">
        <v>2703</v>
      </c>
      <c r="CK57" s="497">
        <v>1</v>
      </c>
      <c r="CR57" s="3"/>
    </row>
    <row r="58" spans="2:96" s="198" customFormat="1" ht="15" customHeight="1">
      <c r="B58" s="1011" t="s">
        <v>2689</v>
      </c>
      <c r="C58" s="1012"/>
      <c r="D58" s="1012"/>
      <c r="E58" s="1012"/>
      <c r="F58" s="1012"/>
      <c r="G58" s="1012"/>
      <c r="H58" s="1013"/>
      <c r="I58" s="953" t="s">
        <v>2690</v>
      </c>
      <c r="J58" s="953"/>
      <c r="K58" s="953" t="s">
        <v>2695</v>
      </c>
      <c r="L58" s="953"/>
      <c r="M58" s="953"/>
      <c r="N58" s="953"/>
      <c r="O58" s="953"/>
      <c r="P58" s="953"/>
      <c r="Q58" s="953"/>
      <c r="R58" s="953"/>
      <c r="S58" s="953"/>
      <c r="T58" s="953" t="s">
        <v>2691</v>
      </c>
      <c r="U58" s="953"/>
      <c r="V58" s="953"/>
      <c r="W58" s="953"/>
      <c r="X58" s="953"/>
      <c r="Y58" s="953"/>
      <c r="Z58" s="953"/>
      <c r="AA58" s="953"/>
      <c r="AB58" s="953"/>
      <c r="AC58" s="953" t="s">
        <v>2739</v>
      </c>
      <c r="AD58" s="953"/>
      <c r="AE58" s="953"/>
      <c r="AF58" s="953"/>
      <c r="AG58" s="953"/>
      <c r="AH58" s="953"/>
      <c r="AI58" s="953"/>
      <c r="AJ58" s="953"/>
      <c r="AK58" s="953"/>
      <c r="AR58" s="3"/>
      <c r="BB58" s="1011" t="s">
        <v>2689</v>
      </c>
      <c r="BC58" s="1012"/>
      <c r="BD58" s="1012"/>
      <c r="BE58" s="1012"/>
      <c r="BF58" s="1012"/>
      <c r="BG58" s="1012"/>
      <c r="BH58" s="1013"/>
      <c r="BI58" s="953" t="s">
        <v>2690</v>
      </c>
      <c r="BJ58" s="953"/>
      <c r="BK58" s="953" t="s">
        <v>2695</v>
      </c>
      <c r="BL58" s="953"/>
      <c r="BM58" s="953"/>
      <c r="BN58" s="953"/>
      <c r="BO58" s="953"/>
      <c r="BP58" s="953"/>
      <c r="BQ58" s="953"/>
      <c r="BR58" s="953"/>
      <c r="BS58" s="953"/>
      <c r="BT58" s="953" t="s">
        <v>2691</v>
      </c>
      <c r="BU58" s="953"/>
      <c r="BV58" s="953"/>
      <c r="BW58" s="953"/>
      <c r="BX58" s="953"/>
      <c r="BY58" s="953"/>
      <c r="BZ58" s="953"/>
      <c r="CA58" s="953"/>
      <c r="CB58" s="953"/>
      <c r="CC58" s="953" t="s">
        <v>2739</v>
      </c>
      <c r="CD58" s="953"/>
      <c r="CE58" s="953"/>
      <c r="CF58" s="953"/>
      <c r="CG58" s="953"/>
      <c r="CH58" s="953"/>
      <c r="CI58" s="953"/>
      <c r="CJ58" s="953"/>
      <c r="CK58" s="953"/>
      <c r="CR58" s="3"/>
    </row>
    <row r="59" spans="2:96" s="198" customFormat="1" ht="15" customHeight="1">
      <c r="B59" s="1034"/>
      <c r="C59" s="1035"/>
      <c r="D59" s="1035"/>
      <c r="E59" s="1035"/>
      <c r="F59" s="1035"/>
      <c r="G59" s="1035"/>
      <c r="H59" s="1036"/>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c r="AG59" s="953"/>
      <c r="AH59" s="953"/>
      <c r="AI59" s="953"/>
      <c r="AJ59" s="953"/>
      <c r="AK59" s="953"/>
      <c r="AR59" s="3"/>
      <c r="BB59" s="1034"/>
      <c r="BC59" s="1035"/>
      <c r="BD59" s="1035"/>
      <c r="BE59" s="1035"/>
      <c r="BF59" s="1035"/>
      <c r="BG59" s="1035"/>
      <c r="BH59" s="1036"/>
      <c r="BI59" s="953"/>
      <c r="BJ59" s="953"/>
      <c r="BK59" s="953"/>
      <c r="BL59" s="953"/>
      <c r="BM59" s="953"/>
      <c r="BN59" s="953"/>
      <c r="BO59" s="953"/>
      <c r="BP59" s="953"/>
      <c r="BQ59" s="953"/>
      <c r="BR59" s="953"/>
      <c r="BS59" s="953"/>
      <c r="BT59" s="953"/>
      <c r="BU59" s="953"/>
      <c r="BV59" s="953"/>
      <c r="BW59" s="953"/>
      <c r="BX59" s="953"/>
      <c r="BY59" s="953"/>
      <c r="BZ59" s="953"/>
      <c r="CA59" s="953"/>
      <c r="CB59" s="953"/>
      <c r="CC59" s="953"/>
      <c r="CD59" s="953"/>
      <c r="CE59" s="953"/>
      <c r="CF59" s="953"/>
      <c r="CG59" s="953"/>
      <c r="CH59" s="953"/>
      <c r="CI59" s="953"/>
      <c r="CJ59" s="953"/>
      <c r="CK59" s="953"/>
      <c r="CR59" s="3"/>
    </row>
    <row r="60" spans="2:96" ht="15" customHeight="1">
      <c r="B60" s="1034"/>
      <c r="C60" s="1035"/>
      <c r="D60" s="1035"/>
      <c r="E60" s="1035"/>
      <c r="F60" s="1035"/>
      <c r="G60" s="1035"/>
      <c r="H60" s="1036"/>
      <c r="I60" s="953">
        <v>1</v>
      </c>
      <c r="J60" s="953"/>
      <c r="K60" s="1009"/>
      <c r="L60" s="1009"/>
      <c r="M60" s="1009"/>
      <c r="N60" s="1009"/>
      <c r="O60" s="1009"/>
      <c r="P60" s="1009"/>
      <c r="Q60" s="1009"/>
      <c r="R60" s="1048" t="s">
        <v>2694</v>
      </c>
      <c r="S60" s="1047" t="s">
        <v>2692</v>
      </c>
      <c r="T60" s="1009"/>
      <c r="U60" s="1009"/>
      <c r="V60" s="1009"/>
      <c r="W60" s="1009"/>
      <c r="X60" s="1009"/>
      <c r="Y60" s="1009"/>
      <c r="Z60" s="1009"/>
      <c r="AA60" s="893" t="s">
        <v>2693</v>
      </c>
      <c r="AB60" s="893"/>
      <c r="AC60" s="996">
        <f>K60*T60</f>
        <v>0</v>
      </c>
      <c r="AD60" s="996"/>
      <c r="AE60" s="996"/>
      <c r="AF60" s="996"/>
      <c r="AG60" s="996"/>
      <c r="AH60" s="996"/>
      <c r="AI60" s="996"/>
      <c r="AJ60" s="893" t="s">
        <v>2694</v>
      </c>
      <c r="AK60" s="893"/>
      <c r="BB60" s="1034"/>
      <c r="BC60" s="1035"/>
      <c r="BD60" s="1035"/>
      <c r="BE60" s="1035"/>
      <c r="BF60" s="1035"/>
      <c r="BG60" s="1035"/>
      <c r="BH60" s="1036"/>
      <c r="BI60" s="953">
        <v>1</v>
      </c>
      <c r="BJ60" s="953"/>
      <c r="BK60" s="914">
        <v>250</v>
      </c>
      <c r="BL60" s="914"/>
      <c r="BM60" s="914"/>
      <c r="BN60" s="914"/>
      <c r="BO60" s="914"/>
      <c r="BP60" s="914"/>
      <c r="BQ60" s="914"/>
      <c r="BR60" s="1048" t="s">
        <v>2694</v>
      </c>
      <c r="BS60" s="1047" t="s">
        <v>2692</v>
      </c>
      <c r="BT60" s="914">
        <v>5</v>
      </c>
      <c r="BU60" s="914"/>
      <c r="BV60" s="914"/>
      <c r="BW60" s="914"/>
      <c r="BX60" s="914"/>
      <c r="BY60" s="914"/>
      <c r="BZ60" s="914"/>
      <c r="CA60" s="893" t="s">
        <v>2693</v>
      </c>
      <c r="CB60" s="893"/>
      <c r="CC60" s="1204">
        <f>BK60*BT60</f>
        <v>1250</v>
      </c>
      <c r="CD60" s="1204"/>
      <c r="CE60" s="1204"/>
      <c r="CF60" s="1204"/>
      <c r="CG60" s="1204"/>
      <c r="CH60" s="1204"/>
      <c r="CI60" s="1204"/>
      <c r="CJ60" s="893" t="s">
        <v>2694</v>
      </c>
      <c r="CK60" s="893"/>
    </row>
    <row r="61" spans="2:96" s="198" customFormat="1" ht="15" customHeight="1">
      <c r="B61" s="1034"/>
      <c r="C61" s="1035"/>
      <c r="D61" s="1035"/>
      <c r="E61" s="1035"/>
      <c r="F61" s="1035"/>
      <c r="G61" s="1035"/>
      <c r="H61" s="1036"/>
      <c r="I61" s="953"/>
      <c r="J61" s="953"/>
      <c r="K61" s="1009"/>
      <c r="L61" s="1009"/>
      <c r="M61" s="1009"/>
      <c r="N61" s="1009"/>
      <c r="O61" s="1009"/>
      <c r="P61" s="1009"/>
      <c r="Q61" s="1009"/>
      <c r="R61" s="1048"/>
      <c r="S61" s="1047"/>
      <c r="T61" s="1009"/>
      <c r="U61" s="1009"/>
      <c r="V61" s="1009"/>
      <c r="W61" s="1009"/>
      <c r="X61" s="1009"/>
      <c r="Y61" s="1009"/>
      <c r="Z61" s="1009"/>
      <c r="AA61" s="893"/>
      <c r="AB61" s="893"/>
      <c r="AC61" s="996"/>
      <c r="AD61" s="996"/>
      <c r="AE61" s="996"/>
      <c r="AF61" s="996"/>
      <c r="AG61" s="996"/>
      <c r="AH61" s="996"/>
      <c r="AI61" s="996"/>
      <c r="AJ61" s="893"/>
      <c r="AK61" s="893"/>
      <c r="BB61" s="1034"/>
      <c r="BC61" s="1035"/>
      <c r="BD61" s="1035"/>
      <c r="BE61" s="1035"/>
      <c r="BF61" s="1035"/>
      <c r="BG61" s="1035"/>
      <c r="BH61" s="1036"/>
      <c r="BI61" s="953"/>
      <c r="BJ61" s="953"/>
      <c r="BK61" s="914"/>
      <c r="BL61" s="914"/>
      <c r="BM61" s="914"/>
      <c r="BN61" s="914"/>
      <c r="BO61" s="914"/>
      <c r="BP61" s="914"/>
      <c r="BQ61" s="914"/>
      <c r="BR61" s="1048"/>
      <c r="BS61" s="1047"/>
      <c r="BT61" s="914"/>
      <c r="BU61" s="914"/>
      <c r="BV61" s="914"/>
      <c r="BW61" s="914"/>
      <c r="BX61" s="914"/>
      <c r="BY61" s="914"/>
      <c r="BZ61" s="914"/>
      <c r="CA61" s="893"/>
      <c r="CB61" s="893"/>
      <c r="CC61" s="1204"/>
      <c r="CD61" s="1204"/>
      <c r="CE61" s="1204"/>
      <c r="CF61" s="1204"/>
      <c r="CG61" s="1204"/>
      <c r="CH61" s="1204"/>
      <c r="CI61" s="1204"/>
      <c r="CJ61" s="893"/>
      <c r="CK61" s="893"/>
    </row>
    <row r="62" spans="2:96" ht="15" customHeight="1">
      <c r="B62" s="1034"/>
      <c r="C62" s="1035"/>
      <c r="D62" s="1035"/>
      <c r="E62" s="1035"/>
      <c r="F62" s="1035"/>
      <c r="G62" s="1035"/>
      <c r="H62" s="1036"/>
      <c r="I62" s="953">
        <v>2</v>
      </c>
      <c r="J62" s="953"/>
      <c r="K62" s="1009"/>
      <c r="L62" s="1009"/>
      <c r="M62" s="1009"/>
      <c r="N62" s="1009"/>
      <c r="O62" s="1009"/>
      <c r="P62" s="1009"/>
      <c r="Q62" s="1009"/>
      <c r="R62" s="1048" t="s">
        <v>2694</v>
      </c>
      <c r="S62" s="1047" t="s">
        <v>2692</v>
      </c>
      <c r="T62" s="1009"/>
      <c r="U62" s="1009"/>
      <c r="V62" s="1009"/>
      <c r="W62" s="1009"/>
      <c r="X62" s="1009"/>
      <c r="Y62" s="1009"/>
      <c r="Z62" s="1009"/>
      <c r="AA62" s="893" t="s">
        <v>2693</v>
      </c>
      <c r="AB62" s="893"/>
      <c r="AC62" s="996">
        <f>K62*T62</f>
        <v>0</v>
      </c>
      <c r="AD62" s="996"/>
      <c r="AE62" s="996"/>
      <c r="AF62" s="996"/>
      <c r="AG62" s="996"/>
      <c r="AH62" s="996"/>
      <c r="AI62" s="996"/>
      <c r="AJ62" s="893" t="s">
        <v>2694</v>
      </c>
      <c r="AK62" s="893"/>
      <c r="AL62" s="1"/>
      <c r="BB62" s="1034"/>
      <c r="BC62" s="1035"/>
      <c r="BD62" s="1035"/>
      <c r="BE62" s="1035"/>
      <c r="BF62" s="1035"/>
      <c r="BG62" s="1035"/>
      <c r="BH62" s="1036"/>
      <c r="BI62" s="953">
        <v>2</v>
      </c>
      <c r="BJ62" s="953"/>
      <c r="BK62" s="914">
        <v>155</v>
      </c>
      <c r="BL62" s="914"/>
      <c r="BM62" s="914"/>
      <c r="BN62" s="914"/>
      <c r="BO62" s="914"/>
      <c r="BP62" s="914"/>
      <c r="BQ62" s="914"/>
      <c r="BR62" s="1048" t="s">
        <v>2694</v>
      </c>
      <c r="BS62" s="1047" t="s">
        <v>2692</v>
      </c>
      <c r="BT62" s="914">
        <v>3</v>
      </c>
      <c r="BU62" s="914"/>
      <c r="BV62" s="914"/>
      <c r="BW62" s="914"/>
      <c r="BX62" s="914"/>
      <c r="BY62" s="914"/>
      <c r="BZ62" s="914"/>
      <c r="CA62" s="893" t="s">
        <v>2693</v>
      </c>
      <c r="CB62" s="893"/>
      <c r="CC62" s="1204">
        <f>BK62*BT62</f>
        <v>465</v>
      </c>
      <c r="CD62" s="1204"/>
      <c r="CE62" s="1204"/>
      <c r="CF62" s="1204"/>
      <c r="CG62" s="1204"/>
      <c r="CH62" s="1204"/>
      <c r="CI62" s="1204"/>
      <c r="CJ62" s="893" t="s">
        <v>2694</v>
      </c>
      <c r="CK62" s="893"/>
      <c r="CL62" s="1"/>
    </row>
    <row r="63" spans="2:96" s="198" customFormat="1" ht="15" customHeight="1">
      <c r="B63" s="1034"/>
      <c r="C63" s="1035"/>
      <c r="D63" s="1035"/>
      <c r="E63" s="1035"/>
      <c r="F63" s="1035"/>
      <c r="G63" s="1035"/>
      <c r="H63" s="1036"/>
      <c r="I63" s="953"/>
      <c r="J63" s="953"/>
      <c r="K63" s="1009"/>
      <c r="L63" s="1009"/>
      <c r="M63" s="1009"/>
      <c r="N63" s="1009"/>
      <c r="O63" s="1009"/>
      <c r="P63" s="1009"/>
      <c r="Q63" s="1009"/>
      <c r="R63" s="1048"/>
      <c r="S63" s="1047"/>
      <c r="T63" s="1009"/>
      <c r="U63" s="1009"/>
      <c r="V63" s="1009"/>
      <c r="W63" s="1009"/>
      <c r="X63" s="1009"/>
      <c r="Y63" s="1009"/>
      <c r="Z63" s="1009"/>
      <c r="AA63" s="893"/>
      <c r="AB63" s="893"/>
      <c r="AC63" s="996"/>
      <c r="AD63" s="996"/>
      <c r="AE63" s="996"/>
      <c r="AF63" s="996"/>
      <c r="AG63" s="996"/>
      <c r="AH63" s="996"/>
      <c r="AI63" s="996"/>
      <c r="AJ63" s="893"/>
      <c r="AK63" s="893"/>
      <c r="BB63" s="1034"/>
      <c r="BC63" s="1035"/>
      <c r="BD63" s="1035"/>
      <c r="BE63" s="1035"/>
      <c r="BF63" s="1035"/>
      <c r="BG63" s="1035"/>
      <c r="BH63" s="1036"/>
      <c r="BI63" s="953"/>
      <c r="BJ63" s="953"/>
      <c r="BK63" s="914"/>
      <c r="BL63" s="914"/>
      <c r="BM63" s="914"/>
      <c r="BN63" s="914"/>
      <c r="BO63" s="914"/>
      <c r="BP63" s="914"/>
      <c r="BQ63" s="914"/>
      <c r="BR63" s="1048"/>
      <c r="BS63" s="1047"/>
      <c r="BT63" s="914"/>
      <c r="BU63" s="914"/>
      <c r="BV63" s="914"/>
      <c r="BW63" s="914"/>
      <c r="BX63" s="914"/>
      <c r="BY63" s="914"/>
      <c r="BZ63" s="914"/>
      <c r="CA63" s="893"/>
      <c r="CB63" s="893"/>
      <c r="CC63" s="1204"/>
      <c r="CD63" s="1204"/>
      <c r="CE63" s="1204"/>
      <c r="CF63" s="1204"/>
      <c r="CG63" s="1204"/>
      <c r="CH63" s="1204"/>
      <c r="CI63" s="1204"/>
      <c r="CJ63" s="893"/>
      <c r="CK63" s="893"/>
    </row>
    <row r="64" spans="2:96" s="198" customFormat="1" ht="15" customHeight="1">
      <c r="B64" s="1034"/>
      <c r="C64" s="1035"/>
      <c r="D64" s="1035"/>
      <c r="E64" s="1035"/>
      <c r="F64" s="1035"/>
      <c r="G64" s="1035"/>
      <c r="H64" s="1036"/>
      <c r="I64" s="953">
        <v>3</v>
      </c>
      <c r="J64" s="953"/>
      <c r="K64" s="1009"/>
      <c r="L64" s="1009"/>
      <c r="M64" s="1009"/>
      <c r="N64" s="1009"/>
      <c r="O64" s="1009"/>
      <c r="P64" s="1009"/>
      <c r="Q64" s="1009"/>
      <c r="R64" s="1048" t="s">
        <v>2694</v>
      </c>
      <c r="S64" s="1047" t="s">
        <v>2692</v>
      </c>
      <c r="T64" s="1009"/>
      <c r="U64" s="1009"/>
      <c r="V64" s="1009"/>
      <c r="W64" s="1009"/>
      <c r="X64" s="1009"/>
      <c r="Y64" s="1009"/>
      <c r="Z64" s="1009"/>
      <c r="AA64" s="893" t="s">
        <v>2693</v>
      </c>
      <c r="AB64" s="893"/>
      <c r="AC64" s="996">
        <f>K64*T64</f>
        <v>0</v>
      </c>
      <c r="AD64" s="996"/>
      <c r="AE64" s="996"/>
      <c r="AF64" s="996"/>
      <c r="AG64" s="996"/>
      <c r="AH64" s="996"/>
      <c r="AI64" s="996"/>
      <c r="AJ64" s="893" t="s">
        <v>2694</v>
      </c>
      <c r="AK64" s="893"/>
      <c r="AM64" s="209"/>
      <c r="AN64" s="209"/>
      <c r="AO64" s="209"/>
      <c r="AP64" s="209"/>
      <c r="AQ64" s="209"/>
      <c r="BB64" s="1034"/>
      <c r="BC64" s="1035"/>
      <c r="BD64" s="1035"/>
      <c r="BE64" s="1035"/>
      <c r="BF64" s="1035"/>
      <c r="BG64" s="1035"/>
      <c r="BH64" s="1036"/>
      <c r="BI64" s="953">
        <v>3</v>
      </c>
      <c r="BJ64" s="953"/>
      <c r="BK64" s="914">
        <v>150</v>
      </c>
      <c r="BL64" s="914"/>
      <c r="BM64" s="914"/>
      <c r="BN64" s="914"/>
      <c r="BO64" s="914"/>
      <c r="BP64" s="914"/>
      <c r="BQ64" s="914"/>
      <c r="BR64" s="1048" t="s">
        <v>2694</v>
      </c>
      <c r="BS64" s="1047" t="s">
        <v>2692</v>
      </c>
      <c r="BT64" s="914">
        <v>1</v>
      </c>
      <c r="BU64" s="914"/>
      <c r="BV64" s="914"/>
      <c r="BW64" s="914"/>
      <c r="BX64" s="914"/>
      <c r="BY64" s="914"/>
      <c r="BZ64" s="914"/>
      <c r="CA64" s="893" t="s">
        <v>2693</v>
      </c>
      <c r="CB64" s="893"/>
      <c r="CC64" s="1204">
        <f>BK64*BT64</f>
        <v>150</v>
      </c>
      <c r="CD64" s="1204"/>
      <c r="CE64" s="1204"/>
      <c r="CF64" s="1204"/>
      <c r="CG64" s="1204"/>
      <c r="CH64" s="1204"/>
      <c r="CI64" s="1204"/>
      <c r="CJ64" s="893" t="s">
        <v>2694</v>
      </c>
      <c r="CK64" s="893"/>
      <c r="CM64" s="209"/>
      <c r="CN64" s="209"/>
      <c r="CO64" s="209"/>
      <c r="CP64" s="209"/>
      <c r="CQ64" s="209"/>
    </row>
    <row r="65" spans="2:96" s="198" customFormat="1" ht="15" customHeight="1">
      <c r="B65" s="1034"/>
      <c r="C65" s="1035"/>
      <c r="D65" s="1035"/>
      <c r="E65" s="1035"/>
      <c r="F65" s="1035"/>
      <c r="G65" s="1035"/>
      <c r="H65" s="1036"/>
      <c r="I65" s="953"/>
      <c r="J65" s="953"/>
      <c r="K65" s="1009"/>
      <c r="L65" s="1009"/>
      <c r="M65" s="1009"/>
      <c r="N65" s="1009"/>
      <c r="O65" s="1009"/>
      <c r="P65" s="1009"/>
      <c r="Q65" s="1009"/>
      <c r="R65" s="1048"/>
      <c r="S65" s="1047"/>
      <c r="T65" s="1009"/>
      <c r="U65" s="1009"/>
      <c r="V65" s="1009"/>
      <c r="W65" s="1009"/>
      <c r="X65" s="1009"/>
      <c r="Y65" s="1009"/>
      <c r="Z65" s="1009"/>
      <c r="AA65" s="893"/>
      <c r="AB65" s="893"/>
      <c r="AC65" s="996"/>
      <c r="AD65" s="996"/>
      <c r="AE65" s="996"/>
      <c r="AF65" s="996"/>
      <c r="AG65" s="996"/>
      <c r="AH65" s="996"/>
      <c r="AI65" s="996"/>
      <c r="AJ65" s="893"/>
      <c r="AK65" s="893"/>
      <c r="AM65" s="209"/>
      <c r="AN65" s="209"/>
      <c r="AO65" s="209"/>
      <c r="AP65" s="209"/>
      <c r="AQ65" s="209"/>
      <c r="BB65" s="1034"/>
      <c r="BC65" s="1035"/>
      <c r="BD65" s="1035"/>
      <c r="BE65" s="1035"/>
      <c r="BF65" s="1035"/>
      <c r="BG65" s="1035"/>
      <c r="BH65" s="1036"/>
      <c r="BI65" s="953"/>
      <c r="BJ65" s="953"/>
      <c r="BK65" s="914"/>
      <c r="BL65" s="914"/>
      <c r="BM65" s="914"/>
      <c r="BN65" s="914"/>
      <c r="BO65" s="914"/>
      <c r="BP65" s="914"/>
      <c r="BQ65" s="914"/>
      <c r="BR65" s="1048"/>
      <c r="BS65" s="1047"/>
      <c r="BT65" s="914"/>
      <c r="BU65" s="914"/>
      <c r="BV65" s="914"/>
      <c r="BW65" s="914"/>
      <c r="BX65" s="914"/>
      <c r="BY65" s="914"/>
      <c r="BZ65" s="914"/>
      <c r="CA65" s="893"/>
      <c r="CB65" s="893"/>
      <c r="CC65" s="1204"/>
      <c r="CD65" s="1204"/>
      <c r="CE65" s="1204"/>
      <c r="CF65" s="1204"/>
      <c r="CG65" s="1204"/>
      <c r="CH65" s="1204"/>
      <c r="CI65" s="1204"/>
      <c r="CJ65" s="893"/>
      <c r="CK65" s="893"/>
      <c r="CM65" s="209"/>
      <c r="CN65" s="209"/>
      <c r="CO65" s="209"/>
      <c r="CP65" s="209"/>
      <c r="CQ65" s="209"/>
    </row>
    <row r="66" spans="2:96" s="198" customFormat="1" ht="15" customHeight="1">
      <c r="B66" s="1034"/>
      <c r="C66" s="1035"/>
      <c r="D66" s="1035"/>
      <c r="E66" s="1035"/>
      <c r="F66" s="1035"/>
      <c r="G66" s="1035"/>
      <c r="H66" s="1036"/>
      <c r="I66" s="1057">
        <v>4</v>
      </c>
      <c r="J66" s="1057"/>
      <c r="K66" s="1009"/>
      <c r="L66" s="1009"/>
      <c r="M66" s="1009"/>
      <c r="N66" s="1009"/>
      <c r="O66" s="1009"/>
      <c r="P66" s="1009"/>
      <c r="Q66" s="1009"/>
      <c r="R66" s="1048" t="s">
        <v>2694</v>
      </c>
      <c r="S66" s="1047" t="s">
        <v>2692</v>
      </c>
      <c r="T66" s="1009"/>
      <c r="U66" s="1009"/>
      <c r="V66" s="1009"/>
      <c r="W66" s="1009"/>
      <c r="X66" s="1009"/>
      <c r="Y66" s="1009"/>
      <c r="Z66" s="1009"/>
      <c r="AA66" s="893" t="s">
        <v>2693</v>
      </c>
      <c r="AB66" s="893"/>
      <c r="AC66" s="996">
        <f>K66*T66</f>
        <v>0</v>
      </c>
      <c r="AD66" s="996"/>
      <c r="AE66" s="996"/>
      <c r="AF66" s="996"/>
      <c r="AG66" s="996"/>
      <c r="AH66" s="996"/>
      <c r="AI66" s="996"/>
      <c r="AJ66" s="893" t="s">
        <v>2694</v>
      </c>
      <c r="AK66" s="893"/>
      <c r="AM66" s="209"/>
      <c r="AN66" s="209"/>
      <c r="AO66" s="209"/>
      <c r="AP66" s="209"/>
      <c r="AQ66" s="209"/>
      <c r="BB66" s="1034"/>
      <c r="BC66" s="1035"/>
      <c r="BD66" s="1035"/>
      <c r="BE66" s="1035"/>
      <c r="BF66" s="1035"/>
      <c r="BG66" s="1035"/>
      <c r="BH66" s="1036"/>
      <c r="BI66" s="1057">
        <v>4</v>
      </c>
      <c r="BJ66" s="1057"/>
      <c r="BK66" s="914">
        <v>300</v>
      </c>
      <c r="BL66" s="914"/>
      <c r="BM66" s="914"/>
      <c r="BN66" s="914"/>
      <c r="BO66" s="914"/>
      <c r="BP66" s="914"/>
      <c r="BQ66" s="914"/>
      <c r="BR66" s="1048" t="s">
        <v>2694</v>
      </c>
      <c r="BS66" s="1047" t="s">
        <v>2692</v>
      </c>
      <c r="BT66" s="914">
        <v>2</v>
      </c>
      <c r="BU66" s="914"/>
      <c r="BV66" s="914"/>
      <c r="BW66" s="914"/>
      <c r="BX66" s="914"/>
      <c r="BY66" s="914"/>
      <c r="BZ66" s="914"/>
      <c r="CA66" s="893" t="s">
        <v>2693</v>
      </c>
      <c r="CB66" s="893"/>
      <c r="CC66" s="1204">
        <f>BK66*BT66</f>
        <v>600</v>
      </c>
      <c r="CD66" s="1204"/>
      <c r="CE66" s="1204"/>
      <c r="CF66" s="1204"/>
      <c r="CG66" s="1204"/>
      <c r="CH66" s="1204"/>
      <c r="CI66" s="1204"/>
      <c r="CJ66" s="893" t="s">
        <v>2694</v>
      </c>
      <c r="CK66" s="893"/>
      <c r="CM66" s="209"/>
      <c r="CN66" s="209"/>
      <c r="CO66" s="209"/>
      <c r="CP66" s="209"/>
      <c r="CQ66" s="209"/>
    </row>
    <row r="67" spans="2:96" s="198" customFormat="1" ht="15" customHeight="1">
      <c r="B67" s="1034"/>
      <c r="C67" s="1035"/>
      <c r="D67" s="1035"/>
      <c r="E67" s="1035"/>
      <c r="F67" s="1035"/>
      <c r="G67" s="1035"/>
      <c r="H67" s="1036"/>
      <c r="I67" s="1057"/>
      <c r="J67" s="1057"/>
      <c r="K67" s="1009"/>
      <c r="L67" s="1009"/>
      <c r="M67" s="1009"/>
      <c r="N67" s="1009"/>
      <c r="O67" s="1009"/>
      <c r="P67" s="1009"/>
      <c r="Q67" s="1009"/>
      <c r="R67" s="1048"/>
      <c r="S67" s="1047"/>
      <c r="T67" s="1009"/>
      <c r="U67" s="1009"/>
      <c r="V67" s="1009"/>
      <c r="W67" s="1009"/>
      <c r="X67" s="1009"/>
      <c r="Y67" s="1009"/>
      <c r="Z67" s="1009"/>
      <c r="AA67" s="893"/>
      <c r="AB67" s="893"/>
      <c r="AC67" s="996"/>
      <c r="AD67" s="996"/>
      <c r="AE67" s="996"/>
      <c r="AF67" s="996"/>
      <c r="AG67" s="996"/>
      <c r="AH67" s="996"/>
      <c r="AI67" s="996"/>
      <c r="AJ67" s="893"/>
      <c r="AK67" s="893"/>
      <c r="AM67" s="209"/>
      <c r="AN67" s="209"/>
      <c r="AO67" s="209"/>
      <c r="AP67" s="209"/>
      <c r="AQ67" s="209"/>
      <c r="BB67" s="1034"/>
      <c r="BC67" s="1035"/>
      <c r="BD67" s="1035"/>
      <c r="BE67" s="1035"/>
      <c r="BF67" s="1035"/>
      <c r="BG67" s="1035"/>
      <c r="BH67" s="1036"/>
      <c r="BI67" s="1057"/>
      <c r="BJ67" s="1057"/>
      <c r="BK67" s="914"/>
      <c r="BL67" s="914"/>
      <c r="BM67" s="914"/>
      <c r="BN67" s="914"/>
      <c r="BO67" s="914"/>
      <c r="BP67" s="914"/>
      <c r="BQ67" s="914"/>
      <c r="BR67" s="1048"/>
      <c r="BS67" s="1047"/>
      <c r="BT67" s="914"/>
      <c r="BU67" s="914"/>
      <c r="BV67" s="914"/>
      <c r="BW67" s="914"/>
      <c r="BX67" s="914"/>
      <c r="BY67" s="914"/>
      <c r="BZ67" s="914"/>
      <c r="CA67" s="893"/>
      <c r="CB67" s="893"/>
      <c r="CC67" s="1204"/>
      <c r="CD67" s="1204"/>
      <c r="CE67" s="1204"/>
      <c r="CF67" s="1204"/>
      <c r="CG67" s="1204"/>
      <c r="CH67" s="1204"/>
      <c r="CI67" s="1204"/>
      <c r="CJ67" s="893"/>
      <c r="CK67" s="893"/>
      <c r="CM67" s="209"/>
      <c r="CN67" s="209"/>
      <c r="CO67" s="209"/>
      <c r="CP67" s="209"/>
      <c r="CQ67" s="209"/>
    </row>
    <row r="68" spans="2:96" s="198" customFormat="1" ht="15" customHeight="1">
      <c r="B68" s="1034"/>
      <c r="C68" s="1035"/>
      <c r="D68" s="1035"/>
      <c r="E68" s="1035"/>
      <c r="F68" s="1035"/>
      <c r="G68" s="1035"/>
      <c r="H68" s="1036"/>
      <c r="I68" s="1057">
        <v>5</v>
      </c>
      <c r="J68" s="1057"/>
      <c r="K68" s="1009"/>
      <c r="L68" s="1009"/>
      <c r="M68" s="1009"/>
      <c r="N68" s="1009"/>
      <c r="O68" s="1009"/>
      <c r="P68" s="1009"/>
      <c r="Q68" s="1009"/>
      <c r="R68" s="1048" t="s">
        <v>2694</v>
      </c>
      <c r="S68" s="1047" t="s">
        <v>2692</v>
      </c>
      <c r="T68" s="1009"/>
      <c r="U68" s="1009"/>
      <c r="V68" s="1009"/>
      <c r="W68" s="1009"/>
      <c r="X68" s="1009"/>
      <c r="Y68" s="1009"/>
      <c r="Z68" s="1009"/>
      <c r="AA68" s="893" t="s">
        <v>2693</v>
      </c>
      <c r="AB68" s="893"/>
      <c r="AC68" s="996">
        <f>K68*T68</f>
        <v>0</v>
      </c>
      <c r="AD68" s="996"/>
      <c r="AE68" s="996"/>
      <c r="AF68" s="996"/>
      <c r="AG68" s="996"/>
      <c r="AH68" s="996"/>
      <c r="AI68" s="996"/>
      <c r="AJ68" s="893" t="s">
        <v>2694</v>
      </c>
      <c r="AK68" s="893"/>
      <c r="BB68" s="1034"/>
      <c r="BC68" s="1035"/>
      <c r="BD68" s="1035"/>
      <c r="BE68" s="1035"/>
      <c r="BF68" s="1035"/>
      <c r="BG68" s="1035"/>
      <c r="BH68" s="1036"/>
      <c r="BI68" s="1057">
        <v>5</v>
      </c>
      <c r="BJ68" s="1057"/>
      <c r="BK68" s="914">
        <v>333</v>
      </c>
      <c r="BL68" s="914"/>
      <c r="BM68" s="914"/>
      <c r="BN68" s="914"/>
      <c r="BO68" s="914"/>
      <c r="BP68" s="914"/>
      <c r="BQ68" s="914"/>
      <c r="BR68" s="1048" t="s">
        <v>2694</v>
      </c>
      <c r="BS68" s="1047" t="s">
        <v>2692</v>
      </c>
      <c r="BT68" s="914">
        <v>3</v>
      </c>
      <c r="BU68" s="914"/>
      <c r="BV68" s="914"/>
      <c r="BW68" s="914"/>
      <c r="BX68" s="914"/>
      <c r="BY68" s="914"/>
      <c r="BZ68" s="914"/>
      <c r="CA68" s="893" t="s">
        <v>2693</v>
      </c>
      <c r="CB68" s="893"/>
      <c r="CC68" s="1204">
        <f>BK68*BT68</f>
        <v>999</v>
      </c>
      <c r="CD68" s="1204"/>
      <c r="CE68" s="1204"/>
      <c r="CF68" s="1204"/>
      <c r="CG68" s="1204"/>
      <c r="CH68" s="1204"/>
      <c r="CI68" s="1204"/>
      <c r="CJ68" s="893" t="s">
        <v>2694</v>
      </c>
      <c r="CK68" s="893"/>
    </row>
    <row r="69" spans="2:96" s="198" customFormat="1" ht="15" customHeight="1">
      <c r="B69" s="1034"/>
      <c r="C69" s="1035"/>
      <c r="D69" s="1035"/>
      <c r="E69" s="1035"/>
      <c r="F69" s="1035"/>
      <c r="G69" s="1035"/>
      <c r="H69" s="1036"/>
      <c r="I69" s="1057"/>
      <c r="J69" s="1057"/>
      <c r="K69" s="1009"/>
      <c r="L69" s="1009"/>
      <c r="M69" s="1009"/>
      <c r="N69" s="1009"/>
      <c r="O69" s="1009"/>
      <c r="P69" s="1009"/>
      <c r="Q69" s="1009"/>
      <c r="R69" s="1048"/>
      <c r="S69" s="1047"/>
      <c r="T69" s="1009"/>
      <c r="U69" s="1009"/>
      <c r="V69" s="1009"/>
      <c r="W69" s="1009"/>
      <c r="X69" s="1009"/>
      <c r="Y69" s="1009"/>
      <c r="Z69" s="1009"/>
      <c r="AA69" s="893"/>
      <c r="AB69" s="893"/>
      <c r="AC69" s="996"/>
      <c r="AD69" s="996"/>
      <c r="AE69" s="996"/>
      <c r="AF69" s="996"/>
      <c r="AG69" s="996"/>
      <c r="AH69" s="996"/>
      <c r="AI69" s="996"/>
      <c r="AJ69" s="893"/>
      <c r="AK69" s="893"/>
      <c r="BB69" s="1034"/>
      <c r="BC69" s="1035"/>
      <c r="BD69" s="1035"/>
      <c r="BE69" s="1035"/>
      <c r="BF69" s="1035"/>
      <c r="BG69" s="1035"/>
      <c r="BH69" s="1036"/>
      <c r="BI69" s="1057"/>
      <c r="BJ69" s="1057"/>
      <c r="BK69" s="914"/>
      <c r="BL69" s="914"/>
      <c r="BM69" s="914"/>
      <c r="BN69" s="914"/>
      <c r="BO69" s="914"/>
      <c r="BP69" s="914"/>
      <c r="BQ69" s="914"/>
      <c r="BR69" s="1048"/>
      <c r="BS69" s="1047"/>
      <c r="BT69" s="914"/>
      <c r="BU69" s="914"/>
      <c r="BV69" s="914"/>
      <c r="BW69" s="914"/>
      <c r="BX69" s="914"/>
      <c r="BY69" s="914"/>
      <c r="BZ69" s="914"/>
      <c r="CA69" s="893"/>
      <c r="CB69" s="893"/>
      <c r="CC69" s="1204"/>
      <c r="CD69" s="1204"/>
      <c r="CE69" s="1204"/>
      <c r="CF69" s="1204"/>
      <c r="CG69" s="1204"/>
      <c r="CH69" s="1204"/>
      <c r="CI69" s="1204"/>
      <c r="CJ69" s="893"/>
      <c r="CK69" s="893"/>
    </row>
    <row r="70" spans="2:96" s="198" customFormat="1" ht="15" customHeight="1">
      <c r="B70" s="1034"/>
      <c r="C70" s="1035"/>
      <c r="D70" s="1035"/>
      <c r="E70" s="1035"/>
      <c r="F70" s="1035"/>
      <c r="G70" s="1035"/>
      <c r="H70" s="1036"/>
      <c r="I70" s="1050" t="s">
        <v>2696</v>
      </c>
      <c r="J70" s="1050"/>
      <c r="K70" s="1050"/>
      <c r="L70" s="1050"/>
      <c r="M70" s="1050"/>
      <c r="N70" s="1050"/>
      <c r="O70" s="1050"/>
      <c r="P70" s="1050"/>
      <c r="Q70" s="1050"/>
      <c r="R70" s="1050"/>
      <c r="S70" s="1050"/>
      <c r="T70" s="1050"/>
      <c r="U70" s="1050"/>
      <c r="V70" s="1050"/>
      <c r="W70" s="1050"/>
      <c r="X70" s="1050"/>
      <c r="Y70" s="1050"/>
      <c r="Z70" s="1050"/>
      <c r="AA70" s="1050"/>
      <c r="AB70" s="1050"/>
      <c r="AC70" s="996">
        <f>SUM(AC60:AI69)</f>
        <v>0</v>
      </c>
      <c r="AD70" s="996"/>
      <c r="AE70" s="996"/>
      <c r="AF70" s="996"/>
      <c r="AG70" s="996"/>
      <c r="AH70" s="996"/>
      <c r="AI70" s="996"/>
      <c r="AJ70" s="893" t="s">
        <v>2694</v>
      </c>
      <c r="AK70" s="893"/>
      <c r="BB70" s="1034"/>
      <c r="BC70" s="1035"/>
      <c r="BD70" s="1035"/>
      <c r="BE70" s="1035"/>
      <c r="BF70" s="1035"/>
      <c r="BG70" s="1035"/>
      <c r="BH70" s="1036"/>
      <c r="BI70" s="1050" t="s">
        <v>2696</v>
      </c>
      <c r="BJ70" s="1050"/>
      <c r="BK70" s="1050"/>
      <c r="BL70" s="1050"/>
      <c r="BM70" s="1050"/>
      <c r="BN70" s="1050"/>
      <c r="BO70" s="1050"/>
      <c r="BP70" s="1050"/>
      <c r="BQ70" s="1050"/>
      <c r="BR70" s="1050"/>
      <c r="BS70" s="1050"/>
      <c r="BT70" s="1050"/>
      <c r="BU70" s="1050"/>
      <c r="BV70" s="1050"/>
      <c r="BW70" s="1050"/>
      <c r="BX70" s="1050"/>
      <c r="BY70" s="1050"/>
      <c r="BZ70" s="1050"/>
      <c r="CA70" s="1050"/>
      <c r="CB70" s="1050"/>
      <c r="CC70" s="1204">
        <f>SUM(CC60:CI69)</f>
        <v>3464</v>
      </c>
      <c r="CD70" s="1204"/>
      <c r="CE70" s="1204"/>
      <c r="CF70" s="1204"/>
      <c r="CG70" s="1204"/>
      <c r="CH70" s="1204"/>
      <c r="CI70" s="1204"/>
      <c r="CJ70" s="893" t="s">
        <v>2694</v>
      </c>
      <c r="CK70" s="893"/>
    </row>
    <row r="71" spans="2:96" s="198" customFormat="1" ht="15" customHeight="1">
      <c r="B71" s="1034"/>
      <c r="C71" s="1035"/>
      <c r="D71" s="1035"/>
      <c r="E71" s="1035"/>
      <c r="F71" s="1035"/>
      <c r="G71" s="1035"/>
      <c r="H71" s="1036"/>
      <c r="I71" s="1050"/>
      <c r="J71" s="1050"/>
      <c r="K71" s="1050"/>
      <c r="L71" s="1050"/>
      <c r="M71" s="1050"/>
      <c r="N71" s="1050"/>
      <c r="O71" s="1050"/>
      <c r="P71" s="1050"/>
      <c r="Q71" s="1050"/>
      <c r="R71" s="1050"/>
      <c r="S71" s="1050"/>
      <c r="T71" s="1050"/>
      <c r="U71" s="1050"/>
      <c r="V71" s="1050"/>
      <c r="W71" s="1050"/>
      <c r="X71" s="1050"/>
      <c r="Y71" s="1050"/>
      <c r="Z71" s="1050"/>
      <c r="AA71" s="1050"/>
      <c r="AB71" s="1050"/>
      <c r="AC71" s="996"/>
      <c r="AD71" s="996"/>
      <c r="AE71" s="996"/>
      <c r="AF71" s="996"/>
      <c r="AG71" s="996"/>
      <c r="AH71" s="996"/>
      <c r="AI71" s="996"/>
      <c r="AJ71" s="893"/>
      <c r="AK71" s="893"/>
      <c r="BB71" s="1034"/>
      <c r="BC71" s="1035"/>
      <c r="BD71" s="1035"/>
      <c r="BE71" s="1035"/>
      <c r="BF71" s="1035"/>
      <c r="BG71" s="1035"/>
      <c r="BH71" s="1036"/>
      <c r="BI71" s="1050"/>
      <c r="BJ71" s="1050"/>
      <c r="BK71" s="1050"/>
      <c r="BL71" s="1050"/>
      <c r="BM71" s="1050"/>
      <c r="BN71" s="1050"/>
      <c r="BO71" s="1050"/>
      <c r="BP71" s="1050"/>
      <c r="BQ71" s="1050"/>
      <c r="BR71" s="1050"/>
      <c r="BS71" s="1050"/>
      <c r="BT71" s="1050"/>
      <c r="BU71" s="1050"/>
      <c r="BV71" s="1050"/>
      <c r="BW71" s="1050"/>
      <c r="BX71" s="1050"/>
      <c r="BY71" s="1050"/>
      <c r="BZ71" s="1050"/>
      <c r="CA71" s="1050"/>
      <c r="CB71" s="1050"/>
      <c r="CC71" s="1204"/>
      <c r="CD71" s="1204"/>
      <c r="CE71" s="1204"/>
      <c r="CF71" s="1204"/>
      <c r="CG71" s="1204"/>
      <c r="CH71" s="1204"/>
      <c r="CI71" s="1204"/>
      <c r="CJ71" s="893"/>
      <c r="CK71" s="893"/>
    </row>
    <row r="72" spans="2:96" s="198" customFormat="1" ht="15" customHeight="1">
      <c r="B72" s="1034"/>
      <c r="C72" s="1035"/>
      <c r="D72" s="1035"/>
      <c r="E72" s="1035"/>
      <c r="F72" s="1035"/>
      <c r="G72" s="1035"/>
      <c r="H72" s="1036"/>
      <c r="I72" s="1011" t="s">
        <v>2700</v>
      </c>
      <c r="J72" s="1012"/>
      <c r="K72" s="1012"/>
      <c r="L72" s="1012"/>
      <c r="M72" s="1012"/>
      <c r="N72" s="1012"/>
      <c r="O72" s="1012"/>
      <c r="P72" s="1013"/>
      <c r="Q72" s="1051">
        <f>AC70/1000</f>
        <v>0</v>
      </c>
      <c r="R72" s="1051"/>
      <c r="S72" s="1051"/>
      <c r="T72" s="1051"/>
      <c r="U72" s="1051"/>
      <c r="V72" s="1051"/>
      <c r="W72" s="1051"/>
      <c r="X72" s="1019" t="s">
        <v>2699</v>
      </c>
      <c r="Y72" s="1019"/>
      <c r="Z72" s="1053"/>
      <c r="AA72" s="1053"/>
      <c r="AB72" s="1053"/>
      <c r="AC72" s="1053"/>
      <c r="AD72" s="1053"/>
      <c r="AE72" s="1053"/>
      <c r="AF72" s="1053"/>
      <c r="AG72" s="1053"/>
      <c r="AH72" s="1053"/>
      <c r="AI72" s="1053"/>
      <c r="AJ72" s="1053"/>
      <c r="AK72" s="1054"/>
      <c r="BB72" s="1034"/>
      <c r="BC72" s="1035"/>
      <c r="BD72" s="1035"/>
      <c r="BE72" s="1035"/>
      <c r="BF72" s="1035"/>
      <c r="BG72" s="1035"/>
      <c r="BH72" s="1036"/>
      <c r="BI72" s="1011" t="s">
        <v>2700</v>
      </c>
      <c r="BJ72" s="1012"/>
      <c r="BK72" s="1012"/>
      <c r="BL72" s="1012"/>
      <c r="BM72" s="1012"/>
      <c r="BN72" s="1012"/>
      <c r="BO72" s="1012"/>
      <c r="BP72" s="1013"/>
      <c r="BQ72" s="1051">
        <f>CC70/1000</f>
        <v>3.464</v>
      </c>
      <c r="BR72" s="1051"/>
      <c r="BS72" s="1051"/>
      <c r="BT72" s="1051"/>
      <c r="BU72" s="1051"/>
      <c r="BV72" s="1051"/>
      <c r="BW72" s="1051"/>
      <c r="BX72" s="1019" t="s">
        <v>2699</v>
      </c>
      <c r="BY72" s="1019"/>
      <c r="BZ72" s="1053"/>
      <c r="CA72" s="1053"/>
      <c r="CB72" s="1053"/>
      <c r="CC72" s="1053"/>
      <c r="CD72" s="1053"/>
      <c r="CE72" s="1053"/>
      <c r="CF72" s="1053"/>
      <c r="CG72" s="1053"/>
      <c r="CH72" s="1053"/>
      <c r="CI72" s="1053"/>
      <c r="CJ72" s="1053"/>
      <c r="CK72" s="1054"/>
    </row>
    <row r="73" spans="2:96" s="198" customFormat="1" ht="15" customHeight="1">
      <c r="B73" s="1014"/>
      <c r="C73" s="1015"/>
      <c r="D73" s="1015"/>
      <c r="E73" s="1015"/>
      <c r="F73" s="1015"/>
      <c r="G73" s="1015"/>
      <c r="H73" s="1016"/>
      <c r="I73" s="1014"/>
      <c r="J73" s="1015"/>
      <c r="K73" s="1015"/>
      <c r="L73" s="1015"/>
      <c r="M73" s="1015"/>
      <c r="N73" s="1015"/>
      <c r="O73" s="1015"/>
      <c r="P73" s="1016"/>
      <c r="Q73" s="1052"/>
      <c r="R73" s="1052"/>
      <c r="S73" s="1052"/>
      <c r="T73" s="1052"/>
      <c r="U73" s="1052"/>
      <c r="V73" s="1052"/>
      <c r="W73" s="1052"/>
      <c r="X73" s="1020"/>
      <c r="Y73" s="1020"/>
      <c r="Z73" s="1055"/>
      <c r="AA73" s="1055"/>
      <c r="AB73" s="1055"/>
      <c r="AC73" s="1055"/>
      <c r="AD73" s="1055"/>
      <c r="AE73" s="1055"/>
      <c r="AF73" s="1055"/>
      <c r="AG73" s="1055"/>
      <c r="AH73" s="1055"/>
      <c r="AI73" s="1055"/>
      <c r="AJ73" s="1055"/>
      <c r="AK73" s="1056"/>
      <c r="BB73" s="1014"/>
      <c r="BC73" s="1015"/>
      <c r="BD73" s="1015"/>
      <c r="BE73" s="1015"/>
      <c r="BF73" s="1015"/>
      <c r="BG73" s="1015"/>
      <c r="BH73" s="1016"/>
      <c r="BI73" s="1014"/>
      <c r="BJ73" s="1015"/>
      <c r="BK73" s="1015"/>
      <c r="BL73" s="1015"/>
      <c r="BM73" s="1015"/>
      <c r="BN73" s="1015"/>
      <c r="BO73" s="1015"/>
      <c r="BP73" s="1016"/>
      <c r="BQ73" s="1052"/>
      <c r="BR73" s="1052"/>
      <c r="BS73" s="1052"/>
      <c r="BT73" s="1052"/>
      <c r="BU73" s="1052"/>
      <c r="BV73" s="1052"/>
      <c r="BW73" s="1052"/>
      <c r="BX73" s="1020"/>
      <c r="BY73" s="1020"/>
      <c r="BZ73" s="1055"/>
      <c r="CA73" s="1055"/>
      <c r="CB73" s="1055"/>
      <c r="CC73" s="1055"/>
      <c r="CD73" s="1055"/>
      <c r="CE73" s="1055"/>
      <c r="CF73" s="1055"/>
      <c r="CG73" s="1055"/>
      <c r="CH73" s="1055"/>
      <c r="CI73" s="1055"/>
      <c r="CJ73" s="1055"/>
      <c r="CK73" s="1056"/>
    </row>
    <row r="74" spans="2:96" s="198" customFormat="1" ht="15" customHeight="1">
      <c r="B74" s="1057" t="s">
        <v>2697</v>
      </c>
      <c r="C74" s="1057"/>
      <c r="D74" s="1057"/>
      <c r="E74" s="1057"/>
      <c r="F74" s="1057"/>
      <c r="G74" s="1057"/>
      <c r="H74" s="1057"/>
      <c r="I74" s="1057" t="s">
        <v>2701</v>
      </c>
      <c r="J74" s="1057"/>
      <c r="K74" s="1057"/>
      <c r="L74" s="1057"/>
      <c r="M74" s="1057"/>
      <c r="N74" s="1057"/>
      <c r="O74" s="1057"/>
      <c r="P74" s="1057"/>
      <c r="Q74" s="1058"/>
      <c r="R74" s="1059"/>
      <c r="S74" s="1059"/>
      <c r="T74" s="1059"/>
      <c r="U74" s="1059"/>
      <c r="V74" s="1059"/>
      <c r="W74" s="1060"/>
      <c r="X74" s="1069" t="s">
        <v>2699</v>
      </c>
      <c r="Y74" s="1069"/>
      <c r="Z74" s="1072"/>
      <c r="AA74" s="1072"/>
      <c r="AB74" s="1072"/>
      <c r="AC74" s="1072"/>
      <c r="AD74" s="1072"/>
      <c r="AE74" s="1072"/>
      <c r="AF74" s="1072"/>
      <c r="AG74" s="1072"/>
      <c r="AH74" s="1072"/>
      <c r="AI74" s="1072"/>
      <c r="AJ74" s="1072"/>
      <c r="AK74" s="1073"/>
      <c r="AU74" s="361"/>
      <c r="AV74" s="361"/>
      <c r="AW74" s="361"/>
      <c r="AX74" s="362"/>
      <c r="BB74" s="1057" t="s">
        <v>2697</v>
      </c>
      <c r="BC74" s="1057"/>
      <c r="BD74" s="1057"/>
      <c r="BE74" s="1057"/>
      <c r="BF74" s="1057"/>
      <c r="BG74" s="1057"/>
      <c r="BH74" s="1057"/>
      <c r="BI74" s="1057" t="s">
        <v>2701</v>
      </c>
      <c r="BJ74" s="1057"/>
      <c r="BK74" s="1057"/>
      <c r="BL74" s="1057"/>
      <c r="BM74" s="1057"/>
      <c r="BN74" s="1057"/>
      <c r="BO74" s="1057"/>
      <c r="BP74" s="1057"/>
      <c r="BQ74" s="1207">
        <v>3.5</v>
      </c>
      <c r="BR74" s="1208"/>
      <c r="BS74" s="1208"/>
      <c r="BT74" s="1208"/>
      <c r="BU74" s="1208"/>
      <c r="BV74" s="1208"/>
      <c r="BW74" s="1209"/>
      <c r="BX74" s="1069" t="s">
        <v>2699</v>
      </c>
      <c r="BY74" s="1069"/>
      <c r="BZ74" s="1072"/>
      <c r="CA74" s="1072"/>
      <c r="CB74" s="1072"/>
      <c r="CC74" s="1072"/>
      <c r="CD74" s="1072"/>
      <c r="CE74" s="1072"/>
      <c r="CF74" s="1072"/>
      <c r="CG74" s="1072"/>
      <c r="CH74" s="1072"/>
      <c r="CI74" s="1072"/>
      <c r="CJ74" s="1072"/>
      <c r="CK74" s="1073"/>
    </row>
    <row r="75" spans="2:96" s="198" customFormat="1" ht="15" customHeight="1">
      <c r="B75" s="1057"/>
      <c r="C75" s="1057"/>
      <c r="D75" s="1057"/>
      <c r="E75" s="1057"/>
      <c r="F75" s="1057"/>
      <c r="G75" s="1057"/>
      <c r="H75" s="1057"/>
      <c r="I75" s="1057"/>
      <c r="J75" s="1057"/>
      <c r="K75" s="1057"/>
      <c r="L75" s="1057"/>
      <c r="M75" s="1057"/>
      <c r="N75" s="1057"/>
      <c r="O75" s="1057"/>
      <c r="P75" s="1057"/>
      <c r="Q75" s="1058"/>
      <c r="R75" s="1059"/>
      <c r="S75" s="1059"/>
      <c r="T75" s="1059"/>
      <c r="U75" s="1059"/>
      <c r="V75" s="1059"/>
      <c r="W75" s="1060"/>
      <c r="X75" s="1070"/>
      <c r="Y75" s="1070"/>
      <c r="Z75" s="1074"/>
      <c r="AA75" s="1074"/>
      <c r="AB75" s="1074"/>
      <c r="AC75" s="1074"/>
      <c r="AD75" s="1074"/>
      <c r="AE75" s="1074"/>
      <c r="AF75" s="1074"/>
      <c r="AG75" s="1074"/>
      <c r="AH75" s="1074"/>
      <c r="AI75" s="1074"/>
      <c r="AJ75" s="1074"/>
      <c r="AK75" s="1075"/>
      <c r="AU75" s="361"/>
      <c r="AV75" s="361"/>
      <c r="AW75" s="361"/>
      <c r="AX75" s="362"/>
      <c r="BB75" s="1057"/>
      <c r="BC75" s="1057"/>
      <c r="BD75" s="1057"/>
      <c r="BE75" s="1057"/>
      <c r="BF75" s="1057"/>
      <c r="BG75" s="1057"/>
      <c r="BH75" s="1057"/>
      <c r="BI75" s="1057"/>
      <c r="BJ75" s="1057"/>
      <c r="BK75" s="1057"/>
      <c r="BL75" s="1057"/>
      <c r="BM75" s="1057"/>
      <c r="BN75" s="1057"/>
      <c r="BO75" s="1057"/>
      <c r="BP75" s="1057"/>
      <c r="BQ75" s="1207"/>
      <c r="BR75" s="1208"/>
      <c r="BS75" s="1208"/>
      <c r="BT75" s="1208"/>
      <c r="BU75" s="1208"/>
      <c r="BV75" s="1208"/>
      <c r="BW75" s="1209"/>
      <c r="BX75" s="1070"/>
      <c r="BY75" s="1070"/>
      <c r="BZ75" s="1074"/>
      <c r="CA75" s="1074"/>
      <c r="CB75" s="1074"/>
      <c r="CC75" s="1074"/>
      <c r="CD75" s="1074"/>
      <c r="CE75" s="1074"/>
      <c r="CF75" s="1074"/>
      <c r="CG75" s="1074"/>
      <c r="CH75" s="1074"/>
      <c r="CI75" s="1074"/>
      <c r="CJ75" s="1074"/>
      <c r="CK75" s="1075"/>
    </row>
    <row r="76" spans="2:96" s="198" customFormat="1" ht="15" customHeight="1">
      <c r="B76" s="1061" t="s">
        <v>2801</v>
      </c>
      <c r="C76" s="1062"/>
      <c r="D76" s="1062"/>
      <c r="E76" s="1062"/>
      <c r="F76" s="1062"/>
      <c r="G76" s="1062"/>
      <c r="H76" s="1062"/>
      <c r="I76" s="1062"/>
      <c r="J76" s="1062"/>
      <c r="K76" s="1062"/>
      <c r="L76" s="1062"/>
      <c r="M76" s="1062"/>
      <c r="N76" s="1062"/>
      <c r="O76" s="1062"/>
      <c r="P76" s="1063"/>
      <c r="Q76" s="1076">
        <f>ROUNDDOWN(MIN(Q72,Q74),2)</f>
        <v>0</v>
      </c>
      <c r="R76" s="1076"/>
      <c r="S76" s="1076"/>
      <c r="T76" s="1076"/>
      <c r="U76" s="1076"/>
      <c r="V76" s="1076"/>
      <c r="W76" s="1076"/>
      <c r="X76" s="1069" t="s">
        <v>2699</v>
      </c>
      <c r="Y76" s="1069"/>
      <c r="Z76" s="1071" t="s">
        <v>2702</v>
      </c>
      <c r="AA76" s="1053"/>
      <c r="AB76" s="1053"/>
      <c r="AC76" s="1053"/>
      <c r="AD76" s="1053"/>
      <c r="AE76" s="1053"/>
      <c r="AF76" s="1053"/>
      <c r="AG76" s="1053"/>
      <c r="AH76" s="1053"/>
      <c r="AI76" s="1053"/>
      <c r="AJ76" s="1053"/>
      <c r="AK76" s="1054"/>
      <c r="AL76" s="1078" t="s">
        <v>2943</v>
      </c>
      <c r="AM76" s="1079"/>
      <c r="AN76" s="1079"/>
      <c r="AO76" s="1079"/>
      <c r="AP76" s="1079"/>
      <c r="AQ76" s="1079"/>
      <c r="AR76" s="1079"/>
      <c r="AU76" s="361"/>
      <c r="AV76" s="361"/>
      <c r="AW76" s="361"/>
      <c r="AX76" s="362"/>
      <c r="BB76" s="1061" t="s">
        <v>2801</v>
      </c>
      <c r="BC76" s="1062"/>
      <c r="BD76" s="1062"/>
      <c r="BE76" s="1062"/>
      <c r="BF76" s="1062"/>
      <c r="BG76" s="1062"/>
      <c r="BH76" s="1062"/>
      <c r="BI76" s="1062"/>
      <c r="BJ76" s="1062"/>
      <c r="BK76" s="1062"/>
      <c r="BL76" s="1062"/>
      <c r="BM76" s="1062"/>
      <c r="BN76" s="1062"/>
      <c r="BO76" s="1062"/>
      <c r="BP76" s="1063"/>
      <c r="BQ76" s="1210">
        <f>ROUNDDOWN(MIN(BQ72,BQ74),2)</f>
        <v>3.46</v>
      </c>
      <c r="BR76" s="1210"/>
      <c r="BS76" s="1210"/>
      <c r="BT76" s="1210"/>
      <c r="BU76" s="1210"/>
      <c r="BV76" s="1210"/>
      <c r="BW76" s="1210"/>
      <c r="BX76" s="1069" t="s">
        <v>2699</v>
      </c>
      <c r="BY76" s="1069"/>
      <c r="BZ76" s="1071" t="s">
        <v>2702</v>
      </c>
      <c r="CA76" s="1053"/>
      <c r="CB76" s="1053"/>
      <c r="CC76" s="1053"/>
      <c r="CD76" s="1053"/>
      <c r="CE76" s="1053"/>
      <c r="CF76" s="1053"/>
      <c r="CG76" s="1053"/>
      <c r="CH76" s="1053"/>
      <c r="CI76" s="1053"/>
      <c r="CJ76" s="1053"/>
      <c r="CK76" s="1054"/>
      <c r="CL76" s="1078" t="s">
        <v>2734</v>
      </c>
      <c r="CM76" s="1079"/>
      <c r="CN76" s="1079"/>
      <c r="CO76" s="1079"/>
      <c r="CP76" s="1079"/>
      <c r="CQ76" s="1079"/>
      <c r="CR76" s="1079"/>
    </row>
    <row r="77" spans="2:96" s="198" customFormat="1" ht="15" customHeight="1">
      <c r="B77" s="1064"/>
      <c r="C77" s="1065"/>
      <c r="D77" s="1065"/>
      <c r="E77" s="1065"/>
      <c r="F77" s="1065"/>
      <c r="G77" s="1065"/>
      <c r="H77" s="1065"/>
      <c r="I77" s="1065"/>
      <c r="J77" s="1065"/>
      <c r="K77" s="1065"/>
      <c r="L77" s="1065"/>
      <c r="M77" s="1065"/>
      <c r="N77" s="1065"/>
      <c r="O77" s="1065"/>
      <c r="P77" s="1066"/>
      <c r="Q77" s="1077"/>
      <c r="R77" s="1077"/>
      <c r="S77" s="1077"/>
      <c r="T77" s="1077"/>
      <c r="U77" s="1077"/>
      <c r="V77" s="1077"/>
      <c r="W77" s="1077"/>
      <c r="X77" s="1070"/>
      <c r="Y77" s="1070"/>
      <c r="Z77" s="1055"/>
      <c r="AA77" s="1055"/>
      <c r="AB77" s="1055"/>
      <c r="AC77" s="1055"/>
      <c r="AD77" s="1055"/>
      <c r="AE77" s="1055"/>
      <c r="AF77" s="1055"/>
      <c r="AG77" s="1055"/>
      <c r="AH77" s="1055"/>
      <c r="AI77" s="1055"/>
      <c r="AJ77" s="1055"/>
      <c r="AK77" s="1056"/>
      <c r="AL77" s="1078"/>
      <c r="AM77" s="1079"/>
      <c r="AN77" s="1079"/>
      <c r="AO77" s="1079"/>
      <c r="AP77" s="1079"/>
      <c r="AQ77" s="1079"/>
      <c r="AR77" s="1079"/>
      <c r="AU77" s="361"/>
      <c r="AV77" s="361"/>
      <c r="AW77" s="361"/>
      <c r="AX77" s="362"/>
      <c r="BB77" s="1064"/>
      <c r="BC77" s="1065"/>
      <c r="BD77" s="1065"/>
      <c r="BE77" s="1065"/>
      <c r="BF77" s="1065"/>
      <c r="BG77" s="1065"/>
      <c r="BH77" s="1065"/>
      <c r="BI77" s="1065"/>
      <c r="BJ77" s="1065"/>
      <c r="BK77" s="1065"/>
      <c r="BL77" s="1065"/>
      <c r="BM77" s="1065"/>
      <c r="BN77" s="1065"/>
      <c r="BO77" s="1065"/>
      <c r="BP77" s="1066"/>
      <c r="BQ77" s="1211"/>
      <c r="BR77" s="1211"/>
      <c r="BS77" s="1211"/>
      <c r="BT77" s="1211"/>
      <c r="BU77" s="1211"/>
      <c r="BV77" s="1211"/>
      <c r="BW77" s="1211"/>
      <c r="BX77" s="1070"/>
      <c r="BY77" s="1070"/>
      <c r="BZ77" s="1055"/>
      <c r="CA77" s="1055"/>
      <c r="CB77" s="1055"/>
      <c r="CC77" s="1055"/>
      <c r="CD77" s="1055"/>
      <c r="CE77" s="1055"/>
      <c r="CF77" s="1055"/>
      <c r="CG77" s="1055"/>
      <c r="CH77" s="1055"/>
      <c r="CI77" s="1055"/>
      <c r="CJ77" s="1055"/>
      <c r="CK77" s="1056"/>
      <c r="CL77" s="1078"/>
      <c r="CM77" s="1079"/>
      <c r="CN77" s="1079"/>
      <c r="CO77" s="1079"/>
      <c r="CP77" s="1079"/>
      <c r="CQ77" s="1079"/>
      <c r="CR77" s="1079"/>
    </row>
    <row r="78" spans="2:96" s="198" customFormat="1" ht="15" customHeight="1">
      <c r="C78" s="199"/>
      <c r="D78" s="199"/>
      <c r="E78" s="199"/>
      <c r="F78" s="199"/>
      <c r="G78" s="199"/>
      <c r="AC78" s="496"/>
      <c r="AD78" s="496"/>
      <c r="AE78" s="496"/>
      <c r="AF78" s="496"/>
      <c r="AG78" s="496"/>
      <c r="AH78" s="496"/>
      <c r="AI78" s="496"/>
      <c r="AJ78" s="495" t="s">
        <v>2703</v>
      </c>
      <c r="AK78" s="497">
        <f>AK57+1</f>
        <v>2</v>
      </c>
      <c r="AR78" s="3"/>
      <c r="BC78" s="199"/>
      <c r="BD78" s="199"/>
      <c r="BE78" s="199"/>
      <c r="BF78" s="199"/>
      <c r="BG78" s="199"/>
      <c r="CC78" s="496"/>
      <c r="CD78" s="496"/>
      <c r="CE78" s="496"/>
      <c r="CF78" s="496"/>
      <c r="CG78" s="496"/>
      <c r="CH78" s="496"/>
      <c r="CI78" s="496"/>
      <c r="CJ78" s="495" t="s">
        <v>2703</v>
      </c>
      <c r="CK78" s="497">
        <f>CK57+1</f>
        <v>2</v>
      </c>
      <c r="CR78" s="3"/>
    </row>
    <row r="79" spans="2:96" s="198" customFormat="1" ht="15" customHeight="1">
      <c r="B79" s="1011" t="s">
        <v>2689</v>
      </c>
      <c r="C79" s="1012"/>
      <c r="D79" s="1012"/>
      <c r="E79" s="1012"/>
      <c r="F79" s="1012"/>
      <c r="G79" s="1012"/>
      <c r="H79" s="1013"/>
      <c r="I79" s="953" t="s">
        <v>2690</v>
      </c>
      <c r="J79" s="953"/>
      <c r="K79" s="953" t="s">
        <v>2695</v>
      </c>
      <c r="L79" s="953"/>
      <c r="M79" s="953"/>
      <c r="N79" s="953"/>
      <c r="O79" s="953"/>
      <c r="P79" s="953"/>
      <c r="Q79" s="953"/>
      <c r="R79" s="953"/>
      <c r="S79" s="953"/>
      <c r="T79" s="953" t="s">
        <v>2691</v>
      </c>
      <c r="U79" s="953"/>
      <c r="V79" s="953"/>
      <c r="W79" s="953"/>
      <c r="X79" s="953"/>
      <c r="Y79" s="953"/>
      <c r="Z79" s="953"/>
      <c r="AA79" s="953"/>
      <c r="AB79" s="953"/>
      <c r="AC79" s="953" t="s">
        <v>2739</v>
      </c>
      <c r="AD79" s="953"/>
      <c r="AE79" s="953"/>
      <c r="AF79" s="953"/>
      <c r="AG79" s="953"/>
      <c r="AH79" s="953"/>
      <c r="AI79" s="953"/>
      <c r="AJ79" s="953"/>
      <c r="AK79" s="953"/>
      <c r="AR79" s="3"/>
      <c r="BB79" s="1011" t="s">
        <v>2689</v>
      </c>
      <c r="BC79" s="1012"/>
      <c r="BD79" s="1012"/>
      <c r="BE79" s="1012"/>
      <c r="BF79" s="1012"/>
      <c r="BG79" s="1012"/>
      <c r="BH79" s="1013"/>
      <c r="BI79" s="953" t="s">
        <v>2690</v>
      </c>
      <c r="BJ79" s="953"/>
      <c r="BK79" s="953" t="s">
        <v>2695</v>
      </c>
      <c r="BL79" s="953"/>
      <c r="BM79" s="953"/>
      <c r="BN79" s="953"/>
      <c r="BO79" s="953"/>
      <c r="BP79" s="953"/>
      <c r="BQ79" s="953"/>
      <c r="BR79" s="953"/>
      <c r="BS79" s="953"/>
      <c r="BT79" s="953" t="s">
        <v>2691</v>
      </c>
      <c r="BU79" s="953"/>
      <c r="BV79" s="953"/>
      <c r="BW79" s="953"/>
      <c r="BX79" s="953"/>
      <c r="BY79" s="953"/>
      <c r="BZ79" s="953"/>
      <c r="CA79" s="953"/>
      <c r="CB79" s="953"/>
      <c r="CC79" s="953" t="s">
        <v>2739</v>
      </c>
      <c r="CD79" s="953"/>
      <c r="CE79" s="953"/>
      <c r="CF79" s="953"/>
      <c r="CG79" s="953"/>
      <c r="CH79" s="953"/>
      <c r="CI79" s="953"/>
      <c r="CJ79" s="953"/>
      <c r="CK79" s="953"/>
      <c r="CR79" s="3"/>
    </row>
    <row r="80" spans="2:96" s="198" customFormat="1" ht="15" customHeight="1">
      <c r="B80" s="1034"/>
      <c r="C80" s="1035"/>
      <c r="D80" s="1035"/>
      <c r="E80" s="1035"/>
      <c r="F80" s="1035"/>
      <c r="G80" s="1035"/>
      <c r="H80" s="1036"/>
      <c r="I80" s="953"/>
      <c r="J80" s="953"/>
      <c r="K80" s="953"/>
      <c r="L80" s="953"/>
      <c r="M80" s="953"/>
      <c r="N80" s="953"/>
      <c r="O80" s="953"/>
      <c r="P80" s="953"/>
      <c r="Q80" s="953"/>
      <c r="R80" s="953"/>
      <c r="S80" s="953"/>
      <c r="T80" s="953"/>
      <c r="U80" s="953"/>
      <c r="V80" s="953"/>
      <c r="W80" s="953"/>
      <c r="X80" s="953"/>
      <c r="Y80" s="953"/>
      <c r="Z80" s="953"/>
      <c r="AA80" s="953"/>
      <c r="AB80" s="953"/>
      <c r="AC80" s="953"/>
      <c r="AD80" s="953"/>
      <c r="AE80" s="953"/>
      <c r="AF80" s="953"/>
      <c r="AG80" s="953"/>
      <c r="AH80" s="953"/>
      <c r="AI80" s="953"/>
      <c r="AJ80" s="953"/>
      <c r="AK80" s="953"/>
      <c r="AR80" s="3"/>
      <c r="BB80" s="1034"/>
      <c r="BC80" s="1035"/>
      <c r="BD80" s="1035"/>
      <c r="BE80" s="1035"/>
      <c r="BF80" s="1035"/>
      <c r="BG80" s="1035"/>
      <c r="BH80" s="1036"/>
      <c r="BI80" s="953"/>
      <c r="BJ80" s="953"/>
      <c r="BK80" s="953"/>
      <c r="BL80" s="953"/>
      <c r="BM80" s="953"/>
      <c r="BN80" s="953"/>
      <c r="BO80" s="953"/>
      <c r="BP80" s="953"/>
      <c r="BQ80" s="953"/>
      <c r="BR80" s="953"/>
      <c r="BS80" s="953"/>
      <c r="BT80" s="953"/>
      <c r="BU80" s="953"/>
      <c r="BV80" s="953"/>
      <c r="BW80" s="953"/>
      <c r="BX80" s="953"/>
      <c r="BY80" s="953"/>
      <c r="BZ80" s="953"/>
      <c r="CA80" s="953"/>
      <c r="CB80" s="953"/>
      <c r="CC80" s="953"/>
      <c r="CD80" s="953"/>
      <c r="CE80" s="953"/>
      <c r="CF80" s="953"/>
      <c r="CG80" s="953"/>
      <c r="CH80" s="953"/>
      <c r="CI80" s="953"/>
      <c r="CJ80" s="953"/>
      <c r="CK80" s="953"/>
      <c r="CR80" s="3"/>
    </row>
    <row r="81" spans="2:95" ht="15" customHeight="1">
      <c r="B81" s="1034"/>
      <c r="C81" s="1035"/>
      <c r="D81" s="1035"/>
      <c r="E81" s="1035"/>
      <c r="F81" s="1035"/>
      <c r="G81" s="1035"/>
      <c r="H81" s="1036"/>
      <c r="I81" s="953">
        <v>1</v>
      </c>
      <c r="J81" s="953"/>
      <c r="K81" s="1009"/>
      <c r="L81" s="1009"/>
      <c r="M81" s="1009"/>
      <c r="N81" s="1009"/>
      <c r="O81" s="1009"/>
      <c r="P81" s="1009"/>
      <c r="Q81" s="1009"/>
      <c r="R81" s="1048" t="s">
        <v>2694</v>
      </c>
      <c r="S81" s="1047" t="s">
        <v>2692</v>
      </c>
      <c r="T81" s="1009"/>
      <c r="U81" s="1009"/>
      <c r="V81" s="1009"/>
      <c r="W81" s="1009"/>
      <c r="X81" s="1009"/>
      <c r="Y81" s="1009"/>
      <c r="Z81" s="1009"/>
      <c r="AA81" s="893" t="s">
        <v>2693</v>
      </c>
      <c r="AB81" s="893"/>
      <c r="AC81" s="996">
        <f>K81*T81</f>
        <v>0</v>
      </c>
      <c r="AD81" s="996"/>
      <c r="AE81" s="996"/>
      <c r="AF81" s="996"/>
      <c r="AG81" s="996"/>
      <c r="AH81" s="996"/>
      <c r="AI81" s="996"/>
      <c r="AJ81" s="893" t="s">
        <v>2694</v>
      </c>
      <c r="AK81" s="893"/>
      <c r="BB81" s="1034"/>
      <c r="BC81" s="1035"/>
      <c r="BD81" s="1035"/>
      <c r="BE81" s="1035"/>
      <c r="BF81" s="1035"/>
      <c r="BG81" s="1035"/>
      <c r="BH81" s="1036"/>
      <c r="BI81" s="953">
        <v>1</v>
      </c>
      <c r="BJ81" s="953"/>
      <c r="BK81" s="914">
        <v>250</v>
      </c>
      <c r="BL81" s="914"/>
      <c r="BM81" s="914"/>
      <c r="BN81" s="914"/>
      <c r="BO81" s="914"/>
      <c r="BP81" s="914"/>
      <c r="BQ81" s="914"/>
      <c r="BR81" s="1048" t="s">
        <v>2694</v>
      </c>
      <c r="BS81" s="1047" t="s">
        <v>2692</v>
      </c>
      <c r="BT81" s="914">
        <v>5</v>
      </c>
      <c r="BU81" s="914"/>
      <c r="BV81" s="914"/>
      <c r="BW81" s="914"/>
      <c r="BX81" s="914"/>
      <c r="BY81" s="914"/>
      <c r="BZ81" s="914"/>
      <c r="CA81" s="893" t="s">
        <v>2693</v>
      </c>
      <c r="CB81" s="893"/>
      <c r="CC81" s="1204">
        <f>BK81*BT81</f>
        <v>1250</v>
      </c>
      <c r="CD81" s="1204"/>
      <c r="CE81" s="1204"/>
      <c r="CF81" s="1204"/>
      <c r="CG81" s="1204"/>
      <c r="CH81" s="1204"/>
      <c r="CI81" s="1204"/>
      <c r="CJ81" s="893" t="s">
        <v>2694</v>
      </c>
      <c r="CK81" s="893"/>
    </row>
    <row r="82" spans="2:95" s="198" customFormat="1" ht="15" customHeight="1">
      <c r="B82" s="1034"/>
      <c r="C82" s="1035"/>
      <c r="D82" s="1035"/>
      <c r="E82" s="1035"/>
      <c r="F82" s="1035"/>
      <c r="G82" s="1035"/>
      <c r="H82" s="1036"/>
      <c r="I82" s="953"/>
      <c r="J82" s="953"/>
      <c r="K82" s="1009"/>
      <c r="L82" s="1009"/>
      <c r="M82" s="1009"/>
      <c r="N82" s="1009"/>
      <c r="O82" s="1009"/>
      <c r="P82" s="1009"/>
      <c r="Q82" s="1009"/>
      <c r="R82" s="1048"/>
      <c r="S82" s="1047"/>
      <c r="T82" s="1009"/>
      <c r="U82" s="1009"/>
      <c r="V82" s="1009"/>
      <c r="W82" s="1009"/>
      <c r="X82" s="1009"/>
      <c r="Y82" s="1009"/>
      <c r="Z82" s="1009"/>
      <c r="AA82" s="893"/>
      <c r="AB82" s="893"/>
      <c r="AC82" s="996"/>
      <c r="AD82" s="996"/>
      <c r="AE82" s="996"/>
      <c r="AF82" s="996"/>
      <c r="AG82" s="996"/>
      <c r="AH82" s="996"/>
      <c r="AI82" s="996"/>
      <c r="AJ82" s="893"/>
      <c r="AK82" s="893"/>
      <c r="BB82" s="1034"/>
      <c r="BC82" s="1035"/>
      <c r="BD82" s="1035"/>
      <c r="BE82" s="1035"/>
      <c r="BF82" s="1035"/>
      <c r="BG82" s="1035"/>
      <c r="BH82" s="1036"/>
      <c r="BI82" s="953"/>
      <c r="BJ82" s="953"/>
      <c r="BK82" s="914"/>
      <c r="BL82" s="914"/>
      <c r="BM82" s="914"/>
      <c r="BN82" s="914"/>
      <c r="BO82" s="914"/>
      <c r="BP82" s="914"/>
      <c r="BQ82" s="914"/>
      <c r="BR82" s="1048"/>
      <c r="BS82" s="1047"/>
      <c r="BT82" s="914"/>
      <c r="BU82" s="914"/>
      <c r="BV82" s="914"/>
      <c r="BW82" s="914"/>
      <c r="BX82" s="914"/>
      <c r="BY82" s="914"/>
      <c r="BZ82" s="914"/>
      <c r="CA82" s="893"/>
      <c r="CB82" s="893"/>
      <c r="CC82" s="1204"/>
      <c r="CD82" s="1204"/>
      <c r="CE82" s="1204"/>
      <c r="CF82" s="1204"/>
      <c r="CG82" s="1204"/>
      <c r="CH82" s="1204"/>
      <c r="CI82" s="1204"/>
      <c r="CJ82" s="893"/>
      <c r="CK82" s="893"/>
    </row>
    <row r="83" spans="2:95" ht="15" customHeight="1">
      <c r="B83" s="1034"/>
      <c r="C83" s="1035"/>
      <c r="D83" s="1035"/>
      <c r="E83" s="1035"/>
      <c r="F83" s="1035"/>
      <c r="G83" s="1035"/>
      <c r="H83" s="1036"/>
      <c r="I83" s="953">
        <v>2</v>
      </c>
      <c r="J83" s="953"/>
      <c r="K83" s="1009"/>
      <c r="L83" s="1009"/>
      <c r="M83" s="1009"/>
      <c r="N83" s="1009"/>
      <c r="O83" s="1009"/>
      <c r="P83" s="1009"/>
      <c r="Q83" s="1009"/>
      <c r="R83" s="1048" t="s">
        <v>2694</v>
      </c>
      <c r="S83" s="1047" t="s">
        <v>2692</v>
      </c>
      <c r="T83" s="1009"/>
      <c r="U83" s="1009"/>
      <c r="V83" s="1009"/>
      <c r="W83" s="1009"/>
      <c r="X83" s="1009"/>
      <c r="Y83" s="1009"/>
      <c r="Z83" s="1009"/>
      <c r="AA83" s="893" t="s">
        <v>2693</v>
      </c>
      <c r="AB83" s="893"/>
      <c r="AC83" s="996">
        <f>K83*T83</f>
        <v>0</v>
      </c>
      <c r="AD83" s="996"/>
      <c r="AE83" s="996"/>
      <c r="AF83" s="996"/>
      <c r="AG83" s="996"/>
      <c r="AH83" s="996"/>
      <c r="AI83" s="996"/>
      <c r="AJ83" s="893" t="s">
        <v>2694</v>
      </c>
      <c r="AK83" s="893"/>
      <c r="AL83" s="1"/>
      <c r="BB83" s="1034"/>
      <c r="BC83" s="1035"/>
      <c r="BD83" s="1035"/>
      <c r="BE83" s="1035"/>
      <c r="BF83" s="1035"/>
      <c r="BG83" s="1035"/>
      <c r="BH83" s="1036"/>
      <c r="BI83" s="953">
        <v>2</v>
      </c>
      <c r="BJ83" s="953"/>
      <c r="BK83" s="914">
        <v>155</v>
      </c>
      <c r="BL83" s="914"/>
      <c r="BM83" s="914"/>
      <c r="BN83" s="914"/>
      <c r="BO83" s="914"/>
      <c r="BP83" s="914"/>
      <c r="BQ83" s="914"/>
      <c r="BR83" s="1048" t="s">
        <v>2694</v>
      </c>
      <c r="BS83" s="1047" t="s">
        <v>2692</v>
      </c>
      <c r="BT83" s="914">
        <v>3</v>
      </c>
      <c r="BU83" s="914"/>
      <c r="BV83" s="914"/>
      <c r="BW83" s="914"/>
      <c r="BX83" s="914"/>
      <c r="BY83" s="914"/>
      <c r="BZ83" s="914"/>
      <c r="CA83" s="893" t="s">
        <v>2693</v>
      </c>
      <c r="CB83" s="893"/>
      <c r="CC83" s="1204">
        <f>BK83*BT83</f>
        <v>465</v>
      </c>
      <c r="CD83" s="1204"/>
      <c r="CE83" s="1204"/>
      <c r="CF83" s="1204"/>
      <c r="CG83" s="1204"/>
      <c r="CH83" s="1204"/>
      <c r="CI83" s="1204"/>
      <c r="CJ83" s="893" t="s">
        <v>2694</v>
      </c>
      <c r="CK83" s="893"/>
      <c r="CL83" s="1"/>
    </row>
    <row r="84" spans="2:95" s="198" customFormat="1" ht="15" customHeight="1">
      <c r="B84" s="1034"/>
      <c r="C84" s="1035"/>
      <c r="D84" s="1035"/>
      <c r="E84" s="1035"/>
      <c r="F84" s="1035"/>
      <c r="G84" s="1035"/>
      <c r="H84" s="1036"/>
      <c r="I84" s="953"/>
      <c r="J84" s="953"/>
      <c r="K84" s="1009"/>
      <c r="L84" s="1009"/>
      <c r="M84" s="1009"/>
      <c r="N84" s="1009"/>
      <c r="O84" s="1009"/>
      <c r="P84" s="1009"/>
      <c r="Q84" s="1009"/>
      <c r="R84" s="1048"/>
      <c r="S84" s="1047"/>
      <c r="T84" s="1009"/>
      <c r="U84" s="1009"/>
      <c r="V84" s="1009"/>
      <c r="W84" s="1009"/>
      <c r="X84" s="1009"/>
      <c r="Y84" s="1009"/>
      <c r="Z84" s="1009"/>
      <c r="AA84" s="893"/>
      <c r="AB84" s="893"/>
      <c r="AC84" s="996"/>
      <c r="AD84" s="996"/>
      <c r="AE84" s="996"/>
      <c r="AF84" s="996"/>
      <c r="AG84" s="996"/>
      <c r="AH84" s="996"/>
      <c r="AI84" s="996"/>
      <c r="AJ84" s="893"/>
      <c r="AK84" s="893"/>
      <c r="BB84" s="1034"/>
      <c r="BC84" s="1035"/>
      <c r="BD84" s="1035"/>
      <c r="BE84" s="1035"/>
      <c r="BF84" s="1035"/>
      <c r="BG84" s="1035"/>
      <c r="BH84" s="1036"/>
      <c r="BI84" s="953"/>
      <c r="BJ84" s="953"/>
      <c r="BK84" s="914"/>
      <c r="BL84" s="914"/>
      <c r="BM84" s="914"/>
      <c r="BN84" s="914"/>
      <c r="BO84" s="914"/>
      <c r="BP84" s="914"/>
      <c r="BQ84" s="914"/>
      <c r="BR84" s="1048"/>
      <c r="BS84" s="1047"/>
      <c r="BT84" s="914"/>
      <c r="BU84" s="914"/>
      <c r="BV84" s="914"/>
      <c r="BW84" s="914"/>
      <c r="BX84" s="914"/>
      <c r="BY84" s="914"/>
      <c r="BZ84" s="914"/>
      <c r="CA84" s="893"/>
      <c r="CB84" s="893"/>
      <c r="CC84" s="1204"/>
      <c r="CD84" s="1204"/>
      <c r="CE84" s="1204"/>
      <c r="CF84" s="1204"/>
      <c r="CG84" s="1204"/>
      <c r="CH84" s="1204"/>
      <c r="CI84" s="1204"/>
      <c r="CJ84" s="893"/>
      <c r="CK84" s="893"/>
    </row>
    <row r="85" spans="2:95" s="198" customFormat="1" ht="15" customHeight="1">
      <c r="B85" s="1034"/>
      <c r="C85" s="1035"/>
      <c r="D85" s="1035"/>
      <c r="E85" s="1035"/>
      <c r="F85" s="1035"/>
      <c r="G85" s="1035"/>
      <c r="H85" s="1036"/>
      <c r="I85" s="953">
        <v>3</v>
      </c>
      <c r="J85" s="953"/>
      <c r="K85" s="1009"/>
      <c r="L85" s="1009"/>
      <c r="M85" s="1009"/>
      <c r="N85" s="1009"/>
      <c r="O85" s="1009"/>
      <c r="P85" s="1009"/>
      <c r="Q85" s="1009"/>
      <c r="R85" s="1048" t="s">
        <v>2694</v>
      </c>
      <c r="S85" s="1047" t="s">
        <v>2692</v>
      </c>
      <c r="T85" s="1009"/>
      <c r="U85" s="1009"/>
      <c r="V85" s="1009"/>
      <c r="W85" s="1009"/>
      <c r="X85" s="1009"/>
      <c r="Y85" s="1009"/>
      <c r="Z85" s="1009"/>
      <c r="AA85" s="893" t="s">
        <v>2693</v>
      </c>
      <c r="AB85" s="893"/>
      <c r="AC85" s="996">
        <f>K85*T85</f>
        <v>0</v>
      </c>
      <c r="AD85" s="996"/>
      <c r="AE85" s="996"/>
      <c r="AF85" s="996"/>
      <c r="AG85" s="996"/>
      <c r="AH85" s="996"/>
      <c r="AI85" s="996"/>
      <c r="AJ85" s="893" t="s">
        <v>2694</v>
      </c>
      <c r="AK85" s="893"/>
      <c r="AM85" s="209"/>
      <c r="AN85" s="209"/>
      <c r="AO85" s="209"/>
      <c r="AP85" s="209"/>
      <c r="AQ85" s="209"/>
      <c r="BB85" s="1034"/>
      <c r="BC85" s="1035"/>
      <c r="BD85" s="1035"/>
      <c r="BE85" s="1035"/>
      <c r="BF85" s="1035"/>
      <c r="BG85" s="1035"/>
      <c r="BH85" s="1036"/>
      <c r="BI85" s="953">
        <v>3</v>
      </c>
      <c r="BJ85" s="953"/>
      <c r="BK85" s="914">
        <v>150</v>
      </c>
      <c r="BL85" s="914"/>
      <c r="BM85" s="914"/>
      <c r="BN85" s="914"/>
      <c r="BO85" s="914"/>
      <c r="BP85" s="914"/>
      <c r="BQ85" s="914"/>
      <c r="BR85" s="1048" t="s">
        <v>2694</v>
      </c>
      <c r="BS85" s="1047" t="s">
        <v>2692</v>
      </c>
      <c r="BT85" s="914">
        <v>1</v>
      </c>
      <c r="BU85" s="914"/>
      <c r="BV85" s="914"/>
      <c r="BW85" s="914"/>
      <c r="BX85" s="914"/>
      <c r="BY85" s="914"/>
      <c r="BZ85" s="914"/>
      <c r="CA85" s="893" t="s">
        <v>2693</v>
      </c>
      <c r="CB85" s="893"/>
      <c r="CC85" s="1204">
        <f>BK85*BT85</f>
        <v>150</v>
      </c>
      <c r="CD85" s="1204"/>
      <c r="CE85" s="1204"/>
      <c r="CF85" s="1204"/>
      <c r="CG85" s="1204"/>
      <c r="CH85" s="1204"/>
      <c r="CI85" s="1204"/>
      <c r="CJ85" s="893" t="s">
        <v>2694</v>
      </c>
      <c r="CK85" s="893"/>
      <c r="CM85" s="209"/>
      <c r="CN85" s="209"/>
      <c r="CO85" s="209"/>
      <c r="CP85" s="209"/>
      <c r="CQ85" s="209"/>
    </row>
    <row r="86" spans="2:95" s="198" customFormat="1" ht="15" customHeight="1">
      <c r="B86" s="1034"/>
      <c r="C86" s="1035"/>
      <c r="D86" s="1035"/>
      <c r="E86" s="1035"/>
      <c r="F86" s="1035"/>
      <c r="G86" s="1035"/>
      <c r="H86" s="1036"/>
      <c r="I86" s="953"/>
      <c r="J86" s="953"/>
      <c r="K86" s="1009"/>
      <c r="L86" s="1009"/>
      <c r="M86" s="1009"/>
      <c r="N86" s="1009"/>
      <c r="O86" s="1009"/>
      <c r="P86" s="1009"/>
      <c r="Q86" s="1009"/>
      <c r="R86" s="1048"/>
      <c r="S86" s="1047"/>
      <c r="T86" s="1009"/>
      <c r="U86" s="1009"/>
      <c r="V86" s="1009"/>
      <c r="W86" s="1009"/>
      <c r="X86" s="1009"/>
      <c r="Y86" s="1009"/>
      <c r="Z86" s="1009"/>
      <c r="AA86" s="893"/>
      <c r="AB86" s="893"/>
      <c r="AC86" s="996"/>
      <c r="AD86" s="996"/>
      <c r="AE86" s="996"/>
      <c r="AF86" s="996"/>
      <c r="AG86" s="996"/>
      <c r="AH86" s="996"/>
      <c r="AI86" s="996"/>
      <c r="AJ86" s="893"/>
      <c r="AK86" s="893"/>
      <c r="AM86" s="209"/>
      <c r="AN86" s="209"/>
      <c r="AO86" s="209"/>
      <c r="AP86" s="209"/>
      <c r="AQ86" s="209"/>
      <c r="BB86" s="1034"/>
      <c r="BC86" s="1035"/>
      <c r="BD86" s="1035"/>
      <c r="BE86" s="1035"/>
      <c r="BF86" s="1035"/>
      <c r="BG86" s="1035"/>
      <c r="BH86" s="1036"/>
      <c r="BI86" s="953"/>
      <c r="BJ86" s="953"/>
      <c r="BK86" s="914"/>
      <c r="BL86" s="914"/>
      <c r="BM86" s="914"/>
      <c r="BN86" s="914"/>
      <c r="BO86" s="914"/>
      <c r="BP86" s="914"/>
      <c r="BQ86" s="914"/>
      <c r="BR86" s="1048"/>
      <c r="BS86" s="1047"/>
      <c r="BT86" s="914"/>
      <c r="BU86" s="914"/>
      <c r="BV86" s="914"/>
      <c r="BW86" s="914"/>
      <c r="BX86" s="914"/>
      <c r="BY86" s="914"/>
      <c r="BZ86" s="914"/>
      <c r="CA86" s="893"/>
      <c r="CB86" s="893"/>
      <c r="CC86" s="1204"/>
      <c r="CD86" s="1204"/>
      <c r="CE86" s="1204"/>
      <c r="CF86" s="1204"/>
      <c r="CG86" s="1204"/>
      <c r="CH86" s="1204"/>
      <c r="CI86" s="1204"/>
      <c r="CJ86" s="893"/>
      <c r="CK86" s="893"/>
      <c r="CM86" s="209"/>
      <c r="CN86" s="209"/>
      <c r="CO86" s="209"/>
      <c r="CP86" s="209"/>
      <c r="CQ86" s="209"/>
    </row>
    <row r="87" spans="2:95" s="198" customFormat="1" ht="15" customHeight="1">
      <c r="B87" s="1034"/>
      <c r="C87" s="1035"/>
      <c r="D87" s="1035"/>
      <c r="E87" s="1035"/>
      <c r="F87" s="1035"/>
      <c r="G87" s="1035"/>
      <c r="H87" s="1036"/>
      <c r="I87" s="1057">
        <v>4</v>
      </c>
      <c r="J87" s="1057"/>
      <c r="K87" s="1009"/>
      <c r="L87" s="1009"/>
      <c r="M87" s="1009"/>
      <c r="N87" s="1009"/>
      <c r="O87" s="1009"/>
      <c r="P87" s="1009"/>
      <c r="Q87" s="1009"/>
      <c r="R87" s="1048" t="s">
        <v>2694</v>
      </c>
      <c r="S87" s="1047" t="s">
        <v>2692</v>
      </c>
      <c r="T87" s="1009"/>
      <c r="U87" s="1009"/>
      <c r="V87" s="1009"/>
      <c r="W87" s="1009"/>
      <c r="X87" s="1009"/>
      <c r="Y87" s="1009"/>
      <c r="Z87" s="1009"/>
      <c r="AA87" s="893" t="s">
        <v>2693</v>
      </c>
      <c r="AB87" s="893"/>
      <c r="AC87" s="996">
        <f>K87*T87</f>
        <v>0</v>
      </c>
      <c r="AD87" s="996"/>
      <c r="AE87" s="996"/>
      <c r="AF87" s="996"/>
      <c r="AG87" s="996"/>
      <c r="AH87" s="996"/>
      <c r="AI87" s="996"/>
      <c r="AJ87" s="893" t="s">
        <v>2694</v>
      </c>
      <c r="AK87" s="893"/>
      <c r="AM87" s="209"/>
      <c r="AN87" s="209"/>
      <c r="AO87" s="209"/>
      <c r="AP87" s="209"/>
      <c r="AQ87" s="209"/>
      <c r="BB87" s="1034"/>
      <c r="BC87" s="1035"/>
      <c r="BD87" s="1035"/>
      <c r="BE87" s="1035"/>
      <c r="BF87" s="1035"/>
      <c r="BG87" s="1035"/>
      <c r="BH87" s="1036"/>
      <c r="BI87" s="1057">
        <v>4</v>
      </c>
      <c r="BJ87" s="1057"/>
      <c r="BK87" s="914">
        <v>300</v>
      </c>
      <c r="BL87" s="914"/>
      <c r="BM87" s="914"/>
      <c r="BN87" s="914"/>
      <c r="BO87" s="914"/>
      <c r="BP87" s="914"/>
      <c r="BQ87" s="914"/>
      <c r="BR87" s="1048" t="s">
        <v>2694</v>
      </c>
      <c r="BS87" s="1047" t="s">
        <v>2692</v>
      </c>
      <c r="BT87" s="914">
        <v>2</v>
      </c>
      <c r="BU87" s="914"/>
      <c r="BV87" s="914"/>
      <c r="BW87" s="914"/>
      <c r="BX87" s="914"/>
      <c r="BY87" s="914"/>
      <c r="BZ87" s="914"/>
      <c r="CA87" s="893" t="s">
        <v>2693</v>
      </c>
      <c r="CB87" s="893"/>
      <c r="CC87" s="1204">
        <f>BK87*BT87</f>
        <v>600</v>
      </c>
      <c r="CD87" s="1204"/>
      <c r="CE87" s="1204"/>
      <c r="CF87" s="1204"/>
      <c r="CG87" s="1204"/>
      <c r="CH87" s="1204"/>
      <c r="CI87" s="1204"/>
      <c r="CJ87" s="893" t="s">
        <v>2694</v>
      </c>
      <c r="CK87" s="893"/>
      <c r="CM87" s="209"/>
      <c r="CN87" s="209"/>
      <c r="CO87" s="209"/>
      <c r="CP87" s="209"/>
      <c r="CQ87" s="209"/>
    </row>
    <row r="88" spans="2:95" s="198" customFormat="1" ht="15" customHeight="1">
      <c r="B88" s="1034"/>
      <c r="C88" s="1035"/>
      <c r="D88" s="1035"/>
      <c r="E88" s="1035"/>
      <c r="F88" s="1035"/>
      <c r="G88" s="1035"/>
      <c r="H88" s="1036"/>
      <c r="I88" s="1057"/>
      <c r="J88" s="1057"/>
      <c r="K88" s="1009"/>
      <c r="L88" s="1009"/>
      <c r="M88" s="1009"/>
      <c r="N88" s="1009"/>
      <c r="O88" s="1009"/>
      <c r="P88" s="1009"/>
      <c r="Q88" s="1009"/>
      <c r="R88" s="1048"/>
      <c r="S88" s="1047"/>
      <c r="T88" s="1009"/>
      <c r="U88" s="1009"/>
      <c r="V88" s="1009"/>
      <c r="W88" s="1009"/>
      <c r="X88" s="1009"/>
      <c r="Y88" s="1009"/>
      <c r="Z88" s="1009"/>
      <c r="AA88" s="893"/>
      <c r="AB88" s="893"/>
      <c r="AC88" s="996"/>
      <c r="AD88" s="996"/>
      <c r="AE88" s="996"/>
      <c r="AF88" s="996"/>
      <c r="AG88" s="996"/>
      <c r="AH88" s="996"/>
      <c r="AI88" s="996"/>
      <c r="AJ88" s="893"/>
      <c r="AK88" s="893"/>
      <c r="AM88" s="209"/>
      <c r="AN88" s="209"/>
      <c r="AO88" s="209"/>
      <c r="AP88" s="209"/>
      <c r="AQ88" s="209"/>
      <c r="BB88" s="1034"/>
      <c r="BC88" s="1035"/>
      <c r="BD88" s="1035"/>
      <c r="BE88" s="1035"/>
      <c r="BF88" s="1035"/>
      <c r="BG88" s="1035"/>
      <c r="BH88" s="1036"/>
      <c r="BI88" s="1057"/>
      <c r="BJ88" s="1057"/>
      <c r="BK88" s="914"/>
      <c r="BL88" s="914"/>
      <c r="BM88" s="914"/>
      <c r="BN88" s="914"/>
      <c r="BO88" s="914"/>
      <c r="BP88" s="914"/>
      <c r="BQ88" s="914"/>
      <c r="BR88" s="1048"/>
      <c r="BS88" s="1047"/>
      <c r="BT88" s="914"/>
      <c r="BU88" s="914"/>
      <c r="BV88" s="914"/>
      <c r="BW88" s="914"/>
      <c r="BX88" s="914"/>
      <c r="BY88" s="914"/>
      <c r="BZ88" s="914"/>
      <c r="CA88" s="893"/>
      <c r="CB88" s="893"/>
      <c r="CC88" s="1204"/>
      <c r="CD88" s="1204"/>
      <c r="CE88" s="1204"/>
      <c r="CF88" s="1204"/>
      <c r="CG88" s="1204"/>
      <c r="CH88" s="1204"/>
      <c r="CI88" s="1204"/>
      <c r="CJ88" s="893"/>
      <c r="CK88" s="893"/>
      <c r="CM88" s="209"/>
      <c r="CN88" s="209"/>
      <c r="CO88" s="209"/>
      <c r="CP88" s="209"/>
      <c r="CQ88" s="209"/>
    </row>
    <row r="89" spans="2:95" s="198" customFormat="1" ht="15" customHeight="1">
      <c r="B89" s="1034"/>
      <c r="C89" s="1035"/>
      <c r="D89" s="1035"/>
      <c r="E89" s="1035"/>
      <c r="F89" s="1035"/>
      <c r="G89" s="1035"/>
      <c r="H89" s="1036"/>
      <c r="I89" s="1057">
        <v>5</v>
      </c>
      <c r="J89" s="1057"/>
      <c r="K89" s="1009"/>
      <c r="L89" s="1009"/>
      <c r="M89" s="1009"/>
      <c r="N89" s="1009"/>
      <c r="O89" s="1009"/>
      <c r="P89" s="1009"/>
      <c r="Q89" s="1009"/>
      <c r="R89" s="1048" t="s">
        <v>2694</v>
      </c>
      <c r="S89" s="1047" t="s">
        <v>2692</v>
      </c>
      <c r="T89" s="1009"/>
      <c r="U89" s="1009"/>
      <c r="V89" s="1009"/>
      <c r="W89" s="1009"/>
      <c r="X89" s="1009"/>
      <c r="Y89" s="1009"/>
      <c r="Z89" s="1009"/>
      <c r="AA89" s="893" t="s">
        <v>2693</v>
      </c>
      <c r="AB89" s="893"/>
      <c r="AC89" s="996">
        <f>K89*T89</f>
        <v>0</v>
      </c>
      <c r="AD89" s="996"/>
      <c r="AE89" s="996"/>
      <c r="AF89" s="996"/>
      <c r="AG89" s="996"/>
      <c r="AH89" s="996"/>
      <c r="AI89" s="996"/>
      <c r="AJ89" s="893" t="s">
        <v>2694</v>
      </c>
      <c r="AK89" s="893"/>
      <c r="BB89" s="1034"/>
      <c r="BC89" s="1035"/>
      <c r="BD89" s="1035"/>
      <c r="BE89" s="1035"/>
      <c r="BF89" s="1035"/>
      <c r="BG89" s="1035"/>
      <c r="BH89" s="1036"/>
      <c r="BI89" s="1057">
        <v>5</v>
      </c>
      <c r="BJ89" s="1057"/>
      <c r="BK89" s="914">
        <v>333</v>
      </c>
      <c r="BL89" s="914"/>
      <c r="BM89" s="914"/>
      <c r="BN89" s="914"/>
      <c r="BO89" s="914"/>
      <c r="BP89" s="914"/>
      <c r="BQ89" s="914"/>
      <c r="BR89" s="1048" t="s">
        <v>2694</v>
      </c>
      <c r="BS89" s="1047" t="s">
        <v>2692</v>
      </c>
      <c r="BT89" s="914">
        <v>3</v>
      </c>
      <c r="BU89" s="914"/>
      <c r="BV89" s="914"/>
      <c r="BW89" s="914"/>
      <c r="BX89" s="914"/>
      <c r="BY89" s="914"/>
      <c r="BZ89" s="914"/>
      <c r="CA89" s="893" t="s">
        <v>2693</v>
      </c>
      <c r="CB89" s="893"/>
      <c r="CC89" s="1204">
        <f>BK89*BT89</f>
        <v>999</v>
      </c>
      <c r="CD89" s="1204"/>
      <c r="CE89" s="1204"/>
      <c r="CF89" s="1204"/>
      <c r="CG89" s="1204"/>
      <c r="CH89" s="1204"/>
      <c r="CI89" s="1204"/>
      <c r="CJ89" s="893" t="s">
        <v>2694</v>
      </c>
      <c r="CK89" s="893"/>
    </row>
    <row r="90" spans="2:95" s="198" customFormat="1" ht="15" customHeight="1">
      <c r="B90" s="1034"/>
      <c r="C90" s="1035"/>
      <c r="D90" s="1035"/>
      <c r="E90" s="1035"/>
      <c r="F90" s="1035"/>
      <c r="G90" s="1035"/>
      <c r="H90" s="1036"/>
      <c r="I90" s="1057"/>
      <c r="J90" s="1057"/>
      <c r="K90" s="1009"/>
      <c r="L90" s="1009"/>
      <c r="M90" s="1009"/>
      <c r="N90" s="1009"/>
      <c r="O90" s="1009"/>
      <c r="P90" s="1009"/>
      <c r="Q90" s="1009"/>
      <c r="R90" s="1048"/>
      <c r="S90" s="1047"/>
      <c r="T90" s="1009"/>
      <c r="U90" s="1009"/>
      <c r="V90" s="1009"/>
      <c r="W90" s="1009"/>
      <c r="X90" s="1009"/>
      <c r="Y90" s="1009"/>
      <c r="Z90" s="1009"/>
      <c r="AA90" s="893"/>
      <c r="AB90" s="893"/>
      <c r="AC90" s="996"/>
      <c r="AD90" s="996"/>
      <c r="AE90" s="996"/>
      <c r="AF90" s="996"/>
      <c r="AG90" s="996"/>
      <c r="AH90" s="996"/>
      <c r="AI90" s="996"/>
      <c r="AJ90" s="893"/>
      <c r="AK90" s="893"/>
      <c r="BB90" s="1034"/>
      <c r="BC90" s="1035"/>
      <c r="BD90" s="1035"/>
      <c r="BE90" s="1035"/>
      <c r="BF90" s="1035"/>
      <c r="BG90" s="1035"/>
      <c r="BH90" s="1036"/>
      <c r="BI90" s="1057"/>
      <c r="BJ90" s="1057"/>
      <c r="BK90" s="914"/>
      <c r="BL90" s="914"/>
      <c r="BM90" s="914"/>
      <c r="BN90" s="914"/>
      <c r="BO90" s="914"/>
      <c r="BP90" s="914"/>
      <c r="BQ90" s="914"/>
      <c r="BR90" s="1048"/>
      <c r="BS90" s="1047"/>
      <c r="BT90" s="914"/>
      <c r="BU90" s="914"/>
      <c r="BV90" s="914"/>
      <c r="BW90" s="914"/>
      <c r="BX90" s="914"/>
      <c r="BY90" s="914"/>
      <c r="BZ90" s="914"/>
      <c r="CA90" s="893"/>
      <c r="CB90" s="893"/>
      <c r="CC90" s="1204"/>
      <c r="CD90" s="1204"/>
      <c r="CE90" s="1204"/>
      <c r="CF90" s="1204"/>
      <c r="CG90" s="1204"/>
      <c r="CH90" s="1204"/>
      <c r="CI90" s="1204"/>
      <c r="CJ90" s="893"/>
      <c r="CK90" s="893"/>
    </row>
    <row r="91" spans="2:95" s="198" customFormat="1" ht="15" customHeight="1">
      <c r="B91" s="1034"/>
      <c r="C91" s="1035"/>
      <c r="D91" s="1035"/>
      <c r="E91" s="1035"/>
      <c r="F91" s="1035"/>
      <c r="G91" s="1035"/>
      <c r="H91" s="1036"/>
      <c r="I91" s="1050" t="s">
        <v>2696</v>
      </c>
      <c r="J91" s="1050"/>
      <c r="K91" s="1050"/>
      <c r="L91" s="1050"/>
      <c r="M91" s="1050"/>
      <c r="N91" s="1050"/>
      <c r="O91" s="1050"/>
      <c r="P91" s="1050"/>
      <c r="Q91" s="1050"/>
      <c r="R91" s="1050"/>
      <c r="S91" s="1050"/>
      <c r="T91" s="1050"/>
      <c r="U91" s="1050"/>
      <c r="V91" s="1050"/>
      <c r="W91" s="1050"/>
      <c r="X91" s="1050"/>
      <c r="Y91" s="1050"/>
      <c r="Z91" s="1050"/>
      <c r="AA91" s="1050"/>
      <c r="AB91" s="1050"/>
      <c r="AC91" s="996">
        <f>SUM(AC81:AI90)</f>
        <v>0</v>
      </c>
      <c r="AD91" s="996"/>
      <c r="AE91" s="996"/>
      <c r="AF91" s="996"/>
      <c r="AG91" s="996"/>
      <c r="AH91" s="996"/>
      <c r="AI91" s="996"/>
      <c r="AJ91" s="893" t="s">
        <v>2694</v>
      </c>
      <c r="AK91" s="893"/>
      <c r="BB91" s="1034"/>
      <c r="BC91" s="1035"/>
      <c r="BD91" s="1035"/>
      <c r="BE91" s="1035"/>
      <c r="BF91" s="1035"/>
      <c r="BG91" s="1035"/>
      <c r="BH91" s="1036"/>
      <c r="BI91" s="1050" t="s">
        <v>2696</v>
      </c>
      <c r="BJ91" s="1050"/>
      <c r="BK91" s="1050"/>
      <c r="BL91" s="1050"/>
      <c r="BM91" s="1050"/>
      <c r="BN91" s="1050"/>
      <c r="BO91" s="1050"/>
      <c r="BP91" s="1050"/>
      <c r="BQ91" s="1050"/>
      <c r="BR91" s="1050"/>
      <c r="BS91" s="1050"/>
      <c r="BT91" s="1050"/>
      <c r="BU91" s="1050"/>
      <c r="BV91" s="1050"/>
      <c r="BW91" s="1050"/>
      <c r="BX91" s="1050"/>
      <c r="BY91" s="1050"/>
      <c r="BZ91" s="1050"/>
      <c r="CA91" s="1050"/>
      <c r="CB91" s="1050"/>
      <c r="CC91" s="1204">
        <f>SUM(CC81:CI90)</f>
        <v>3464</v>
      </c>
      <c r="CD91" s="1204"/>
      <c r="CE91" s="1204"/>
      <c r="CF91" s="1204"/>
      <c r="CG91" s="1204"/>
      <c r="CH91" s="1204"/>
      <c r="CI91" s="1204"/>
      <c r="CJ91" s="893" t="s">
        <v>2694</v>
      </c>
      <c r="CK91" s="893"/>
    </row>
    <row r="92" spans="2:95" s="198" customFormat="1" ht="15" customHeight="1">
      <c r="B92" s="1034"/>
      <c r="C92" s="1035"/>
      <c r="D92" s="1035"/>
      <c r="E92" s="1035"/>
      <c r="F92" s="1035"/>
      <c r="G92" s="1035"/>
      <c r="H92" s="1036"/>
      <c r="I92" s="1050"/>
      <c r="J92" s="1050"/>
      <c r="K92" s="1050"/>
      <c r="L92" s="1050"/>
      <c r="M92" s="1050"/>
      <c r="N92" s="1050"/>
      <c r="O92" s="1050"/>
      <c r="P92" s="1050"/>
      <c r="Q92" s="1050"/>
      <c r="R92" s="1050"/>
      <c r="S92" s="1050"/>
      <c r="T92" s="1050"/>
      <c r="U92" s="1050"/>
      <c r="V92" s="1050"/>
      <c r="W92" s="1050"/>
      <c r="X92" s="1050"/>
      <c r="Y92" s="1050"/>
      <c r="Z92" s="1050"/>
      <c r="AA92" s="1050"/>
      <c r="AB92" s="1050"/>
      <c r="AC92" s="996"/>
      <c r="AD92" s="996"/>
      <c r="AE92" s="996"/>
      <c r="AF92" s="996"/>
      <c r="AG92" s="996"/>
      <c r="AH92" s="996"/>
      <c r="AI92" s="996"/>
      <c r="AJ92" s="893"/>
      <c r="AK92" s="893"/>
      <c r="BB92" s="1034"/>
      <c r="BC92" s="1035"/>
      <c r="BD92" s="1035"/>
      <c r="BE92" s="1035"/>
      <c r="BF92" s="1035"/>
      <c r="BG92" s="1035"/>
      <c r="BH92" s="1036"/>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204"/>
      <c r="CD92" s="1204"/>
      <c r="CE92" s="1204"/>
      <c r="CF92" s="1204"/>
      <c r="CG92" s="1204"/>
      <c r="CH92" s="1204"/>
      <c r="CI92" s="1204"/>
      <c r="CJ92" s="893"/>
      <c r="CK92" s="893"/>
    </row>
    <row r="93" spans="2:95" s="198" customFormat="1" ht="15" customHeight="1">
      <c r="B93" s="1034"/>
      <c r="C93" s="1035"/>
      <c r="D93" s="1035"/>
      <c r="E93" s="1035"/>
      <c r="F93" s="1035"/>
      <c r="G93" s="1035"/>
      <c r="H93" s="1036"/>
      <c r="I93" s="1011" t="s">
        <v>2700</v>
      </c>
      <c r="J93" s="1012"/>
      <c r="K93" s="1012"/>
      <c r="L93" s="1012"/>
      <c r="M93" s="1012"/>
      <c r="N93" s="1012"/>
      <c r="O93" s="1012"/>
      <c r="P93" s="1013"/>
      <c r="Q93" s="1051">
        <f>AC91/1000</f>
        <v>0</v>
      </c>
      <c r="R93" s="1051"/>
      <c r="S93" s="1051"/>
      <c r="T93" s="1051"/>
      <c r="U93" s="1051"/>
      <c r="V93" s="1051"/>
      <c r="W93" s="1051"/>
      <c r="X93" s="1019" t="s">
        <v>2699</v>
      </c>
      <c r="Y93" s="1019"/>
      <c r="Z93" s="1053"/>
      <c r="AA93" s="1053"/>
      <c r="AB93" s="1053"/>
      <c r="AC93" s="1053"/>
      <c r="AD93" s="1053"/>
      <c r="AE93" s="1053"/>
      <c r="AF93" s="1053"/>
      <c r="AG93" s="1053"/>
      <c r="AH93" s="1053"/>
      <c r="AI93" s="1053"/>
      <c r="AJ93" s="1053"/>
      <c r="AK93" s="1054"/>
      <c r="BB93" s="1034"/>
      <c r="BC93" s="1035"/>
      <c r="BD93" s="1035"/>
      <c r="BE93" s="1035"/>
      <c r="BF93" s="1035"/>
      <c r="BG93" s="1035"/>
      <c r="BH93" s="1036"/>
      <c r="BI93" s="1011" t="s">
        <v>2700</v>
      </c>
      <c r="BJ93" s="1012"/>
      <c r="BK93" s="1012"/>
      <c r="BL93" s="1012"/>
      <c r="BM93" s="1012"/>
      <c r="BN93" s="1012"/>
      <c r="BO93" s="1012"/>
      <c r="BP93" s="1013"/>
      <c r="BQ93" s="1051">
        <f>CC91/1000</f>
        <v>3.464</v>
      </c>
      <c r="BR93" s="1051"/>
      <c r="BS93" s="1051"/>
      <c r="BT93" s="1051"/>
      <c r="BU93" s="1051"/>
      <c r="BV93" s="1051"/>
      <c r="BW93" s="1051"/>
      <c r="BX93" s="1019" t="s">
        <v>2699</v>
      </c>
      <c r="BY93" s="1019"/>
      <c r="BZ93" s="1053"/>
      <c r="CA93" s="1053"/>
      <c r="CB93" s="1053"/>
      <c r="CC93" s="1053"/>
      <c r="CD93" s="1053"/>
      <c r="CE93" s="1053"/>
      <c r="CF93" s="1053"/>
      <c r="CG93" s="1053"/>
      <c r="CH93" s="1053"/>
      <c r="CI93" s="1053"/>
      <c r="CJ93" s="1053"/>
      <c r="CK93" s="1054"/>
    </row>
    <row r="94" spans="2:95" s="198" customFormat="1" ht="15" customHeight="1">
      <c r="B94" s="1014"/>
      <c r="C94" s="1015"/>
      <c r="D94" s="1015"/>
      <c r="E94" s="1015"/>
      <c r="F94" s="1015"/>
      <c r="G94" s="1015"/>
      <c r="H94" s="1016"/>
      <c r="I94" s="1014"/>
      <c r="J94" s="1015"/>
      <c r="K94" s="1015"/>
      <c r="L94" s="1015"/>
      <c r="M94" s="1015"/>
      <c r="N94" s="1015"/>
      <c r="O94" s="1015"/>
      <c r="P94" s="1016"/>
      <c r="Q94" s="1052"/>
      <c r="R94" s="1052"/>
      <c r="S94" s="1052"/>
      <c r="T94" s="1052"/>
      <c r="U94" s="1052"/>
      <c r="V94" s="1052"/>
      <c r="W94" s="1052"/>
      <c r="X94" s="1020"/>
      <c r="Y94" s="1020"/>
      <c r="Z94" s="1055"/>
      <c r="AA94" s="1055"/>
      <c r="AB94" s="1055"/>
      <c r="AC94" s="1055"/>
      <c r="AD94" s="1055"/>
      <c r="AE94" s="1055"/>
      <c r="AF94" s="1055"/>
      <c r="AG94" s="1055"/>
      <c r="AH94" s="1055"/>
      <c r="AI94" s="1055"/>
      <c r="AJ94" s="1055"/>
      <c r="AK94" s="1056"/>
      <c r="BB94" s="1014"/>
      <c r="BC94" s="1015"/>
      <c r="BD94" s="1015"/>
      <c r="BE94" s="1015"/>
      <c r="BF94" s="1015"/>
      <c r="BG94" s="1015"/>
      <c r="BH94" s="1016"/>
      <c r="BI94" s="1014"/>
      <c r="BJ94" s="1015"/>
      <c r="BK94" s="1015"/>
      <c r="BL94" s="1015"/>
      <c r="BM94" s="1015"/>
      <c r="BN94" s="1015"/>
      <c r="BO94" s="1015"/>
      <c r="BP94" s="1016"/>
      <c r="BQ94" s="1052"/>
      <c r="BR94" s="1052"/>
      <c r="BS94" s="1052"/>
      <c r="BT94" s="1052"/>
      <c r="BU94" s="1052"/>
      <c r="BV94" s="1052"/>
      <c r="BW94" s="1052"/>
      <c r="BX94" s="1020"/>
      <c r="BY94" s="1020"/>
      <c r="BZ94" s="1055"/>
      <c r="CA94" s="1055"/>
      <c r="CB94" s="1055"/>
      <c r="CC94" s="1055"/>
      <c r="CD94" s="1055"/>
      <c r="CE94" s="1055"/>
      <c r="CF94" s="1055"/>
      <c r="CG94" s="1055"/>
      <c r="CH94" s="1055"/>
      <c r="CI94" s="1055"/>
      <c r="CJ94" s="1055"/>
      <c r="CK94" s="1056"/>
    </row>
    <row r="95" spans="2:95" s="198" customFormat="1" ht="15" customHeight="1">
      <c r="B95" s="1057" t="s">
        <v>2697</v>
      </c>
      <c r="C95" s="1057"/>
      <c r="D95" s="1057"/>
      <c r="E95" s="1057"/>
      <c r="F95" s="1057"/>
      <c r="G95" s="1057"/>
      <c r="H95" s="1057"/>
      <c r="I95" s="1057" t="s">
        <v>2701</v>
      </c>
      <c r="J95" s="1057"/>
      <c r="K95" s="1057"/>
      <c r="L95" s="1057"/>
      <c r="M95" s="1057"/>
      <c r="N95" s="1057"/>
      <c r="O95" s="1057"/>
      <c r="P95" s="1057"/>
      <c r="Q95" s="1058"/>
      <c r="R95" s="1059"/>
      <c r="S95" s="1059"/>
      <c r="T95" s="1059"/>
      <c r="U95" s="1059"/>
      <c r="V95" s="1059"/>
      <c r="W95" s="1060"/>
      <c r="X95" s="1069" t="s">
        <v>2699</v>
      </c>
      <c r="Y95" s="1069"/>
      <c r="Z95" s="1072"/>
      <c r="AA95" s="1072"/>
      <c r="AB95" s="1072"/>
      <c r="AC95" s="1072"/>
      <c r="AD95" s="1072"/>
      <c r="AE95" s="1072"/>
      <c r="AF95" s="1072"/>
      <c r="AG95" s="1072"/>
      <c r="AH95" s="1072"/>
      <c r="AI95" s="1072"/>
      <c r="AJ95" s="1072"/>
      <c r="AK95" s="1073"/>
      <c r="AU95" s="361"/>
      <c r="AV95" s="361"/>
      <c r="AW95" s="361"/>
      <c r="AX95" s="362"/>
      <c r="BB95" s="1057" t="s">
        <v>2697</v>
      </c>
      <c r="BC95" s="1057"/>
      <c r="BD95" s="1057"/>
      <c r="BE95" s="1057"/>
      <c r="BF95" s="1057"/>
      <c r="BG95" s="1057"/>
      <c r="BH95" s="1057"/>
      <c r="BI95" s="1057" t="s">
        <v>2701</v>
      </c>
      <c r="BJ95" s="1057"/>
      <c r="BK95" s="1057"/>
      <c r="BL95" s="1057"/>
      <c r="BM95" s="1057"/>
      <c r="BN95" s="1057"/>
      <c r="BO95" s="1057"/>
      <c r="BP95" s="1057"/>
      <c r="BQ95" s="1207">
        <v>2.5</v>
      </c>
      <c r="BR95" s="1208"/>
      <c r="BS95" s="1208"/>
      <c r="BT95" s="1208"/>
      <c r="BU95" s="1208"/>
      <c r="BV95" s="1208"/>
      <c r="BW95" s="1209"/>
      <c r="BX95" s="1069" t="s">
        <v>2699</v>
      </c>
      <c r="BY95" s="1069"/>
      <c r="BZ95" s="1072"/>
      <c r="CA95" s="1072"/>
      <c r="CB95" s="1072"/>
      <c r="CC95" s="1072"/>
      <c r="CD95" s="1072"/>
      <c r="CE95" s="1072"/>
      <c r="CF95" s="1072"/>
      <c r="CG95" s="1072"/>
      <c r="CH95" s="1072"/>
      <c r="CI95" s="1072"/>
      <c r="CJ95" s="1072"/>
      <c r="CK95" s="1073"/>
    </row>
    <row r="96" spans="2:95" s="198" customFormat="1" ht="15" customHeight="1">
      <c r="B96" s="1057"/>
      <c r="C96" s="1057"/>
      <c r="D96" s="1057"/>
      <c r="E96" s="1057"/>
      <c r="F96" s="1057"/>
      <c r="G96" s="1057"/>
      <c r="H96" s="1057"/>
      <c r="I96" s="1057"/>
      <c r="J96" s="1057"/>
      <c r="K96" s="1057"/>
      <c r="L96" s="1057"/>
      <c r="M96" s="1057"/>
      <c r="N96" s="1057"/>
      <c r="O96" s="1057"/>
      <c r="P96" s="1057"/>
      <c r="Q96" s="1058"/>
      <c r="R96" s="1059"/>
      <c r="S96" s="1059"/>
      <c r="T96" s="1059"/>
      <c r="U96" s="1059"/>
      <c r="V96" s="1059"/>
      <c r="W96" s="1060"/>
      <c r="X96" s="1070"/>
      <c r="Y96" s="1070"/>
      <c r="Z96" s="1074"/>
      <c r="AA96" s="1074"/>
      <c r="AB96" s="1074"/>
      <c r="AC96" s="1074"/>
      <c r="AD96" s="1074"/>
      <c r="AE96" s="1074"/>
      <c r="AF96" s="1074"/>
      <c r="AG96" s="1074"/>
      <c r="AH96" s="1074"/>
      <c r="AI96" s="1074"/>
      <c r="AJ96" s="1074"/>
      <c r="AK96" s="1075"/>
      <c r="AU96" s="361"/>
      <c r="AV96" s="361"/>
      <c r="AW96" s="361"/>
      <c r="AX96" s="362"/>
      <c r="BB96" s="1057"/>
      <c r="BC96" s="1057"/>
      <c r="BD96" s="1057"/>
      <c r="BE96" s="1057"/>
      <c r="BF96" s="1057"/>
      <c r="BG96" s="1057"/>
      <c r="BH96" s="1057"/>
      <c r="BI96" s="1057"/>
      <c r="BJ96" s="1057"/>
      <c r="BK96" s="1057"/>
      <c r="BL96" s="1057"/>
      <c r="BM96" s="1057"/>
      <c r="BN96" s="1057"/>
      <c r="BO96" s="1057"/>
      <c r="BP96" s="1057"/>
      <c r="BQ96" s="1207"/>
      <c r="BR96" s="1208"/>
      <c r="BS96" s="1208"/>
      <c r="BT96" s="1208"/>
      <c r="BU96" s="1208"/>
      <c r="BV96" s="1208"/>
      <c r="BW96" s="1209"/>
      <c r="BX96" s="1070"/>
      <c r="BY96" s="1070"/>
      <c r="BZ96" s="1074"/>
      <c r="CA96" s="1074"/>
      <c r="CB96" s="1074"/>
      <c r="CC96" s="1074"/>
      <c r="CD96" s="1074"/>
      <c r="CE96" s="1074"/>
      <c r="CF96" s="1074"/>
      <c r="CG96" s="1074"/>
      <c r="CH96" s="1074"/>
      <c r="CI96" s="1074"/>
      <c r="CJ96" s="1074"/>
      <c r="CK96" s="1075"/>
    </row>
    <row r="97" spans="2:96" s="198" customFormat="1" ht="15" customHeight="1">
      <c r="B97" s="1061" t="s">
        <v>2801</v>
      </c>
      <c r="C97" s="1062"/>
      <c r="D97" s="1062"/>
      <c r="E97" s="1062"/>
      <c r="F97" s="1062"/>
      <c r="G97" s="1062"/>
      <c r="H97" s="1062"/>
      <c r="I97" s="1062"/>
      <c r="J97" s="1062"/>
      <c r="K97" s="1062"/>
      <c r="L97" s="1062"/>
      <c r="M97" s="1062"/>
      <c r="N97" s="1062"/>
      <c r="O97" s="1062"/>
      <c r="P97" s="1063"/>
      <c r="Q97" s="1067">
        <f>ROUNDDOWN(MIN(Q93,Q95),2)</f>
        <v>0</v>
      </c>
      <c r="R97" s="1067"/>
      <c r="S97" s="1067"/>
      <c r="T97" s="1067"/>
      <c r="U97" s="1067"/>
      <c r="V97" s="1067"/>
      <c r="W97" s="1067"/>
      <c r="X97" s="1069" t="s">
        <v>2699</v>
      </c>
      <c r="Y97" s="1069"/>
      <c r="Z97" s="1071" t="s">
        <v>2702</v>
      </c>
      <c r="AA97" s="1053"/>
      <c r="AB97" s="1053"/>
      <c r="AC97" s="1053"/>
      <c r="AD97" s="1053"/>
      <c r="AE97" s="1053"/>
      <c r="AF97" s="1053"/>
      <c r="AG97" s="1053"/>
      <c r="AH97" s="1053"/>
      <c r="AI97" s="1053"/>
      <c r="AJ97" s="1053"/>
      <c r="AK97" s="1054"/>
      <c r="AL97" s="1078" t="s">
        <v>2943</v>
      </c>
      <c r="AM97" s="1079"/>
      <c r="AN97" s="1079"/>
      <c r="AO97" s="1079"/>
      <c r="AP97" s="1079"/>
      <c r="AQ97" s="1079"/>
      <c r="AR97" s="1079"/>
      <c r="AU97" s="361"/>
      <c r="AV97" s="361"/>
      <c r="AW97" s="361"/>
      <c r="AX97" s="362"/>
      <c r="BB97" s="1061" t="s">
        <v>2801</v>
      </c>
      <c r="BC97" s="1062"/>
      <c r="BD97" s="1062"/>
      <c r="BE97" s="1062"/>
      <c r="BF97" s="1062"/>
      <c r="BG97" s="1062"/>
      <c r="BH97" s="1062"/>
      <c r="BI97" s="1062"/>
      <c r="BJ97" s="1062"/>
      <c r="BK97" s="1062"/>
      <c r="BL97" s="1062"/>
      <c r="BM97" s="1062"/>
      <c r="BN97" s="1062"/>
      <c r="BO97" s="1062"/>
      <c r="BP97" s="1063"/>
      <c r="BQ97" s="1210">
        <f>ROUNDDOWN(MIN(BQ93,BQ95),2)</f>
        <v>2.5</v>
      </c>
      <c r="BR97" s="1210"/>
      <c r="BS97" s="1210"/>
      <c r="BT97" s="1210"/>
      <c r="BU97" s="1210"/>
      <c r="BV97" s="1210"/>
      <c r="BW97" s="1210"/>
      <c r="BX97" s="1069" t="s">
        <v>2699</v>
      </c>
      <c r="BY97" s="1069"/>
      <c r="BZ97" s="1071" t="s">
        <v>2702</v>
      </c>
      <c r="CA97" s="1053"/>
      <c r="CB97" s="1053"/>
      <c r="CC97" s="1053"/>
      <c r="CD97" s="1053"/>
      <c r="CE97" s="1053"/>
      <c r="CF97" s="1053"/>
      <c r="CG97" s="1053"/>
      <c r="CH97" s="1053"/>
      <c r="CI97" s="1053"/>
      <c r="CJ97" s="1053"/>
      <c r="CK97" s="1054"/>
      <c r="CL97" s="1078" t="s">
        <v>2734</v>
      </c>
      <c r="CM97" s="1079"/>
      <c r="CN97" s="1079"/>
      <c r="CO97" s="1079"/>
      <c r="CP97" s="1079"/>
      <c r="CQ97" s="1079"/>
      <c r="CR97" s="1079"/>
    </row>
    <row r="98" spans="2:96" s="198" customFormat="1" ht="15" customHeight="1">
      <c r="B98" s="1064"/>
      <c r="C98" s="1065"/>
      <c r="D98" s="1065"/>
      <c r="E98" s="1065"/>
      <c r="F98" s="1065"/>
      <c r="G98" s="1065"/>
      <c r="H98" s="1065"/>
      <c r="I98" s="1065"/>
      <c r="J98" s="1065"/>
      <c r="K98" s="1065"/>
      <c r="L98" s="1065"/>
      <c r="M98" s="1065"/>
      <c r="N98" s="1065"/>
      <c r="O98" s="1065"/>
      <c r="P98" s="1066"/>
      <c r="Q98" s="1068"/>
      <c r="R98" s="1068"/>
      <c r="S98" s="1068"/>
      <c r="T98" s="1068"/>
      <c r="U98" s="1068"/>
      <c r="V98" s="1068"/>
      <c r="W98" s="1068"/>
      <c r="X98" s="1070"/>
      <c r="Y98" s="1070"/>
      <c r="Z98" s="1055"/>
      <c r="AA98" s="1055"/>
      <c r="AB98" s="1055"/>
      <c r="AC98" s="1055"/>
      <c r="AD98" s="1055"/>
      <c r="AE98" s="1055"/>
      <c r="AF98" s="1055"/>
      <c r="AG98" s="1055"/>
      <c r="AH98" s="1055"/>
      <c r="AI98" s="1055"/>
      <c r="AJ98" s="1055"/>
      <c r="AK98" s="1056"/>
      <c r="AL98" s="1078"/>
      <c r="AM98" s="1079"/>
      <c r="AN98" s="1079"/>
      <c r="AO98" s="1079"/>
      <c r="AP98" s="1079"/>
      <c r="AQ98" s="1079"/>
      <c r="AR98" s="1079"/>
      <c r="AU98" s="361"/>
      <c r="AV98" s="361"/>
      <c r="AW98" s="361"/>
      <c r="AX98" s="362"/>
      <c r="BB98" s="1064"/>
      <c r="BC98" s="1065"/>
      <c r="BD98" s="1065"/>
      <c r="BE98" s="1065"/>
      <c r="BF98" s="1065"/>
      <c r="BG98" s="1065"/>
      <c r="BH98" s="1065"/>
      <c r="BI98" s="1065"/>
      <c r="BJ98" s="1065"/>
      <c r="BK98" s="1065"/>
      <c r="BL98" s="1065"/>
      <c r="BM98" s="1065"/>
      <c r="BN98" s="1065"/>
      <c r="BO98" s="1065"/>
      <c r="BP98" s="1066"/>
      <c r="BQ98" s="1211"/>
      <c r="BR98" s="1211"/>
      <c r="BS98" s="1211"/>
      <c r="BT98" s="1211"/>
      <c r="BU98" s="1211"/>
      <c r="BV98" s="1211"/>
      <c r="BW98" s="1211"/>
      <c r="BX98" s="1070"/>
      <c r="BY98" s="1070"/>
      <c r="BZ98" s="1055"/>
      <c r="CA98" s="1055"/>
      <c r="CB98" s="1055"/>
      <c r="CC98" s="1055"/>
      <c r="CD98" s="1055"/>
      <c r="CE98" s="1055"/>
      <c r="CF98" s="1055"/>
      <c r="CG98" s="1055"/>
      <c r="CH98" s="1055"/>
      <c r="CI98" s="1055"/>
      <c r="CJ98" s="1055"/>
      <c r="CK98" s="1056"/>
      <c r="CL98" s="1078"/>
      <c r="CM98" s="1079"/>
      <c r="CN98" s="1079"/>
      <c r="CO98" s="1079"/>
      <c r="CP98" s="1079"/>
      <c r="CQ98" s="1079"/>
      <c r="CR98" s="1079"/>
    </row>
    <row r="99" spans="2:96" s="198" customFormat="1" ht="15" customHeight="1">
      <c r="C99" s="199"/>
      <c r="D99" s="199"/>
      <c r="E99" s="199"/>
      <c r="F99" s="199"/>
      <c r="G99" s="199"/>
      <c r="AC99" s="496"/>
      <c r="AD99" s="496"/>
      <c r="AE99" s="496"/>
      <c r="AF99" s="496"/>
      <c r="AG99" s="496"/>
      <c r="AH99" s="496"/>
      <c r="AI99" s="496"/>
      <c r="AJ99" s="495" t="s">
        <v>2703</v>
      </c>
      <c r="AK99" s="497">
        <f>AK78+1</f>
        <v>3</v>
      </c>
      <c r="AR99" s="3" t="s">
        <v>2948</v>
      </c>
      <c r="BC99" s="199"/>
      <c r="BD99" s="199"/>
      <c r="BE99" s="199"/>
      <c r="BF99" s="199"/>
      <c r="BG99" s="199"/>
      <c r="CC99" s="496"/>
      <c r="CD99" s="496"/>
      <c r="CE99" s="496"/>
      <c r="CF99" s="496"/>
      <c r="CG99" s="496"/>
      <c r="CH99" s="496"/>
      <c r="CI99" s="496"/>
      <c r="CJ99" s="495" t="s">
        <v>2703</v>
      </c>
      <c r="CK99" s="497">
        <f>CK78+1</f>
        <v>3</v>
      </c>
      <c r="CR99" s="3" t="str">
        <f>AR99</f>
        <v>3/6枚目</v>
      </c>
    </row>
    <row r="100" spans="2:96" s="198" customFormat="1" ht="15" customHeight="1">
      <c r="B100" s="1011" t="s">
        <v>2689</v>
      </c>
      <c r="C100" s="1012"/>
      <c r="D100" s="1012"/>
      <c r="E100" s="1012"/>
      <c r="F100" s="1012"/>
      <c r="G100" s="1012"/>
      <c r="H100" s="1013"/>
      <c r="I100" s="953" t="s">
        <v>2690</v>
      </c>
      <c r="J100" s="953"/>
      <c r="K100" s="953" t="s">
        <v>2695</v>
      </c>
      <c r="L100" s="953"/>
      <c r="M100" s="953"/>
      <c r="N100" s="953"/>
      <c r="O100" s="953"/>
      <c r="P100" s="953"/>
      <c r="Q100" s="953"/>
      <c r="R100" s="953"/>
      <c r="S100" s="953"/>
      <c r="T100" s="953" t="s">
        <v>2691</v>
      </c>
      <c r="U100" s="953"/>
      <c r="V100" s="953"/>
      <c r="W100" s="953"/>
      <c r="X100" s="953"/>
      <c r="Y100" s="953"/>
      <c r="Z100" s="953"/>
      <c r="AA100" s="953"/>
      <c r="AB100" s="953"/>
      <c r="AC100" s="953" t="s">
        <v>2739</v>
      </c>
      <c r="AD100" s="953"/>
      <c r="AE100" s="953"/>
      <c r="AF100" s="953"/>
      <c r="AG100" s="953"/>
      <c r="AH100" s="953"/>
      <c r="AI100" s="953"/>
      <c r="AJ100" s="953"/>
      <c r="AK100" s="953"/>
      <c r="AR100" s="3"/>
      <c r="BB100" s="1011" t="s">
        <v>2689</v>
      </c>
      <c r="BC100" s="1012"/>
      <c r="BD100" s="1012"/>
      <c r="BE100" s="1012"/>
      <c r="BF100" s="1012"/>
      <c r="BG100" s="1012"/>
      <c r="BH100" s="1013"/>
      <c r="BI100" s="953" t="s">
        <v>2690</v>
      </c>
      <c r="BJ100" s="953"/>
      <c r="BK100" s="953" t="s">
        <v>2695</v>
      </c>
      <c r="BL100" s="953"/>
      <c r="BM100" s="953"/>
      <c r="BN100" s="953"/>
      <c r="BO100" s="953"/>
      <c r="BP100" s="953"/>
      <c r="BQ100" s="953"/>
      <c r="BR100" s="953"/>
      <c r="BS100" s="953"/>
      <c r="BT100" s="953" t="s">
        <v>2691</v>
      </c>
      <c r="BU100" s="953"/>
      <c r="BV100" s="953"/>
      <c r="BW100" s="953"/>
      <c r="BX100" s="953"/>
      <c r="BY100" s="953"/>
      <c r="BZ100" s="953"/>
      <c r="CA100" s="953"/>
      <c r="CB100" s="953"/>
      <c r="CC100" s="953" t="s">
        <v>2739</v>
      </c>
      <c r="CD100" s="953"/>
      <c r="CE100" s="953"/>
      <c r="CF100" s="953"/>
      <c r="CG100" s="953"/>
      <c r="CH100" s="953"/>
      <c r="CI100" s="953"/>
      <c r="CJ100" s="953"/>
      <c r="CK100" s="953"/>
      <c r="CR100" s="3"/>
    </row>
    <row r="101" spans="2:96" s="198" customFormat="1" ht="15" customHeight="1">
      <c r="B101" s="1034"/>
      <c r="C101" s="1035"/>
      <c r="D101" s="1035"/>
      <c r="E101" s="1035"/>
      <c r="F101" s="1035"/>
      <c r="G101" s="1035"/>
      <c r="H101" s="1036"/>
      <c r="I101" s="953"/>
      <c r="J101" s="953"/>
      <c r="K101" s="953"/>
      <c r="L101" s="953"/>
      <c r="M101" s="953"/>
      <c r="N101" s="953"/>
      <c r="O101" s="953"/>
      <c r="P101" s="953"/>
      <c r="Q101" s="953"/>
      <c r="R101" s="953"/>
      <c r="S101" s="953"/>
      <c r="T101" s="953"/>
      <c r="U101" s="953"/>
      <c r="V101" s="953"/>
      <c r="W101" s="953"/>
      <c r="X101" s="953"/>
      <c r="Y101" s="953"/>
      <c r="Z101" s="953"/>
      <c r="AA101" s="953"/>
      <c r="AB101" s="953"/>
      <c r="AC101" s="953"/>
      <c r="AD101" s="953"/>
      <c r="AE101" s="953"/>
      <c r="AF101" s="953"/>
      <c r="AG101" s="953"/>
      <c r="AH101" s="953"/>
      <c r="AI101" s="953"/>
      <c r="AJ101" s="953"/>
      <c r="AK101" s="953"/>
      <c r="AR101" s="3"/>
      <c r="BB101" s="1034"/>
      <c r="BC101" s="1035"/>
      <c r="BD101" s="1035"/>
      <c r="BE101" s="1035"/>
      <c r="BF101" s="1035"/>
      <c r="BG101" s="1035"/>
      <c r="BH101" s="1036"/>
      <c r="BI101" s="953"/>
      <c r="BJ101" s="953"/>
      <c r="BK101" s="953"/>
      <c r="BL101" s="953"/>
      <c r="BM101" s="953"/>
      <c r="BN101" s="953"/>
      <c r="BO101" s="953"/>
      <c r="BP101" s="953"/>
      <c r="BQ101" s="953"/>
      <c r="BR101" s="953"/>
      <c r="BS101" s="953"/>
      <c r="BT101" s="953"/>
      <c r="BU101" s="953"/>
      <c r="BV101" s="953"/>
      <c r="BW101" s="953"/>
      <c r="BX101" s="953"/>
      <c r="BY101" s="953"/>
      <c r="BZ101" s="953"/>
      <c r="CA101" s="953"/>
      <c r="CB101" s="953"/>
      <c r="CC101" s="953"/>
      <c r="CD101" s="953"/>
      <c r="CE101" s="953"/>
      <c r="CF101" s="953"/>
      <c r="CG101" s="953"/>
      <c r="CH101" s="953"/>
      <c r="CI101" s="953"/>
      <c r="CJ101" s="953"/>
      <c r="CK101" s="953"/>
      <c r="CR101" s="3"/>
    </row>
    <row r="102" spans="2:96" ht="15" customHeight="1">
      <c r="B102" s="1034"/>
      <c r="C102" s="1035"/>
      <c r="D102" s="1035"/>
      <c r="E102" s="1035"/>
      <c r="F102" s="1035"/>
      <c r="G102" s="1035"/>
      <c r="H102" s="1036"/>
      <c r="I102" s="953">
        <v>1</v>
      </c>
      <c r="J102" s="953"/>
      <c r="K102" s="1009"/>
      <c r="L102" s="1009"/>
      <c r="M102" s="1009"/>
      <c r="N102" s="1009"/>
      <c r="O102" s="1009"/>
      <c r="P102" s="1009"/>
      <c r="Q102" s="1009"/>
      <c r="R102" s="1048" t="s">
        <v>2694</v>
      </c>
      <c r="S102" s="1047" t="s">
        <v>2692</v>
      </c>
      <c r="T102" s="1009"/>
      <c r="U102" s="1009"/>
      <c r="V102" s="1009"/>
      <c r="W102" s="1009"/>
      <c r="X102" s="1009"/>
      <c r="Y102" s="1009"/>
      <c r="Z102" s="1009"/>
      <c r="AA102" s="893" t="s">
        <v>2693</v>
      </c>
      <c r="AB102" s="893"/>
      <c r="AC102" s="996">
        <f>K102*T102</f>
        <v>0</v>
      </c>
      <c r="AD102" s="996"/>
      <c r="AE102" s="996"/>
      <c r="AF102" s="996"/>
      <c r="AG102" s="996"/>
      <c r="AH102" s="996"/>
      <c r="AI102" s="996"/>
      <c r="AJ102" s="893" t="s">
        <v>2694</v>
      </c>
      <c r="AK102" s="893"/>
      <c r="BB102" s="1034"/>
      <c r="BC102" s="1035"/>
      <c r="BD102" s="1035"/>
      <c r="BE102" s="1035"/>
      <c r="BF102" s="1035"/>
      <c r="BG102" s="1035"/>
      <c r="BH102" s="1036"/>
      <c r="BI102" s="953">
        <v>1</v>
      </c>
      <c r="BJ102" s="953"/>
      <c r="BK102" s="914">
        <v>250</v>
      </c>
      <c r="BL102" s="914"/>
      <c r="BM102" s="914"/>
      <c r="BN102" s="914"/>
      <c r="BO102" s="914"/>
      <c r="BP102" s="914"/>
      <c r="BQ102" s="914"/>
      <c r="BR102" s="1048" t="s">
        <v>2694</v>
      </c>
      <c r="BS102" s="1047" t="s">
        <v>2692</v>
      </c>
      <c r="BT102" s="914">
        <v>5</v>
      </c>
      <c r="BU102" s="914"/>
      <c r="BV102" s="914"/>
      <c r="BW102" s="914"/>
      <c r="BX102" s="914"/>
      <c r="BY102" s="914"/>
      <c r="BZ102" s="914"/>
      <c r="CA102" s="893" t="s">
        <v>2693</v>
      </c>
      <c r="CB102" s="893"/>
      <c r="CC102" s="1204">
        <f>BK102*BT102</f>
        <v>1250</v>
      </c>
      <c r="CD102" s="1204"/>
      <c r="CE102" s="1204"/>
      <c r="CF102" s="1204"/>
      <c r="CG102" s="1204"/>
      <c r="CH102" s="1204"/>
      <c r="CI102" s="1204"/>
      <c r="CJ102" s="893" t="s">
        <v>2694</v>
      </c>
      <c r="CK102" s="893"/>
    </row>
    <row r="103" spans="2:96" s="198" customFormat="1" ht="15" customHeight="1">
      <c r="B103" s="1034"/>
      <c r="C103" s="1035"/>
      <c r="D103" s="1035"/>
      <c r="E103" s="1035"/>
      <c r="F103" s="1035"/>
      <c r="G103" s="1035"/>
      <c r="H103" s="1036"/>
      <c r="I103" s="953"/>
      <c r="J103" s="953"/>
      <c r="K103" s="1009"/>
      <c r="L103" s="1009"/>
      <c r="M103" s="1009"/>
      <c r="N103" s="1009"/>
      <c r="O103" s="1009"/>
      <c r="P103" s="1009"/>
      <c r="Q103" s="1009"/>
      <c r="R103" s="1048"/>
      <c r="S103" s="1047"/>
      <c r="T103" s="1009"/>
      <c r="U103" s="1009"/>
      <c r="V103" s="1009"/>
      <c r="W103" s="1009"/>
      <c r="X103" s="1009"/>
      <c r="Y103" s="1009"/>
      <c r="Z103" s="1009"/>
      <c r="AA103" s="893"/>
      <c r="AB103" s="893"/>
      <c r="AC103" s="996"/>
      <c r="AD103" s="996"/>
      <c r="AE103" s="996"/>
      <c r="AF103" s="996"/>
      <c r="AG103" s="996"/>
      <c r="AH103" s="996"/>
      <c r="AI103" s="996"/>
      <c r="AJ103" s="893"/>
      <c r="AK103" s="893"/>
      <c r="BB103" s="1034"/>
      <c r="BC103" s="1035"/>
      <c r="BD103" s="1035"/>
      <c r="BE103" s="1035"/>
      <c r="BF103" s="1035"/>
      <c r="BG103" s="1035"/>
      <c r="BH103" s="1036"/>
      <c r="BI103" s="953"/>
      <c r="BJ103" s="953"/>
      <c r="BK103" s="914"/>
      <c r="BL103" s="914"/>
      <c r="BM103" s="914"/>
      <c r="BN103" s="914"/>
      <c r="BO103" s="914"/>
      <c r="BP103" s="914"/>
      <c r="BQ103" s="914"/>
      <c r="BR103" s="1048"/>
      <c r="BS103" s="1047"/>
      <c r="BT103" s="914"/>
      <c r="BU103" s="914"/>
      <c r="BV103" s="914"/>
      <c r="BW103" s="914"/>
      <c r="BX103" s="914"/>
      <c r="BY103" s="914"/>
      <c r="BZ103" s="914"/>
      <c r="CA103" s="893"/>
      <c r="CB103" s="893"/>
      <c r="CC103" s="1204"/>
      <c r="CD103" s="1204"/>
      <c r="CE103" s="1204"/>
      <c r="CF103" s="1204"/>
      <c r="CG103" s="1204"/>
      <c r="CH103" s="1204"/>
      <c r="CI103" s="1204"/>
      <c r="CJ103" s="893"/>
      <c r="CK103" s="893"/>
    </row>
    <row r="104" spans="2:96" ht="15" customHeight="1">
      <c r="B104" s="1034"/>
      <c r="C104" s="1035"/>
      <c r="D104" s="1035"/>
      <c r="E104" s="1035"/>
      <c r="F104" s="1035"/>
      <c r="G104" s="1035"/>
      <c r="H104" s="1036"/>
      <c r="I104" s="953">
        <v>2</v>
      </c>
      <c r="J104" s="953"/>
      <c r="K104" s="1009"/>
      <c r="L104" s="1009"/>
      <c r="M104" s="1009"/>
      <c r="N104" s="1009"/>
      <c r="O104" s="1009"/>
      <c r="P104" s="1009"/>
      <c r="Q104" s="1009"/>
      <c r="R104" s="1048" t="s">
        <v>2694</v>
      </c>
      <c r="S104" s="1047" t="s">
        <v>2692</v>
      </c>
      <c r="T104" s="1009"/>
      <c r="U104" s="1009"/>
      <c r="V104" s="1009"/>
      <c r="W104" s="1009"/>
      <c r="X104" s="1009"/>
      <c r="Y104" s="1009"/>
      <c r="Z104" s="1009"/>
      <c r="AA104" s="893" t="s">
        <v>2693</v>
      </c>
      <c r="AB104" s="893"/>
      <c r="AC104" s="996">
        <f>K104*T104</f>
        <v>0</v>
      </c>
      <c r="AD104" s="996"/>
      <c r="AE104" s="996"/>
      <c r="AF104" s="996"/>
      <c r="AG104" s="996"/>
      <c r="AH104" s="996"/>
      <c r="AI104" s="996"/>
      <c r="AJ104" s="893" t="s">
        <v>2694</v>
      </c>
      <c r="AK104" s="893"/>
      <c r="AL104" s="1"/>
      <c r="BB104" s="1034"/>
      <c r="BC104" s="1035"/>
      <c r="BD104" s="1035"/>
      <c r="BE104" s="1035"/>
      <c r="BF104" s="1035"/>
      <c r="BG104" s="1035"/>
      <c r="BH104" s="1036"/>
      <c r="BI104" s="953">
        <v>2</v>
      </c>
      <c r="BJ104" s="953"/>
      <c r="BK104" s="914">
        <v>155</v>
      </c>
      <c r="BL104" s="914"/>
      <c r="BM104" s="914"/>
      <c r="BN104" s="914"/>
      <c r="BO104" s="914"/>
      <c r="BP104" s="914"/>
      <c r="BQ104" s="914"/>
      <c r="BR104" s="1048" t="s">
        <v>2694</v>
      </c>
      <c r="BS104" s="1047" t="s">
        <v>2692</v>
      </c>
      <c r="BT104" s="914">
        <v>3</v>
      </c>
      <c r="BU104" s="914"/>
      <c r="BV104" s="914"/>
      <c r="BW104" s="914"/>
      <c r="BX104" s="914"/>
      <c r="BY104" s="914"/>
      <c r="BZ104" s="914"/>
      <c r="CA104" s="893" t="s">
        <v>2693</v>
      </c>
      <c r="CB104" s="893"/>
      <c r="CC104" s="1204">
        <f>BK104*BT104</f>
        <v>465</v>
      </c>
      <c r="CD104" s="1204"/>
      <c r="CE104" s="1204"/>
      <c r="CF104" s="1204"/>
      <c r="CG104" s="1204"/>
      <c r="CH104" s="1204"/>
      <c r="CI104" s="1204"/>
      <c r="CJ104" s="893" t="s">
        <v>2694</v>
      </c>
      <c r="CK104" s="893"/>
      <c r="CL104" s="1"/>
    </row>
    <row r="105" spans="2:96" s="198" customFormat="1" ht="15" customHeight="1">
      <c r="B105" s="1034"/>
      <c r="C105" s="1035"/>
      <c r="D105" s="1035"/>
      <c r="E105" s="1035"/>
      <c r="F105" s="1035"/>
      <c r="G105" s="1035"/>
      <c r="H105" s="1036"/>
      <c r="I105" s="953"/>
      <c r="J105" s="953"/>
      <c r="K105" s="1009"/>
      <c r="L105" s="1009"/>
      <c r="M105" s="1009"/>
      <c r="N105" s="1009"/>
      <c r="O105" s="1009"/>
      <c r="P105" s="1009"/>
      <c r="Q105" s="1009"/>
      <c r="R105" s="1048"/>
      <c r="S105" s="1047"/>
      <c r="T105" s="1009"/>
      <c r="U105" s="1009"/>
      <c r="V105" s="1009"/>
      <c r="W105" s="1009"/>
      <c r="X105" s="1009"/>
      <c r="Y105" s="1009"/>
      <c r="Z105" s="1009"/>
      <c r="AA105" s="893"/>
      <c r="AB105" s="893"/>
      <c r="AC105" s="996"/>
      <c r="AD105" s="996"/>
      <c r="AE105" s="996"/>
      <c r="AF105" s="996"/>
      <c r="AG105" s="996"/>
      <c r="AH105" s="996"/>
      <c r="AI105" s="996"/>
      <c r="AJ105" s="893"/>
      <c r="AK105" s="893"/>
      <c r="BB105" s="1034"/>
      <c r="BC105" s="1035"/>
      <c r="BD105" s="1035"/>
      <c r="BE105" s="1035"/>
      <c r="BF105" s="1035"/>
      <c r="BG105" s="1035"/>
      <c r="BH105" s="1036"/>
      <c r="BI105" s="953"/>
      <c r="BJ105" s="953"/>
      <c r="BK105" s="914"/>
      <c r="BL105" s="914"/>
      <c r="BM105" s="914"/>
      <c r="BN105" s="914"/>
      <c r="BO105" s="914"/>
      <c r="BP105" s="914"/>
      <c r="BQ105" s="914"/>
      <c r="BR105" s="1048"/>
      <c r="BS105" s="1047"/>
      <c r="BT105" s="914"/>
      <c r="BU105" s="914"/>
      <c r="BV105" s="914"/>
      <c r="BW105" s="914"/>
      <c r="BX105" s="914"/>
      <c r="BY105" s="914"/>
      <c r="BZ105" s="914"/>
      <c r="CA105" s="893"/>
      <c r="CB105" s="893"/>
      <c r="CC105" s="1204"/>
      <c r="CD105" s="1204"/>
      <c r="CE105" s="1204"/>
      <c r="CF105" s="1204"/>
      <c r="CG105" s="1204"/>
      <c r="CH105" s="1204"/>
      <c r="CI105" s="1204"/>
      <c r="CJ105" s="893"/>
      <c r="CK105" s="893"/>
    </row>
    <row r="106" spans="2:96" s="198" customFormat="1" ht="15" customHeight="1">
      <c r="B106" s="1034"/>
      <c r="C106" s="1035"/>
      <c r="D106" s="1035"/>
      <c r="E106" s="1035"/>
      <c r="F106" s="1035"/>
      <c r="G106" s="1035"/>
      <c r="H106" s="1036"/>
      <c r="I106" s="953">
        <v>3</v>
      </c>
      <c r="J106" s="953"/>
      <c r="K106" s="1009"/>
      <c r="L106" s="1009"/>
      <c r="M106" s="1009"/>
      <c r="N106" s="1009"/>
      <c r="O106" s="1009"/>
      <c r="P106" s="1009"/>
      <c r="Q106" s="1009"/>
      <c r="R106" s="1048" t="s">
        <v>2694</v>
      </c>
      <c r="S106" s="1047" t="s">
        <v>2692</v>
      </c>
      <c r="T106" s="1009"/>
      <c r="U106" s="1009"/>
      <c r="V106" s="1009"/>
      <c r="W106" s="1009"/>
      <c r="X106" s="1009"/>
      <c r="Y106" s="1009"/>
      <c r="Z106" s="1009"/>
      <c r="AA106" s="893" t="s">
        <v>2693</v>
      </c>
      <c r="AB106" s="893"/>
      <c r="AC106" s="996">
        <f>K106*T106</f>
        <v>0</v>
      </c>
      <c r="AD106" s="996"/>
      <c r="AE106" s="996"/>
      <c r="AF106" s="996"/>
      <c r="AG106" s="996"/>
      <c r="AH106" s="996"/>
      <c r="AI106" s="996"/>
      <c r="AJ106" s="893" t="s">
        <v>2694</v>
      </c>
      <c r="AK106" s="893"/>
      <c r="AM106" s="209"/>
      <c r="AN106" s="209"/>
      <c r="AO106" s="209"/>
      <c r="AP106" s="209"/>
      <c r="AQ106" s="209"/>
      <c r="BB106" s="1034"/>
      <c r="BC106" s="1035"/>
      <c r="BD106" s="1035"/>
      <c r="BE106" s="1035"/>
      <c r="BF106" s="1035"/>
      <c r="BG106" s="1035"/>
      <c r="BH106" s="1036"/>
      <c r="BI106" s="953">
        <v>3</v>
      </c>
      <c r="BJ106" s="953"/>
      <c r="BK106" s="914">
        <v>150</v>
      </c>
      <c r="BL106" s="914"/>
      <c r="BM106" s="914"/>
      <c r="BN106" s="914"/>
      <c r="BO106" s="914"/>
      <c r="BP106" s="914"/>
      <c r="BQ106" s="914"/>
      <c r="BR106" s="1048" t="s">
        <v>2694</v>
      </c>
      <c r="BS106" s="1047" t="s">
        <v>2692</v>
      </c>
      <c r="BT106" s="914">
        <v>1</v>
      </c>
      <c r="BU106" s="914"/>
      <c r="BV106" s="914"/>
      <c r="BW106" s="914"/>
      <c r="BX106" s="914"/>
      <c r="BY106" s="914"/>
      <c r="BZ106" s="914"/>
      <c r="CA106" s="893" t="s">
        <v>2693</v>
      </c>
      <c r="CB106" s="893"/>
      <c r="CC106" s="1204">
        <f>BK106*BT106</f>
        <v>150</v>
      </c>
      <c r="CD106" s="1204"/>
      <c r="CE106" s="1204"/>
      <c r="CF106" s="1204"/>
      <c r="CG106" s="1204"/>
      <c r="CH106" s="1204"/>
      <c r="CI106" s="1204"/>
      <c r="CJ106" s="893" t="s">
        <v>2694</v>
      </c>
      <c r="CK106" s="893"/>
      <c r="CM106" s="209"/>
      <c r="CN106" s="209"/>
      <c r="CO106" s="209"/>
      <c r="CP106" s="209"/>
      <c r="CQ106" s="209"/>
    </row>
    <row r="107" spans="2:96" s="198" customFormat="1" ht="15" customHeight="1">
      <c r="B107" s="1034"/>
      <c r="C107" s="1035"/>
      <c r="D107" s="1035"/>
      <c r="E107" s="1035"/>
      <c r="F107" s="1035"/>
      <c r="G107" s="1035"/>
      <c r="H107" s="1036"/>
      <c r="I107" s="953"/>
      <c r="J107" s="953"/>
      <c r="K107" s="1009"/>
      <c r="L107" s="1009"/>
      <c r="M107" s="1009"/>
      <c r="N107" s="1009"/>
      <c r="O107" s="1009"/>
      <c r="P107" s="1009"/>
      <c r="Q107" s="1009"/>
      <c r="R107" s="1048"/>
      <c r="S107" s="1047"/>
      <c r="T107" s="1009"/>
      <c r="U107" s="1009"/>
      <c r="V107" s="1009"/>
      <c r="W107" s="1009"/>
      <c r="X107" s="1009"/>
      <c r="Y107" s="1009"/>
      <c r="Z107" s="1009"/>
      <c r="AA107" s="893"/>
      <c r="AB107" s="893"/>
      <c r="AC107" s="996"/>
      <c r="AD107" s="996"/>
      <c r="AE107" s="996"/>
      <c r="AF107" s="996"/>
      <c r="AG107" s="996"/>
      <c r="AH107" s="996"/>
      <c r="AI107" s="996"/>
      <c r="AJ107" s="893"/>
      <c r="AK107" s="893"/>
      <c r="AM107" s="209"/>
      <c r="AN107" s="209"/>
      <c r="AO107" s="209"/>
      <c r="AP107" s="209"/>
      <c r="AQ107" s="209"/>
      <c r="BB107" s="1034"/>
      <c r="BC107" s="1035"/>
      <c r="BD107" s="1035"/>
      <c r="BE107" s="1035"/>
      <c r="BF107" s="1035"/>
      <c r="BG107" s="1035"/>
      <c r="BH107" s="1036"/>
      <c r="BI107" s="953"/>
      <c r="BJ107" s="953"/>
      <c r="BK107" s="914"/>
      <c r="BL107" s="914"/>
      <c r="BM107" s="914"/>
      <c r="BN107" s="914"/>
      <c r="BO107" s="914"/>
      <c r="BP107" s="914"/>
      <c r="BQ107" s="914"/>
      <c r="BR107" s="1048"/>
      <c r="BS107" s="1047"/>
      <c r="BT107" s="914"/>
      <c r="BU107" s="914"/>
      <c r="BV107" s="914"/>
      <c r="BW107" s="914"/>
      <c r="BX107" s="914"/>
      <c r="BY107" s="914"/>
      <c r="BZ107" s="914"/>
      <c r="CA107" s="893"/>
      <c r="CB107" s="893"/>
      <c r="CC107" s="1204"/>
      <c r="CD107" s="1204"/>
      <c r="CE107" s="1204"/>
      <c r="CF107" s="1204"/>
      <c r="CG107" s="1204"/>
      <c r="CH107" s="1204"/>
      <c r="CI107" s="1204"/>
      <c r="CJ107" s="893"/>
      <c r="CK107" s="893"/>
      <c r="CM107" s="209"/>
      <c r="CN107" s="209"/>
      <c r="CO107" s="209"/>
      <c r="CP107" s="209"/>
      <c r="CQ107" s="209"/>
    </row>
    <row r="108" spans="2:96" s="198" customFormat="1" ht="15" customHeight="1">
      <c r="B108" s="1034"/>
      <c r="C108" s="1035"/>
      <c r="D108" s="1035"/>
      <c r="E108" s="1035"/>
      <c r="F108" s="1035"/>
      <c r="G108" s="1035"/>
      <c r="H108" s="1036"/>
      <c r="I108" s="1057">
        <v>4</v>
      </c>
      <c r="J108" s="1057"/>
      <c r="K108" s="1009"/>
      <c r="L108" s="1009"/>
      <c r="M108" s="1009"/>
      <c r="N108" s="1009"/>
      <c r="O108" s="1009"/>
      <c r="P108" s="1009"/>
      <c r="Q108" s="1009"/>
      <c r="R108" s="1048" t="s">
        <v>2694</v>
      </c>
      <c r="S108" s="1047" t="s">
        <v>2692</v>
      </c>
      <c r="T108" s="1009"/>
      <c r="U108" s="1009"/>
      <c r="V108" s="1009"/>
      <c r="W108" s="1009"/>
      <c r="X108" s="1009"/>
      <c r="Y108" s="1009"/>
      <c r="Z108" s="1009"/>
      <c r="AA108" s="893" t="s">
        <v>2693</v>
      </c>
      <c r="AB108" s="893"/>
      <c r="AC108" s="996">
        <f>K108*T108</f>
        <v>0</v>
      </c>
      <c r="AD108" s="996"/>
      <c r="AE108" s="996"/>
      <c r="AF108" s="996"/>
      <c r="AG108" s="996"/>
      <c r="AH108" s="996"/>
      <c r="AI108" s="996"/>
      <c r="AJ108" s="893" t="s">
        <v>2694</v>
      </c>
      <c r="AK108" s="893"/>
      <c r="AM108" s="209"/>
      <c r="AN108" s="209"/>
      <c r="AO108" s="209"/>
      <c r="AP108" s="209"/>
      <c r="AQ108" s="209"/>
      <c r="BB108" s="1034"/>
      <c r="BC108" s="1035"/>
      <c r="BD108" s="1035"/>
      <c r="BE108" s="1035"/>
      <c r="BF108" s="1035"/>
      <c r="BG108" s="1035"/>
      <c r="BH108" s="1036"/>
      <c r="BI108" s="1057">
        <v>4</v>
      </c>
      <c r="BJ108" s="1057"/>
      <c r="BK108" s="914">
        <v>300</v>
      </c>
      <c r="BL108" s="914"/>
      <c r="BM108" s="914"/>
      <c r="BN108" s="914"/>
      <c r="BO108" s="914"/>
      <c r="BP108" s="914"/>
      <c r="BQ108" s="914"/>
      <c r="BR108" s="1048" t="s">
        <v>2694</v>
      </c>
      <c r="BS108" s="1047" t="s">
        <v>2692</v>
      </c>
      <c r="BT108" s="914">
        <v>2</v>
      </c>
      <c r="BU108" s="914"/>
      <c r="BV108" s="914"/>
      <c r="BW108" s="914"/>
      <c r="BX108" s="914"/>
      <c r="BY108" s="914"/>
      <c r="BZ108" s="914"/>
      <c r="CA108" s="893" t="s">
        <v>2693</v>
      </c>
      <c r="CB108" s="893"/>
      <c r="CC108" s="1204">
        <f>BK108*BT108</f>
        <v>600</v>
      </c>
      <c r="CD108" s="1204"/>
      <c r="CE108" s="1204"/>
      <c r="CF108" s="1204"/>
      <c r="CG108" s="1204"/>
      <c r="CH108" s="1204"/>
      <c r="CI108" s="1204"/>
      <c r="CJ108" s="893" t="s">
        <v>2694</v>
      </c>
      <c r="CK108" s="893"/>
      <c r="CM108" s="209"/>
      <c r="CN108" s="209"/>
      <c r="CO108" s="209"/>
      <c r="CP108" s="209"/>
      <c r="CQ108" s="209"/>
    </row>
    <row r="109" spans="2:96" s="198" customFormat="1" ht="15" customHeight="1">
      <c r="B109" s="1034"/>
      <c r="C109" s="1035"/>
      <c r="D109" s="1035"/>
      <c r="E109" s="1035"/>
      <c r="F109" s="1035"/>
      <c r="G109" s="1035"/>
      <c r="H109" s="1036"/>
      <c r="I109" s="1057"/>
      <c r="J109" s="1057"/>
      <c r="K109" s="1009"/>
      <c r="L109" s="1009"/>
      <c r="M109" s="1009"/>
      <c r="N109" s="1009"/>
      <c r="O109" s="1009"/>
      <c r="P109" s="1009"/>
      <c r="Q109" s="1009"/>
      <c r="R109" s="1048"/>
      <c r="S109" s="1047"/>
      <c r="T109" s="1009"/>
      <c r="U109" s="1009"/>
      <c r="V109" s="1009"/>
      <c r="W109" s="1009"/>
      <c r="X109" s="1009"/>
      <c r="Y109" s="1009"/>
      <c r="Z109" s="1009"/>
      <c r="AA109" s="893"/>
      <c r="AB109" s="893"/>
      <c r="AC109" s="996"/>
      <c r="AD109" s="996"/>
      <c r="AE109" s="996"/>
      <c r="AF109" s="996"/>
      <c r="AG109" s="996"/>
      <c r="AH109" s="996"/>
      <c r="AI109" s="996"/>
      <c r="AJ109" s="893"/>
      <c r="AK109" s="893"/>
      <c r="AM109" s="209"/>
      <c r="AN109" s="209"/>
      <c r="AO109" s="209"/>
      <c r="AP109" s="209"/>
      <c r="AQ109" s="209"/>
      <c r="BB109" s="1034"/>
      <c r="BC109" s="1035"/>
      <c r="BD109" s="1035"/>
      <c r="BE109" s="1035"/>
      <c r="BF109" s="1035"/>
      <c r="BG109" s="1035"/>
      <c r="BH109" s="1036"/>
      <c r="BI109" s="1057"/>
      <c r="BJ109" s="1057"/>
      <c r="BK109" s="914"/>
      <c r="BL109" s="914"/>
      <c r="BM109" s="914"/>
      <c r="BN109" s="914"/>
      <c r="BO109" s="914"/>
      <c r="BP109" s="914"/>
      <c r="BQ109" s="914"/>
      <c r="BR109" s="1048"/>
      <c r="BS109" s="1047"/>
      <c r="BT109" s="914"/>
      <c r="BU109" s="914"/>
      <c r="BV109" s="914"/>
      <c r="BW109" s="914"/>
      <c r="BX109" s="914"/>
      <c r="BY109" s="914"/>
      <c r="BZ109" s="914"/>
      <c r="CA109" s="893"/>
      <c r="CB109" s="893"/>
      <c r="CC109" s="1204"/>
      <c r="CD109" s="1204"/>
      <c r="CE109" s="1204"/>
      <c r="CF109" s="1204"/>
      <c r="CG109" s="1204"/>
      <c r="CH109" s="1204"/>
      <c r="CI109" s="1204"/>
      <c r="CJ109" s="893"/>
      <c r="CK109" s="893"/>
      <c r="CM109" s="209"/>
      <c r="CN109" s="209"/>
      <c r="CO109" s="209"/>
      <c r="CP109" s="209"/>
      <c r="CQ109" s="209"/>
    </row>
    <row r="110" spans="2:96" s="198" customFormat="1" ht="15" customHeight="1">
      <c r="B110" s="1034"/>
      <c r="C110" s="1035"/>
      <c r="D110" s="1035"/>
      <c r="E110" s="1035"/>
      <c r="F110" s="1035"/>
      <c r="G110" s="1035"/>
      <c r="H110" s="1036"/>
      <c r="I110" s="1057">
        <v>5</v>
      </c>
      <c r="J110" s="1057"/>
      <c r="K110" s="1009"/>
      <c r="L110" s="1009"/>
      <c r="M110" s="1009"/>
      <c r="N110" s="1009"/>
      <c r="O110" s="1009"/>
      <c r="P110" s="1009"/>
      <c r="Q110" s="1009"/>
      <c r="R110" s="1048" t="s">
        <v>2694</v>
      </c>
      <c r="S110" s="1047" t="s">
        <v>2692</v>
      </c>
      <c r="T110" s="1009"/>
      <c r="U110" s="1009"/>
      <c r="V110" s="1009"/>
      <c r="W110" s="1009"/>
      <c r="X110" s="1009"/>
      <c r="Y110" s="1009"/>
      <c r="Z110" s="1009"/>
      <c r="AA110" s="893" t="s">
        <v>2693</v>
      </c>
      <c r="AB110" s="893"/>
      <c r="AC110" s="996">
        <f>K110*T110</f>
        <v>0</v>
      </c>
      <c r="AD110" s="996"/>
      <c r="AE110" s="996"/>
      <c r="AF110" s="996"/>
      <c r="AG110" s="996"/>
      <c r="AH110" s="996"/>
      <c r="AI110" s="996"/>
      <c r="AJ110" s="893" t="s">
        <v>2694</v>
      </c>
      <c r="AK110" s="893"/>
      <c r="BB110" s="1034"/>
      <c r="BC110" s="1035"/>
      <c r="BD110" s="1035"/>
      <c r="BE110" s="1035"/>
      <c r="BF110" s="1035"/>
      <c r="BG110" s="1035"/>
      <c r="BH110" s="1036"/>
      <c r="BI110" s="1057">
        <v>5</v>
      </c>
      <c r="BJ110" s="1057"/>
      <c r="BK110" s="914">
        <v>333</v>
      </c>
      <c r="BL110" s="914"/>
      <c r="BM110" s="914"/>
      <c r="BN110" s="914"/>
      <c r="BO110" s="914"/>
      <c r="BP110" s="914"/>
      <c r="BQ110" s="914"/>
      <c r="BR110" s="1048" t="s">
        <v>2694</v>
      </c>
      <c r="BS110" s="1047" t="s">
        <v>2692</v>
      </c>
      <c r="BT110" s="914">
        <v>3</v>
      </c>
      <c r="BU110" s="914"/>
      <c r="BV110" s="914"/>
      <c r="BW110" s="914"/>
      <c r="BX110" s="914"/>
      <c r="BY110" s="914"/>
      <c r="BZ110" s="914"/>
      <c r="CA110" s="893" t="s">
        <v>2693</v>
      </c>
      <c r="CB110" s="893"/>
      <c r="CC110" s="1204">
        <f>BK110*BT110</f>
        <v>999</v>
      </c>
      <c r="CD110" s="1204"/>
      <c r="CE110" s="1204"/>
      <c r="CF110" s="1204"/>
      <c r="CG110" s="1204"/>
      <c r="CH110" s="1204"/>
      <c r="CI110" s="1204"/>
      <c r="CJ110" s="893" t="s">
        <v>2694</v>
      </c>
      <c r="CK110" s="893"/>
    </row>
    <row r="111" spans="2:96" s="198" customFormat="1" ht="15" customHeight="1">
      <c r="B111" s="1034"/>
      <c r="C111" s="1035"/>
      <c r="D111" s="1035"/>
      <c r="E111" s="1035"/>
      <c r="F111" s="1035"/>
      <c r="G111" s="1035"/>
      <c r="H111" s="1036"/>
      <c r="I111" s="1057"/>
      <c r="J111" s="1057"/>
      <c r="K111" s="1009"/>
      <c r="L111" s="1009"/>
      <c r="M111" s="1009"/>
      <c r="N111" s="1009"/>
      <c r="O111" s="1009"/>
      <c r="P111" s="1009"/>
      <c r="Q111" s="1009"/>
      <c r="R111" s="1048"/>
      <c r="S111" s="1047"/>
      <c r="T111" s="1009"/>
      <c r="U111" s="1009"/>
      <c r="V111" s="1009"/>
      <c r="W111" s="1009"/>
      <c r="X111" s="1009"/>
      <c r="Y111" s="1009"/>
      <c r="Z111" s="1009"/>
      <c r="AA111" s="893"/>
      <c r="AB111" s="893"/>
      <c r="AC111" s="996"/>
      <c r="AD111" s="996"/>
      <c r="AE111" s="996"/>
      <c r="AF111" s="996"/>
      <c r="AG111" s="996"/>
      <c r="AH111" s="996"/>
      <c r="AI111" s="996"/>
      <c r="AJ111" s="893"/>
      <c r="AK111" s="893"/>
      <c r="BB111" s="1034"/>
      <c r="BC111" s="1035"/>
      <c r="BD111" s="1035"/>
      <c r="BE111" s="1035"/>
      <c r="BF111" s="1035"/>
      <c r="BG111" s="1035"/>
      <c r="BH111" s="1036"/>
      <c r="BI111" s="1057"/>
      <c r="BJ111" s="1057"/>
      <c r="BK111" s="914"/>
      <c r="BL111" s="914"/>
      <c r="BM111" s="914"/>
      <c r="BN111" s="914"/>
      <c r="BO111" s="914"/>
      <c r="BP111" s="914"/>
      <c r="BQ111" s="914"/>
      <c r="BR111" s="1048"/>
      <c r="BS111" s="1047"/>
      <c r="BT111" s="914"/>
      <c r="BU111" s="914"/>
      <c r="BV111" s="914"/>
      <c r="BW111" s="914"/>
      <c r="BX111" s="914"/>
      <c r="BY111" s="914"/>
      <c r="BZ111" s="914"/>
      <c r="CA111" s="893"/>
      <c r="CB111" s="893"/>
      <c r="CC111" s="1204"/>
      <c r="CD111" s="1204"/>
      <c r="CE111" s="1204"/>
      <c r="CF111" s="1204"/>
      <c r="CG111" s="1204"/>
      <c r="CH111" s="1204"/>
      <c r="CI111" s="1204"/>
      <c r="CJ111" s="893"/>
      <c r="CK111" s="893"/>
    </row>
    <row r="112" spans="2:96" s="198" customFormat="1" ht="15" customHeight="1">
      <c r="B112" s="1034"/>
      <c r="C112" s="1035"/>
      <c r="D112" s="1035"/>
      <c r="E112" s="1035"/>
      <c r="F112" s="1035"/>
      <c r="G112" s="1035"/>
      <c r="H112" s="1036"/>
      <c r="I112" s="1050" t="s">
        <v>2696</v>
      </c>
      <c r="J112" s="1050"/>
      <c r="K112" s="1050"/>
      <c r="L112" s="1050"/>
      <c r="M112" s="1050"/>
      <c r="N112" s="1050"/>
      <c r="O112" s="1050"/>
      <c r="P112" s="1050"/>
      <c r="Q112" s="1050"/>
      <c r="R112" s="1050"/>
      <c r="S112" s="1050"/>
      <c r="T112" s="1050"/>
      <c r="U112" s="1050"/>
      <c r="V112" s="1050"/>
      <c r="W112" s="1050"/>
      <c r="X112" s="1050"/>
      <c r="Y112" s="1050"/>
      <c r="Z112" s="1050"/>
      <c r="AA112" s="1050"/>
      <c r="AB112" s="1050"/>
      <c r="AC112" s="996">
        <f>SUM(AC102:AI111)</f>
        <v>0</v>
      </c>
      <c r="AD112" s="996"/>
      <c r="AE112" s="996"/>
      <c r="AF112" s="996"/>
      <c r="AG112" s="996"/>
      <c r="AH112" s="996"/>
      <c r="AI112" s="996"/>
      <c r="AJ112" s="893" t="s">
        <v>2694</v>
      </c>
      <c r="AK112" s="893"/>
      <c r="BB112" s="1034"/>
      <c r="BC112" s="1035"/>
      <c r="BD112" s="1035"/>
      <c r="BE112" s="1035"/>
      <c r="BF112" s="1035"/>
      <c r="BG112" s="1035"/>
      <c r="BH112" s="1036"/>
      <c r="BI112" s="1050" t="s">
        <v>2696</v>
      </c>
      <c r="BJ112" s="1050"/>
      <c r="BK112" s="1050"/>
      <c r="BL112" s="1050"/>
      <c r="BM112" s="1050"/>
      <c r="BN112" s="1050"/>
      <c r="BO112" s="1050"/>
      <c r="BP112" s="1050"/>
      <c r="BQ112" s="1050"/>
      <c r="BR112" s="1050"/>
      <c r="BS112" s="1050"/>
      <c r="BT112" s="1050"/>
      <c r="BU112" s="1050"/>
      <c r="BV112" s="1050"/>
      <c r="BW112" s="1050"/>
      <c r="BX112" s="1050"/>
      <c r="BY112" s="1050"/>
      <c r="BZ112" s="1050"/>
      <c r="CA112" s="1050"/>
      <c r="CB112" s="1050"/>
      <c r="CC112" s="1204">
        <f>SUM(CC102:CI111)</f>
        <v>3464</v>
      </c>
      <c r="CD112" s="1204"/>
      <c r="CE112" s="1204"/>
      <c r="CF112" s="1204"/>
      <c r="CG112" s="1204"/>
      <c r="CH112" s="1204"/>
      <c r="CI112" s="1204"/>
      <c r="CJ112" s="893" t="s">
        <v>2694</v>
      </c>
      <c r="CK112" s="893"/>
    </row>
    <row r="113" spans="2:96" s="198" customFormat="1" ht="15" customHeight="1">
      <c r="B113" s="1034"/>
      <c r="C113" s="1035"/>
      <c r="D113" s="1035"/>
      <c r="E113" s="1035"/>
      <c r="F113" s="1035"/>
      <c r="G113" s="1035"/>
      <c r="H113" s="1036"/>
      <c r="I113" s="1050"/>
      <c r="J113" s="1050"/>
      <c r="K113" s="1050"/>
      <c r="L113" s="1050"/>
      <c r="M113" s="1050"/>
      <c r="N113" s="1050"/>
      <c r="O113" s="1050"/>
      <c r="P113" s="1050"/>
      <c r="Q113" s="1050"/>
      <c r="R113" s="1050"/>
      <c r="S113" s="1050"/>
      <c r="T113" s="1050"/>
      <c r="U113" s="1050"/>
      <c r="V113" s="1050"/>
      <c r="W113" s="1050"/>
      <c r="X113" s="1050"/>
      <c r="Y113" s="1050"/>
      <c r="Z113" s="1050"/>
      <c r="AA113" s="1050"/>
      <c r="AB113" s="1050"/>
      <c r="AC113" s="996"/>
      <c r="AD113" s="996"/>
      <c r="AE113" s="996"/>
      <c r="AF113" s="996"/>
      <c r="AG113" s="996"/>
      <c r="AH113" s="996"/>
      <c r="AI113" s="996"/>
      <c r="AJ113" s="893"/>
      <c r="AK113" s="893"/>
      <c r="BB113" s="1034"/>
      <c r="BC113" s="1035"/>
      <c r="BD113" s="1035"/>
      <c r="BE113" s="1035"/>
      <c r="BF113" s="1035"/>
      <c r="BG113" s="1035"/>
      <c r="BH113" s="1036"/>
      <c r="BI113" s="1050"/>
      <c r="BJ113" s="1050"/>
      <c r="BK113" s="1050"/>
      <c r="BL113" s="1050"/>
      <c r="BM113" s="1050"/>
      <c r="BN113" s="1050"/>
      <c r="BO113" s="1050"/>
      <c r="BP113" s="1050"/>
      <c r="BQ113" s="1050"/>
      <c r="BR113" s="1050"/>
      <c r="BS113" s="1050"/>
      <c r="BT113" s="1050"/>
      <c r="BU113" s="1050"/>
      <c r="BV113" s="1050"/>
      <c r="BW113" s="1050"/>
      <c r="BX113" s="1050"/>
      <c r="BY113" s="1050"/>
      <c r="BZ113" s="1050"/>
      <c r="CA113" s="1050"/>
      <c r="CB113" s="1050"/>
      <c r="CC113" s="1204"/>
      <c r="CD113" s="1204"/>
      <c r="CE113" s="1204"/>
      <c r="CF113" s="1204"/>
      <c r="CG113" s="1204"/>
      <c r="CH113" s="1204"/>
      <c r="CI113" s="1204"/>
      <c r="CJ113" s="893"/>
      <c r="CK113" s="893"/>
    </row>
    <row r="114" spans="2:96" s="198" customFormat="1" ht="15" customHeight="1">
      <c r="B114" s="1034"/>
      <c r="C114" s="1035"/>
      <c r="D114" s="1035"/>
      <c r="E114" s="1035"/>
      <c r="F114" s="1035"/>
      <c r="G114" s="1035"/>
      <c r="H114" s="1036"/>
      <c r="I114" s="1011" t="s">
        <v>2700</v>
      </c>
      <c r="J114" s="1012"/>
      <c r="K114" s="1012"/>
      <c r="L114" s="1012"/>
      <c r="M114" s="1012"/>
      <c r="N114" s="1012"/>
      <c r="O114" s="1012"/>
      <c r="P114" s="1013"/>
      <c r="Q114" s="1051">
        <f>AC112/1000</f>
        <v>0</v>
      </c>
      <c r="R114" s="1051"/>
      <c r="S114" s="1051"/>
      <c r="T114" s="1051"/>
      <c r="U114" s="1051"/>
      <c r="V114" s="1051"/>
      <c r="W114" s="1051"/>
      <c r="X114" s="1019" t="s">
        <v>2699</v>
      </c>
      <c r="Y114" s="1019"/>
      <c r="Z114" s="1053"/>
      <c r="AA114" s="1053"/>
      <c r="AB114" s="1053"/>
      <c r="AC114" s="1053"/>
      <c r="AD114" s="1053"/>
      <c r="AE114" s="1053"/>
      <c r="AF114" s="1053"/>
      <c r="AG114" s="1053"/>
      <c r="AH114" s="1053"/>
      <c r="AI114" s="1053"/>
      <c r="AJ114" s="1053"/>
      <c r="AK114" s="1054"/>
      <c r="BB114" s="1034"/>
      <c r="BC114" s="1035"/>
      <c r="BD114" s="1035"/>
      <c r="BE114" s="1035"/>
      <c r="BF114" s="1035"/>
      <c r="BG114" s="1035"/>
      <c r="BH114" s="1036"/>
      <c r="BI114" s="1011" t="s">
        <v>2700</v>
      </c>
      <c r="BJ114" s="1012"/>
      <c r="BK114" s="1012"/>
      <c r="BL114" s="1012"/>
      <c r="BM114" s="1012"/>
      <c r="BN114" s="1012"/>
      <c r="BO114" s="1012"/>
      <c r="BP114" s="1013"/>
      <c r="BQ114" s="1051">
        <f>CC112/1000</f>
        <v>3.464</v>
      </c>
      <c r="BR114" s="1051"/>
      <c r="BS114" s="1051"/>
      <c r="BT114" s="1051"/>
      <c r="BU114" s="1051"/>
      <c r="BV114" s="1051"/>
      <c r="BW114" s="1051"/>
      <c r="BX114" s="1019" t="s">
        <v>2699</v>
      </c>
      <c r="BY114" s="1019"/>
      <c r="BZ114" s="1053"/>
      <c r="CA114" s="1053"/>
      <c r="CB114" s="1053"/>
      <c r="CC114" s="1053"/>
      <c r="CD114" s="1053"/>
      <c r="CE114" s="1053"/>
      <c r="CF114" s="1053"/>
      <c r="CG114" s="1053"/>
      <c r="CH114" s="1053"/>
      <c r="CI114" s="1053"/>
      <c r="CJ114" s="1053"/>
      <c r="CK114" s="1054"/>
    </row>
    <row r="115" spans="2:96" s="198" customFormat="1" ht="15" customHeight="1">
      <c r="B115" s="1014"/>
      <c r="C115" s="1015"/>
      <c r="D115" s="1015"/>
      <c r="E115" s="1015"/>
      <c r="F115" s="1015"/>
      <c r="G115" s="1015"/>
      <c r="H115" s="1016"/>
      <c r="I115" s="1014"/>
      <c r="J115" s="1015"/>
      <c r="K115" s="1015"/>
      <c r="L115" s="1015"/>
      <c r="M115" s="1015"/>
      <c r="N115" s="1015"/>
      <c r="O115" s="1015"/>
      <c r="P115" s="1016"/>
      <c r="Q115" s="1052"/>
      <c r="R115" s="1052"/>
      <c r="S115" s="1052"/>
      <c r="T115" s="1052"/>
      <c r="U115" s="1052"/>
      <c r="V115" s="1052"/>
      <c r="W115" s="1052"/>
      <c r="X115" s="1020"/>
      <c r="Y115" s="1020"/>
      <c r="Z115" s="1055"/>
      <c r="AA115" s="1055"/>
      <c r="AB115" s="1055"/>
      <c r="AC115" s="1055"/>
      <c r="AD115" s="1055"/>
      <c r="AE115" s="1055"/>
      <c r="AF115" s="1055"/>
      <c r="AG115" s="1055"/>
      <c r="AH115" s="1055"/>
      <c r="AI115" s="1055"/>
      <c r="AJ115" s="1055"/>
      <c r="AK115" s="1056"/>
      <c r="BB115" s="1014"/>
      <c r="BC115" s="1015"/>
      <c r="BD115" s="1015"/>
      <c r="BE115" s="1015"/>
      <c r="BF115" s="1015"/>
      <c r="BG115" s="1015"/>
      <c r="BH115" s="1016"/>
      <c r="BI115" s="1014"/>
      <c r="BJ115" s="1015"/>
      <c r="BK115" s="1015"/>
      <c r="BL115" s="1015"/>
      <c r="BM115" s="1015"/>
      <c r="BN115" s="1015"/>
      <c r="BO115" s="1015"/>
      <c r="BP115" s="1016"/>
      <c r="BQ115" s="1052"/>
      <c r="BR115" s="1052"/>
      <c r="BS115" s="1052"/>
      <c r="BT115" s="1052"/>
      <c r="BU115" s="1052"/>
      <c r="BV115" s="1052"/>
      <c r="BW115" s="1052"/>
      <c r="BX115" s="1020"/>
      <c r="BY115" s="1020"/>
      <c r="BZ115" s="1055"/>
      <c r="CA115" s="1055"/>
      <c r="CB115" s="1055"/>
      <c r="CC115" s="1055"/>
      <c r="CD115" s="1055"/>
      <c r="CE115" s="1055"/>
      <c r="CF115" s="1055"/>
      <c r="CG115" s="1055"/>
      <c r="CH115" s="1055"/>
      <c r="CI115" s="1055"/>
      <c r="CJ115" s="1055"/>
      <c r="CK115" s="1056"/>
    </row>
    <row r="116" spans="2:96" s="198" customFormat="1" ht="15" customHeight="1">
      <c r="B116" s="1057" t="s">
        <v>2697</v>
      </c>
      <c r="C116" s="1057"/>
      <c r="D116" s="1057"/>
      <c r="E116" s="1057"/>
      <c r="F116" s="1057"/>
      <c r="G116" s="1057"/>
      <c r="H116" s="1057"/>
      <c r="I116" s="1057" t="s">
        <v>2701</v>
      </c>
      <c r="J116" s="1057"/>
      <c r="K116" s="1057"/>
      <c r="L116" s="1057"/>
      <c r="M116" s="1057"/>
      <c r="N116" s="1057"/>
      <c r="O116" s="1057"/>
      <c r="P116" s="1057"/>
      <c r="Q116" s="1058"/>
      <c r="R116" s="1059"/>
      <c r="S116" s="1059"/>
      <c r="T116" s="1059"/>
      <c r="U116" s="1059"/>
      <c r="V116" s="1059"/>
      <c r="W116" s="1060"/>
      <c r="X116" s="1069" t="s">
        <v>2699</v>
      </c>
      <c r="Y116" s="1069"/>
      <c r="Z116" s="1072"/>
      <c r="AA116" s="1072"/>
      <c r="AB116" s="1072"/>
      <c r="AC116" s="1072"/>
      <c r="AD116" s="1072"/>
      <c r="AE116" s="1072"/>
      <c r="AF116" s="1072"/>
      <c r="AG116" s="1072"/>
      <c r="AH116" s="1072"/>
      <c r="AI116" s="1072"/>
      <c r="AJ116" s="1072"/>
      <c r="AK116" s="1073"/>
      <c r="AU116" s="361"/>
      <c r="AV116" s="361"/>
      <c r="AW116" s="361"/>
      <c r="AX116" s="362"/>
      <c r="BB116" s="1057" t="s">
        <v>2697</v>
      </c>
      <c r="BC116" s="1057"/>
      <c r="BD116" s="1057"/>
      <c r="BE116" s="1057"/>
      <c r="BF116" s="1057"/>
      <c r="BG116" s="1057"/>
      <c r="BH116" s="1057"/>
      <c r="BI116" s="1057" t="s">
        <v>2701</v>
      </c>
      <c r="BJ116" s="1057"/>
      <c r="BK116" s="1057"/>
      <c r="BL116" s="1057"/>
      <c r="BM116" s="1057"/>
      <c r="BN116" s="1057"/>
      <c r="BO116" s="1057"/>
      <c r="BP116" s="1057"/>
      <c r="BQ116" s="1207">
        <v>2.9</v>
      </c>
      <c r="BR116" s="1208"/>
      <c r="BS116" s="1208"/>
      <c r="BT116" s="1208"/>
      <c r="BU116" s="1208"/>
      <c r="BV116" s="1208"/>
      <c r="BW116" s="1209"/>
      <c r="BX116" s="1069" t="s">
        <v>2699</v>
      </c>
      <c r="BY116" s="1069"/>
      <c r="BZ116" s="1072"/>
      <c r="CA116" s="1072"/>
      <c r="CB116" s="1072"/>
      <c r="CC116" s="1072"/>
      <c r="CD116" s="1072"/>
      <c r="CE116" s="1072"/>
      <c r="CF116" s="1072"/>
      <c r="CG116" s="1072"/>
      <c r="CH116" s="1072"/>
      <c r="CI116" s="1072"/>
      <c r="CJ116" s="1072"/>
      <c r="CK116" s="1073"/>
    </row>
    <row r="117" spans="2:96" s="198" customFormat="1" ht="15" customHeight="1">
      <c r="B117" s="1057"/>
      <c r="C117" s="1057"/>
      <c r="D117" s="1057"/>
      <c r="E117" s="1057"/>
      <c r="F117" s="1057"/>
      <c r="G117" s="1057"/>
      <c r="H117" s="1057"/>
      <c r="I117" s="1057"/>
      <c r="J117" s="1057"/>
      <c r="K117" s="1057"/>
      <c r="L117" s="1057"/>
      <c r="M117" s="1057"/>
      <c r="N117" s="1057"/>
      <c r="O117" s="1057"/>
      <c r="P117" s="1057"/>
      <c r="Q117" s="1058"/>
      <c r="R117" s="1059"/>
      <c r="S117" s="1059"/>
      <c r="T117" s="1059"/>
      <c r="U117" s="1059"/>
      <c r="V117" s="1059"/>
      <c r="W117" s="1060"/>
      <c r="X117" s="1070"/>
      <c r="Y117" s="1070"/>
      <c r="Z117" s="1074"/>
      <c r="AA117" s="1074"/>
      <c r="AB117" s="1074"/>
      <c r="AC117" s="1074"/>
      <c r="AD117" s="1074"/>
      <c r="AE117" s="1074"/>
      <c r="AF117" s="1074"/>
      <c r="AG117" s="1074"/>
      <c r="AH117" s="1074"/>
      <c r="AI117" s="1074"/>
      <c r="AJ117" s="1074"/>
      <c r="AK117" s="1075"/>
      <c r="AU117" s="361"/>
      <c r="AV117" s="361"/>
      <c r="AW117" s="361"/>
      <c r="AX117" s="362"/>
      <c r="BB117" s="1057"/>
      <c r="BC117" s="1057"/>
      <c r="BD117" s="1057"/>
      <c r="BE117" s="1057"/>
      <c r="BF117" s="1057"/>
      <c r="BG117" s="1057"/>
      <c r="BH117" s="1057"/>
      <c r="BI117" s="1057"/>
      <c r="BJ117" s="1057"/>
      <c r="BK117" s="1057"/>
      <c r="BL117" s="1057"/>
      <c r="BM117" s="1057"/>
      <c r="BN117" s="1057"/>
      <c r="BO117" s="1057"/>
      <c r="BP117" s="1057"/>
      <c r="BQ117" s="1207"/>
      <c r="BR117" s="1208"/>
      <c r="BS117" s="1208"/>
      <c r="BT117" s="1208"/>
      <c r="BU117" s="1208"/>
      <c r="BV117" s="1208"/>
      <c r="BW117" s="1209"/>
      <c r="BX117" s="1070"/>
      <c r="BY117" s="1070"/>
      <c r="BZ117" s="1074"/>
      <c r="CA117" s="1074"/>
      <c r="CB117" s="1074"/>
      <c r="CC117" s="1074"/>
      <c r="CD117" s="1074"/>
      <c r="CE117" s="1074"/>
      <c r="CF117" s="1074"/>
      <c r="CG117" s="1074"/>
      <c r="CH117" s="1074"/>
      <c r="CI117" s="1074"/>
      <c r="CJ117" s="1074"/>
      <c r="CK117" s="1075"/>
    </row>
    <row r="118" spans="2:96" s="198" customFormat="1" ht="15" customHeight="1">
      <c r="B118" s="1061" t="s">
        <v>2801</v>
      </c>
      <c r="C118" s="1062"/>
      <c r="D118" s="1062"/>
      <c r="E118" s="1062"/>
      <c r="F118" s="1062"/>
      <c r="G118" s="1062"/>
      <c r="H118" s="1062"/>
      <c r="I118" s="1062"/>
      <c r="J118" s="1062"/>
      <c r="K118" s="1062"/>
      <c r="L118" s="1062"/>
      <c r="M118" s="1062"/>
      <c r="N118" s="1062"/>
      <c r="O118" s="1062"/>
      <c r="P118" s="1063"/>
      <c r="Q118" s="1076">
        <f>ROUNDDOWN(MIN(Q114,Q116),2)</f>
        <v>0</v>
      </c>
      <c r="R118" s="1076"/>
      <c r="S118" s="1076"/>
      <c r="T118" s="1076"/>
      <c r="U118" s="1076"/>
      <c r="V118" s="1076"/>
      <c r="W118" s="1076"/>
      <c r="X118" s="1069" t="s">
        <v>2699</v>
      </c>
      <c r="Y118" s="1069"/>
      <c r="Z118" s="1071" t="s">
        <v>2702</v>
      </c>
      <c r="AA118" s="1053"/>
      <c r="AB118" s="1053"/>
      <c r="AC118" s="1053"/>
      <c r="AD118" s="1053"/>
      <c r="AE118" s="1053"/>
      <c r="AF118" s="1053"/>
      <c r="AG118" s="1053"/>
      <c r="AH118" s="1053"/>
      <c r="AI118" s="1053"/>
      <c r="AJ118" s="1053"/>
      <c r="AK118" s="1054"/>
      <c r="AL118" s="1078" t="s">
        <v>2943</v>
      </c>
      <c r="AM118" s="1079"/>
      <c r="AN118" s="1079"/>
      <c r="AO118" s="1079"/>
      <c r="AP118" s="1079"/>
      <c r="AQ118" s="1079"/>
      <c r="AR118" s="1079"/>
      <c r="AU118" s="361"/>
      <c r="AV118" s="361"/>
      <c r="AW118" s="361"/>
      <c r="AX118" s="362"/>
      <c r="BB118" s="1061" t="s">
        <v>2801</v>
      </c>
      <c r="BC118" s="1062"/>
      <c r="BD118" s="1062"/>
      <c r="BE118" s="1062"/>
      <c r="BF118" s="1062"/>
      <c r="BG118" s="1062"/>
      <c r="BH118" s="1062"/>
      <c r="BI118" s="1062"/>
      <c r="BJ118" s="1062"/>
      <c r="BK118" s="1062"/>
      <c r="BL118" s="1062"/>
      <c r="BM118" s="1062"/>
      <c r="BN118" s="1062"/>
      <c r="BO118" s="1062"/>
      <c r="BP118" s="1063"/>
      <c r="BQ118" s="1210">
        <f>ROUNDDOWN(MIN(BQ114,BQ116),2)</f>
        <v>2.9</v>
      </c>
      <c r="BR118" s="1210"/>
      <c r="BS118" s="1210"/>
      <c r="BT118" s="1210"/>
      <c r="BU118" s="1210"/>
      <c r="BV118" s="1210"/>
      <c r="BW118" s="1210"/>
      <c r="BX118" s="1069" t="s">
        <v>2699</v>
      </c>
      <c r="BY118" s="1069"/>
      <c r="BZ118" s="1071" t="s">
        <v>2702</v>
      </c>
      <c r="CA118" s="1053"/>
      <c r="CB118" s="1053"/>
      <c r="CC118" s="1053"/>
      <c r="CD118" s="1053"/>
      <c r="CE118" s="1053"/>
      <c r="CF118" s="1053"/>
      <c r="CG118" s="1053"/>
      <c r="CH118" s="1053"/>
      <c r="CI118" s="1053"/>
      <c r="CJ118" s="1053"/>
      <c r="CK118" s="1054"/>
      <c r="CL118" s="1078" t="s">
        <v>2734</v>
      </c>
      <c r="CM118" s="1079"/>
      <c r="CN118" s="1079"/>
      <c r="CO118" s="1079"/>
      <c r="CP118" s="1079"/>
      <c r="CQ118" s="1079"/>
      <c r="CR118" s="1079"/>
    </row>
    <row r="119" spans="2:96" s="198" customFormat="1" ht="15" customHeight="1">
      <c r="B119" s="1064"/>
      <c r="C119" s="1065"/>
      <c r="D119" s="1065"/>
      <c r="E119" s="1065"/>
      <c r="F119" s="1065"/>
      <c r="G119" s="1065"/>
      <c r="H119" s="1065"/>
      <c r="I119" s="1065"/>
      <c r="J119" s="1065"/>
      <c r="K119" s="1065"/>
      <c r="L119" s="1065"/>
      <c r="M119" s="1065"/>
      <c r="N119" s="1065"/>
      <c r="O119" s="1065"/>
      <c r="P119" s="1066"/>
      <c r="Q119" s="1077"/>
      <c r="R119" s="1077"/>
      <c r="S119" s="1077"/>
      <c r="T119" s="1077"/>
      <c r="U119" s="1077"/>
      <c r="V119" s="1077"/>
      <c r="W119" s="1077"/>
      <c r="X119" s="1070"/>
      <c r="Y119" s="1070"/>
      <c r="Z119" s="1055"/>
      <c r="AA119" s="1055"/>
      <c r="AB119" s="1055"/>
      <c r="AC119" s="1055"/>
      <c r="AD119" s="1055"/>
      <c r="AE119" s="1055"/>
      <c r="AF119" s="1055"/>
      <c r="AG119" s="1055"/>
      <c r="AH119" s="1055"/>
      <c r="AI119" s="1055"/>
      <c r="AJ119" s="1055"/>
      <c r="AK119" s="1056"/>
      <c r="AL119" s="1078"/>
      <c r="AM119" s="1079"/>
      <c r="AN119" s="1079"/>
      <c r="AO119" s="1079"/>
      <c r="AP119" s="1079"/>
      <c r="AQ119" s="1079"/>
      <c r="AR119" s="1079"/>
      <c r="AU119" s="361"/>
      <c r="AV119" s="361"/>
      <c r="AW119" s="361"/>
      <c r="AX119" s="362"/>
      <c r="BB119" s="1064"/>
      <c r="BC119" s="1065"/>
      <c r="BD119" s="1065"/>
      <c r="BE119" s="1065"/>
      <c r="BF119" s="1065"/>
      <c r="BG119" s="1065"/>
      <c r="BH119" s="1065"/>
      <c r="BI119" s="1065"/>
      <c r="BJ119" s="1065"/>
      <c r="BK119" s="1065"/>
      <c r="BL119" s="1065"/>
      <c r="BM119" s="1065"/>
      <c r="BN119" s="1065"/>
      <c r="BO119" s="1065"/>
      <c r="BP119" s="1066"/>
      <c r="BQ119" s="1211"/>
      <c r="BR119" s="1211"/>
      <c r="BS119" s="1211"/>
      <c r="BT119" s="1211"/>
      <c r="BU119" s="1211"/>
      <c r="BV119" s="1211"/>
      <c r="BW119" s="1211"/>
      <c r="BX119" s="1070"/>
      <c r="BY119" s="1070"/>
      <c r="BZ119" s="1055"/>
      <c r="CA119" s="1055"/>
      <c r="CB119" s="1055"/>
      <c r="CC119" s="1055"/>
      <c r="CD119" s="1055"/>
      <c r="CE119" s="1055"/>
      <c r="CF119" s="1055"/>
      <c r="CG119" s="1055"/>
      <c r="CH119" s="1055"/>
      <c r="CI119" s="1055"/>
      <c r="CJ119" s="1055"/>
      <c r="CK119" s="1056"/>
      <c r="CL119" s="1078"/>
      <c r="CM119" s="1079"/>
      <c r="CN119" s="1079"/>
      <c r="CO119" s="1079"/>
      <c r="CP119" s="1079"/>
      <c r="CQ119" s="1079"/>
      <c r="CR119" s="1079"/>
    </row>
    <row r="120" spans="2:96" s="198" customFormat="1" ht="15" customHeight="1" thickBot="1">
      <c r="C120" s="199"/>
      <c r="D120" s="199"/>
      <c r="E120" s="199"/>
      <c r="F120" s="199"/>
      <c r="G120" s="199"/>
      <c r="AC120" s="496"/>
      <c r="AD120" s="496"/>
      <c r="AE120" s="496"/>
      <c r="AF120" s="496"/>
      <c r="AG120" s="496"/>
      <c r="AH120" s="496"/>
      <c r="AI120" s="496"/>
      <c r="AJ120" s="495"/>
      <c r="AK120" s="497"/>
      <c r="AR120" s="504"/>
      <c r="BC120" s="199"/>
      <c r="BD120" s="199"/>
      <c r="BE120" s="199"/>
      <c r="BF120" s="199"/>
      <c r="BG120" s="199"/>
      <c r="CC120" s="496"/>
      <c r="CD120" s="496"/>
      <c r="CE120" s="496"/>
      <c r="CF120" s="496"/>
      <c r="CG120" s="496"/>
      <c r="CH120" s="496"/>
      <c r="CI120" s="496"/>
      <c r="CJ120" s="495"/>
      <c r="CK120" s="497"/>
    </row>
    <row r="121" spans="2:96" s="198" customFormat="1" ht="15" customHeight="1">
      <c r="B121" s="917" t="s">
        <v>2929</v>
      </c>
      <c r="C121" s="918"/>
      <c r="D121" s="918"/>
      <c r="E121" s="918"/>
      <c r="F121" s="918"/>
      <c r="G121" s="918"/>
      <c r="H121" s="918"/>
      <c r="I121" s="918"/>
      <c r="J121" s="918"/>
      <c r="K121" s="918"/>
      <c r="L121" s="918"/>
      <c r="M121" s="918"/>
      <c r="N121" s="918"/>
      <c r="O121" s="918"/>
      <c r="P121" s="918"/>
      <c r="Q121" s="1086">
        <f>Q76+Q97+Q118</f>
        <v>0</v>
      </c>
      <c r="R121" s="960"/>
      <c r="S121" s="960"/>
      <c r="T121" s="960"/>
      <c r="U121" s="960"/>
      <c r="V121" s="960"/>
      <c r="W121" s="960"/>
      <c r="X121" s="1084" t="s">
        <v>2699</v>
      </c>
      <c r="Y121" s="1084"/>
      <c r="Z121" s="1161" t="s">
        <v>2872</v>
      </c>
      <c r="AA121" s="1161"/>
      <c r="AB121" s="1161"/>
      <c r="AC121" s="1161"/>
      <c r="AD121" s="1161"/>
      <c r="AE121" s="1161"/>
      <c r="AF121" s="1161"/>
      <c r="AG121" s="1161"/>
      <c r="AH121" s="1161"/>
      <c r="AI121" s="1161"/>
      <c r="AJ121" s="1161"/>
      <c r="AK121" s="1162"/>
      <c r="AL121" s="494"/>
      <c r="AM121" s="494"/>
      <c r="AN121" s="494"/>
      <c r="AO121" s="494"/>
      <c r="AP121" s="494"/>
      <c r="AQ121" s="494"/>
      <c r="AU121" s="361"/>
      <c r="AV121" s="361"/>
      <c r="AW121" s="361"/>
      <c r="AX121" s="362"/>
      <c r="BB121" s="917" t="str">
        <f>B121</f>
        <v>新設（増設）合計(C)</v>
      </c>
      <c r="BC121" s="918"/>
      <c r="BD121" s="918"/>
      <c r="BE121" s="918"/>
      <c r="BF121" s="918"/>
      <c r="BG121" s="918"/>
      <c r="BH121" s="918"/>
      <c r="BI121" s="918"/>
      <c r="BJ121" s="918"/>
      <c r="BK121" s="918"/>
      <c r="BL121" s="918"/>
      <c r="BM121" s="918"/>
      <c r="BN121" s="918"/>
      <c r="BO121" s="918"/>
      <c r="BP121" s="919"/>
      <c r="BQ121" s="1212">
        <f>BQ76+BQ97+BQ118</f>
        <v>8.86</v>
      </c>
      <c r="BR121" s="1212"/>
      <c r="BS121" s="1212"/>
      <c r="BT121" s="1212"/>
      <c r="BU121" s="1212"/>
      <c r="BV121" s="1212"/>
      <c r="BW121" s="1212"/>
      <c r="BX121" s="1084" t="s">
        <v>2699</v>
      </c>
      <c r="BY121" s="1084"/>
      <c r="BZ121" s="1161" t="str">
        <f>Z121</f>
        <v>※助成対象出力</v>
      </c>
      <c r="CA121" s="1161"/>
      <c r="CB121" s="1161"/>
      <c r="CC121" s="1161"/>
      <c r="CD121" s="1161"/>
      <c r="CE121" s="1161"/>
      <c r="CF121" s="1161"/>
      <c r="CG121" s="1161"/>
      <c r="CH121" s="1161"/>
      <c r="CI121" s="1161"/>
      <c r="CJ121" s="1161"/>
      <c r="CK121" s="1162"/>
      <c r="CL121" s="494"/>
      <c r="CM121" s="494"/>
      <c r="CN121" s="494"/>
      <c r="CO121" s="494"/>
      <c r="CP121" s="494"/>
      <c r="CQ121" s="494"/>
    </row>
    <row r="122" spans="2:96" s="198" customFormat="1" ht="15" customHeight="1" thickBot="1">
      <c r="B122" s="920"/>
      <c r="C122" s="921"/>
      <c r="D122" s="921"/>
      <c r="E122" s="921"/>
      <c r="F122" s="921"/>
      <c r="G122" s="921"/>
      <c r="H122" s="921"/>
      <c r="I122" s="921"/>
      <c r="J122" s="921"/>
      <c r="K122" s="921"/>
      <c r="L122" s="921"/>
      <c r="M122" s="921"/>
      <c r="N122" s="921"/>
      <c r="O122" s="921"/>
      <c r="P122" s="921"/>
      <c r="Q122" s="1087"/>
      <c r="R122" s="961"/>
      <c r="S122" s="961"/>
      <c r="T122" s="961"/>
      <c r="U122" s="961"/>
      <c r="V122" s="961"/>
      <c r="W122" s="961"/>
      <c r="X122" s="1085"/>
      <c r="Y122" s="1085"/>
      <c r="Z122" s="1163"/>
      <c r="AA122" s="1163"/>
      <c r="AB122" s="1163"/>
      <c r="AC122" s="1163"/>
      <c r="AD122" s="1163"/>
      <c r="AE122" s="1163"/>
      <c r="AF122" s="1163"/>
      <c r="AG122" s="1163"/>
      <c r="AH122" s="1163"/>
      <c r="AI122" s="1163"/>
      <c r="AJ122" s="1163"/>
      <c r="AK122" s="1164"/>
      <c r="AL122" s="494"/>
      <c r="AM122" s="494"/>
      <c r="AN122" s="494"/>
      <c r="AO122" s="494"/>
      <c r="AP122" s="494"/>
      <c r="AQ122" s="494"/>
      <c r="AU122" s="361"/>
      <c r="AV122" s="361"/>
      <c r="AW122" s="361"/>
      <c r="AX122" s="362"/>
      <c r="BB122" s="920"/>
      <c r="BC122" s="921"/>
      <c r="BD122" s="921"/>
      <c r="BE122" s="921"/>
      <c r="BF122" s="921"/>
      <c r="BG122" s="921"/>
      <c r="BH122" s="921"/>
      <c r="BI122" s="921"/>
      <c r="BJ122" s="921"/>
      <c r="BK122" s="921"/>
      <c r="BL122" s="921"/>
      <c r="BM122" s="921"/>
      <c r="BN122" s="921"/>
      <c r="BO122" s="921"/>
      <c r="BP122" s="922"/>
      <c r="BQ122" s="1213"/>
      <c r="BR122" s="1213"/>
      <c r="BS122" s="1213"/>
      <c r="BT122" s="1213"/>
      <c r="BU122" s="1213"/>
      <c r="BV122" s="1213"/>
      <c r="BW122" s="1213"/>
      <c r="BX122" s="1085"/>
      <c r="BY122" s="1085"/>
      <c r="BZ122" s="1163"/>
      <c r="CA122" s="1163"/>
      <c r="CB122" s="1163"/>
      <c r="CC122" s="1163"/>
      <c r="CD122" s="1163"/>
      <c r="CE122" s="1163"/>
      <c r="CF122" s="1163"/>
      <c r="CG122" s="1163"/>
      <c r="CH122" s="1163"/>
      <c r="CI122" s="1163"/>
      <c r="CJ122" s="1163"/>
      <c r="CK122" s="1164"/>
      <c r="CL122" s="494"/>
      <c r="CM122" s="494"/>
      <c r="CN122" s="494"/>
      <c r="CO122" s="494"/>
      <c r="CP122" s="494"/>
      <c r="CQ122" s="494"/>
    </row>
    <row r="123" spans="2:96" s="198" customFormat="1" ht="15" customHeight="1">
      <c r="B123" s="123" t="s">
        <v>2719</v>
      </c>
      <c r="C123" s="209"/>
      <c r="D123" s="209"/>
      <c r="E123" s="209"/>
      <c r="F123" s="209"/>
      <c r="G123" s="209"/>
      <c r="H123" s="209"/>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U123" s="361"/>
      <c r="AV123" s="361"/>
      <c r="AW123" s="361"/>
      <c r="AX123" s="362"/>
      <c r="BB123" s="123" t="str">
        <f>B123</f>
        <v>※記載欄が不足する場合は、以降必要に応じて、コピーしたセルの挿入にて追加し、記載してください。</v>
      </c>
      <c r="BC123" s="209"/>
      <c r="BD123" s="209"/>
      <c r="BE123" s="209"/>
      <c r="BF123" s="209"/>
      <c r="BG123" s="209"/>
      <c r="BH123" s="209"/>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row>
    <row r="124" spans="2:96" s="198" customFormat="1" ht="15" customHeight="1">
      <c r="B124" s="123" t="s">
        <v>2746</v>
      </c>
      <c r="C124" s="209"/>
      <c r="D124" s="209"/>
      <c r="E124" s="209"/>
      <c r="F124" s="209"/>
      <c r="G124" s="209"/>
      <c r="H124" s="209"/>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U124" s="361"/>
      <c r="AV124" s="361"/>
      <c r="AW124" s="361"/>
      <c r="AX124" s="362"/>
      <c r="BB124" s="123" t="str">
        <f>B124</f>
        <v>※１kW以下については、公社にご相談ください。</v>
      </c>
      <c r="BC124" s="209"/>
      <c r="BD124" s="209"/>
      <c r="BE124" s="209"/>
      <c r="BF124" s="209"/>
      <c r="BG124" s="209"/>
      <c r="BH124" s="209"/>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row>
    <row r="125" spans="2:96" s="198" customFormat="1" ht="15" customHeight="1">
      <c r="B125" s="499"/>
      <c r="C125" s="499"/>
      <c r="D125" s="499"/>
      <c r="E125" s="499"/>
      <c r="F125" s="499"/>
      <c r="G125" s="499"/>
      <c r="H125" s="499"/>
      <c r="I125" s="499"/>
      <c r="J125" s="499"/>
      <c r="K125" s="499"/>
      <c r="L125" s="499"/>
      <c r="M125" s="499"/>
      <c r="N125" s="499"/>
      <c r="O125" s="499"/>
      <c r="P125" s="499"/>
      <c r="Q125" s="671"/>
      <c r="R125" s="671"/>
      <c r="S125" s="671"/>
      <c r="T125" s="671"/>
      <c r="U125" s="671"/>
      <c r="V125" s="671"/>
      <c r="W125" s="671"/>
      <c r="X125" s="501"/>
      <c r="Y125" s="501"/>
      <c r="Z125" s="537"/>
      <c r="AA125" s="537"/>
      <c r="AB125" s="537"/>
      <c r="AC125" s="537"/>
      <c r="AD125" s="537"/>
      <c r="AE125" s="537"/>
      <c r="AF125" s="537"/>
      <c r="AG125" s="537"/>
      <c r="AH125" s="537"/>
      <c r="AI125" s="537"/>
      <c r="AJ125" s="537"/>
      <c r="AK125" s="537"/>
      <c r="AL125" s="494"/>
      <c r="AM125" s="494"/>
      <c r="AN125" s="494"/>
      <c r="AO125" s="494"/>
      <c r="AP125" s="494"/>
      <c r="AQ125" s="494"/>
      <c r="AU125" s="361"/>
      <c r="AV125" s="361"/>
      <c r="AW125" s="361"/>
      <c r="AX125" s="362"/>
      <c r="BB125" s="499"/>
      <c r="BC125" s="499"/>
      <c r="BD125" s="499"/>
      <c r="BE125" s="499"/>
      <c r="BF125" s="499"/>
      <c r="BG125" s="499"/>
      <c r="BH125" s="499"/>
      <c r="BI125" s="499"/>
      <c r="BJ125" s="499"/>
      <c r="BK125" s="499"/>
      <c r="BL125" s="499"/>
      <c r="BM125" s="499"/>
      <c r="BN125" s="499"/>
      <c r="BO125" s="499"/>
      <c r="BP125" s="499"/>
      <c r="BQ125" s="671"/>
      <c r="BR125" s="671"/>
      <c r="BS125" s="671"/>
      <c r="BT125" s="671"/>
      <c r="BU125" s="671"/>
      <c r="BV125" s="671"/>
      <c r="BW125" s="671"/>
      <c r="BX125" s="501"/>
      <c r="BY125" s="501"/>
      <c r="BZ125" s="537"/>
      <c r="CA125" s="537"/>
      <c r="CB125" s="537"/>
      <c r="CC125" s="537"/>
      <c r="CD125" s="537"/>
      <c r="CE125" s="537"/>
      <c r="CF125" s="537"/>
      <c r="CG125" s="537"/>
      <c r="CH125" s="537"/>
      <c r="CI125" s="537"/>
      <c r="CJ125" s="537"/>
      <c r="CK125" s="537"/>
      <c r="CL125" s="494"/>
      <c r="CM125" s="494"/>
      <c r="CN125" s="494"/>
      <c r="CO125" s="494"/>
      <c r="CP125" s="494"/>
      <c r="CQ125" s="494"/>
    </row>
    <row r="126" spans="2:96" s="198" customFormat="1" ht="15" customHeight="1">
      <c r="B126" s="199" t="s">
        <v>2871</v>
      </c>
      <c r="C126" s="499"/>
      <c r="D126" s="499"/>
      <c r="E126" s="499"/>
      <c r="F126" s="499"/>
      <c r="G126" s="499"/>
      <c r="H126" s="499"/>
      <c r="I126" s="499"/>
      <c r="J126" s="499"/>
      <c r="K126" s="499"/>
      <c r="L126" s="499"/>
      <c r="M126" s="499"/>
      <c r="N126" s="499"/>
      <c r="O126" s="499"/>
      <c r="P126" s="499"/>
      <c r="Q126" s="671"/>
      <c r="R126" s="671"/>
      <c r="S126" s="671"/>
      <c r="T126" s="671"/>
      <c r="U126" s="671"/>
      <c r="V126" s="671"/>
      <c r="W126" s="671"/>
      <c r="X126" s="501"/>
      <c r="Y126" s="501"/>
      <c r="Z126" s="537"/>
      <c r="AA126" s="537"/>
      <c r="AB126" s="537"/>
      <c r="AC126" s="537"/>
      <c r="AD126" s="537"/>
      <c r="AE126" s="537"/>
      <c r="AF126" s="537"/>
      <c r="AG126" s="537"/>
      <c r="AH126" s="537"/>
      <c r="AI126" s="537"/>
      <c r="AJ126" s="537"/>
      <c r="AK126" s="537"/>
      <c r="AL126" s="494"/>
      <c r="AM126" s="494"/>
      <c r="AN126" s="494"/>
      <c r="AO126" s="494"/>
      <c r="AP126" s="494"/>
      <c r="AQ126" s="494"/>
      <c r="AU126" s="361"/>
      <c r="AV126" s="361"/>
      <c r="AW126" s="361"/>
      <c r="AX126" s="362"/>
      <c r="BB126" s="199" t="str">
        <f>B126</f>
        <v>既設太陽光発電設備情報</v>
      </c>
      <c r="BC126" s="499"/>
      <c r="BD126" s="499"/>
      <c r="BE126" s="499"/>
      <c r="BF126" s="499"/>
      <c r="BG126" s="499"/>
      <c r="BH126" s="499"/>
      <c r="BI126" s="499"/>
      <c r="BJ126" s="499"/>
      <c r="BK126" s="499"/>
      <c r="BL126" s="499"/>
      <c r="BM126" s="499"/>
      <c r="BN126" s="499"/>
      <c r="BO126" s="499"/>
      <c r="BP126" s="499"/>
      <c r="BQ126" s="671"/>
      <c r="BR126" s="671"/>
      <c r="BS126" s="671"/>
      <c r="BT126" s="671"/>
      <c r="BU126" s="671"/>
      <c r="BV126" s="671"/>
      <c r="BW126" s="671"/>
      <c r="BX126" s="501"/>
      <c r="BY126" s="501"/>
      <c r="BZ126" s="537"/>
      <c r="CA126" s="537"/>
      <c r="CB126" s="537"/>
      <c r="CC126" s="537"/>
      <c r="CD126" s="537"/>
      <c r="CE126" s="537"/>
      <c r="CF126" s="537"/>
      <c r="CG126" s="537"/>
      <c r="CH126" s="537"/>
      <c r="CI126" s="537"/>
      <c r="CJ126" s="537"/>
      <c r="CK126" s="537"/>
      <c r="CL126" s="494"/>
      <c r="CM126" s="494"/>
      <c r="CN126" s="494"/>
      <c r="CO126" s="494"/>
      <c r="CP126" s="494"/>
      <c r="CQ126" s="494"/>
    </row>
    <row r="127" spans="2:96" s="198" customFormat="1" ht="15" customHeight="1">
      <c r="B127" s="1061" t="s">
        <v>2939</v>
      </c>
      <c r="C127" s="1062"/>
      <c r="D127" s="1062"/>
      <c r="E127" s="1062"/>
      <c r="F127" s="1062"/>
      <c r="G127" s="1062"/>
      <c r="H127" s="1062"/>
      <c r="I127" s="1062"/>
      <c r="J127" s="1062"/>
      <c r="K127" s="1062"/>
      <c r="L127" s="1062"/>
      <c r="M127" s="1062"/>
      <c r="N127" s="1062"/>
      <c r="O127" s="1062"/>
      <c r="P127" s="1063"/>
      <c r="Q127" s="1104"/>
      <c r="R127" s="1105"/>
      <c r="S127" s="1105"/>
      <c r="T127" s="1105"/>
      <c r="U127" s="1105"/>
      <c r="V127" s="1105"/>
      <c r="W127" s="1105"/>
      <c r="X127" s="1069" t="s">
        <v>2699</v>
      </c>
      <c r="Y127" s="1069"/>
      <c r="Z127" s="1100"/>
      <c r="AA127" s="1100"/>
      <c r="AB127" s="1100"/>
      <c r="AC127" s="1100"/>
      <c r="AD127" s="1100"/>
      <c r="AE127" s="1100"/>
      <c r="AF127" s="1100"/>
      <c r="AG127" s="1100"/>
      <c r="AH127" s="1100"/>
      <c r="AI127" s="1100"/>
      <c r="AJ127" s="1100"/>
      <c r="AK127" s="1101"/>
      <c r="AL127" s="243"/>
      <c r="AM127" s="243"/>
      <c r="AN127" s="243"/>
      <c r="AO127" s="243"/>
      <c r="AP127" s="243"/>
      <c r="AQ127" s="243"/>
      <c r="AU127" s="361"/>
      <c r="AV127" s="361"/>
      <c r="AW127" s="361"/>
      <c r="AX127" s="362"/>
      <c r="BB127" s="1061" t="str">
        <f>B127</f>
        <v>既設太陽光発電設備発電出力合計（D）</v>
      </c>
      <c r="BC127" s="1062"/>
      <c r="BD127" s="1062"/>
      <c r="BE127" s="1062"/>
      <c r="BF127" s="1062"/>
      <c r="BG127" s="1062"/>
      <c r="BH127" s="1062"/>
      <c r="BI127" s="1062"/>
      <c r="BJ127" s="1062"/>
      <c r="BK127" s="1062"/>
      <c r="BL127" s="1062"/>
      <c r="BM127" s="1062"/>
      <c r="BN127" s="1062"/>
      <c r="BO127" s="1062"/>
      <c r="BP127" s="1063"/>
      <c r="BQ127" s="1218">
        <v>21.545000000000002</v>
      </c>
      <c r="BR127" s="1219"/>
      <c r="BS127" s="1219"/>
      <c r="BT127" s="1219"/>
      <c r="BU127" s="1219"/>
      <c r="BV127" s="1219"/>
      <c r="BW127" s="1219"/>
      <c r="BX127" s="1069" t="s">
        <v>2699</v>
      </c>
      <c r="BY127" s="1069"/>
      <c r="BZ127" s="1214"/>
      <c r="CA127" s="1214"/>
      <c r="CB127" s="1214"/>
      <c r="CC127" s="1214"/>
      <c r="CD127" s="1214"/>
      <c r="CE127" s="1214"/>
      <c r="CF127" s="1214"/>
      <c r="CG127" s="1214"/>
      <c r="CH127" s="1214"/>
      <c r="CI127" s="1214"/>
      <c r="CJ127" s="1214"/>
      <c r="CK127" s="1215"/>
      <c r="CL127" s="243"/>
      <c r="CM127" s="243"/>
      <c r="CN127" s="243"/>
      <c r="CO127" s="243"/>
      <c r="CP127" s="243"/>
      <c r="CQ127" s="243"/>
    </row>
    <row r="128" spans="2:96" s="198" customFormat="1" ht="15" customHeight="1">
      <c r="B128" s="1064"/>
      <c r="C128" s="1065"/>
      <c r="D128" s="1065"/>
      <c r="E128" s="1065"/>
      <c r="F128" s="1065"/>
      <c r="G128" s="1065"/>
      <c r="H128" s="1065"/>
      <c r="I128" s="1065"/>
      <c r="J128" s="1065"/>
      <c r="K128" s="1065"/>
      <c r="L128" s="1065"/>
      <c r="M128" s="1065"/>
      <c r="N128" s="1065"/>
      <c r="O128" s="1065"/>
      <c r="P128" s="1066"/>
      <c r="Q128" s="1106"/>
      <c r="R128" s="1107"/>
      <c r="S128" s="1107"/>
      <c r="T128" s="1107"/>
      <c r="U128" s="1107"/>
      <c r="V128" s="1107"/>
      <c r="W128" s="1107"/>
      <c r="X128" s="1070"/>
      <c r="Y128" s="1070"/>
      <c r="Z128" s="1102"/>
      <c r="AA128" s="1102"/>
      <c r="AB128" s="1102"/>
      <c r="AC128" s="1102"/>
      <c r="AD128" s="1102"/>
      <c r="AE128" s="1102"/>
      <c r="AF128" s="1102"/>
      <c r="AG128" s="1102"/>
      <c r="AH128" s="1102"/>
      <c r="AI128" s="1102"/>
      <c r="AJ128" s="1102"/>
      <c r="AK128" s="1103"/>
      <c r="AL128" s="243"/>
      <c r="AM128" s="243"/>
      <c r="AN128" s="243"/>
      <c r="AO128" s="243"/>
      <c r="AP128" s="243"/>
      <c r="AQ128" s="243"/>
      <c r="AU128" s="361"/>
      <c r="AV128" s="361"/>
      <c r="AW128" s="361"/>
      <c r="AX128" s="362"/>
      <c r="BB128" s="1064"/>
      <c r="BC128" s="1065"/>
      <c r="BD128" s="1065"/>
      <c r="BE128" s="1065"/>
      <c r="BF128" s="1065"/>
      <c r="BG128" s="1065"/>
      <c r="BH128" s="1065"/>
      <c r="BI128" s="1065"/>
      <c r="BJ128" s="1065"/>
      <c r="BK128" s="1065"/>
      <c r="BL128" s="1065"/>
      <c r="BM128" s="1065"/>
      <c r="BN128" s="1065"/>
      <c r="BO128" s="1065"/>
      <c r="BP128" s="1066"/>
      <c r="BQ128" s="1220"/>
      <c r="BR128" s="1221"/>
      <c r="BS128" s="1221"/>
      <c r="BT128" s="1221"/>
      <c r="BU128" s="1221"/>
      <c r="BV128" s="1221"/>
      <c r="BW128" s="1221"/>
      <c r="BX128" s="1070"/>
      <c r="BY128" s="1070"/>
      <c r="BZ128" s="1216"/>
      <c r="CA128" s="1216"/>
      <c r="CB128" s="1216"/>
      <c r="CC128" s="1216"/>
      <c r="CD128" s="1216"/>
      <c r="CE128" s="1216"/>
      <c r="CF128" s="1216"/>
      <c r="CG128" s="1216"/>
      <c r="CH128" s="1216"/>
      <c r="CI128" s="1216"/>
      <c r="CJ128" s="1216"/>
      <c r="CK128" s="1217"/>
      <c r="CL128" s="243"/>
      <c r="CM128" s="243"/>
      <c r="CN128" s="243"/>
      <c r="CO128" s="243"/>
      <c r="CP128" s="243"/>
      <c r="CQ128" s="243"/>
    </row>
    <row r="129" spans="2:96" s="198" customFormat="1" ht="15" customHeight="1">
      <c r="B129" s="1061" t="s">
        <v>2937</v>
      </c>
      <c r="C129" s="1062"/>
      <c r="D129" s="1062"/>
      <c r="E129" s="1062"/>
      <c r="F129" s="1062"/>
      <c r="G129" s="1062"/>
      <c r="H129" s="1062"/>
      <c r="I129" s="1062"/>
      <c r="J129" s="1062"/>
      <c r="K129" s="1062"/>
      <c r="L129" s="1062"/>
      <c r="M129" s="1062"/>
      <c r="N129" s="1062"/>
      <c r="O129" s="1062"/>
      <c r="P129" s="1063"/>
      <c r="Q129" s="1067">
        <f>ROUNDDOWN(Q127,2)</f>
        <v>0</v>
      </c>
      <c r="R129" s="1067"/>
      <c r="S129" s="1067"/>
      <c r="T129" s="1067"/>
      <c r="U129" s="1067"/>
      <c r="V129" s="1067"/>
      <c r="W129" s="1067"/>
      <c r="X129" s="1069" t="s">
        <v>2699</v>
      </c>
      <c r="Y129" s="1069"/>
      <c r="Z129" s="1071"/>
      <c r="AA129" s="1053"/>
      <c r="AB129" s="1053"/>
      <c r="AC129" s="1053"/>
      <c r="AD129" s="1053"/>
      <c r="AE129" s="1053"/>
      <c r="AF129" s="1053"/>
      <c r="AG129" s="1053"/>
      <c r="AH129" s="1053"/>
      <c r="AI129" s="1053"/>
      <c r="AJ129" s="1053"/>
      <c r="AK129" s="1054"/>
      <c r="AL129" s="1078" t="s">
        <v>2943</v>
      </c>
      <c r="AM129" s="1079"/>
      <c r="AN129" s="1079"/>
      <c r="AO129" s="1079"/>
      <c r="AP129" s="1079"/>
      <c r="AQ129" s="1079"/>
      <c r="AR129" s="1079"/>
      <c r="AU129" s="361"/>
      <c r="AV129" s="361"/>
      <c r="AW129" s="361"/>
      <c r="AX129" s="362"/>
      <c r="BB129" s="1061" t="str">
        <f>B129</f>
        <v>既設太陽光発電設備　発電出力（E)</v>
      </c>
      <c r="BC129" s="1062"/>
      <c r="BD129" s="1062"/>
      <c r="BE129" s="1062"/>
      <c r="BF129" s="1062"/>
      <c r="BG129" s="1062"/>
      <c r="BH129" s="1062"/>
      <c r="BI129" s="1062"/>
      <c r="BJ129" s="1062"/>
      <c r="BK129" s="1062"/>
      <c r="BL129" s="1062"/>
      <c r="BM129" s="1062"/>
      <c r="BN129" s="1062"/>
      <c r="BO129" s="1062"/>
      <c r="BP129" s="1063"/>
      <c r="BQ129" s="1210">
        <f>ROUNDDOWN(BQ127,2)</f>
        <v>21.54</v>
      </c>
      <c r="BR129" s="1210"/>
      <c r="BS129" s="1210"/>
      <c r="BT129" s="1210"/>
      <c r="BU129" s="1210"/>
      <c r="BV129" s="1210"/>
      <c r="BW129" s="1210"/>
      <c r="BX129" s="1069" t="s">
        <v>2699</v>
      </c>
      <c r="BY129" s="1069"/>
      <c r="BZ129" s="1071">
        <f>Z129</f>
        <v>0</v>
      </c>
      <c r="CA129" s="1053"/>
      <c r="CB129" s="1053"/>
      <c r="CC129" s="1053"/>
      <c r="CD129" s="1053"/>
      <c r="CE129" s="1053"/>
      <c r="CF129" s="1053"/>
      <c r="CG129" s="1053"/>
      <c r="CH129" s="1053"/>
      <c r="CI129" s="1053"/>
      <c r="CJ129" s="1053"/>
      <c r="CK129" s="1054"/>
      <c r="CL129" s="915" t="str">
        <f>AL129</f>
        <v>※小数点以下第３位切り捨て</v>
      </c>
      <c r="CM129" s="916"/>
      <c r="CN129" s="916"/>
      <c r="CO129" s="916"/>
      <c r="CP129" s="916"/>
      <c r="CQ129" s="916"/>
      <c r="CR129" s="916"/>
    </row>
    <row r="130" spans="2:96" s="198" customFormat="1" ht="15" customHeight="1">
      <c r="B130" s="1064"/>
      <c r="C130" s="1065"/>
      <c r="D130" s="1065"/>
      <c r="E130" s="1065"/>
      <c r="F130" s="1065"/>
      <c r="G130" s="1065"/>
      <c r="H130" s="1065"/>
      <c r="I130" s="1065"/>
      <c r="J130" s="1065"/>
      <c r="K130" s="1065"/>
      <c r="L130" s="1065"/>
      <c r="M130" s="1065"/>
      <c r="N130" s="1065"/>
      <c r="O130" s="1065"/>
      <c r="P130" s="1066"/>
      <c r="Q130" s="1068"/>
      <c r="R130" s="1068"/>
      <c r="S130" s="1068"/>
      <c r="T130" s="1068"/>
      <c r="U130" s="1068"/>
      <c r="V130" s="1068"/>
      <c r="W130" s="1068"/>
      <c r="X130" s="1070"/>
      <c r="Y130" s="1070"/>
      <c r="Z130" s="1055"/>
      <c r="AA130" s="1055"/>
      <c r="AB130" s="1055"/>
      <c r="AC130" s="1055"/>
      <c r="AD130" s="1055"/>
      <c r="AE130" s="1055"/>
      <c r="AF130" s="1055"/>
      <c r="AG130" s="1055"/>
      <c r="AH130" s="1055"/>
      <c r="AI130" s="1055"/>
      <c r="AJ130" s="1055"/>
      <c r="AK130" s="1056"/>
      <c r="AL130" s="1078"/>
      <c r="AM130" s="1079"/>
      <c r="AN130" s="1079"/>
      <c r="AO130" s="1079"/>
      <c r="AP130" s="1079"/>
      <c r="AQ130" s="1079"/>
      <c r="AR130" s="1079"/>
      <c r="AU130" s="361"/>
      <c r="AV130" s="361"/>
      <c r="AW130" s="361"/>
      <c r="AX130" s="362"/>
      <c r="BB130" s="1064"/>
      <c r="BC130" s="1065"/>
      <c r="BD130" s="1065"/>
      <c r="BE130" s="1065"/>
      <c r="BF130" s="1065"/>
      <c r="BG130" s="1065"/>
      <c r="BH130" s="1065"/>
      <c r="BI130" s="1065"/>
      <c r="BJ130" s="1065"/>
      <c r="BK130" s="1065"/>
      <c r="BL130" s="1065"/>
      <c r="BM130" s="1065"/>
      <c r="BN130" s="1065"/>
      <c r="BO130" s="1065"/>
      <c r="BP130" s="1066"/>
      <c r="BQ130" s="1211"/>
      <c r="BR130" s="1211"/>
      <c r="BS130" s="1211"/>
      <c r="BT130" s="1211"/>
      <c r="BU130" s="1211"/>
      <c r="BV130" s="1211"/>
      <c r="BW130" s="1211"/>
      <c r="BX130" s="1070"/>
      <c r="BY130" s="1070"/>
      <c r="BZ130" s="1055"/>
      <c r="CA130" s="1055"/>
      <c r="CB130" s="1055"/>
      <c r="CC130" s="1055"/>
      <c r="CD130" s="1055"/>
      <c r="CE130" s="1055"/>
      <c r="CF130" s="1055"/>
      <c r="CG130" s="1055"/>
      <c r="CH130" s="1055"/>
      <c r="CI130" s="1055"/>
      <c r="CJ130" s="1055"/>
      <c r="CK130" s="1056"/>
      <c r="CL130" s="915"/>
      <c r="CM130" s="916"/>
      <c r="CN130" s="916"/>
      <c r="CO130" s="916"/>
      <c r="CP130" s="916"/>
      <c r="CQ130" s="916"/>
      <c r="CR130" s="916"/>
    </row>
    <row r="131" spans="2:96" s="198" customFormat="1" ht="15" customHeight="1" thickBot="1">
      <c r="B131" s="499"/>
      <c r="C131" s="499"/>
      <c r="D131" s="499"/>
      <c r="E131" s="499"/>
      <c r="F131" s="499"/>
      <c r="G131" s="499"/>
      <c r="H131" s="499"/>
      <c r="I131" s="499"/>
      <c r="J131" s="499"/>
      <c r="K131" s="499"/>
      <c r="L131" s="499"/>
      <c r="M131" s="499"/>
      <c r="N131" s="499"/>
      <c r="O131" s="770"/>
      <c r="P131" s="770"/>
      <c r="Q131" s="771"/>
      <c r="R131" s="771"/>
      <c r="S131" s="771"/>
      <c r="T131" s="771"/>
      <c r="U131" s="771"/>
      <c r="V131" s="771"/>
      <c r="W131" s="771"/>
      <c r="X131" s="772"/>
      <c r="Y131" s="772"/>
      <c r="Z131" s="773"/>
      <c r="AA131" s="773"/>
      <c r="AB131" s="773"/>
      <c r="AC131" s="773"/>
      <c r="AD131" s="502"/>
      <c r="AE131" s="502"/>
      <c r="AF131" s="502"/>
      <c r="AG131" s="502"/>
      <c r="AH131" s="502"/>
      <c r="AI131" s="502"/>
      <c r="AJ131" s="502"/>
      <c r="AK131" s="502"/>
      <c r="AL131" s="688"/>
      <c r="AM131" s="688"/>
      <c r="AN131" s="688"/>
      <c r="AO131" s="688"/>
      <c r="AP131" s="688"/>
      <c r="AQ131" s="688"/>
      <c r="AR131" s="688"/>
      <c r="AU131" s="361"/>
      <c r="AV131" s="361"/>
      <c r="AW131" s="361"/>
      <c r="AX131" s="362"/>
      <c r="BB131" s="499"/>
      <c r="BC131" s="499"/>
      <c r="BD131" s="499"/>
      <c r="BE131" s="499"/>
      <c r="BF131" s="499"/>
      <c r="BG131" s="499"/>
      <c r="BH131" s="499"/>
      <c r="BI131" s="499"/>
      <c r="BJ131" s="499"/>
      <c r="BK131" s="499"/>
      <c r="BL131" s="499"/>
      <c r="BM131" s="499"/>
      <c r="BN131" s="770"/>
      <c r="BO131" s="770"/>
      <c r="BP131" s="770"/>
      <c r="BQ131" s="774"/>
      <c r="BR131" s="774"/>
      <c r="BS131" s="774"/>
      <c r="BT131" s="774"/>
      <c r="BU131" s="774"/>
      <c r="BV131" s="774"/>
      <c r="BW131" s="774"/>
      <c r="BX131" s="772"/>
      <c r="BY131" s="772"/>
      <c r="BZ131" s="773"/>
      <c r="CA131" s="773"/>
      <c r="CB131" s="773"/>
      <c r="CC131" s="773"/>
      <c r="CD131" s="502"/>
      <c r="CE131" s="502"/>
      <c r="CF131" s="502"/>
      <c r="CG131" s="502"/>
      <c r="CH131" s="502"/>
      <c r="CI131" s="502"/>
      <c r="CJ131" s="502"/>
      <c r="CK131" s="502"/>
      <c r="CL131" s="361"/>
      <c r="CM131" s="361"/>
      <c r="CN131" s="361"/>
      <c r="CO131" s="361"/>
      <c r="CP131" s="361"/>
      <c r="CQ131" s="361"/>
      <c r="CR131" s="361"/>
    </row>
    <row r="132" spans="2:96" s="198" customFormat="1" ht="15" customHeight="1">
      <c r="B132" s="1238" t="s">
        <v>2938</v>
      </c>
      <c r="C132" s="1239"/>
      <c r="D132" s="1239"/>
      <c r="E132" s="1239"/>
      <c r="F132" s="1239"/>
      <c r="G132" s="1239"/>
      <c r="H132" s="1239"/>
      <c r="I132" s="1239"/>
      <c r="J132" s="1239"/>
      <c r="K132" s="1239"/>
      <c r="L132" s="1239"/>
      <c r="M132" s="1239"/>
      <c r="N132" s="1239"/>
      <c r="O132" s="1239"/>
      <c r="P132" s="1239"/>
      <c r="Q132" s="1242">
        <f>Q121+Q129</f>
        <v>0</v>
      </c>
      <c r="R132" s="1243"/>
      <c r="S132" s="1243"/>
      <c r="T132" s="1243"/>
      <c r="U132" s="1243"/>
      <c r="V132" s="1243"/>
      <c r="W132" s="1243"/>
      <c r="X132" s="927" t="s">
        <v>2699</v>
      </c>
      <c r="Y132" s="927"/>
      <c r="Z132" s="1080" t="s">
        <v>2941</v>
      </c>
      <c r="AA132" s="1080"/>
      <c r="AB132" s="1080"/>
      <c r="AC132" s="1080"/>
      <c r="AD132" s="1080"/>
      <c r="AE132" s="1080"/>
      <c r="AF132" s="1080"/>
      <c r="AG132" s="1080"/>
      <c r="AH132" s="1080"/>
      <c r="AI132" s="1080"/>
      <c r="AJ132" s="1080"/>
      <c r="AK132" s="1081"/>
      <c r="AL132" s="912"/>
      <c r="AM132" s="913"/>
      <c r="AN132" s="913"/>
      <c r="AO132" s="913"/>
      <c r="AP132" s="913"/>
      <c r="AQ132" s="913"/>
      <c r="AR132" s="913"/>
      <c r="AU132" s="361"/>
      <c r="AV132" s="361"/>
      <c r="AW132" s="361"/>
      <c r="AX132" s="362"/>
      <c r="BB132" s="917" t="str">
        <f>B132</f>
        <v>新設・既設
太陽光発電設備合計出力(F)</v>
      </c>
      <c r="BC132" s="918"/>
      <c r="BD132" s="918"/>
      <c r="BE132" s="918"/>
      <c r="BF132" s="918"/>
      <c r="BG132" s="918"/>
      <c r="BH132" s="918"/>
      <c r="BI132" s="918"/>
      <c r="BJ132" s="918"/>
      <c r="BK132" s="918"/>
      <c r="BL132" s="918"/>
      <c r="BM132" s="918"/>
      <c r="BN132" s="918"/>
      <c r="BO132" s="918"/>
      <c r="BP132" s="919"/>
      <c r="BQ132" s="923">
        <f>BQ121+BQ129</f>
        <v>30.4</v>
      </c>
      <c r="BR132" s="924"/>
      <c r="BS132" s="924"/>
      <c r="BT132" s="924"/>
      <c r="BU132" s="924"/>
      <c r="BV132" s="924"/>
      <c r="BW132" s="924"/>
      <c r="BX132" s="927" t="s">
        <v>2699</v>
      </c>
      <c r="BY132" s="927"/>
      <c r="BZ132" s="939" t="str">
        <f>Z132</f>
        <v>※（C）＋（E）</v>
      </c>
      <c r="CA132" s="939"/>
      <c r="CB132" s="939"/>
      <c r="CC132" s="939"/>
      <c r="CD132" s="939"/>
      <c r="CE132" s="939"/>
      <c r="CF132" s="939"/>
      <c r="CG132" s="939"/>
      <c r="CH132" s="935"/>
      <c r="CI132" s="935"/>
      <c r="CJ132" s="935"/>
      <c r="CK132" s="936"/>
      <c r="CL132" s="912"/>
      <c r="CM132" s="913"/>
      <c r="CN132" s="913"/>
      <c r="CO132" s="913"/>
      <c r="CP132" s="913"/>
      <c r="CQ132" s="913"/>
      <c r="CR132" s="913"/>
    </row>
    <row r="133" spans="2:96" s="198" customFormat="1" ht="15" customHeight="1" thickBot="1">
      <c r="B133" s="1240"/>
      <c r="C133" s="1241"/>
      <c r="D133" s="1241"/>
      <c r="E133" s="1241"/>
      <c r="F133" s="1241"/>
      <c r="G133" s="1241"/>
      <c r="H133" s="1241"/>
      <c r="I133" s="1241"/>
      <c r="J133" s="1241"/>
      <c r="K133" s="1241"/>
      <c r="L133" s="1241"/>
      <c r="M133" s="1241"/>
      <c r="N133" s="1241"/>
      <c r="O133" s="1241"/>
      <c r="P133" s="1241"/>
      <c r="Q133" s="1244"/>
      <c r="R133" s="1245"/>
      <c r="S133" s="1245"/>
      <c r="T133" s="1245"/>
      <c r="U133" s="1245"/>
      <c r="V133" s="1245"/>
      <c r="W133" s="1245"/>
      <c r="X133" s="928"/>
      <c r="Y133" s="928"/>
      <c r="Z133" s="1082"/>
      <c r="AA133" s="1082"/>
      <c r="AB133" s="1082"/>
      <c r="AC133" s="1082"/>
      <c r="AD133" s="1082"/>
      <c r="AE133" s="1082"/>
      <c r="AF133" s="1082"/>
      <c r="AG133" s="1082"/>
      <c r="AH133" s="1082"/>
      <c r="AI133" s="1082"/>
      <c r="AJ133" s="1082"/>
      <c r="AK133" s="1083"/>
      <c r="AL133" s="912"/>
      <c r="AM133" s="913"/>
      <c r="AN133" s="913"/>
      <c r="AO133" s="913"/>
      <c r="AP133" s="913"/>
      <c r="AQ133" s="913"/>
      <c r="AR133" s="913"/>
      <c r="AU133" s="361"/>
      <c r="AV133" s="361"/>
      <c r="AW133" s="361"/>
      <c r="AX133" s="362"/>
      <c r="BB133" s="920"/>
      <c r="BC133" s="921"/>
      <c r="BD133" s="921"/>
      <c r="BE133" s="921"/>
      <c r="BF133" s="921"/>
      <c r="BG133" s="921"/>
      <c r="BH133" s="921"/>
      <c r="BI133" s="921"/>
      <c r="BJ133" s="921"/>
      <c r="BK133" s="921"/>
      <c r="BL133" s="921"/>
      <c r="BM133" s="921"/>
      <c r="BN133" s="921"/>
      <c r="BO133" s="921"/>
      <c r="BP133" s="922"/>
      <c r="BQ133" s="925"/>
      <c r="BR133" s="926"/>
      <c r="BS133" s="926"/>
      <c r="BT133" s="926"/>
      <c r="BU133" s="926"/>
      <c r="BV133" s="926"/>
      <c r="BW133" s="926"/>
      <c r="BX133" s="928"/>
      <c r="BY133" s="928"/>
      <c r="BZ133" s="940"/>
      <c r="CA133" s="940"/>
      <c r="CB133" s="940"/>
      <c r="CC133" s="940"/>
      <c r="CD133" s="940"/>
      <c r="CE133" s="940"/>
      <c r="CF133" s="940"/>
      <c r="CG133" s="940"/>
      <c r="CH133" s="937"/>
      <c r="CI133" s="937"/>
      <c r="CJ133" s="937"/>
      <c r="CK133" s="938"/>
      <c r="CL133" s="912"/>
      <c r="CM133" s="913"/>
      <c r="CN133" s="913"/>
      <c r="CO133" s="913"/>
      <c r="CP133" s="913"/>
      <c r="CQ133" s="913"/>
      <c r="CR133" s="913"/>
    </row>
    <row r="134" spans="2:96" s="198" customFormat="1" ht="15" customHeight="1">
      <c r="B134" s="499"/>
      <c r="C134" s="499"/>
      <c r="D134" s="499"/>
      <c r="E134" s="499"/>
      <c r="F134" s="499"/>
      <c r="G134" s="499"/>
      <c r="H134" s="499"/>
      <c r="I134" s="499"/>
      <c r="J134" s="499"/>
      <c r="K134" s="499"/>
      <c r="L134" s="499"/>
      <c r="M134" s="499"/>
      <c r="N134" s="499"/>
      <c r="O134" s="499"/>
      <c r="P134" s="499"/>
      <c r="Q134" s="500"/>
      <c r="R134" s="500"/>
      <c r="S134" s="500"/>
      <c r="T134" s="500"/>
      <c r="U134" s="500"/>
      <c r="V134" s="500"/>
      <c r="W134" s="500"/>
      <c r="X134" s="501"/>
      <c r="Y134" s="501"/>
      <c r="Z134" s="537"/>
      <c r="AA134" s="537"/>
      <c r="AB134" s="537"/>
      <c r="AC134" s="537"/>
      <c r="AD134" s="537"/>
      <c r="AE134" s="537"/>
      <c r="AF134" s="537"/>
      <c r="AG134" s="537"/>
      <c r="AH134" s="537"/>
      <c r="AI134" s="537"/>
      <c r="AJ134" s="537"/>
      <c r="AK134" s="537"/>
      <c r="AL134" s="494"/>
      <c r="AM134" s="494"/>
      <c r="AN134" s="494"/>
      <c r="AO134" s="494"/>
      <c r="AP134" s="494"/>
      <c r="AQ134" s="494"/>
      <c r="AU134" s="361"/>
      <c r="AV134" s="361"/>
      <c r="AW134" s="361"/>
      <c r="AX134" s="362"/>
      <c r="BB134" s="499"/>
      <c r="BC134" s="499"/>
      <c r="BD134" s="499"/>
      <c r="BE134" s="499"/>
      <c r="BF134" s="499"/>
      <c r="BG134" s="499"/>
      <c r="BH134" s="499"/>
      <c r="BI134" s="499"/>
      <c r="BJ134" s="499"/>
      <c r="BK134" s="499"/>
      <c r="BL134" s="499"/>
      <c r="BM134" s="499"/>
      <c r="BN134" s="499"/>
      <c r="BO134" s="499"/>
      <c r="BP134" s="499"/>
      <c r="BQ134" s="775"/>
      <c r="BR134" s="775"/>
      <c r="BS134" s="775"/>
      <c r="BT134" s="775"/>
      <c r="BU134" s="775"/>
      <c r="BV134" s="775"/>
      <c r="BW134" s="775"/>
      <c r="BX134" s="501"/>
      <c r="BY134" s="501"/>
      <c r="BZ134" s="537"/>
      <c r="CA134" s="537"/>
      <c r="CB134" s="537"/>
      <c r="CC134" s="537"/>
      <c r="CD134" s="537"/>
      <c r="CE134" s="537"/>
      <c r="CF134" s="537"/>
      <c r="CG134" s="537"/>
      <c r="CH134" s="537"/>
      <c r="CI134" s="537"/>
      <c r="CJ134" s="537"/>
      <c r="CK134" s="537"/>
      <c r="CL134" s="494"/>
      <c r="CM134" s="494"/>
      <c r="CN134" s="494"/>
      <c r="CO134" s="494"/>
      <c r="CP134" s="494"/>
      <c r="CQ134" s="494"/>
      <c r="CR134" s="3">
        <f>AR134</f>
        <v>0</v>
      </c>
    </row>
    <row r="135" spans="2:96" s="198" customFormat="1" ht="15" customHeight="1">
      <c r="B135" s="498" t="s">
        <v>2715</v>
      </c>
      <c r="C135" s="199"/>
      <c r="D135" s="199"/>
      <c r="E135" s="199"/>
      <c r="F135" s="199"/>
      <c r="G135" s="199"/>
      <c r="AR135" s="3" t="s">
        <v>2999</v>
      </c>
      <c r="BB135" s="498" t="str">
        <f>B135</f>
        <v>（2） 蓄電池に関する情報を記入してください。</v>
      </c>
      <c r="BC135" s="199"/>
      <c r="BD135" s="199"/>
      <c r="BE135" s="199"/>
      <c r="BF135" s="199"/>
      <c r="BG135" s="199"/>
      <c r="CR135" s="3" t="str">
        <f>AR135</f>
        <v>4/6枚目</v>
      </c>
    </row>
    <row r="136" spans="2:96" s="198" customFormat="1" ht="15" customHeight="1">
      <c r="B136" s="1028" t="s">
        <v>2839</v>
      </c>
      <c r="C136" s="1028"/>
      <c r="D136" s="1028"/>
      <c r="E136" s="1028"/>
      <c r="F136" s="1028"/>
      <c r="G136" s="1028"/>
      <c r="H136" s="1028"/>
      <c r="I136" s="1028"/>
      <c r="J136" s="1028"/>
      <c r="K136" s="1028"/>
      <c r="L136" s="1028"/>
      <c r="M136" s="1028"/>
      <c r="N136" s="102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1008"/>
      <c r="AR136" s="3"/>
      <c r="BB136" s="1028" t="str">
        <f>B136</f>
        <v>蓄電池の仕様がわかるURLを記載してください。
PDF等で添付の場合は、その旨を記載してください。</v>
      </c>
      <c r="BC136" s="1028"/>
      <c r="BD136" s="1028"/>
      <c r="BE136" s="1028"/>
      <c r="BF136" s="1028"/>
      <c r="BG136" s="1028"/>
      <c r="BH136" s="1028"/>
      <c r="BI136" s="1028"/>
      <c r="BJ136" s="1028"/>
      <c r="BK136" s="1028"/>
      <c r="BL136" s="1028"/>
      <c r="BM136" s="1028"/>
      <c r="BN136" s="1028"/>
      <c r="BO136" s="966" t="s">
        <v>2841</v>
      </c>
      <c r="BP136" s="967"/>
      <c r="BQ136" s="967"/>
      <c r="BR136" s="967"/>
      <c r="BS136" s="967"/>
      <c r="BT136" s="967"/>
      <c r="BU136" s="967"/>
      <c r="BV136" s="967"/>
      <c r="BW136" s="967"/>
      <c r="BX136" s="967"/>
      <c r="BY136" s="967"/>
      <c r="BZ136" s="967"/>
      <c r="CA136" s="967"/>
      <c r="CB136" s="967"/>
      <c r="CC136" s="967"/>
      <c r="CD136" s="967"/>
      <c r="CE136" s="967"/>
      <c r="CF136" s="967"/>
      <c r="CG136" s="967"/>
      <c r="CH136" s="967"/>
      <c r="CI136" s="967"/>
      <c r="CJ136" s="967"/>
      <c r="CK136" s="967"/>
      <c r="CL136" s="967"/>
      <c r="CM136" s="967"/>
      <c r="CN136" s="967"/>
      <c r="CO136" s="967"/>
      <c r="CP136" s="967"/>
      <c r="CQ136" s="967"/>
      <c r="CR136" s="3"/>
    </row>
    <row r="137" spans="2:96" s="198" customFormat="1" ht="15" customHeight="1">
      <c r="B137" s="1028"/>
      <c r="C137" s="1028"/>
      <c r="D137" s="1028"/>
      <c r="E137" s="1028"/>
      <c r="F137" s="1028"/>
      <c r="G137" s="1028"/>
      <c r="H137" s="1028"/>
      <c r="I137" s="1028"/>
      <c r="J137" s="1028"/>
      <c r="K137" s="1028"/>
      <c r="L137" s="1028"/>
      <c r="M137" s="1028"/>
      <c r="N137" s="1028"/>
      <c r="O137" s="991"/>
      <c r="P137" s="992"/>
      <c r="Q137" s="992"/>
      <c r="R137" s="992"/>
      <c r="S137" s="992"/>
      <c r="T137" s="992"/>
      <c r="U137" s="992"/>
      <c r="V137" s="992"/>
      <c r="W137" s="992"/>
      <c r="X137" s="992"/>
      <c r="Y137" s="992"/>
      <c r="Z137" s="992"/>
      <c r="AA137" s="992"/>
      <c r="AB137" s="992"/>
      <c r="AC137" s="992"/>
      <c r="AD137" s="992"/>
      <c r="AE137" s="992"/>
      <c r="AF137" s="992"/>
      <c r="AG137" s="992"/>
      <c r="AH137" s="992"/>
      <c r="AI137" s="992"/>
      <c r="AJ137" s="992"/>
      <c r="AK137" s="992"/>
      <c r="AL137" s="992"/>
      <c r="AM137" s="992"/>
      <c r="AN137" s="992"/>
      <c r="AO137" s="992"/>
      <c r="AP137" s="992"/>
      <c r="AQ137" s="993"/>
      <c r="AR137" s="3"/>
      <c r="BB137" s="1028"/>
      <c r="BC137" s="1028"/>
      <c r="BD137" s="1028"/>
      <c r="BE137" s="1028"/>
      <c r="BF137" s="1028"/>
      <c r="BG137" s="1028"/>
      <c r="BH137" s="1028"/>
      <c r="BI137" s="1028"/>
      <c r="BJ137" s="1028"/>
      <c r="BK137" s="1028"/>
      <c r="BL137" s="1028"/>
      <c r="BM137" s="1028"/>
      <c r="BN137" s="1028"/>
      <c r="BO137" s="968" t="s">
        <v>2842</v>
      </c>
      <c r="BP137" s="969"/>
      <c r="BQ137" s="969"/>
      <c r="BR137" s="969"/>
      <c r="BS137" s="969"/>
      <c r="BT137" s="969"/>
      <c r="BU137" s="969"/>
      <c r="BV137" s="969"/>
      <c r="BW137" s="969"/>
      <c r="BX137" s="969"/>
      <c r="BY137" s="969"/>
      <c r="BZ137" s="969"/>
      <c r="CA137" s="969"/>
      <c r="CB137" s="969"/>
      <c r="CC137" s="969"/>
      <c r="CD137" s="969"/>
      <c r="CE137" s="969"/>
      <c r="CF137" s="969"/>
      <c r="CG137" s="969"/>
      <c r="CH137" s="969"/>
      <c r="CI137" s="969"/>
      <c r="CJ137" s="969"/>
      <c r="CK137" s="969"/>
      <c r="CL137" s="969"/>
      <c r="CM137" s="969"/>
      <c r="CN137" s="969"/>
      <c r="CO137" s="969"/>
      <c r="CP137" s="969"/>
      <c r="CQ137" s="970"/>
      <c r="CR137" s="3"/>
    </row>
    <row r="138" spans="2:96" s="198" customFormat="1" ht="15" customHeight="1">
      <c r="B138" s="1028"/>
      <c r="C138" s="1028"/>
      <c r="D138" s="1028"/>
      <c r="E138" s="1028"/>
      <c r="F138" s="1028"/>
      <c r="G138" s="1028"/>
      <c r="H138" s="1028"/>
      <c r="I138" s="1028"/>
      <c r="J138" s="1028"/>
      <c r="K138" s="1028"/>
      <c r="L138" s="1028"/>
      <c r="M138" s="1028"/>
      <c r="N138" s="1028"/>
      <c r="O138" s="991"/>
      <c r="P138" s="992"/>
      <c r="Q138" s="992"/>
      <c r="R138" s="992"/>
      <c r="S138" s="992"/>
      <c r="T138" s="992"/>
      <c r="U138" s="992"/>
      <c r="V138" s="992"/>
      <c r="W138" s="992"/>
      <c r="X138" s="992"/>
      <c r="Y138" s="992"/>
      <c r="Z138" s="992"/>
      <c r="AA138" s="992"/>
      <c r="AB138" s="992"/>
      <c r="AC138" s="992"/>
      <c r="AD138" s="992"/>
      <c r="AE138" s="992"/>
      <c r="AF138" s="992"/>
      <c r="AG138" s="992"/>
      <c r="AH138" s="992"/>
      <c r="AI138" s="992"/>
      <c r="AJ138" s="992"/>
      <c r="AK138" s="992"/>
      <c r="AL138" s="992"/>
      <c r="AM138" s="992"/>
      <c r="AN138" s="992"/>
      <c r="AO138" s="992"/>
      <c r="AP138" s="992"/>
      <c r="AQ138" s="993"/>
      <c r="AR138" s="3"/>
      <c r="BB138" s="1028"/>
      <c r="BC138" s="1028"/>
      <c r="BD138" s="1028"/>
      <c r="BE138" s="1028"/>
      <c r="BF138" s="1028"/>
      <c r="BG138" s="1028"/>
      <c r="BH138" s="1028"/>
      <c r="BI138" s="1028"/>
      <c r="BJ138" s="1028"/>
      <c r="BK138" s="1028"/>
      <c r="BL138" s="1028"/>
      <c r="BM138" s="1028"/>
      <c r="BN138" s="1028"/>
      <c r="BO138" s="767"/>
      <c r="BP138" s="768"/>
      <c r="BQ138" s="768"/>
      <c r="BR138" s="768"/>
      <c r="BS138" s="768"/>
      <c r="BT138" s="768"/>
      <c r="BU138" s="768"/>
      <c r="BV138" s="768"/>
      <c r="BW138" s="768"/>
      <c r="BX138" s="768"/>
      <c r="BY138" s="768"/>
      <c r="BZ138" s="768"/>
      <c r="CA138" s="768"/>
      <c r="CB138" s="768"/>
      <c r="CC138" s="768"/>
      <c r="CD138" s="768"/>
      <c r="CE138" s="768"/>
      <c r="CF138" s="768"/>
      <c r="CG138" s="768"/>
      <c r="CH138" s="768"/>
      <c r="CI138" s="768"/>
      <c r="CJ138" s="768"/>
      <c r="CK138" s="768"/>
      <c r="CL138" s="768"/>
      <c r="CM138" s="768"/>
      <c r="CN138" s="768"/>
      <c r="CO138" s="768"/>
      <c r="CP138" s="768"/>
      <c r="CQ138" s="769"/>
      <c r="CR138" s="3"/>
    </row>
    <row r="139" spans="2:96" s="198" customFormat="1" ht="15" customHeight="1">
      <c r="B139" s="1028"/>
      <c r="C139" s="1028"/>
      <c r="D139" s="1028"/>
      <c r="E139" s="1028"/>
      <c r="F139" s="1028"/>
      <c r="G139" s="1028"/>
      <c r="H139" s="1028"/>
      <c r="I139" s="1028"/>
      <c r="J139" s="1028"/>
      <c r="K139" s="1028"/>
      <c r="L139" s="1028"/>
      <c r="M139" s="1028"/>
      <c r="N139" s="102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1008"/>
      <c r="AR139" s="3"/>
      <c r="BB139" s="1028"/>
      <c r="BC139" s="1028"/>
      <c r="BD139" s="1028"/>
      <c r="BE139" s="1028"/>
      <c r="BF139" s="1028"/>
      <c r="BG139" s="1028"/>
      <c r="BH139" s="1028"/>
      <c r="BI139" s="1028"/>
      <c r="BJ139" s="1028"/>
      <c r="BK139" s="1028"/>
      <c r="BL139" s="1028"/>
      <c r="BM139" s="1028"/>
      <c r="BN139" s="1028"/>
      <c r="BO139" s="967"/>
      <c r="BP139" s="967"/>
      <c r="BQ139" s="967"/>
      <c r="BR139" s="967"/>
      <c r="BS139" s="967"/>
      <c r="BT139" s="967"/>
      <c r="BU139" s="967"/>
      <c r="BV139" s="967"/>
      <c r="BW139" s="967"/>
      <c r="BX139" s="967"/>
      <c r="BY139" s="967"/>
      <c r="BZ139" s="967"/>
      <c r="CA139" s="967"/>
      <c r="CB139" s="967"/>
      <c r="CC139" s="967"/>
      <c r="CD139" s="967"/>
      <c r="CE139" s="967"/>
      <c r="CF139" s="967"/>
      <c r="CG139" s="967"/>
      <c r="CH139" s="967"/>
      <c r="CI139" s="967"/>
      <c r="CJ139" s="967"/>
      <c r="CK139" s="967"/>
      <c r="CL139" s="967"/>
      <c r="CM139" s="967"/>
      <c r="CN139" s="967"/>
      <c r="CO139" s="967"/>
      <c r="CP139" s="967"/>
      <c r="CQ139" s="967"/>
      <c r="CR139" s="3"/>
    </row>
    <row r="140" spans="2:96" s="198" customFormat="1" ht="15" customHeight="1">
      <c r="B140" s="1028"/>
      <c r="C140" s="1028"/>
      <c r="D140" s="1028"/>
      <c r="E140" s="1028"/>
      <c r="F140" s="1028"/>
      <c r="G140" s="1028"/>
      <c r="H140" s="1028"/>
      <c r="I140" s="1028"/>
      <c r="J140" s="1028"/>
      <c r="K140" s="1028"/>
      <c r="L140" s="1028"/>
      <c r="M140" s="1028"/>
      <c r="N140" s="102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1008"/>
      <c r="AR140" s="3"/>
      <c r="BB140" s="1028"/>
      <c r="BC140" s="1028"/>
      <c r="BD140" s="1028"/>
      <c r="BE140" s="1028"/>
      <c r="BF140" s="1028"/>
      <c r="BG140" s="1028"/>
      <c r="BH140" s="1028"/>
      <c r="BI140" s="1028"/>
      <c r="BJ140" s="1028"/>
      <c r="BK140" s="1028"/>
      <c r="BL140" s="1028"/>
      <c r="BM140" s="1028"/>
      <c r="BN140" s="1028"/>
      <c r="BO140" s="967"/>
      <c r="BP140" s="967"/>
      <c r="BQ140" s="967"/>
      <c r="BR140" s="967"/>
      <c r="BS140" s="967"/>
      <c r="BT140" s="967"/>
      <c r="BU140" s="967"/>
      <c r="BV140" s="967"/>
      <c r="BW140" s="967"/>
      <c r="BX140" s="967"/>
      <c r="BY140" s="967"/>
      <c r="BZ140" s="967"/>
      <c r="CA140" s="967"/>
      <c r="CB140" s="967"/>
      <c r="CC140" s="967"/>
      <c r="CD140" s="967"/>
      <c r="CE140" s="967"/>
      <c r="CF140" s="967"/>
      <c r="CG140" s="967"/>
      <c r="CH140" s="967"/>
      <c r="CI140" s="967"/>
      <c r="CJ140" s="967"/>
      <c r="CK140" s="967"/>
      <c r="CL140" s="967"/>
      <c r="CM140" s="967"/>
      <c r="CN140" s="967"/>
      <c r="CO140" s="967"/>
      <c r="CP140" s="967"/>
      <c r="CQ140" s="967"/>
      <c r="CR140" s="3"/>
    </row>
    <row r="141" spans="2:96" s="198" customFormat="1" ht="15" customHeight="1">
      <c r="B141" s="541"/>
      <c r="C141" s="541"/>
      <c r="D141" s="541"/>
      <c r="E141" s="541"/>
      <c r="F141" s="541"/>
      <c r="G141" s="541"/>
      <c r="H141" s="541"/>
      <c r="I141" s="541"/>
      <c r="J141" s="541"/>
      <c r="K141" s="541"/>
      <c r="L141" s="541"/>
      <c r="M141" s="541"/>
      <c r="N141" s="541"/>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212"/>
      <c r="AK141" s="212"/>
      <c r="AL141" s="212"/>
      <c r="AM141" s="212"/>
      <c r="AN141" s="212"/>
      <c r="AO141" s="212"/>
      <c r="AP141" s="212"/>
      <c r="AQ141" s="212"/>
      <c r="AR141" s="3"/>
      <c r="BB141" s="541"/>
      <c r="BC141" s="541"/>
      <c r="BD141" s="541"/>
      <c r="BE141" s="541"/>
      <c r="BF141" s="541"/>
      <c r="BG141" s="541"/>
      <c r="BH141" s="541"/>
      <c r="BI141" s="541"/>
      <c r="BJ141" s="541"/>
      <c r="BK141" s="541"/>
      <c r="BL141" s="541"/>
      <c r="BM141" s="541"/>
      <c r="BN141" s="541"/>
      <c r="BO141" s="212"/>
      <c r="BP141" s="212"/>
      <c r="BQ141" s="212"/>
      <c r="BR141" s="212"/>
      <c r="BS141" s="212"/>
      <c r="BT141" s="212"/>
      <c r="BU141" s="212"/>
      <c r="BV141" s="212"/>
      <c r="BW141" s="212"/>
      <c r="BX141" s="212"/>
      <c r="BY141" s="212"/>
      <c r="BZ141" s="212"/>
      <c r="CA141" s="212"/>
      <c r="CB141" s="212"/>
      <c r="CC141" s="212"/>
      <c r="CD141" s="212"/>
      <c r="CE141" s="212"/>
      <c r="CF141" s="212"/>
      <c r="CG141" s="212"/>
      <c r="CH141" s="212"/>
      <c r="CI141" s="212"/>
      <c r="CJ141" s="212"/>
      <c r="CK141" s="212"/>
      <c r="CL141" s="212"/>
      <c r="CM141" s="212"/>
      <c r="CN141" s="212"/>
      <c r="CO141" s="212"/>
      <c r="CP141" s="212"/>
      <c r="CQ141" s="212"/>
      <c r="CR141" s="3"/>
    </row>
    <row r="142" spans="2:96" s="198" customFormat="1" ht="15" customHeight="1">
      <c r="B142" s="1011" t="s">
        <v>2716</v>
      </c>
      <c r="C142" s="1012"/>
      <c r="D142" s="1012"/>
      <c r="E142" s="1012"/>
      <c r="F142" s="1012"/>
      <c r="G142" s="1012"/>
      <c r="H142" s="1013"/>
      <c r="I142" s="953" t="s">
        <v>2690</v>
      </c>
      <c r="J142" s="953"/>
      <c r="K142" s="953" t="s">
        <v>2747</v>
      </c>
      <c r="L142" s="953"/>
      <c r="M142" s="953"/>
      <c r="N142" s="953"/>
      <c r="O142" s="953"/>
      <c r="P142" s="953"/>
      <c r="Q142" s="953"/>
      <c r="R142" s="953"/>
      <c r="S142" s="953"/>
      <c r="T142" s="953" t="s">
        <v>2717</v>
      </c>
      <c r="U142" s="953"/>
      <c r="V142" s="953"/>
      <c r="W142" s="953"/>
      <c r="X142" s="953"/>
      <c r="Y142" s="953"/>
      <c r="Z142" s="953"/>
      <c r="AA142" s="953"/>
      <c r="AB142" s="953"/>
      <c r="AC142" s="953" t="s">
        <v>2696</v>
      </c>
      <c r="AD142" s="953"/>
      <c r="AE142" s="953"/>
      <c r="AF142" s="953"/>
      <c r="AG142" s="953"/>
      <c r="AH142" s="953"/>
      <c r="AI142" s="953"/>
      <c r="AJ142" s="953"/>
      <c r="AK142" s="953"/>
      <c r="AR142" s="3"/>
      <c r="BB142" s="1011" t="str">
        <f>B142</f>
        <v>蓄電池</v>
      </c>
      <c r="BC142" s="1012"/>
      <c r="BD142" s="1012"/>
      <c r="BE142" s="1012"/>
      <c r="BF142" s="1012"/>
      <c r="BG142" s="1012"/>
      <c r="BH142" s="1013"/>
      <c r="BI142" s="953" t="str">
        <f>I142</f>
        <v>No</v>
      </c>
      <c r="BJ142" s="953"/>
      <c r="BK142" s="953" t="str">
        <f>K142</f>
        <v>定格容量</v>
      </c>
      <c r="BL142" s="953"/>
      <c r="BM142" s="953"/>
      <c r="BN142" s="953"/>
      <c r="BO142" s="953"/>
      <c r="BP142" s="953"/>
      <c r="BQ142" s="953"/>
      <c r="BR142" s="953"/>
      <c r="BS142" s="953"/>
      <c r="BT142" s="953" t="str">
        <f>T142</f>
        <v>使用台数</v>
      </c>
      <c r="BU142" s="953"/>
      <c r="BV142" s="953"/>
      <c r="BW142" s="953"/>
      <c r="BX142" s="953"/>
      <c r="BY142" s="953"/>
      <c r="BZ142" s="953"/>
      <c r="CA142" s="953"/>
      <c r="CB142" s="953"/>
      <c r="CC142" s="953" t="str">
        <f>AC142</f>
        <v>合計値</v>
      </c>
      <c r="CD142" s="953"/>
      <c r="CE142" s="953"/>
      <c r="CF142" s="953"/>
      <c r="CG142" s="953"/>
      <c r="CH142" s="953"/>
      <c r="CI142" s="953"/>
      <c r="CJ142" s="953"/>
      <c r="CK142" s="953"/>
      <c r="CR142" s="3"/>
    </row>
    <row r="143" spans="2:96" s="198" customFormat="1" ht="15" customHeight="1">
      <c r="B143" s="1034"/>
      <c r="C143" s="1035"/>
      <c r="D143" s="1035"/>
      <c r="E143" s="1035"/>
      <c r="F143" s="1035"/>
      <c r="G143" s="1035"/>
      <c r="H143" s="1036"/>
      <c r="I143" s="953"/>
      <c r="J143" s="953"/>
      <c r="K143" s="953"/>
      <c r="L143" s="953"/>
      <c r="M143" s="953"/>
      <c r="N143" s="953"/>
      <c r="O143" s="953"/>
      <c r="P143" s="953"/>
      <c r="Q143" s="953"/>
      <c r="R143" s="953"/>
      <c r="S143" s="953"/>
      <c r="T143" s="953"/>
      <c r="U143" s="953"/>
      <c r="V143" s="953"/>
      <c r="W143" s="953"/>
      <c r="X143" s="953"/>
      <c r="Y143" s="953"/>
      <c r="Z143" s="953"/>
      <c r="AA143" s="953"/>
      <c r="AB143" s="953"/>
      <c r="AC143" s="953"/>
      <c r="AD143" s="953"/>
      <c r="AE143" s="953"/>
      <c r="AF143" s="953"/>
      <c r="AG143" s="953"/>
      <c r="AH143" s="953"/>
      <c r="AI143" s="953"/>
      <c r="AJ143" s="953"/>
      <c r="AK143" s="953"/>
      <c r="AR143" s="3"/>
      <c r="BB143" s="1034"/>
      <c r="BC143" s="1035"/>
      <c r="BD143" s="1035"/>
      <c r="BE143" s="1035"/>
      <c r="BF143" s="1035"/>
      <c r="BG143" s="1035"/>
      <c r="BH143" s="1036"/>
      <c r="BI143" s="953"/>
      <c r="BJ143" s="953"/>
      <c r="BK143" s="953"/>
      <c r="BL143" s="953"/>
      <c r="BM143" s="953"/>
      <c r="BN143" s="953"/>
      <c r="BO143" s="953"/>
      <c r="BP143" s="953"/>
      <c r="BQ143" s="953"/>
      <c r="BR143" s="953"/>
      <c r="BS143" s="953"/>
      <c r="BT143" s="953"/>
      <c r="BU143" s="953"/>
      <c r="BV143" s="953"/>
      <c r="BW143" s="953"/>
      <c r="BX143" s="953"/>
      <c r="BY143" s="953"/>
      <c r="BZ143" s="953"/>
      <c r="CA143" s="953"/>
      <c r="CB143" s="953"/>
      <c r="CC143" s="953"/>
      <c r="CD143" s="953"/>
      <c r="CE143" s="953"/>
      <c r="CF143" s="953"/>
      <c r="CG143" s="953"/>
      <c r="CH143" s="953"/>
      <c r="CI143" s="953"/>
      <c r="CJ143" s="953"/>
      <c r="CK143" s="953"/>
      <c r="CR143" s="3"/>
    </row>
    <row r="144" spans="2:96" ht="15" customHeight="1">
      <c r="B144" s="1034"/>
      <c r="C144" s="1035"/>
      <c r="D144" s="1035"/>
      <c r="E144" s="1035"/>
      <c r="F144" s="1035"/>
      <c r="G144" s="1035"/>
      <c r="H144" s="1036"/>
      <c r="I144" s="953">
        <v>1</v>
      </c>
      <c r="J144" s="953"/>
      <c r="K144" s="1094"/>
      <c r="L144" s="1095"/>
      <c r="M144" s="1095"/>
      <c r="N144" s="1095"/>
      <c r="O144" s="1095"/>
      <c r="P144" s="1096"/>
      <c r="Q144" s="1125" t="s">
        <v>2698</v>
      </c>
      <c r="R144" s="1126"/>
      <c r="S144" s="1047" t="s">
        <v>2911</v>
      </c>
      <c r="T144" s="1009"/>
      <c r="U144" s="1009"/>
      <c r="V144" s="1009"/>
      <c r="W144" s="1009"/>
      <c r="X144" s="1009"/>
      <c r="Y144" s="1009"/>
      <c r="Z144" s="1009"/>
      <c r="AA144" s="893" t="s">
        <v>2718</v>
      </c>
      <c r="AB144" s="893"/>
      <c r="AC144" s="1088">
        <f>K144*T144</f>
        <v>0</v>
      </c>
      <c r="AD144" s="1089"/>
      <c r="AE144" s="1089"/>
      <c r="AF144" s="1089"/>
      <c r="AG144" s="1089"/>
      <c r="AH144" s="1090"/>
      <c r="AI144" s="941" t="s">
        <v>2698</v>
      </c>
      <c r="AJ144" s="997"/>
      <c r="AK144" s="998"/>
      <c r="BB144" s="1034"/>
      <c r="BC144" s="1035"/>
      <c r="BD144" s="1035"/>
      <c r="BE144" s="1035"/>
      <c r="BF144" s="1035"/>
      <c r="BG144" s="1035"/>
      <c r="BH144" s="1036"/>
      <c r="BI144" s="953">
        <f t="shared" ref="BI144" si="1">I144</f>
        <v>1</v>
      </c>
      <c r="BJ144" s="953"/>
      <c r="BK144" s="954">
        <v>5.55</v>
      </c>
      <c r="BL144" s="955"/>
      <c r="BM144" s="955"/>
      <c r="BN144" s="955"/>
      <c r="BO144" s="955"/>
      <c r="BP144" s="956"/>
      <c r="BQ144" s="941" t="str">
        <f>Q144</f>
        <v>kWh</v>
      </c>
      <c r="BR144" s="942"/>
      <c r="BS144" s="945" t="str">
        <f>S144</f>
        <v>×</v>
      </c>
      <c r="BT144" s="914">
        <v>5</v>
      </c>
      <c r="BU144" s="914"/>
      <c r="BV144" s="914"/>
      <c r="BW144" s="914"/>
      <c r="BX144" s="914"/>
      <c r="BY144" s="914"/>
      <c r="BZ144" s="914"/>
      <c r="CA144" s="893" t="str">
        <f>AA144</f>
        <v>台</v>
      </c>
      <c r="CB144" s="893"/>
      <c r="CC144" s="947">
        <f>BK144*BT144</f>
        <v>27.75</v>
      </c>
      <c r="CD144" s="948"/>
      <c r="CE144" s="948"/>
      <c r="CF144" s="948"/>
      <c r="CG144" s="948"/>
      <c r="CH144" s="949"/>
      <c r="CI144" s="941" t="str">
        <f>AI144</f>
        <v>kWh</v>
      </c>
      <c r="CJ144" s="997"/>
      <c r="CK144" s="998"/>
    </row>
    <row r="145" spans="2:96" s="198" customFormat="1" ht="15" customHeight="1">
      <c r="B145" s="1034"/>
      <c r="C145" s="1035"/>
      <c r="D145" s="1035"/>
      <c r="E145" s="1035"/>
      <c r="F145" s="1035"/>
      <c r="G145" s="1035"/>
      <c r="H145" s="1036"/>
      <c r="I145" s="953"/>
      <c r="J145" s="953"/>
      <c r="K145" s="1097"/>
      <c r="L145" s="1098"/>
      <c r="M145" s="1098"/>
      <c r="N145" s="1098"/>
      <c r="O145" s="1098"/>
      <c r="P145" s="1099"/>
      <c r="Q145" s="1127"/>
      <c r="R145" s="1128"/>
      <c r="S145" s="1047"/>
      <c r="T145" s="1009"/>
      <c r="U145" s="1009"/>
      <c r="V145" s="1009"/>
      <c r="W145" s="1009"/>
      <c r="X145" s="1009"/>
      <c r="Y145" s="1009"/>
      <c r="Z145" s="1009"/>
      <c r="AA145" s="893"/>
      <c r="AB145" s="893"/>
      <c r="AC145" s="1091"/>
      <c r="AD145" s="1092"/>
      <c r="AE145" s="1092"/>
      <c r="AF145" s="1092"/>
      <c r="AG145" s="1092"/>
      <c r="AH145" s="1093"/>
      <c r="AI145" s="943"/>
      <c r="AJ145" s="999"/>
      <c r="AK145" s="1000"/>
      <c r="BB145" s="1034"/>
      <c r="BC145" s="1035"/>
      <c r="BD145" s="1035"/>
      <c r="BE145" s="1035"/>
      <c r="BF145" s="1035"/>
      <c r="BG145" s="1035"/>
      <c r="BH145" s="1036"/>
      <c r="BI145" s="953"/>
      <c r="BJ145" s="953"/>
      <c r="BK145" s="957"/>
      <c r="BL145" s="958"/>
      <c r="BM145" s="958"/>
      <c r="BN145" s="958"/>
      <c r="BO145" s="958"/>
      <c r="BP145" s="959"/>
      <c r="BQ145" s="943"/>
      <c r="BR145" s="944"/>
      <c r="BS145" s="946"/>
      <c r="BT145" s="914"/>
      <c r="BU145" s="914"/>
      <c r="BV145" s="914"/>
      <c r="BW145" s="914"/>
      <c r="BX145" s="914"/>
      <c r="BY145" s="914"/>
      <c r="BZ145" s="914"/>
      <c r="CA145" s="893"/>
      <c r="CB145" s="893"/>
      <c r="CC145" s="950"/>
      <c r="CD145" s="951"/>
      <c r="CE145" s="951"/>
      <c r="CF145" s="951"/>
      <c r="CG145" s="951"/>
      <c r="CH145" s="952"/>
      <c r="CI145" s="943"/>
      <c r="CJ145" s="999"/>
      <c r="CK145" s="1000"/>
    </row>
    <row r="146" spans="2:96" ht="15" customHeight="1">
      <c r="B146" s="1034"/>
      <c r="C146" s="1035"/>
      <c r="D146" s="1035"/>
      <c r="E146" s="1035"/>
      <c r="F146" s="1035"/>
      <c r="G146" s="1035"/>
      <c r="H146" s="1036"/>
      <c r="I146" s="953">
        <v>2</v>
      </c>
      <c r="J146" s="953"/>
      <c r="K146" s="1094"/>
      <c r="L146" s="1095"/>
      <c r="M146" s="1095"/>
      <c r="N146" s="1095"/>
      <c r="O146" s="1095"/>
      <c r="P146" s="1096"/>
      <c r="Q146" s="1125" t="s">
        <v>2698</v>
      </c>
      <c r="R146" s="1126"/>
      <c r="S146" s="1047" t="s">
        <v>2692</v>
      </c>
      <c r="T146" s="1009"/>
      <c r="U146" s="1009"/>
      <c r="V146" s="1009"/>
      <c r="W146" s="1009"/>
      <c r="X146" s="1009"/>
      <c r="Y146" s="1009"/>
      <c r="Z146" s="1009"/>
      <c r="AA146" s="893" t="s">
        <v>2718</v>
      </c>
      <c r="AB146" s="893"/>
      <c r="AC146" s="1088">
        <f t="shared" ref="AC146" si="2">K146*T146</f>
        <v>0</v>
      </c>
      <c r="AD146" s="1089"/>
      <c r="AE146" s="1089"/>
      <c r="AF146" s="1089"/>
      <c r="AG146" s="1089"/>
      <c r="AH146" s="1090"/>
      <c r="AI146" s="941" t="s">
        <v>2698</v>
      </c>
      <c r="AJ146" s="997"/>
      <c r="AK146" s="998"/>
      <c r="AL146" s="1"/>
      <c r="BB146" s="1034"/>
      <c r="BC146" s="1035"/>
      <c r="BD146" s="1035"/>
      <c r="BE146" s="1035"/>
      <c r="BF146" s="1035"/>
      <c r="BG146" s="1035"/>
      <c r="BH146" s="1036"/>
      <c r="BI146" s="953">
        <f t="shared" ref="BI146" si="3">I146</f>
        <v>2</v>
      </c>
      <c r="BJ146" s="953"/>
      <c r="BK146" s="954">
        <v>9.9</v>
      </c>
      <c r="BL146" s="955"/>
      <c r="BM146" s="955"/>
      <c r="BN146" s="955"/>
      <c r="BO146" s="955"/>
      <c r="BP146" s="956"/>
      <c r="BQ146" s="941" t="str">
        <f t="shared" ref="BQ146" si="4">Q146</f>
        <v>kWh</v>
      </c>
      <c r="BR146" s="942"/>
      <c r="BS146" s="945" t="str">
        <f t="shared" ref="BS146" si="5">S146</f>
        <v>×</v>
      </c>
      <c r="BT146" s="914">
        <v>3</v>
      </c>
      <c r="BU146" s="914"/>
      <c r="BV146" s="914"/>
      <c r="BW146" s="914"/>
      <c r="BX146" s="914"/>
      <c r="BY146" s="914"/>
      <c r="BZ146" s="914"/>
      <c r="CA146" s="893" t="str">
        <f t="shared" ref="CA146" si="6">AA146</f>
        <v>台</v>
      </c>
      <c r="CB146" s="893"/>
      <c r="CC146" s="947">
        <f t="shared" ref="CC146" si="7">BK146*BT146</f>
        <v>29.700000000000003</v>
      </c>
      <c r="CD146" s="948"/>
      <c r="CE146" s="948"/>
      <c r="CF146" s="948"/>
      <c r="CG146" s="948"/>
      <c r="CH146" s="949"/>
      <c r="CI146" s="941" t="str">
        <f t="shared" ref="CI146" si="8">AI146</f>
        <v>kWh</v>
      </c>
      <c r="CJ146" s="997"/>
      <c r="CK146" s="998"/>
      <c r="CL146" s="1"/>
    </row>
    <row r="147" spans="2:96" s="198" customFormat="1" ht="15" customHeight="1">
      <c r="B147" s="1034"/>
      <c r="C147" s="1035"/>
      <c r="D147" s="1035"/>
      <c r="E147" s="1035"/>
      <c r="F147" s="1035"/>
      <c r="G147" s="1035"/>
      <c r="H147" s="1036"/>
      <c r="I147" s="953"/>
      <c r="J147" s="953"/>
      <c r="K147" s="1097"/>
      <c r="L147" s="1098"/>
      <c r="M147" s="1098"/>
      <c r="N147" s="1098"/>
      <c r="O147" s="1098"/>
      <c r="P147" s="1099"/>
      <c r="Q147" s="1127"/>
      <c r="R147" s="1128"/>
      <c r="S147" s="1047"/>
      <c r="T147" s="1009"/>
      <c r="U147" s="1009"/>
      <c r="V147" s="1009"/>
      <c r="W147" s="1009"/>
      <c r="X147" s="1009"/>
      <c r="Y147" s="1009"/>
      <c r="Z147" s="1009"/>
      <c r="AA147" s="893"/>
      <c r="AB147" s="893"/>
      <c r="AC147" s="1091"/>
      <c r="AD147" s="1092"/>
      <c r="AE147" s="1092"/>
      <c r="AF147" s="1092"/>
      <c r="AG147" s="1092"/>
      <c r="AH147" s="1093"/>
      <c r="AI147" s="943"/>
      <c r="AJ147" s="999"/>
      <c r="AK147" s="1000"/>
      <c r="BB147" s="1034"/>
      <c r="BC147" s="1035"/>
      <c r="BD147" s="1035"/>
      <c r="BE147" s="1035"/>
      <c r="BF147" s="1035"/>
      <c r="BG147" s="1035"/>
      <c r="BH147" s="1036"/>
      <c r="BI147" s="953"/>
      <c r="BJ147" s="953"/>
      <c r="BK147" s="957"/>
      <c r="BL147" s="958"/>
      <c r="BM147" s="958"/>
      <c r="BN147" s="958"/>
      <c r="BO147" s="958"/>
      <c r="BP147" s="959"/>
      <c r="BQ147" s="943"/>
      <c r="BR147" s="944"/>
      <c r="BS147" s="946"/>
      <c r="BT147" s="914"/>
      <c r="BU147" s="914"/>
      <c r="BV147" s="914"/>
      <c r="BW147" s="914"/>
      <c r="BX147" s="914"/>
      <c r="BY147" s="914"/>
      <c r="BZ147" s="914"/>
      <c r="CA147" s="893"/>
      <c r="CB147" s="893"/>
      <c r="CC147" s="950"/>
      <c r="CD147" s="951"/>
      <c r="CE147" s="951"/>
      <c r="CF147" s="951"/>
      <c r="CG147" s="951"/>
      <c r="CH147" s="952"/>
      <c r="CI147" s="943"/>
      <c r="CJ147" s="999"/>
      <c r="CK147" s="1000"/>
    </row>
    <row r="148" spans="2:96" s="198" customFormat="1" ht="15" customHeight="1">
      <c r="B148" s="1034"/>
      <c r="C148" s="1035"/>
      <c r="D148" s="1035"/>
      <c r="E148" s="1035"/>
      <c r="F148" s="1035"/>
      <c r="G148" s="1035"/>
      <c r="H148" s="1036"/>
      <c r="I148" s="953">
        <v>3</v>
      </c>
      <c r="J148" s="953"/>
      <c r="K148" s="1094"/>
      <c r="L148" s="1095"/>
      <c r="M148" s="1095"/>
      <c r="N148" s="1095"/>
      <c r="O148" s="1095"/>
      <c r="P148" s="1096"/>
      <c r="Q148" s="1125" t="s">
        <v>2698</v>
      </c>
      <c r="R148" s="1126"/>
      <c r="S148" s="1047" t="s">
        <v>2692</v>
      </c>
      <c r="T148" s="1009"/>
      <c r="U148" s="1009"/>
      <c r="V148" s="1009"/>
      <c r="W148" s="1009"/>
      <c r="X148" s="1009"/>
      <c r="Y148" s="1009"/>
      <c r="Z148" s="1009"/>
      <c r="AA148" s="893" t="s">
        <v>2718</v>
      </c>
      <c r="AB148" s="893"/>
      <c r="AC148" s="1088">
        <f t="shared" ref="AC148" si="9">K148*T148</f>
        <v>0</v>
      </c>
      <c r="AD148" s="1089"/>
      <c r="AE148" s="1089"/>
      <c r="AF148" s="1089"/>
      <c r="AG148" s="1089"/>
      <c r="AH148" s="1090"/>
      <c r="AI148" s="941" t="s">
        <v>2698</v>
      </c>
      <c r="AJ148" s="997"/>
      <c r="AK148" s="998"/>
      <c r="AM148" s="209"/>
      <c r="AN148" s="209"/>
      <c r="AO148" s="209"/>
      <c r="AP148" s="209"/>
      <c r="AQ148" s="209"/>
      <c r="BB148" s="1034"/>
      <c r="BC148" s="1035"/>
      <c r="BD148" s="1035"/>
      <c r="BE148" s="1035"/>
      <c r="BF148" s="1035"/>
      <c r="BG148" s="1035"/>
      <c r="BH148" s="1036"/>
      <c r="BI148" s="953">
        <f t="shared" ref="BI148" si="10">I148</f>
        <v>3</v>
      </c>
      <c r="BJ148" s="953"/>
      <c r="BK148" s="954">
        <v>3</v>
      </c>
      <c r="BL148" s="955"/>
      <c r="BM148" s="955"/>
      <c r="BN148" s="955"/>
      <c r="BO148" s="955"/>
      <c r="BP148" s="956"/>
      <c r="BQ148" s="941" t="str">
        <f t="shared" ref="BQ148" si="11">Q148</f>
        <v>kWh</v>
      </c>
      <c r="BR148" s="942"/>
      <c r="BS148" s="945" t="str">
        <f t="shared" ref="BS148" si="12">S148</f>
        <v>×</v>
      </c>
      <c r="BT148" s="914">
        <v>1</v>
      </c>
      <c r="BU148" s="914"/>
      <c r="BV148" s="914"/>
      <c r="BW148" s="914"/>
      <c r="BX148" s="914"/>
      <c r="BY148" s="914"/>
      <c r="BZ148" s="914"/>
      <c r="CA148" s="893" t="str">
        <f t="shared" ref="CA148" si="13">AA148</f>
        <v>台</v>
      </c>
      <c r="CB148" s="893"/>
      <c r="CC148" s="947">
        <f t="shared" ref="CC148" si="14">BK148*BT148</f>
        <v>3</v>
      </c>
      <c r="CD148" s="948"/>
      <c r="CE148" s="948"/>
      <c r="CF148" s="948"/>
      <c r="CG148" s="948"/>
      <c r="CH148" s="949"/>
      <c r="CI148" s="941" t="str">
        <f t="shared" ref="CI148" si="15">AI148</f>
        <v>kWh</v>
      </c>
      <c r="CJ148" s="997"/>
      <c r="CK148" s="998"/>
      <c r="CM148" s="209"/>
      <c r="CN148" s="209"/>
      <c r="CO148" s="209"/>
      <c r="CP148" s="209"/>
      <c r="CQ148" s="209"/>
    </row>
    <row r="149" spans="2:96" s="198" customFormat="1" ht="15" customHeight="1">
      <c r="B149" s="1034"/>
      <c r="C149" s="1035"/>
      <c r="D149" s="1035"/>
      <c r="E149" s="1035"/>
      <c r="F149" s="1035"/>
      <c r="G149" s="1035"/>
      <c r="H149" s="1036"/>
      <c r="I149" s="953"/>
      <c r="J149" s="953"/>
      <c r="K149" s="1097"/>
      <c r="L149" s="1098"/>
      <c r="M149" s="1098"/>
      <c r="N149" s="1098"/>
      <c r="O149" s="1098"/>
      <c r="P149" s="1099"/>
      <c r="Q149" s="1127"/>
      <c r="R149" s="1128"/>
      <c r="S149" s="1047"/>
      <c r="T149" s="1009"/>
      <c r="U149" s="1009"/>
      <c r="V149" s="1009"/>
      <c r="W149" s="1009"/>
      <c r="X149" s="1009"/>
      <c r="Y149" s="1009"/>
      <c r="Z149" s="1009"/>
      <c r="AA149" s="893"/>
      <c r="AB149" s="893"/>
      <c r="AC149" s="1091"/>
      <c r="AD149" s="1092"/>
      <c r="AE149" s="1092"/>
      <c r="AF149" s="1092"/>
      <c r="AG149" s="1092"/>
      <c r="AH149" s="1093"/>
      <c r="AI149" s="943"/>
      <c r="AJ149" s="999"/>
      <c r="AK149" s="1000"/>
      <c r="AM149" s="209"/>
      <c r="AN149" s="209"/>
      <c r="AO149" s="209"/>
      <c r="AP149" s="209"/>
      <c r="AQ149" s="209"/>
      <c r="BB149" s="1034"/>
      <c r="BC149" s="1035"/>
      <c r="BD149" s="1035"/>
      <c r="BE149" s="1035"/>
      <c r="BF149" s="1035"/>
      <c r="BG149" s="1035"/>
      <c r="BH149" s="1036"/>
      <c r="BI149" s="953"/>
      <c r="BJ149" s="953"/>
      <c r="BK149" s="957"/>
      <c r="BL149" s="958"/>
      <c r="BM149" s="958"/>
      <c r="BN149" s="958"/>
      <c r="BO149" s="958"/>
      <c r="BP149" s="959"/>
      <c r="BQ149" s="943"/>
      <c r="BR149" s="944"/>
      <c r="BS149" s="946"/>
      <c r="BT149" s="914"/>
      <c r="BU149" s="914"/>
      <c r="BV149" s="914"/>
      <c r="BW149" s="914"/>
      <c r="BX149" s="914"/>
      <c r="BY149" s="914"/>
      <c r="BZ149" s="914"/>
      <c r="CA149" s="893"/>
      <c r="CB149" s="893"/>
      <c r="CC149" s="950"/>
      <c r="CD149" s="951"/>
      <c r="CE149" s="951"/>
      <c r="CF149" s="951"/>
      <c r="CG149" s="951"/>
      <c r="CH149" s="952"/>
      <c r="CI149" s="943"/>
      <c r="CJ149" s="999"/>
      <c r="CK149" s="1000"/>
      <c r="CM149" s="209"/>
      <c r="CN149" s="209"/>
      <c r="CO149" s="209"/>
      <c r="CP149" s="209"/>
      <c r="CQ149" s="209"/>
    </row>
    <row r="150" spans="2:96" s="198" customFormat="1" ht="15" customHeight="1">
      <c r="B150" s="1034"/>
      <c r="C150" s="1035"/>
      <c r="D150" s="1035"/>
      <c r="E150" s="1035"/>
      <c r="F150" s="1035"/>
      <c r="G150" s="1035"/>
      <c r="H150" s="1036"/>
      <c r="I150" s="1057">
        <v>4</v>
      </c>
      <c r="J150" s="1057"/>
      <c r="K150" s="1094"/>
      <c r="L150" s="1095"/>
      <c r="M150" s="1095"/>
      <c r="N150" s="1095"/>
      <c r="O150" s="1095"/>
      <c r="P150" s="1096"/>
      <c r="Q150" s="1125" t="s">
        <v>2698</v>
      </c>
      <c r="R150" s="1126"/>
      <c r="S150" s="1047" t="s">
        <v>2692</v>
      </c>
      <c r="T150" s="1009"/>
      <c r="U150" s="1009"/>
      <c r="V150" s="1009"/>
      <c r="W150" s="1009"/>
      <c r="X150" s="1009"/>
      <c r="Y150" s="1009"/>
      <c r="Z150" s="1009"/>
      <c r="AA150" s="893" t="s">
        <v>2718</v>
      </c>
      <c r="AB150" s="893"/>
      <c r="AC150" s="1088">
        <f t="shared" ref="AC150" si="16">K150*T150</f>
        <v>0</v>
      </c>
      <c r="AD150" s="1089"/>
      <c r="AE150" s="1089"/>
      <c r="AF150" s="1089"/>
      <c r="AG150" s="1089"/>
      <c r="AH150" s="1090"/>
      <c r="AI150" s="941" t="s">
        <v>2698</v>
      </c>
      <c r="AJ150" s="997"/>
      <c r="AK150" s="998"/>
      <c r="AM150" s="209"/>
      <c r="AN150" s="209"/>
      <c r="AO150" s="209"/>
      <c r="AP150" s="209"/>
      <c r="AQ150" s="209"/>
      <c r="BB150" s="1034"/>
      <c r="BC150" s="1035"/>
      <c r="BD150" s="1035"/>
      <c r="BE150" s="1035"/>
      <c r="BF150" s="1035"/>
      <c r="BG150" s="1035"/>
      <c r="BH150" s="1036"/>
      <c r="BI150" s="953">
        <f t="shared" ref="BI150" si="17">I150</f>
        <v>4</v>
      </c>
      <c r="BJ150" s="953"/>
      <c r="BK150" s="954">
        <v>3</v>
      </c>
      <c r="BL150" s="955"/>
      <c r="BM150" s="955"/>
      <c r="BN150" s="955"/>
      <c r="BO150" s="955"/>
      <c r="BP150" s="956"/>
      <c r="BQ150" s="941" t="str">
        <f t="shared" ref="BQ150" si="18">Q150</f>
        <v>kWh</v>
      </c>
      <c r="BR150" s="942"/>
      <c r="BS150" s="945" t="str">
        <f t="shared" ref="BS150" si="19">S150</f>
        <v>×</v>
      </c>
      <c r="BT150" s="914">
        <v>2</v>
      </c>
      <c r="BU150" s="914"/>
      <c r="BV150" s="914"/>
      <c r="BW150" s="914"/>
      <c r="BX150" s="914"/>
      <c r="BY150" s="914"/>
      <c r="BZ150" s="914"/>
      <c r="CA150" s="893" t="str">
        <f t="shared" ref="CA150" si="20">AA150</f>
        <v>台</v>
      </c>
      <c r="CB150" s="893"/>
      <c r="CC150" s="947">
        <f t="shared" ref="CC150" si="21">BK150*BT150</f>
        <v>6</v>
      </c>
      <c r="CD150" s="948"/>
      <c r="CE150" s="948"/>
      <c r="CF150" s="948"/>
      <c r="CG150" s="948"/>
      <c r="CH150" s="949"/>
      <c r="CI150" s="941" t="str">
        <f t="shared" ref="CI150" si="22">AI150</f>
        <v>kWh</v>
      </c>
      <c r="CJ150" s="997"/>
      <c r="CK150" s="998"/>
      <c r="CM150" s="209"/>
      <c r="CN150" s="209"/>
      <c r="CO150" s="209"/>
      <c r="CP150" s="209"/>
      <c r="CQ150" s="209"/>
    </row>
    <row r="151" spans="2:96" s="198" customFormat="1" ht="15" customHeight="1">
      <c r="B151" s="1034"/>
      <c r="C151" s="1035"/>
      <c r="D151" s="1035"/>
      <c r="E151" s="1035"/>
      <c r="F151" s="1035"/>
      <c r="G151" s="1035"/>
      <c r="H151" s="1036"/>
      <c r="I151" s="1057"/>
      <c r="J151" s="1057"/>
      <c r="K151" s="1097"/>
      <c r="L151" s="1098"/>
      <c r="M151" s="1098"/>
      <c r="N151" s="1098"/>
      <c r="O151" s="1098"/>
      <c r="P151" s="1099"/>
      <c r="Q151" s="1127"/>
      <c r="R151" s="1128"/>
      <c r="S151" s="1047"/>
      <c r="T151" s="1009"/>
      <c r="U151" s="1009"/>
      <c r="V151" s="1009"/>
      <c r="W151" s="1009"/>
      <c r="X151" s="1009"/>
      <c r="Y151" s="1009"/>
      <c r="Z151" s="1009"/>
      <c r="AA151" s="893"/>
      <c r="AB151" s="893"/>
      <c r="AC151" s="1091"/>
      <c r="AD151" s="1092"/>
      <c r="AE151" s="1092"/>
      <c r="AF151" s="1092"/>
      <c r="AG151" s="1092"/>
      <c r="AH151" s="1093"/>
      <c r="AI151" s="943"/>
      <c r="AJ151" s="999"/>
      <c r="AK151" s="1000"/>
      <c r="AM151" s="209"/>
      <c r="AN151" s="209"/>
      <c r="AO151" s="209"/>
      <c r="AP151" s="209"/>
      <c r="AQ151" s="209"/>
      <c r="BB151" s="1034"/>
      <c r="BC151" s="1035"/>
      <c r="BD151" s="1035"/>
      <c r="BE151" s="1035"/>
      <c r="BF151" s="1035"/>
      <c r="BG151" s="1035"/>
      <c r="BH151" s="1036"/>
      <c r="BI151" s="953"/>
      <c r="BJ151" s="953"/>
      <c r="BK151" s="957"/>
      <c r="BL151" s="958"/>
      <c r="BM151" s="958"/>
      <c r="BN151" s="958"/>
      <c r="BO151" s="958"/>
      <c r="BP151" s="959"/>
      <c r="BQ151" s="943"/>
      <c r="BR151" s="944"/>
      <c r="BS151" s="946"/>
      <c r="BT151" s="914"/>
      <c r="BU151" s="914"/>
      <c r="BV151" s="914"/>
      <c r="BW151" s="914"/>
      <c r="BX151" s="914"/>
      <c r="BY151" s="914"/>
      <c r="BZ151" s="914"/>
      <c r="CA151" s="893"/>
      <c r="CB151" s="893"/>
      <c r="CC151" s="950"/>
      <c r="CD151" s="951"/>
      <c r="CE151" s="951"/>
      <c r="CF151" s="951"/>
      <c r="CG151" s="951"/>
      <c r="CH151" s="952"/>
      <c r="CI151" s="943"/>
      <c r="CJ151" s="999"/>
      <c r="CK151" s="1000"/>
      <c r="CM151" s="209"/>
      <c r="CN151" s="209"/>
      <c r="CO151" s="209"/>
      <c r="CP151" s="209"/>
      <c r="CQ151" s="209"/>
    </row>
    <row r="152" spans="2:96" s="198" customFormat="1" ht="15" customHeight="1">
      <c r="B152" s="1034"/>
      <c r="C152" s="1035"/>
      <c r="D152" s="1035"/>
      <c r="E152" s="1035"/>
      <c r="F152" s="1035"/>
      <c r="G152" s="1035"/>
      <c r="H152" s="1036"/>
      <c r="I152" s="1057">
        <v>5</v>
      </c>
      <c r="J152" s="1057"/>
      <c r="K152" s="1094"/>
      <c r="L152" s="1095"/>
      <c r="M152" s="1095"/>
      <c r="N152" s="1095"/>
      <c r="O152" s="1095"/>
      <c r="P152" s="1096"/>
      <c r="Q152" s="1125" t="s">
        <v>2698</v>
      </c>
      <c r="R152" s="1126"/>
      <c r="S152" s="1047" t="s">
        <v>2692</v>
      </c>
      <c r="T152" s="1009"/>
      <c r="U152" s="1009"/>
      <c r="V152" s="1009"/>
      <c r="W152" s="1009"/>
      <c r="X152" s="1009"/>
      <c r="Y152" s="1009"/>
      <c r="Z152" s="1009"/>
      <c r="AA152" s="893" t="s">
        <v>2718</v>
      </c>
      <c r="AB152" s="893"/>
      <c r="AC152" s="1088">
        <f t="shared" ref="AC152" si="23">K152*T152</f>
        <v>0</v>
      </c>
      <c r="AD152" s="1089"/>
      <c r="AE152" s="1089"/>
      <c r="AF152" s="1089"/>
      <c r="AG152" s="1089"/>
      <c r="AH152" s="1090"/>
      <c r="AI152" s="941" t="s">
        <v>2698</v>
      </c>
      <c r="AJ152" s="997"/>
      <c r="AK152" s="998"/>
      <c r="BB152" s="1034"/>
      <c r="BC152" s="1035"/>
      <c r="BD152" s="1035"/>
      <c r="BE152" s="1035"/>
      <c r="BF152" s="1035"/>
      <c r="BG152" s="1035"/>
      <c r="BH152" s="1036"/>
      <c r="BI152" s="953">
        <f t="shared" ref="BI152" si="24">I152</f>
        <v>5</v>
      </c>
      <c r="BJ152" s="953"/>
      <c r="BK152" s="954">
        <v>3</v>
      </c>
      <c r="BL152" s="955"/>
      <c r="BM152" s="955"/>
      <c r="BN152" s="955"/>
      <c r="BO152" s="955"/>
      <c r="BP152" s="956"/>
      <c r="BQ152" s="941" t="str">
        <f t="shared" ref="BQ152" si="25">Q152</f>
        <v>kWh</v>
      </c>
      <c r="BR152" s="942"/>
      <c r="BS152" s="945" t="str">
        <f t="shared" ref="BS152" si="26">S152</f>
        <v>×</v>
      </c>
      <c r="BT152" s="914">
        <v>3</v>
      </c>
      <c r="BU152" s="914"/>
      <c r="BV152" s="914"/>
      <c r="BW152" s="914"/>
      <c r="BX152" s="914"/>
      <c r="BY152" s="914"/>
      <c r="BZ152" s="914"/>
      <c r="CA152" s="893" t="str">
        <f t="shared" ref="CA152" si="27">AA152</f>
        <v>台</v>
      </c>
      <c r="CB152" s="893"/>
      <c r="CC152" s="947">
        <f t="shared" ref="CC152" si="28">BK152*BT152</f>
        <v>9</v>
      </c>
      <c r="CD152" s="948"/>
      <c r="CE152" s="948"/>
      <c r="CF152" s="948"/>
      <c r="CG152" s="948"/>
      <c r="CH152" s="949"/>
      <c r="CI152" s="941" t="str">
        <f t="shared" ref="CI152" si="29">AI152</f>
        <v>kWh</v>
      </c>
      <c r="CJ152" s="997"/>
      <c r="CK152" s="998"/>
    </row>
    <row r="153" spans="2:96" s="198" customFormat="1" ht="15" customHeight="1">
      <c r="B153" s="1034"/>
      <c r="C153" s="1035"/>
      <c r="D153" s="1035"/>
      <c r="E153" s="1035"/>
      <c r="F153" s="1035"/>
      <c r="G153" s="1035"/>
      <c r="H153" s="1036"/>
      <c r="I153" s="1057"/>
      <c r="J153" s="1057"/>
      <c r="K153" s="1097"/>
      <c r="L153" s="1098"/>
      <c r="M153" s="1098"/>
      <c r="N153" s="1098"/>
      <c r="O153" s="1098"/>
      <c r="P153" s="1099"/>
      <c r="Q153" s="1127"/>
      <c r="R153" s="1128"/>
      <c r="S153" s="1047"/>
      <c r="T153" s="1009"/>
      <c r="U153" s="1009"/>
      <c r="V153" s="1009"/>
      <c r="W153" s="1009"/>
      <c r="X153" s="1009"/>
      <c r="Y153" s="1009"/>
      <c r="Z153" s="1009"/>
      <c r="AA153" s="893"/>
      <c r="AB153" s="893"/>
      <c r="AC153" s="1091"/>
      <c r="AD153" s="1092"/>
      <c r="AE153" s="1092"/>
      <c r="AF153" s="1092"/>
      <c r="AG153" s="1092"/>
      <c r="AH153" s="1093"/>
      <c r="AI153" s="943"/>
      <c r="AJ153" s="999"/>
      <c r="AK153" s="1000"/>
      <c r="BB153" s="1034"/>
      <c r="BC153" s="1035"/>
      <c r="BD153" s="1035"/>
      <c r="BE153" s="1035"/>
      <c r="BF153" s="1035"/>
      <c r="BG153" s="1035"/>
      <c r="BH153" s="1036"/>
      <c r="BI153" s="953"/>
      <c r="BJ153" s="953"/>
      <c r="BK153" s="957"/>
      <c r="BL153" s="958"/>
      <c r="BM153" s="958"/>
      <c r="BN153" s="958"/>
      <c r="BO153" s="958"/>
      <c r="BP153" s="959"/>
      <c r="BQ153" s="943"/>
      <c r="BR153" s="944"/>
      <c r="BS153" s="946"/>
      <c r="BT153" s="914"/>
      <c r="BU153" s="914"/>
      <c r="BV153" s="914"/>
      <c r="BW153" s="914"/>
      <c r="BX153" s="914"/>
      <c r="BY153" s="914"/>
      <c r="BZ153" s="914"/>
      <c r="CA153" s="893"/>
      <c r="CB153" s="893"/>
      <c r="CC153" s="950"/>
      <c r="CD153" s="951"/>
      <c r="CE153" s="951"/>
      <c r="CF153" s="951"/>
      <c r="CG153" s="951"/>
      <c r="CH153" s="952"/>
      <c r="CI153" s="943"/>
      <c r="CJ153" s="999"/>
      <c r="CK153" s="1000"/>
    </row>
    <row r="154" spans="2:96" s="198" customFormat="1" ht="15" customHeight="1">
      <c r="B154" s="1034"/>
      <c r="C154" s="1035"/>
      <c r="D154" s="1035"/>
      <c r="E154" s="1035"/>
      <c r="F154" s="1035"/>
      <c r="G154" s="1035"/>
      <c r="H154" s="1036"/>
      <c r="I154" s="1050" t="s">
        <v>2696</v>
      </c>
      <c r="J154" s="1050"/>
      <c r="K154" s="1050"/>
      <c r="L154" s="1050"/>
      <c r="M154" s="1050"/>
      <c r="N154" s="1050"/>
      <c r="O154" s="1050"/>
      <c r="P154" s="1050"/>
      <c r="Q154" s="1050"/>
      <c r="R154" s="1050"/>
      <c r="S154" s="1050"/>
      <c r="T154" s="1050"/>
      <c r="U154" s="1050"/>
      <c r="V154" s="1050"/>
      <c r="W154" s="1050"/>
      <c r="X154" s="1050"/>
      <c r="Y154" s="1050"/>
      <c r="Z154" s="1050"/>
      <c r="AA154" s="1050"/>
      <c r="AB154" s="1050"/>
      <c r="AC154" s="1088">
        <f>SUM(AC144:AH153)</f>
        <v>0</v>
      </c>
      <c r="AD154" s="1089"/>
      <c r="AE154" s="1089"/>
      <c r="AF154" s="1089"/>
      <c r="AG154" s="1089"/>
      <c r="AH154" s="1090"/>
      <c r="AI154" s="941" t="s">
        <v>2698</v>
      </c>
      <c r="AJ154" s="997"/>
      <c r="AK154" s="998"/>
      <c r="BB154" s="1034"/>
      <c r="BC154" s="1035"/>
      <c r="BD154" s="1035"/>
      <c r="BE154" s="1035"/>
      <c r="BF154" s="1035"/>
      <c r="BG154" s="1035"/>
      <c r="BH154" s="1036"/>
      <c r="BI154" s="1050" t="str">
        <f>I154</f>
        <v>合計値</v>
      </c>
      <c r="BJ154" s="1050"/>
      <c r="BK154" s="1050"/>
      <c r="BL154" s="1050"/>
      <c r="BM154" s="1050"/>
      <c r="BN154" s="1050"/>
      <c r="BO154" s="1050"/>
      <c r="BP154" s="1050"/>
      <c r="BQ154" s="1050"/>
      <c r="BR154" s="1050"/>
      <c r="BS154" s="1050"/>
      <c r="BT154" s="1050"/>
      <c r="BU154" s="1050"/>
      <c r="BV154" s="1050"/>
      <c r="BW154" s="1050"/>
      <c r="BX154" s="1050"/>
      <c r="BY154" s="1050"/>
      <c r="BZ154" s="1050"/>
      <c r="CA154" s="1050"/>
      <c r="CB154" s="1050"/>
      <c r="CC154" s="947">
        <f>SUM(CC144:CH153)</f>
        <v>75.45</v>
      </c>
      <c r="CD154" s="948"/>
      <c r="CE154" s="948"/>
      <c r="CF154" s="948"/>
      <c r="CG154" s="948"/>
      <c r="CH154" s="949"/>
      <c r="CI154" s="941" t="str">
        <f t="shared" ref="CI154" si="30">AI154</f>
        <v>kWh</v>
      </c>
      <c r="CJ154" s="997"/>
      <c r="CK154" s="998"/>
    </row>
    <row r="155" spans="2:96" s="198" customFormat="1" ht="15" customHeight="1">
      <c r="B155" s="1034"/>
      <c r="C155" s="1035"/>
      <c r="D155" s="1035"/>
      <c r="E155" s="1035"/>
      <c r="F155" s="1035"/>
      <c r="G155" s="1035"/>
      <c r="H155" s="1036"/>
      <c r="I155" s="1050"/>
      <c r="J155" s="1050"/>
      <c r="K155" s="1050"/>
      <c r="L155" s="1050"/>
      <c r="M155" s="1050"/>
      <c r="N155" s="1050"/>
      <c r="O155" s="1050"/>
      <c r="P155" s="1050"/>
      <c r="Q155" s="1050"/>
      <c r="R155" s="1050"/>
      <c r="S155" s="1050"/>
      <c r="T155" s="1050"/>
      <c r="U155" s="1050"/>
      <c r="V155" s="1050"/>
      <c r="W155" s="1050"/>
      <c r="X155" s="1050"/>
      <c r="Y155" s="1050"/>
      <c r="Z155" s="1050"/>
      <c r="AA155" s="1050"/>
      <c r="AB155" s="1050"/>
      <c r="AC155" s="1091"/>
      <c r="AD155" s="1092"/>
      <c r="AE155" s="1092"/>
      <c r="AF155" s="1092"/>
      <c r="AG155" s="1092"/>
      <c r="AH155" s="1093"/>
      <c r="AI155" s="943"/>
      <c r="AJ155" s="999"/>
      <c r="AK155" s="1000"/>
      <c r="BB155" s="1034"/>
      <c r="BC155" s="1035"/>
      <c r="BD155" s="1035"/>
      <c r="BE155" s="1035"/>
      <c r="BF155" s="1035"/>
      <c r="BG155" s="1035"/>
      <c r="BH155" s="1036"/>
      <c r="BI155" s="1050"/>
      <c r="BJ155" s="1050"/>
      <c r="BK155" s="1050"/>
      <c r="BL155" s="1050"/>
      <c r="BM155" s="1050"/>
      <c r="BN155" s="1050"/>
      <c r="BO155" s="1050"/>
      <c r="BP155" s="1050"/>
      <c r="BQ155" s="1050"/>
      <c r="BR155" s="1050"/>
      <c r="BS155" s="1050"/>
      <c r="BT155" s="1050"/>
      <c r="BU155" s="1050"/>
      <c r="BV155" s="1050"/>
      <c r="BW155" s="1050"/>
      <c r="BX155" s="1050"/>
      <c r="BY155" s="1050"/>
      <c r="BZ155" s="1050"/>
      <c r="CA155" s="1050"/>
      <c r="CB155" s="1050"/>
      <c r="CC155" s="950"/>
      <c r="CD155" s="951"/>
      <c r="CE155" s="951"/>
      <c r="CF155" s="951"/>
      <c r="CG155" s="951"/>
      <c r="CH155" s="952"/>
      <c r="CI155" s="943"/>
      <c r="CJ155" s="999"/>
      <c r="CK155" s="1000"/>
    </row>
    <row r="156" spans="2:96" s="198" customFormat="1" ht="15" customHeight="1">
      <c r="B156" s="1034"/>
      <c r="C156" s="1035"/>
      <c r="D156" s="1035"/>
      <c r="E156" s="1035"/>
      <c r="F156" s="1035"/>
      <c r="G156" s="1035"/>
      <c r="H156" s="1036"/>
      <c r="I156" s="1011" t="s">
        <v>2910</v>
      </c>
      <c r="J156" s="1012"/>
      <c r="K156" s="1012"/>
      <c r="L156" s="1012"/>
      <c r="M156" s="1012"/>
      <c r="N156" s="1012"/>
      <c r="O156" s="1012"/>
      <c r="P156" s="1013"/>
      <c r="Q156" s="1017">
        <f>ROUNDDOWN(AC154,2)</f>
        <v>0</v>
      </c>
      <c r="R156" s="1017"/>
      <c r="S156" s="1017"/>
      <c r="T156" s="1017"/>
      <c r="U156" s="1017"/>
      <c r="V156" s="1017"/>
      <c r="W156" s="1017"/>
      <c r="X156" s="1019" t="s">
        <v>2698</v>
      </c>
      <c r="Y156" s="1019"/>
      <c r="Z156" s="1021"/>
      <c r="AA156" s="1022"/>
      <c r="AB156" s="1022"/>
      <c r="AC156" s="1022"/>
      <c r="AD156" s="1022"/>
      <c r="AE156" s="1022"/>
      <c r="AF156" s="1022"/>
      <c r="AG156" s="1022"/>
      <c r="AH156" s="1022"/>
      <c r="AI156" s="1022"/>
      <c r="AJ156" s="1022"/>
      <c r="AK156" s="1023"/>
      <c r="AL156" s="1123" t="s">
        <v>2944</v>
      </c>
      <c r="AM156" s="1124"/>
      <c r="AN156" s="1124"/>
      <c r="AO156" s="1124"/>
      <c r="AP156" s="1124"/>
      <c r="AQ156" s="1124"/>
      <c r="AR156" s="1124"/>
      <c r="BB156" s="1034"/>
      <c r="BC156" s="1035"/>
      <c r="BD156" s="1035"/>
      <c r="BE156" s="1035"/>
      <c r="BF156" s="1035"/>
      <c r="BG156" s="1035"/>
      <c r="BH156" s="1036"/>
      <c r="BI156" s="1011" t="str">
        <f>I156</f>
        <v>合計容量（a)</v>
      </c>
      <c r="BJ156" s="1012"/>
      <c r="BK156" s="1012"/>
      <c r="BL156" s="1012"/>
      <c r="BM156" s="1012"/>
      <c r="BN156" s="1012"/>
      <c r="BO156" s="1012"/>
      <c r="BP156" s="1013"/>
      <c r="BQ156" s="1017">
        <f>ROUNDDOWN(CC154,2)</f>
        <v>75.45</v>
      </c>
      <c r="BR156" s="1017"/>
      <c r="BS156" s="1017"/>
      <c r="BT156" s="1017"/>
      <c r="BU156" s="1017"/>
      <c r="BV156" s="1017"/>
      <c r="BW156" s="1017"/>
      <c r="BX156" s="1019" t="s">
        <v>2698</v>
      </c>
      <c r="BY156" s="1019"/>
      <c r="BZ156" s="1021">
        <f>Z156</f>
        <v>0</v>
      </c>
      <c r="CA156" s="1022"/>
      <c r="CB156" s="1022"/>
      <c r="CC156" s="1022"/>
      <c r="CD156" s="1022"/>
      <c r="CE156" s="1022"/>
      <c r="CF156" s="1022"/>
      <c r="CG156" s="1022"/>
      <c r="CH156" s="1022"/>
      <c r="CI156" s="1022"/>
      <c r="CJ156" s="1022"/>
      <c r="CK156" s="1023"/>
    </row>
    <row r="157" spans="2:96" s="198" customFormat="1" ht="15" customHeight="1" thickBot="1">
      <c r="B157" s="1014"/>
      <c r="C157" s="1015"/>
      <c r="D157" s="1015"/>
      <c r="E157" s="1015"/>
      <c r="F157" s="1015"/>
      <c r="G157" s="1015"/>
      <c r="H157" s="1016"/>
      <c r="I157" s="1014"/>
      <c r="J157" s="1015"/>
      <c r="K157" s="1015"/>
      <c r="L157" s="1015"/>
      <c r="M157" s="1015"/>
      <c r="N157" s="1015"/>
      <c r="O157" s="1015"/>
      <c r="P157" s="1016"/>
      <c r="Q157" s="1018"/>
      <c r="R157" s="1018"/>
      <c r="S157" s="1018"/>
      <c r="T157" s="1018"/>
      <c r="U157" s="1018"/>
      <c r="V157" s="1018"/>
      <c r="W157" s="1018"/>
      <c r="X157" s="1020"/>
      <c r="Y157" s="1020"/>
      <c r="Z157" s="1024"/>
      <c r="AA157" s="1024"/>
      <c r="AB157" s="1024"/>
      <c r="AC157" s="1024"/>
      <c r="AD157" s="1024"/>
      <c r="AE157" s="1024"/>
      <c r="AF157" s="1024"/>
      <c r="AG157" s="1024"/>
      <c r="AH157" s="1024"/>
      <c r="AI157" s="1024"/>
      <c r="AJ157" s="1024"/>
      <c r="AK157" s="1025"/>
      <c r="AL157" s="1123"/>
      <c r="AM157" s="1124"/>
      <c r="AN157" s="1124"/>
      <c r="AO157" s="1124"/>
      <c r="AP157" s="1124"/>
      <c r="AQ157" s="1124"/>
      <c r="AR157" s="1124"/>
      <c r="BB157" s="1014"/>
      <c r="BC157" s="1015"/>
      <c r="BD157" s="1015"/>
      <c r="BE157" s="1015"/>
      <c r="BF157" s="1015"/>
      <c r="BG157" s="1015"/>
      <c r="BH157" s="1016"/>
      <c r="BI157" s="1014"/>
      <c r="BJ157" s="1015"/>
      <c r="BK157" s="1015"/>
      <c r="BL157" s="1015"/>
      <c r="BM157" s="1015"/>
      <c r="BN157" s="1015"/>
      <c r="BO157" s="1015"/>
      <c r="BP157" s="1016"/>
      <c r="BQ157" s="1018"/>
      <c r="BR157" s="1018"/>
      <c r="BS157" s="1018"/>
      <c r="BT157" s="1018"/>
      <c r="BU157" s="1018"/>
      <c r="BV157" s="1018"/>
      <c r="BW157" s="1018"/>
      <c r="BX157" s="1020"/>
      <c r="BY157" s="1020"/>
      <c r="BZ157" s="1024"/>
      <c r="CA157" s="1024"/>
      <c r="CB157" s="1024"/>
      <c r="CC157" s="1024"/>
      <c r="CD157" s="1024"/>
      <c r="CE157" s="1024"/>
      <c r="CF157" s="1024"/>
      <c r="CG157" s="1024"/>
      <c r="CH157" s="1024"/>
      <c r="CI157" s="1024"/>
      <c r="CJ157" s="1024"/>
      <c r="CK157" s="1025"/>
    </row>
    <row r="158" spans="2:96" s="198" customFormat="1" ht="15" customHeight="1">
      <c r="B158" s="929" t="s">
        <v>2968</v>
      </c>
      <c r="C158" s="930"/>
      <c r="D158" s="930"/>
      <c r="E158" s="930"/>
      <c r="F158" s="930"/>
      <c r="G158" s="930"/>
      <c r="H158" s="930"/>
      <c r="I158" s="930"/>
      <c r="J158" s="930"/>
      <c r="K158" s="930"/>
      <c r="L158" s="930"/>
      <c r="M158" s="930"/>
      <c r="N158" s="930"/>
      <c r="O158" s="930"/>
      <c r="P158" s="930"/>
      <c r="Q158" s="960">
        <f>ROUNDDOWN(Q156,2)</f>
        <v>0</v>
      </c>
      <c r="R158" s="960"/>
      <c r="S158" s="960"/>
      <c r="T158" s="960"/>
      <c r="U158" s="960"/>
      <c r="V158" s="960"/>
      <c r="W158" s="960"/>
      <c r="X158" s="1026" t="s">
        <v>2698</v>
      </c>
      <c r="Y158" s="1026"/>
      <c r="Z158" s="1116"/>
      <c r="AA158" s="1117"/>
      <c r="AB158" s="1117"/>
      <c r="AC158" s="1117"/>
      <c r="AD158" s="1117"/>
      <c r="AE158" s="1117"/>
      <c r="AF158" s="1117"/>
      <c r="AG158" s="1117"/>
      <c r="AH158" s="1117"/>
      <c r="AI158" s="1117"/>
      <c r="AJ158" s="1117"/>
      <c r="AK158" s="1118"/>
      <c r="AL158" s="776"/>
      <c r="BB158" s="929" t="str">
        <f>B158</f>
        <v>助成対象蓄電池容量（b）</v>
      </c>
      <c r="BC158" s="930"/>
      <c r="BD158" s="930"/>
      <c r="BE158" s="930"/>
      <c r="BF158" s="930"/>
      <c r="BG158" s="930"/>
      <c r="BH158" s="930"/>
      <c r="BI158" s="930"/>
      <c r="BJ158" s="930"/>
      <c r="BK158" s="930"/>
      <c r="BL158" s="930"/>
      <c r="BM158" s="930"/>
      <c r="BN158" s="930"/>
      <c r="BO158" s="930"/>
      <c r="BP158" s="930"/>
      <c r="BQ158" s="960">
        <f>ROUNDDOWN(BQ156,2)</f>
        <v>75.45</v>
      </c>
      <c r="BR158" s="960"/>
      <c r="BS158" s="960"/>
      <c r="BT158" s="960"/>
      <c r="BU158" s="960"/>
      <c r="BV158" s="960"/>
      <c r="BW158" s="960"/>
      <c r="BX158" s="1026" t="str">
        <f>X158</f>
        <v>kWh</v>
      </c>
      <c r="BY158" s="1026"/>
      <c r="BZ158" s="933"/>
      <c r="CA158" s="933"/>
      <c r="CB158" s="933"/>
      <c r="CC158" s="933"/>
      <c r="CD158" s="933"/>
      <c r="CE158" s="933"/>
      <c r="CF158" s="933"/>
      <c r="CG158" s="933"/>
      <c r="CH158" s="935"/>
      <c r="CI158" s="935"/>
      <c r="CJ158" s="935"/>
      <c r="CK158" s="936"/>
      <c r="CL158" s="912"/>
      <c r="CM158" s="913"/>
      <c r="CN158" s="913"/>
      <c r="CO158" s="913"/>
      <c r="CP158" s="913"/>
      <c r="CQ158" s="913"/>
      <c r="CR158" s="913"/>
    </row>
    <row r="159" spans="2:96" s="198" customFormat="1" ht="15" customHeight="1" thickBot="1">
      <c r="B159" s="931"/>
      <c r="C159" s="932"/>
      <c r="D159" s="932"/>
      <c r="E159" s="932"/>
      <c r="F159" s="932"/>
      <c r="G159" s="932"/>
      <c r="H159" s="932"/>
      <c r="I159" s="932"/>
      <c r="J159" s="932"/>
      <c r="K159" s="932"/>
      <c r="L159" s="932"/>
      <c r="M159" s="932"/>
      <c r="N159" s="932"/>
      <c r="O159" s="932"/>
      <c r="P159" s="932"/>
      <c r="Q159" s="961"/>
      <c r="R159" s="961"/>
      <c r="S159" s="961"/>
      <c r="T159" s="961"/>
      <c r="U159" s="961"/>
      <c r="V159" s="961"/>
      <c r="W159" s="961"/>
      <c r="X159" s="1027"/>
      <c r="Y159" s="1027"/>
      <c r="Z159" s="1119"/>
      <c r="AA159" s="1119"/>
      <c r="AB159" s="1119"/>
      <c r="AC159" s="1119"/>
      <c r="AD159" s="1119"/>
      <c r="AE159" s="1119"/>
      <c r="AF159" s="1119"/>
      <c r="AG159" s="1119"/>
      <c r="AH159" s="1119"/>
      <c r="AI159" s="1119"/>
      <c r="AJ159" s="1119"/>
      <c r="AK159" s="1120"/>
      <c r="AL159" s="776"/>
      <c r="BB159" s="931"/>
      <c r="BC159" s="932"/>
      <c r="BD159" s="932"/>
      <c r="BE159" s="932"/>
      <c r="BF159" s="932"/>
      <c r="BG159" s="932"/>
      <c r="BH159" s="932"/>
      <c r="BI159" s="932"/>
      <c r="BJ159" s="932"/>
      <c r="BK159" s="932"/>
      <c r="BL159" s="932"/>
      <c r="BM159" s="932"/>
      <c r="BN159" s="932"/>
      <c r="BO159" s="932"/>
      <c r="BP159" s="932"/>
      <c r="BQ159" s="961"/>
      <c r="BR159" s="961"/>
      <c r="BS159" s="961"/>
      <c r="BT159" s="961"/>
      <c r="BU159" s="961"/>
      <c r="BV159" s="961"/>
      <c r="BW159" s="961"/>
      <c r="BX159" s="1027"/>
      <c r="BY159" s="1027"/>
      <c r="BZ159" s="934"/>
      <c r="CA159" s="934"/>
      <c r="CB159" s="934"/>
      <c r="CC159" s="934"/>
      <c r="CD159" s="934"/>
      <c r="CE159" s="934"/>
      <c r="CF159" s="934"/>
      <c r="CG159" s="934"/>
      <c r="CH159" s="937"/>
      <c r="CI159" s="937"/>
      <c r="CJ159" s="937"/>
      <c r="CK159" s="938"/>
      <c r="CL159" s="912"/>
      <c r="CM159" s="913"/>
      <c r="CN159" s="913"/>
      <c r="CO159" s="913"/>
      <c r="CP159" s="913"/>
      <c r="CQ159" s="913"/>
      <c r="CR159" s="913"/>
    </row>
    <row r="160" spans="2:96" s="198" customFormat="1" ht="15" customHeight="1">
      <c r="B160" s="124"/>
      <c r="C160" s="124"/>
      <c r="D160" s="124"/>
      <c r="E160" s="124"/>
      <c r="F160" s="124"/>
      <c r="G160" s="124"/>
      <c r="H160" s="124"/>
      <c r="I160" s="124"/>
      <c r="J160" s="124"/>
      <c r="K160" s="124"/>
      <c r="L160" s="124"/>
      <c r="M160" s="124"/>
      <c r="N160" s="124"/>
      <c r="O160" s="124"/>
      <c r="P160" s="124"/>
      <c r="Q160" s="777"/>
      <c r="R160" s="777"/>
      <c r="S160" s="777"/>
      <c r="T160" s="777"/>
      <c r="U160" s="777"/>
      <c r="V160" s="777"/>
      <c r="W160" s="777"/>
      <c r="X160" s="32"/>
      <c r="Y160" s="32"/>
      <c r="Z160" s="778"/>
      <c r="AA160" s="778"/>
      <c r="AB160" s="778"/>
      <c r="AC160" s="778"/>
      <c r="AD160" s="778"/>
      <c r="AE160" s="778"/>
      <c r="AF160" s="778"/>
      <c r="AG160" s="778"/>
      <c r="AH160" s="778"/>
      <c r="AI160" s="778"/>
      <c r="AJ160" s="778"/>
      <c r="AK160" s="778"/>
      <c r="BB160" s="124"/>
      <c r="BC160" s="124"/>
      <c r="BD160" s="124"/>
      <c r="BE160" s="124"/>
      <c r="BF160" s="124"/>
      <c r="BG160" s="124"/>
      <c r="BH160" s="124"/>
      <c r="BI160" s="124"/>
      <c r="BJ160" s="124"/>
      <c r="BK160" s="124"/>
      <c r="BL160" s="124"/>
      <c r="BM160" s="124"/>
      <c r="BN160" s="124"/>
      <c r="BO160" s="124"/>
      <c r="BP160" s="124"/>
      <c r="BQ160" s="777"/>
      <c r="BR160" s="777"/>
      <c r="BS160" s="777"/>
      <c r="BT160" s="777"/>
      <c r="BU160" s="777"/>
      <c r="BV160" s="777"/>
      <c r="BW160" s="777"/>
      <c r="BX160" s="32"/>
      <c r="BY160" s="32"/>
      <c r="BZ160" s="502"/>
      <c r="CA160" s="502"/>
      <c r="CB160" s="502"/>
      <c r="CC160" s="502"/>
      <c r="CD160" s="502"/>
      <c r="CE160" s="502"/>
      <c r="CF160" s="502"/>
      <c r="CG160" s="502"/>
      <c r="CH160" s="502"/>
      <c r="CI160" s="502"/>
      <c r="CJ160" s="502"/>
      <c r="CK160" s="502"/>
    </row>
    <row r="161" spans="2:96" s="198" customFormat="1" ht="15" customHeight="1">
      <c r="B161" s="124"/>
      <c r="C161" s="124"/>
      <c r="D161" s="124"/>
      <c r="E161" s="124"/>
      <c r="F161" s="124"/>
      <c r="G161" s="124"/>
      <c r="H161" s="124"/>
      <c r="I161" s="124"/>
      <c r="J161" s="124"/>
      <c r="K161" s="124"/>
      <c r="L161" s="124"/>
      <c r="M161" s="124"/>
      <c r="N161" s="124"/>
      <c r="O161" s="124"/>
      <c r="P161" s="124"/>
      <c r="Q161" s="777"/>
      <c r="R161" s="777"/>
      <c r="S161" s="777"/>
      <c r="T161" s="777"/>
      <c r="U161" s="777"/>
      <c r="V161" s="777"/>
      <c r="W161" s="777"/>
      <c r="X161" s="32"/>
      <c r="Y161" s="32"/>
      <c r="Z161" s="778"/>
      <c r="AA161" s="778"/>
      <c r="AB161" s="778"/>
      <c r="AC161" s="778"/>
      <c r="AD161" s="778"/>
      <c r="AE161" s="778"/>
      <c r="AF161" s="778"/>
      <c r="AG161" s="778"/>
      <c r="AH161" s="778"/>
      <c r="AI161" s="778"/>
      <c r="AJ161" s="778"/>
      <c r="AK161" s="778"/>
      <c r="BB161" s="124"/>
      <c r="BC161" s="124"/>
      <c r="BD161" s="124"/>
      <c r="BE161" s="124"/>
      <c r="BF161" s="124"/>
      <c r="BG161" s="124"/>
      <c r="BH161" s="124"/>
      <c r="BI161" s="124"/>
      <c r="BJ161" s="124"/>
      <c r="BK161" s="124"/>
      <c r="BL161" s="124"/>
      <c r="BM161" s="124"/>
      <c r="BN161" s="124"/>
      <c r="BO161" s="124"/>
      <c r="BP161" s="124"/>
      <c r="BQ161" s="777"/>
      <c r="BR161" s="777"/>
      <c r="BS161" s="777"/>
      <c r="BT161" s="777"/>
      <c r="BU161" s="777"/>
      <c r="BV161" s="777"/>
      <c r="BW161" s="777"/>
      <c r="BX161" s="32"/>
      <c r="BY161" s="32"/>
      <c r="BZ161" s="502"/>
      <c r="CA161" s="502"/>
      <c r="CB161" s="502"/>
      <c r="CC161" s="502"/>
      <c r="CD161" s="502"/>
      <c r="CE161" s="502"/>
      <c r="CF161" s="502"/>
      <c r="CG161" s="502"/>
      <c r="CH161" s="502"/>
      <c r="CI161" s="502"/>
      <c r="CJ161" s="502"/>
      <c r="CK161" s="502"/>
    </row>
    <row r="162" spans="2:96" s="198" customFormat="1" ht="15" customHeight="1">
      <c r="B162" s="124"/>
      <c r="C162" s="124"/>
      <c r="D162" s="124"/>
      <c r="E162" s="124"/>
      <c r="F162" s="124"/>
      <c r="G162" s="124"/>
      <c r="H162" s="124"/>
      <c r="I162" s="124"/>
      <c r="J162" s="124"/>
      <c r="K162" s="124"/>
      <c r="L162" s="124"/>
      <c r="M162" s="124"/>
      <c r="N162" s="124"/>
      <c r="O162" s="124"/>
      <c r="P162" s="124"/>
      <c r="Q162" s="2"/>
      <c r="R162" s="2"/>
      <c r="S162" s="2"/>
      <c r="T162" s="2"/>
      <c r="U162" s="2"/>
      <c r="V162" s="2"/>
      <c r="W162" s="2"/>
      <c r="X162" s="32"/>
      <c r="Y162" s="32"/>
      <c r="Z162" s="502"/>
      <c r="AA162" s="502"/>
      <c r="AB162" s="502"/>
      <c r="AC162" s="502"/>
      <c r="AD162" s="502"/>
      <c r="AE162" s="502"/>
      <c r="AF162" s="502"/>
      <c r="AG162" s="502"/>
      <c r="AH162" s="502"/>
      <c r="AI162" s="502"/>
      <c r="AJ162" s="502"/>
      <c r="AK162" s="502"/>
      <c r="BB162" s="124"/>
      <c r="BC162" s="124"/>
      <c r="BD162" s="124"/>
      <c r="BE162" s="124"/>
      <c r="BF162" s="124"/>
      <c r="BG162" s="124"/>
      <c r="BH162" s="124"/>
      <c r="BI162" s="124"/>
      <c r="BJ162" s="124"/>
      <c r="BK162" s="124"/>
      <c r="BL162" s="124"/>
      <c r="BM162" s="124"/>
      <c r="BN162" s="124"/>
      <c r="BO162" s="124"/>
      <c r="BP162" s="124"/>
      <c r="BQ162" s="2"/>
      <c r="BR162" s="2"/>
      <c r="BS162" s="2"/>
      <c r="BT162" s="2"/>
      <c r="BU162" s="2"/>
      <c r="BV162" s="2"/>
      <c r="BW162" s="2"/>
      <c r="BX162" s="32"/>
      <c r="BY162" s="32"/>
      <c r="BZ162" s="502"/>
      <c r="CA162" s="502"/>
      <c r="CB162" s="502"/>
      <c r="CC162" s="502"/>
      <c r="CD162" s="502"/>
      <c r="CE162" s="502"/>
      <c r="CF162" s="502"/>
      <c r="CG162" s="502"/>
      <c r="CH162" s="502"/>
      <c r="CI162" s="502"/>
      <c r="CJ162" s="502"/>
      <c r="CK162" s="502"/>
    </row>
    <row r="163" spans="2:96" s="198" customFormat="1" ht="15" customHeight="1">
      <c r="B163" s="199" t="s">
        <v>2163</v>
      </c>
      <c r="D163" s="199"/>
      <c r="E163" s="199"/>
      <c r="F163" s="199"/>
      <c r="G163" s="199"/>
      <c r="AR163" s="3" t="s">
        <v>3000</v>
      </c>
      <c r="BB163" s="199" t="str">
        <f>B163</f>
        <v>全体の事業費及び助成金申請額</v>
      </c>
      <c r="BD163" s="199"/>
      <c r="BE163" s="199"/>
      <c r="BF163" s="199"/>
      <c r="BG163" s="199"/>
      <c r="CR163" s="3" t="str">
        <f>AR163</f>
        <v>5/6枚目</v>
      </c>
    </row>
    <row r="164" spans="2:96" s="198" customFormat="1" ht="14.5" customHeight="1">
      <c r="D164" s="199"/>
      <c r="E164" s="199"/>
      <c r="F164" s="199"/>
      <c r="G164" s="199"/>
      <c r="AV164" s="361"/>
      <c r="AW164" s="361"/>
      <c r="AX164" s="362"/>
      <c r="BB164" s="199" t="str">
        <f>B168</f>
        <v>１.太陽光発電設備に関する事業</v>
      </c>
      <c r="BD164" s="199"/>
      <c r="BE164" s="199"/>
      <c r="BF164" s="199"/>
      <c r="BG164" s="199"/>
    </row>
    <row r="165" spans="2:96" s="198" customFormat="1" ht="15" customHeight="1">
      <c r="B165" s="1011" t="s">
        <v>3002</v>
      </c>
      <c r="C165" s="1012"/>
      <c r="D165" s="1012"/>
      <c r="E165" s="1012"/>
      <c r="F165" s="1012"/>
      <c r="G165" s="1012"/>
      <c r="H165" s="1012"/>
      <c r="I165" s="1012"/>
      <c r="J165" s="1012"/>
      <c r="K165" s="1012"/>
      <c r="L165" s="1012"/>
      <c r="M165" s="1012"/>
      <c r="N165" s="1012"/>
      <c r="O165" s="1012"/>
      <c r="P165" s="1013"/>
      <c r="Q165" s="1121"/>
      <c r="R165" s="1121"/>
      <c r="S165" s="1121"/>
      <c r="T165" s="1121"/>
      <c r="U165" s="1121"/>
      <c r="V165" s="1121"/>
      <c r="W165" s="1121"/>
      <c r="X165" s="1121"/>
      <c r="Y165" s="1121"/>
      <c r="Z165" s="1121"/>
      <c r="AA165" s="1121"/>
      <c r="AB165" s="1121"/>
      <c r="AC165" s="1121"/>
      <c r="AD165" s="1121"/>
      <c r="AE165" s="1121"/>
      <c r="AF165" s="1121"/>
      <c r="AG165" s="1121"/>
      <c r="AH165" s="1121"/>
      <c r="AI165" s="1121"/>
      <c r="AJ165" s="1012" t="s">
        <v>2318</v>
      </c>
      <c r="AK165" s="1012"/>
      <c r="AL165" s="1012"/>
      <c r="AM165" s="1012"/>
      <c r="AN165" s="1012"/>
      <c r="AO165" s="1012"/>
      <c r="AP165" s="1012"/>
      <c r="AQ165" s="1013"/>
      <c r="AV165" s="361"/>
      <c r="AW165" s="361"/>
      <c r="AX165" s="362"/>
      <c r="BB165" s="1011" t="str">
        <f>B165</f>
        <v>総事業費</v>
      </c>
      <c r="BC165" s="1012"/>
      <c r="BD165" s="1012"/>
      <c r="BE165" s="1012"/>
      <c r="BF165" s="1012"/>
      <c r="BG165" s="1012"/>
      <c r="BH165" s="1012"/>
      <c r="BI165" s="1012"/>
      <c r="BJ165" s="1012"/>
      <c r="BK165" s="1012"/>
      <c r="BL165" s="1012"/>
      <c r="BM165" s="1012"/>
      <c r="BN165" s="1012"/>
      <c r="BO165" s="1012"/>
      <c r="BP165" s="1013"/>
      <c r="BQ165" s="1222">
        <v>100000000</v>
      </c>
      <c r="BR165" s="1222"/>
      <c r="BS165" s="1222"/>
      <c r="BT165" s="1222"/>
      <c r="BU165" s="1222"/>
      <c r="BV165" s="1222"/>
      <c r="BW165" s="1222"/>
      <c r="BX165" s="1222"/>
      <c r="BY165" s="1222"/>
      <c r="BZ165" s="1222"/>
      <c r="CA165" s="1222"/>
      <c r="CB165" s="1222"/>
      <c r="CC165" s="1222"/>
      <c r="CD165" s="1222"/>
      <c r="CE165" s="1222"/>
      <c r="CF165" s="1222"/>
      <c r="CG165" s="1222"/>
      <c r="CH165" s="1222"/>
      <c r="CI165" s="1222"/>
      <c r="CJ165" s="1012" t="s">
        <v>2318</v>
      </c>
      <c r="CK165" s="1012">
        <f>AK165</f>
        <v>0</v>
      </c>
      <c r="CL165" s="1012"/>
      <c r="CM165" s="1012"/>
      <c r="CN165" s="1012"/>
      <c r="CO165" s="1012"/>
      <c r="CP165" s="1012"/>
      <c r="CQ165" s="1013"/>
    </row>
    <row r="166" spans="2:96" s="198" customFormat="1" ht="15" customHeight="1">
      <c r="B166" s="1014"/>
      <c r="C166" s="1015"/>
      <c r="D166" s="1015"/>
      <c r="E166" s="1015"/>
      <c r="F166" s="1015"/>
      <c r="G166" s="1015"/>
      <c r="H166" s="1015"/>
      <c r="I166" s="1015"/>
      <c r="J166" s="1015"/>
      <c r="K166" s="1015"/>
      <c r="L166" s="1015"/>
      <c r="M166" s="1015"/>
      <c r="N166" s="1015"/>
      <c r="O166" s="1015"/>
      <c r="P166" s="1016"/>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015"/>
      <c r="AK166" s="1015"/>
      <c r="AL166" s="1015"/>
      <c r="AM166" s="1015"/>
      <c r="AN166" s="1015"/>
      <c r="AO166" s="1015"/>
      <c r="AP166" s="1015"/>
      <c r="AQ166" s="1016"/>
      <c r="AV166" s="361"/>
      <c r="AW166" s="361"/>
      <c r="AX166" s="362"/>
      <c r="BB166" s="1014"/>
      <c r="BC166" s="1015"/>
      <c r="BD166" s="1015"/>
      <c r="BE166" s="1015"/>
      <c r="BF166" s="1015"/>
      <c r="BG166" s="1015"/>
      <c r="BH166" s="1015"/>
      <c r="BI166" s="1015"/>
      <c r="BJ166" s="1015"/>
      <c r="BK166" s="1015"/>
      <c r="BL166" s="1015"/>
      <c r="BM166" s="1015"/>
      <c r="BN166" s="1015"/>
      <c r="BO166" s="1015"/>
      <c r="BP166" s="1016"/>
      <c r="BQ166" s="1223"/>
      <c r="BR166" s="1223"/>
      <c r="BS166" s="1223"/>
      <c r="BT166" s="1223"/>
      <c r="BU166" s="1223"/>
      <c r="BV166" s="1223"/>
      <c r="BW166" s="1223"/>
      <c r="BX166" s="1223"/>
      <c r="BY166" s="1223"/>
      <c r="BZ166" s="1223"/>
      <c r="CA166" s="1223"/>
      <c r="CB166" s="1223"/>
      <c r="CC166" s="1223"/>
      <c r="CD166" s="1223"/>
      <c r="CE166" s="1223"/>
      <c r="CF166" s="1223"/>
      <c r="CG166" s="1223"/>
      <c r="CH166" s="1223"/>
      <c r="CI166" s="1223"/>
      <c r="CJ166" s="1015"/>
      <c r="CK166" s="1015"/>
      <c r="CL166" s="1015"/>
      <c r="CM166" s="1015"/>
      <c r="CN166" s="1015"/>
      <c r="CO166" s="1015"/>
      <c r="CP166" s="1015"/>
      <c r="CQ166" s="1016"/>
    </row>
    <row r="167" spans="2:96" s="198" customFormat="1" ht="20.5" customHeight="1">
      <c r="B167" s="847"/>
      <c r="C167" s="847"/>
      <c r="D167" s="847"/>
      <c r="E167" s="847"/>
      <c r="F167" s="847"/>
      <c r="G167" s="847"/>
      <c r="H167" s="847"/>
      <c r="I167" s="847"/>
      <c r="J167" s="847"/>
      <c r="K167" s="847"/>
      <c r="L167" s="847"/>
      <c r="M167" s="847"/>
      <c r="N167" s="847"/>
      <c r="O167" s="847"/>
      <c r="P167" s="847"/>
      <c r="Q167" s="851"/>
      <c r="R167" s="851"/>
      <c r="S167" s="851"/>
      <c r="T167" s="851"/>
      <c r="U167" s="851"/>
      <c r="V167" s="851"/>
      <c r="W167" s="851"/>
      <c r="X167" s="851"/>
      <c r="Y167" s="851"/>
      <c r="Z167" s="851"/>
      <c r="AA167" s="851"/>
      <c r="AB167" s="851"/>
      <c r="AC167" s="851"/>
      <c r="AD167" s="851"/>
      <c r="AE167" s="851"/>
      <c r="AF167" s="851"/>
      <c r="AG167" s="851"/>
      <c r="AH167" s="851"/>
      <c r="AI167" s="851"/>
      <c r="AJ167" s="847"/>
      <c r="AK167" s="847"/>
      <c r="AL167" s="847"/>
      <c r="AM167" s="847"/>
      <c r="AN167" s="847"/>
      <c r="AO167" s="847"/>
      <c r="AP167" s="847"/>
      <c r="AQ167" s="847"/>
      <c r="AV167" s="361"/>
      <c r="AW167" s="361"/>
      <c r="AX167" s="362"/>
      <c r="BB167" s="846"/>
      <c r="BC167" s="124"/>
      <c r="BD167" s="124"/>
      <c r="BE167" s="124"/>
      <c r="BF167" s="124"/>
      <c r="BG167" s="124"/>
      <c r="BH167" s="124"/>
      <c r="BI167" s="124"/>
      <c r="BJ167" s="124"/>
      <c r="BK167" s="124"/>
      <c r="BL167" s="124"/>
      <c r="BM167" s="124"/>
      <c r="BN167" s="124"/>
      <c r="BO167" s="124"/>
      <c r="BP167" s="281"/>
      <c r="BQ167" s="849"/>
      <c r="BR167" s="849"/>
      <c r="BS167" s="849"/>
      <c r="BT167" s="849"/>
      <c r="BU167" s="849"/>
      <c r="BV167" s="849"/>
      <c r="BW167" s="849"/>
      <c r="BX167" s="849"/>
      <c r="BY167" s="849"/>
      <c r="BZ167" s="849"/>
      <c r="CA167" s="849"/>
      <c r="CB167" s="849"/>
      <c r="CC167" s="849"/>
      <c r="CD167" s="849"/>
      <c r="CE167" s="849"/>
      <c r="CF167" s="849"/>
      <c r="CG167" s="849"/>
      <c r="CH167" s="849"/>
      <c r="CI167" s="849"/>
      <c r="CJ167" s="124"/>
      <c r="CK167" s="124"/>
      <c r="CL167" s="124"/>
      <c r="CM167" s="124"/>
      <c r="CN167" s="124"/>
      <c r="CO167" s="124"/>
      <c r="CP167" s="124"/>
      <c r="CQ167" s="281"/>
    </row>
    <row r="168" spans="2:96" s="198" customFormat="1" ht="15" customHeight="1">
      <c r="B168" s="199" t="s">
        <v>2805</v>
      </c>
      <c r="C168" s="845"/>
      <c r="D168" s="845"/>
      <c r="E168" s="845"/>
      <c r="F168" s="845"/>
      <c r="G168" s="845"/>
      <c r="H168" s="845"/>
      <c r="I168" s="845"/>
      <c r="J168" s="845"/>
      <c r="K168" s="845"/>
      <c r="L168" s="845"/>
      <c r="M168" s="845"/>
      <c r="N168" s="845"/>
      <c r="O168" s="845"/>
      <c r="P168" s="845"/>
      <c r="Q168" s="850"/>
      <c r="R168" s="850"/>
      <c r="S168" s="850"/>
      <c r="T168" s="850"/>
      <c r="U168" s="850"/>
      <c r="V168" s="850"/>
      <c r="W168" s="850"/>
      <c r="X168" s="850"/>
      <c r="Y168" s="850"/>
      <c r="Z168" s="850"/>
      <c r="AA168" s="850"/>
      <c r="AB168" s="850"/>
      <c r="AC168" s="850"/>
      <c r="AD168" s="850"/>
      <c r="AE168" s="850"/>
      <c r="AF168" s="850"/>
      <c r="AG168" s="850"/>
      <c r="AH168" s="850"/>
      <c r="AI168" s="850"/>
      <c r="AJ168" s="845"/>
      <c r="AK168" s="845"/>
      <c r="AL168" s="845"/>
      <c r="AM168" s="845"/>
      <c r="AN168" s="845"/>
      <c r="AO168" s="845"/>
      <c r="AP168" s="845"/>
      <c r="AQ168" s="845"/>
      <c r="AV168" s="361"/>
      <c r="AW168" s="361"/>
      <c r="AX168" s="362"/>
      <c r="BB168" s="846"/>
      <c r="BC168" s="124"/>
      <c r="BD168" s="124"/>
      <c r="BE168" s="124"/>
      <c r="BF168" s="124"/>
      <c r="BG168" s="124"/>
      <c r="BH168" s="124"/>
      <c r="BI168" s="124"/>
      <c r="BJ168" s="124"/>
      <c r="BK168" s="124"/>
      <c r="BL168" s="124"/>
      <c r="BM168" s="124"/>
      <c r="BN168" s="124"/>
      <c r="BO168" s="124"/>
      <c r="BP168" s="281"/>
      <c r="BQ168" s="849"/>
      <c r="BR168" s="849"/>
      <c r="BS168" s="849"/>
      <c r="BT168" s="849"/>
      <c r="BU168" s="849"/>
      <c r="BV168" s="849"/>
      <c r="BW168" s="849"/>
      <c r="BX168" s="849"/>
      <c r="BY168" s="849"/>
      <c r="BZ168" s="849"/>
      <c r="CA168" s="849"/>
      <c r="CB168" s="849"/>
      <c r="CC168" s="849"/>
      <c r="CD168" s="849"/>
      <c r="CE168" s="849"/>
      <c r="CF168" s="849"/>
      <c r="CG168" s="849"/>
      <c r="CH168" s="849"/>
      <c r="CI168" s="849"/>
      <c r="CJ168" s="124"/>
      <c r="CK168" s="124"/>
      <c r="CL168" s="124"/>
      <c r="CM168" s="124"/>
      <c r="CN168" s="124"/>
      <c r="CO168" s="124"/>
      <c r="CP168" s="124"/>
      <c r="CQ168" s="281"/>
    </row>
    <row r="169" spans="2:96" s="198" customFormat="1" ht="15" customHeight="1">
      <c r="B169" s="1011" t="s">
        <v>2704</v>
      </c>
      <c r="C169" s="1012"/>
      <c r="D169" s="1012"/>
      <c r="E169" s="1012"/>
      <c r="F169" s="1012"/>
      <c r="G169" s="1012"/>
      <c r="H169" s="1012"/>
      <c r="I169" s="1012"/>
      <c r="J169" s="1012"/>
      <c r="K169" s="1012"/>
      <c r="L169" s="1012"/>
      <c r="M169" s="1012"/>
      <c r="N169" s="1012"/>
      <c r="O169" s="1012"/>
      <c r="P169" s="1013"/>
      <c r="Q169" s="1112"/>
      <c r="R169" s="1112"/>
      <c r="S169" s="1112"/>
      <c r="T169" s="1112"/>
      <c r="U169" s="1112"/>
      <c r="V169" s="1112"/>
      <c r="W169" s="1112"/>
      <c r="X169" s="1112"/>
      <c r="Y169" s="1112"/>
      <c r="Z169" s="1112"/>
      <c r="AA169" s="1112"/>
      <c r="AB169" s="1112"/>
      <c r="AC169" s="1112"/>
      <c r="AD169" s="1112"/>
      <c r="AE169" s="1112"/>
      <c r="AF169" s="1112"/>
      <c r="AG169" s="1112"/>
      <c r="AH169" s="1112"/>
      <c r="AI169" s="1112"/>
      <c r="AJ169" s="1012" t="s">
        <v>2318</v>
      </c>
      <c r="AK169" s="1012" t="s">
        <v>2721</v>
      </c>
      <c r="AL169" s="1012"/>
      <c r="AM169" s="1012"/>
      <c r="AN169" s="1012"/>
      <c r="AO169" s="1012"/>
      <c r="AP169" s="1012"/>
      <c r="AQ169" s="1013"/>
      <c r="AV169" s="361"/>
      <c r="AW169" s="361"/>
      <c r="AX169" s="362"/>
      <c r="BB169" s="1011" t="str">
        <f t="shared" ref="BB169" si="31">B169</f>
        <v>助成対象経費</v>
      </c>
      <c r="BC169" s="1012"/>
      <c r="BD169" s="1012"/>
      <c r="BE169" s="1012"/>
      <c r="BF169" s="1012"/>
      <c r="BG169" s="1012"/>
      <c r="BH169" s="1012"/>
      <c r="BI169" s="1012"/>
      <c r="BJ169" s="1012"/>
      <c r="BK169" s="1012"/>
      <c r="BL169" s="1012"/>
      <c r="BM169" s="1012"/>
      <c r="BN169" s="1012"/>
      <c r="BO169" s="1012"/>
      <c r="BP169" s="1013"/>
      <c r="BQ169" s="1222">
        <v>10000000</v>
      </c>
      <c r="BR169" s="1222"/>
      <c r="BS169" s="1222"/>
      <c r="BT169" s="1222"/>
      <c r="BU169" s="1222"/>
      <c r="BV169" s="1222"/>
      <c r="BW169" s="1222"/>
      <c r="BX169" s="1222"/>
      <c r="BY169" s="1222"/>
      <c r="BZ169" s="1222"/>
      <c r="CA169" s="1222"/>
      <c r="CB169" s="1222"/>
      <c r="CC169" s="1222"/>
      <c r="CD169" s="1222"/>
      <c r="CE169" s="1222"/>
      <c r="CF169" s="1222"/>
      <c r="CG169" s="1222"/>
      <c r="CH169" s="1222"/>
      <c r="CI169" s="1222"/>
      <c r="CJ169" s="1012" t="s">
        <v>2318</v>
      </c>
      <c r="CK169" s="1012" t="str">
        <f>AK169</f>
        <v>①</v>
      </c>
      <c r="CL169" s="1012"/>
      <c r="CM169" s="1012"/>
      <c r="CN169" s="1012"/>
      <c r="CO169" s="1012"/>
      <c r="CP169" s="1012"/>
      <c r="CQ169" s="1013"/>
    </row>
    <row r="170" spans="2:96" s="198" customFormat="1" ht="15" customHeight="1">
      <c r="B170" s="1014"/>
      <c r="C170" s="1015"/>
      <c r="D170" s="1015"/>
      <c r="E170" s="1015"/>
      <c r="F170" s="1015"/>
      <c r="G170" s="1015"/>
      <c r="H170" s="1015"/>
      <c r="I170" s="1015"/>
      <c r="J170" s="1015"/>
      <c r="K170" s="1015"/>
      <c r="L170" s="1015"/>
      <c r="M170" s="1015"/>
      <c r="N170" s="1015"/>
      <c r="O170" s="1015"/>
      <c r="P170" s="1016"/>
      <c r="Q170" s="1113"/>
      <c r="R170" s="1113"/>
      <c r="S170" s="1113"/>
      <c r="T170" s="1113"/>
      <c r="U170" s="1113"/>
      <c r="V170" s="1113"/>
      <c r="W170" s="1113"/>
      <c r="X170" s="1113"/>
      <c r="Y170" s="1113"/>
      <c r="Z170" s="1113"/>
      <c r="AA170" s="1113"/>
      <c r="AB170" s="1113"/>
      <c r="AC170" s="1113"/>
      <c r="AD170" s="1113"/>
      <c r="AE170" s="1113"/>
      <c r="AF170" s="1113"/>
      <c r="AG170" s="1113"/>
      <c r="AH170" s="1113"/>
      <c r="AI170" s="1113"/>
      <c r="AJ170" s="1015"/>
      <c r="AK170" s="1015"/>
      <c r="AL170" s="1015"/>
      <c r="AM170" s="1015"/>
      <c r="AN170" s="1015"/>
      <c r="AO170" s="1015"/>
      <c r="AP170" s="1015"/>
      <c r="AQ170" s="1016"/>
      <c r="AV170" s="361"/>
      <c r="AW170" s="361"/>
      <c r="AX170" s="362"/>
      <c r="BB170" s="1014"/>
      <c r="BC170" s="1015"/>
      <c r="BD170" s="1015"/>
      <c r="BE170" s="1015"/>
      <c r="BF170" s="1015"/>
      <c r="BG170" s="1015"/>
      <c r="BH170" s="1015"/>
      <c r="BI170" s="1015"/>
      <c r="BJ170" s="1015"/>
      <c r="BK170" s="1015"/>
      <c r="BL170" s="1015"/>
      <c r="BM170" s="1015"/>
      <c r="BN170" s="1015"/>
      <c r="BO170" s="1015"/>
      <c r="BP170" s="1016"/>
      <c r="BQ170" s="1223"/>
      <c r="BR170" s="1223"/>
      <c r="BS170" s="1223"/>
      <c r="BT170" s="1223"/>
      <c r="BU170" s="1223"/>
      <c r="BV170" s="1223"/>
      <c r="BW170" s="1223"/>
      <c r="BX170" s="1223"/>
      <c r="BY170" s="1223"/>
      <c r="BZ170" s="1223"/>
      <c r="CA170" s="1223"/>
      <c r="CB170" s="1223"/>
      <c r="CC170" s="1223"/>
      <c r="CD170" s="1223"/>
      <c r="CE170" s="1223"/>
      <c r="CF170" s="1223"/>
      <c r="CG170" s="1223"/>
      <c r="CH170" s="1223"/>
      <c r="CI170" s="1223"/>
      <c r="CJ170" s="1015"/>
      <c r="CK170" s="1015"/>
      <c r="CL170" s="1015"/>
      <c r="CM170" s="1015"/>
      <c r="CN170" s="1015"/>
      <c r="CO170" s="1015"/>
      <c r="CP170" s="1015"/>
      <c r="CQ170" s="1016"/>
    </row>
    <row r="171" spans="2:96" s="198" customFormat="1" ht="15" customHeight="1">
      <c r="B171" s="1061" t="s">
        <v>3003</v>
      </c>
      <c r="C171" s="1012"/>
      <c r="D171" s="1012"/>
      <c r="E171" s="1012"/>
      <c r="F171" s="1012"/>
      <c r="G171" s="1012"/>
      <c r="H171" s="1012"/>
      <c r="I171" s="1012"/>
      <c r="J171" s="1012"/>
      <c r="K171" s="1012"/>
      <c r="L171" s="1012"/>
      <c r="M171" s="1012"/>
      <c r="N171" s="1012"/>
      <c r="O171" s="1012"/>
      <c r="P171" s="1013"/>
      <c r="Q171" s="1121"/>
      <c r="R171" s="1121"/>
      <c r="S171" s="1121"/>
      <c r="T171" s="1121"/>
      <c r="U171" s="1121"/>
      <c r="V171" s="1121"/>
      <c r="W171" s="1121"/>
      <c r="X171" s="1121"/>
      <c r="Y171" s="1121"/>
      <c r="Z171" s="1121"/>
      <c r="AA171" s="1121"/>
      <c r="AB171" s="1121"/>
      <c r="AC171" s="1121"/>
      <c r="AD171" s="1121"/>
      <c r="AE171" s="1121"/>
      <c r="AF171" s="1121"/>
      <c r="AG171" s="1121"/>
      <c r="AH171" s="1121"/>
      <c r="AI171" s="1121"/>
      <c r="AJ171" s="1012" t="s">
        <v>2318</v>
      </c>
      <c r="AK171" s="1012" t="s">
        <v>2722</v>
      </c>
      <c r="AL171" s="1012"/>
      <c r="AM171" s="1012"/>
      <c r="AN171" s="1012"/>
      <c r="AO171" s="1012"/>
      <c r="AP171" s="1012"/>
      <c r="AQ171" s="1013"/>
      <c r="AV171" s="361"/>
      <c r="AW171" s="361"/>
      <c r="AX171" s="362"/>
      <c r="BB171" s="1061" t="str">
        <f t="shared" ref="BB171" si="32">B171</f>
        <v>国等補助金
（助成対象経費にかかる部分のみ）</v>
      </c>
      <c r="BC171" s="1062"/>
      <c r="BD171" s="1062"/>
      <c r="BE171" s="1062"/>
      <c r="BF171" s="1062"/>
      <c r="BG171" s="1062"/>
      <c r="BH171" s="1062"/>
      <c r="BI171" s="1062"/>
      <c r="BJ171" s="1062"/>
      <c r="BK171" s="1062"/>
      <c r="BL171" s="1062"/>
      <c r="BM171" s="1062"/>
      <c r="BN171" s="1062"/>
      <c r="BO171" s="1062"/>
      <c r="BP171" s="1063"/>
      <c r="BQ171" s="1222">
        <v>100000</v>
      </c>
      <c r="BR171" s="1222"/>
      <c r="BS171" s="1222"/>
      <c r="BT171" s="1222"/>
      <c r="BU171" s="1222"/>
      <c r="BV171" s="1222"/>
      <c r="BW171" s="1222"/>
      <c r="BX171" s="1222"/>
      <c r="BY171" s="1222"/>
      <c r="BZ171" s="1222"/>
      <c r="CA171" s="1222"/>
      <c r="CB171" s="1222"/>
      <c r="CC171" s="1222"/>
      <c r="CD171" s="1222"/>
      <c r="CE171" s="1222"/>
      <c r="CF171" s="1222"/>
      <c r="CG171" s="1222"/>
      <c r="CH171" s="1222"/>
      <c r="CI171" s="1222"/>
      <c r="CJ171" s="1012" t="s">
        <v>2318</v>
      </c>
      <c r="CK171" s="1012" t="str">
        <f>AK171</f>
        <v>②</v>
      </c>
      <c r="CL171" s="1012"/>
      <c r="CM171" s="1012"/>
      <c r="CN171" s="1012"/>
      <c r="CO171" s="1012"/>
      <c r="CP171" s="1012"/>
      <c r="CQ171" s="1013"/>
    </row>
    <row r="172" spans="2:96" s="198" customFormat="1" ht="15" customHeight="1">
      <c r="B172" s="1014"/>
      <c r="C172" s="1015"/>
      <c r="D172" s="1015"/>
      <c r="E172" s="1015"/>
      <c r="F172" s="1015"/>
      <c r="G172" s="1015"/>
      <c r="H172" s="1015"/>
      <c r="I172" s="1015"/>
      <c r="J172" s="1015"/>
      <c r="K172" s="1015"/>
      <c r="L172" s="1015"/>
      <c r="M172" s="1015"/>
      <c r="N172" s="1015"/>
      <c r="O172" s="1015"/>
      <c r="P172" s="1016"/>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015"/>
      <c r="AK172" s="1015"/>
      <c r="AL172" s="1015"/>
      <c r="AM172" s="1015"/>
      <c r="AN172" s="1015"/>
      <c r="AO172" s="1015"/>
      <c r="AP172" s="1015"/>
      <c r="AQ172" s="1016"/>
      <c r="AV172" s="361"/>
      <c r="AW172" s="361"/>
      <c r="AX172" s="362"/>
      <c r="BB172" s="1064"/>
      <c r="BC172" s="1065"/>
      <c r="BD172" s="1065"/>
      <c r="BE172" s="1065"/>
      <c r="BF172" s="1065"/>
      <c r="BG172" s="1065"/>
      <c r="BH172" s="1065"/>
      <c r="BI172" s="1065"/>
      <c r="BJ172" s="1065"/>
      <c r="BK172" s="1065"/>
      <c r="BL172" s="1065"/>
      <c r="BM172" s="1065"/>
      <c r="BN172" s="1065"/>
      <c r="BO172" s="1065"/>
      <c r="BP172" s="1066"/>
      <c r="BQ172" s="1223"/>
      <c r="BR172" s="1223"/>
      <c r="BS172" s="1223"/>
      <c r="BT172" s="1223"/>
      <c r="BU172" s="1223"/>
      <c r="BV172" s="1223"/>
      <c r="BW172" s="1223"/>
      <c r="BX172" s="1223"/>
      <c r="BY172" s="1223"/>
      <c r="BZ172" s="1223"/>
      <c r="CA172" s="1223"/>
      <c r="CB172" s="1223"/>
      <c r="CC172" s="1223"/>
      <c r="CD172" s="1223"/>
      <c r="CE172" s="1223"/>
      <c r="CF172" s="1223"/>
      <c r="CG172" s="1223"/>
      <c r="CH172" s="1223"/>
      <c r="CI172" s="1223"/>
      <c r="CJ172" s="1015"/>
      <c r="CK172" s="1015"/>
      <c r="CL172" s="1015"/>
      <c r="CM172" s="1015"/>
      <c r="CN172" s="1015"/>
      <c r="CO172" s="1015"/>
      <c r="CP172" s="1015"/>
      <c r="CQ172" s="1016"/>
    </row>
    <row r="173" spans="2:96" s="198" customFormat="1" ht="15" customHeight="1">
      <c r="B173" s="1011" t="s">
        <v>2705</v>
      </c>
      <c r="C173" s="1012"/>
      <c r="D173" s="1012"/>
      <c r="E173" s="1012"/>
      <c r="F173" s="1012"/>
      <c r="G173" s="1012"/>
      <c r="H173" s="1012"/>
      <c r="I173" s="1012"/>
      <c r="J173" s="1012"/>
      <c r="K173" s="1012"/>
      <c r="L173" s="1012"/>
      <c r="M173" s="1012"/>
      <c r="N173" s="1012"/>
      <c r="O173" s="1012"/>
      <c r="P173" s="1013"/>
      <c r="Q173" s="1108">
        <f>Q169-Q171</f>
        <v>0</v>
      </c>
      <c r="R173" s="1108"/>
      <c r="S173" s="1108"/>
      <c r="T173" s="1108"/>
      <c r="U173" s="1108"/>
      <c r="V173" s="1108"/>
      <c r="W173" s="1108"/>
      <c r="X173" s="1108"/>
      <c r="Y173" s="1108"/>
      <c r="Z173" s="1108"/>
      <c r="AA173" s="1108"/>
      <c r="AB173" s="1108"/>
      <c r="AC173" s="1108"/>
      <c r="AD173" s="1108"/>
      <c r="AE173" s="1108"/>
      <c r="AF173" s="1108"/>
      <c r="AG173" s="1108"/>
      <c r="AH173" s="1108"/>
      <c r="AI173" s="1108"/>
      <c r="AJ173" s="1012" t="s">
        <v>2318</v>
      </c>
      <c r="AK173" s="1012" t="s">
        <v>2723</v>
      </c>
      <c r="AL173" s="1012"/>
      <c r="AM173" s="1012"/>
      <c r="AN173" s="1012"/>
      <c r="AO173" s="1012"/>
      <c r="AP173" s="1012"/>
      <c r="AQ173" s="1013"/>
      <c r="AV173" s="361"/>
      <c r="AW173" s="361"/>
      <c r="AX173" s="362"/>
      <c r="BB173" s="1011" t="str">
        <f t="shared" ref="BB173" si="33">B173</f>
        <v>控除後助成対象経費</v>
      </c>
      <c r="BC173" s="1012"/>
      <c r="BD173" s="1012"/>
      <c r="BE173" s="1012"/>
      <c r="BF173" s="1012"/>
      <c r="BG173" s="1012"/>
      <c r="BH173" s="1012"/>
      <c r="BI173" s="1012"/>
      <c r="BJ173" s="1012"/>
      <c r="BK173" s="1012"/>
      <c r="BL173" s="1012"/>
      <c r="BM173" s="1012"/>
      <c r="BN173" s="1012"/>
      <c r="BO173" s="1012"/>
      <c r="BP173" s="1013"/>
      <c r="BQ173" s="1108">
        <f>BQ169-BQ171</f>
        <v>9900000</v>
      </c>
      <c r="BR173" s="1108"/>
      <c r="BS173" s="1108"/>
      <c r="BT173" s="1108"/>
      <c r="BU173" s="1108"/>
      <c r="BV173" s="1108"/>
      <c r="BW173" s="1108"/>
      <c r="BX173" s="1108"/>
      <c r="BY173" s="1108"/>
      <c r="BZ173" s="1108"/>
      <c r="CA173" s="1108"/>
      <c r="CB173" s="1108"/>
      <c r="CC173" s="1108"/>
      <c r="CD173" s="1108"/>
      <c r="CE173" s="1108"/>
      <c r="CF173" s="1108"/>
      <c r="CG173" s="1108"/>
      <c r="CH173" s="1108"/>
      <c r="CI173" s="1108"/>
      <c r="CJ173" s="1012" t="s">
        <v>2318</v>
      </c>
      <c r="CK173" s="1012" t="str">
        <f>AK173</f>
        <v>①-②＝③</v>
      </c>
      <c r="CL173" s="1012"/>
      <c r="CM173" s="1012"/>
      <c r="CN173" s="1012"/>
      <c r="CO173" s="1012"/>
      <c r="CP173" s="1012"/>
      <c r="CQ173" s="1013"/>
    </row>
    <row r="174" spans="2:96" s="198" customFormat="1" ht="15" customHeight="1">
      <c r="B174" s="1014"/>
      <c r="C174" s="1015"/>
      <c r="D174" s="1015"/>
      <c r="E174" s="1015"/>
      <c r="F174" s="1015"/>
      <c r="G174" s="1015"/>
      <c r="H174" s="1015"/>
      <c r="I174" s="1015"/>
      <c r="J174" s="1015"/>
      <c r="K174" s="1015"/>
      <c r="L174" s="1015"/>
      <c r="M174" s="1015"/>
      <c r="N174" s="1015"/>
      <c r="O174" s="1015"/>
      <c r="P174" s="1016"/>
      <c r="Q174" s="1109"/>
      <c r="R174" s="1109"/>
      <c r="S174" s="1109"/>
      <c r="T174" s="1109"/>
      <c r="U174" s="1109"/>
      <c r="V174" s="1109"/>
      <c r="W174" s="1109"/>
      <c r="X174" s="1109"/>
      <c r="Y174" s="1109"/>
      <c r="Z174" s="1109"/>
      <c r="AA174" s="1109"/>
      <c r="AB174" s="1109"/>
      <c r="AC174" s="1109"/>
      <c r="AD174" s="1109"/>
      <c r="AE174" s="1109"/>
      <c r="AF174" s="1109"/>
      <c r="AG174" s="1109"/>
      <c r="AH174" s="1109"/>
      <c r="AI174" s="1109"/>
      <c r="AJ174" s="1015"/>
      <c r="AK174" s="1015"/>
      <c r="AL174" s="1015"/>
      <c r="AM174" s="1015"/>
      <c r="AN174" s="1015"/>
      <c r="AO174" s="1015"/>
      <c r="AP174" s="1015"/>
      <c r="AQ174" s="1016"/>
      <c r="AV174" s="361"/>
      <c r="AW174" s="361"/>
      <c r="AX174" s="362"/>
      <c r="BB174" s="1014"/>
      <c r="BC174" s="1015"/>
      <c r="BD174" s="1015"/>
      <c r="BE174" s="1015"/>
      <c r="BF174" s="1015"/>
      <c r="BG174" s="1015"/>
      <c r="BH174" s="1015"/>
      <c r="BI174" s="1015"/>
      <c r="BJ174" s="1015"/>
      <c r="BK174" s="1015"/>
      <c r="BL174" s="1015"/>
      <c r="BM174" s="1015"/>
      <c r="BN174" s="1015"/>
      <c r="BO174" s="1015"/>
      <c r="BP174" s="1016"/>
      <c r="BQ174" s="1109"/>
      <c r="BR174" s="1109"/>
      <c r="BS174" s="1109"/>
      <c r="BT174" s="1109"/>
      <c r="BU174" s="1109"/>
      <c r="BV174" s="1109"/>
      <c r="BW174" s="1109"/>
      <c r="BX174" s="1109"/>
      <c r="BY174" s="1109"/>
      <c r="BZ174" s="1109"/>
      <c r="CA174" s="1109"/>
      <c r="CB174" s="1109"/>
      <c r="CC174" s="1109"/>
      <c r="CD174" s="1109"/>
      <c r="CE174" s="1109"/>
      <c r="CF174" s="1109"/>
      <c r="CG174" s="1109"/>
      <c r="CH174" s="1109"/>
      <c r="CI174" s="1109"/>
      <c r="CJ174" s="1015"/>
      <c r="CK174" s="1015"/>
      <c r="CL174" s="1015"/>
      <c r="CM174" s="1015"/>
      <c r="CN174" s="1015"/>
      <c r="CO174" s="1015"/>
      <c r="CP174" s="1015"/>
      <c r="CQ174" s="1016"/>
    </row>
    <row r="175" spans="2:96" s="198" customFormat="1" ht="15" customHeight="1">
      <c r="B175" s="1011" t="s">
        <v>2706</v>
      </c>
      <c r="C175" s="1012"/>
      <c r="D175" s="1012"/>
      <c r="E175" s="1012"/>
      <c r="F175" s="1012"/>
      <c r="G175" s="1012"/>
      <c r="H175" s="1012"/>
      <c r="I175" s="1012"/>
      <c r="J175" s="1012"/>
      <c r="K175" s="1012"/>
      <c r="L175" s="1012"/>
      <c r="M175" s="1012"/>
      <c r="N175" s="1012"/>
      <c r="O175" s="1012"/>
      <c r="P175" s="1013"/>
      <c r="Q175" s="1153">
        <v>0.75</v>
      </c>
      <c r="R175" s="1153"/>
      <c r="S175" s="1153"/>
      <c r="T175" s="1153"/>
      <c r="U175" s="1153"/>
      <c r="V175" s="1153"/>
      <c r="W175" s="1153"/>
      <c r="X175" s="1153"/>
      <c r="Y175" s="1153"/>
      <c r="Z175" s="1153"/>
      <c r="AA175" s="1153"/>
      <c r="AB175" s="1153"/>
      <c r="AC175" s="1153"/>
      <c r="AD175" s="1153"/>
      <c r="AE175" s="1153"/>
      <c r="AF175" s="1153"/>
      <c r="AG175" s="1153"/>
      <c r="AH175" s="1153"/>
      <c r="AI175" s="1153"/>
      <c r="AJ175" s="174"/>
      <c r="AK175" s="1012" t="s">
        <v>2724</v>
      </c>
      <c r="AL175" s="1012"/>
      <c r="AM175" s="1012"/>
      <c r="AN175" s="1012"/>
      <c r="AO175" s="1012"/>
      <c r="AP175" s="1012"/>
      <c r="AQ175" s="1013"/>
      <c r="AV175" s="361"/>
      <c r="AW175" s="361"/>
      <c r="AX175" s="362"/>
      <c r="BB175" s="1011" t="str">
        <f t="shared" ref="BB175" si="34">B175</f>
        <v>助成率</v>
      </c>
      <c r="BC175" s="1012"/>
      <c r="BD175" s="1012"/>
      <c r="BE175" s="1012"/>
      <c r="BF175" s="1012"/>
      <c r="BG175" s="1012"/>
      <c r="BH175" s="1012"/>
      <c r="BI175" s="1012"/>
      <c r="BJ175" s="1012"/>
      <c r="BK175" s="1012"/>
      <c r="BL175" s="1012"/>
      <c r="BM175" s="1012"/>
      <c r="BN175" s="1012"/>
      <c r="BO175" s="1012"/>
      <c r="BP175" s="1013"/>
      <c r="BQ175" s="1153">
        <v>0.75</v>
      </c>
      <c r="BR175" s="1153"/>
      <c r="BS175" s="1153"/>
      <c r="BT175" s="1153"/>
      <c r="BU175" s="1153"/>
      <c r="BV175" s="1153"/>
      <c r="BW175" s="1153"/>
      <c r="BX175" s="1153"/>
      <c r="BY175" s="1153"/>
      <c r="BZ175" s="1153"/>
      <c r="CA175" s="1153"/>
      <c r="CB175" s="1153"/>
      <c r="CC175" s="1153"/>
      <c r="CD175" s="1153"/>
      <c r="CE175" s="1153"/>
      <c r="CF175" s="1153"/>
      <c r="CG175" s="1153"/>
      <c r="CH175" s="1153"/>
      <c r="CI175" s="1153"/>
      <c r="CJ175" s="174"/>
      <c r="CK175" s="1012" t="str">
        <f>AK175</f>
        <v>④</v>
      </c>
      <c r="CL175" s="1012"/>
      <c r="CM175" s="1012"/>
      <c r="CN175" s="1012"/>
      <c r="CO175" s="1012"/>
      <c r="CP175" s="1012"/>
      <c r="CQ175" s="1013"/>
    </row>
    <row r="176" spans="2:96" s="198" customFormat="1" ht="15" customHeight="1">
      <c r="B176" s="1014"/>
      <c r="C176" s="1015"/>
      <c r="D176" s="1015"/>
      <c r="E176" s="1015"/>
      <c r="F176" s="1015"/>
      <c r="G176" s="1015"/>
      <c r="H176" s="1015"/>
      <c r="I176" s="1015"/>
      <c r="J176" s="1015"/>
      <c r="K176" s="1015"/>
      <c r="L176" s="1015"/>
      <c r="M176" s="1015"/>
      <c r="N176" s="1015"/>
      <c r="O176" s="1015"/>
      <c r="P176" s="1016"/>
      <c r="Q176" s="1154"/>
      <c r="R176" s="1154"/>
      <c r="S176" s="1154"/>
      <c r="T176" s="1154"/>
      <c r="U176" s="1154"/>
      <c r="V176" s="1154"/>
      <c r="W176" s="1154"/>
      <c r="X176" s="1154"/>
      <c r="Y176" s="1154"/>
      <c r="Z176" s="1154"/>
      <c r="AA176" s="1154"/>
      <c r="AB176" s="1154"/>
      <c r="AC176" s="1154"/>
      <c r="AD176" s="1154"/>
      <c r="AE176" s="1154"/>
      <c r="AF176" s="1154"/>
      <c r="AG176" s="1154"/>
      <c r="AH176" s="1154"/>
      <c r="AI176" s="1154"/>
      <c r="AJ176" s="536"/>
      <c r="AK176" s="1015"/>
      <c r="AL176" s="1015"/>
      <c r="AM176" s="1015"/>
      <c r="AN176" s="1015"/>
      <c r="AO176" s="1015"/>
      <c r="AP176" s="1015"/>
      <c r="AQ176" s="1016"/>
      <c r="AV176" s="361"/>
      <c r="AW176" s="361"/>
      <c r="AX176" s="362"/>
      <c r="BB176" s="1014"/>
      <c r="BC176" s="1015"/>
      <c r="BD176" s="1015"/>
      <c r="BE176" s="1015"/>
      <c r="BF176" s="1015"/>
      <c r="BG176" s="1015"/>
      <c r="BH176" s="1015"/>
      <c r="BI176" s="1015"/>
      <c r="BJ176" s="1015"/>
      <c r="BK176" s="1015"/>
      <c r="BL176" s="1015"/>
      <c r="BM176" s="1015"/>
      <c r="BN176" s="1015"/>
      <c r="BO176" s="1015"/>
      <c r="BP176" s="1016"/>
      <c r="BQ176" s="1154"/>
      <c r="BR176" s="1154"/>
      <c r="BS176" s="1154"/>
      <c r="BT176" s="1154"/>
      <c r="BU176" s="1154"/>
      <c r="BV176" s="1154"/>
      <c r="BW176" s="1154"/>
      <c r="BX176" s="1154"/>
      <c r="BY176" s="1154"/>
      <c r="BZ176" s="1154"/>
      <c r="CA176" s="1154"/>
      <c r="CB176" s="1154"/>
      <c r="CC176" s="1154"/>
      <c r="CD176" s="1154"/>
      <c r="CE176" s="1154"/>
      <c r="CF176" s="1154"/>
      <c r="CG176" s="1154"/>
      <c r="CH176" s="1154"/>
      <c r="CI176" s="1154"/>
      <c r="CJ176" s="536"/>
      <c r="CK176" s="1015"/>
      <c r="CL176" s="1015"/>
      <c r="CM176" s="1015"/>
      <c r="CN176" s="1015"/>
      <c r="CO176" s="1015"/>
      <c r="CP176" s="1015"/>
      <c r="CQ176" s="1016"/>
    </row>
    <row r="177" spans="2:95" s="198" customFormat="1" ht="15" customHeight="1">
      <c r="B177" s="1011" t="s">
        <v>2707</v>
      </c>
      <c r="C177" s="1012"/>
      <c r="D177" s="1012"/>
      <c r="E177" s="1012"/>
      <c r="F177" s="1012"/>
      <c r="G177" s="1012"/>
      <c r="H177" s="1012"/>
      <c r="I177" s="1012"/>
      <c r="J177" s="1012"/>
      <c r="K177" s="1012"/>
      <c r="L177" s="1012"/>
      <c r="M177" s="1012"/>
      <c r="N177" s="1012"/>
      <c r="O177" s="1012"/>
      <c r="P177" s="1013"/>
      <c r="Q177" s="1108">
        <f>ROUNDDOWN(Q173*Q175,0)</f>
        <v>0</v>
      </c>
      <c r="R177" s="1108"/>
      <c r="S177" s="1108"/>
      <c r="T177" s="1108"/>
      <c r="U177" s="1108"/>
      <c r="V177" s="1108"/>
      <c r="W177" s="1108"/>
      <c r="X177" s="1108"/>
      <c r="Y177" s="1108"/>
      <c r="Z177" s="1108"/>
      <c r="AA177" s="1108"/>
      <c r="AB177" s="1108"/>
      <c r="AC177" s="1108"/>
      <c r="AD177" s="1108"/>
      <c r="AE177" s="1108"/>
      <c r="AF177" s="1108"/>
      <c r="AG177" s="1108"/>
      <c r="AH177" s="1108"/>
      <c r="AI177" s="1108"/>
      <c r="AJ177" s="1012" t="s">
        <v>2318</v>
      </c>
      <c r="AK177" s="1012" t="s">
        <v>2725</v>
      </c>
      <c r="AL177" s="1012"/>
      <c r="AM177" s="1012"/>
      <c r="AN177" s="1012"/>
      <c r="AO177" s="1012"/>
      <c r="AP177" s="1012"/>
      <c r="AQ177" s="1013"/>
      <c r="AV177" s="361"/>
      <c r="AW177" s="361"/>
      <c r="AX177" s="362"/>
      <c r="BB177" s="1011" t="str">
        <f t="shared" ref="BB177" si="35">B177</f>
        <v>Ａ</v>
      </c>
      <c r="BC177" s="1012"/>
      <c r="BD177" s="1012"/>
      <c r="BE177" s="1012"/>
      <c r="BF177" s="1012"/>
      <c r="BG177" s="1012"/>
      <c r="BH177" s="1012"/>
      <c r="BI177" s="1012"/>
      <c r="BJ177" s="1012"/>
      <c r="BK177" s="1012"/>
      <c r="BL177" s="1012"/>
      <c r="BM177" s="1012"/>
      <c r="BN177" s="1012"/>
      <c r="BO177" s="1012"/>
      <c r="BP177" s="1013"/>
      <c r="BQ177" s="1108">
        <f>BQ173*BQ175</f>
        <v>7425000</v>
      </c>
      <c r="BR177" s="1108"/>
      <c r="BS177" s="1108"/>
      <c r="BT177" s="1108"/>
      <c r="BU177" s="1108"/>
      <c r="BV177" s="1108"/>
      <c r="BW177" s="1108"/>
      <c r="BX177" s="1108"/>
      <c r="BY177" s="1108"/>
      <c r="BZ177" s="1108"/>
      <c r="CA177" s="1108"/>
      <c r="CB177" s="1108"/>
      <c r="CC177" s="1108"/>
      <c r="CD177" s="1108"/>
      <c r="CE177" s="1108"/>
      <c r="CF177" s="1108"/>
      <c r="CG177" s="1108"/>
      <c r="CH177" s="1108"/>
      <c r="CI177" s="1108"/>
      <c r="CJ177" s="1012" t="s">
        <v>2318</v>
      </c>
      <c r="CK177" s="1012" t="str">
        <f>AK177</f>
        <v>③×④</v>
      </c>
      <c r="CL177" s="1012"/>
      <c r="CM177" s="1012"/>
      <c r="CN177" s="1012"/>
      <c r="CO177" s="1012"/>
      <c r="CP177" s="1012"/>
      <c r="CQ177" s="1013"/>
    </row>
    <row r="178" spans="2:95" s="198" customFormat="1" ht="15" customHeight="1">
      <c r="B178" s="1014"/>
      <c r="C178" s="1015"/>
      <c r="D178" s="1015"/>
      <c r="E178" s="1015"/>
      <c r="F178" s="1015"/>
      <c r="G178" s="1015"/>
      <c r="H178" s="1015"/>
      <c r="I178" s="1015"/>
      <c r="J178" s="1015"/>
      <c r="K178" s="1015"/>
      <c r="L178" s="1015"/>
      <c r="M178" s="1015"/>
      <c r="N178" s="1015"/>
      <c r="O178" s="1015"/>
      <c r="P178" s="1016"/>
      <c r="Q178" s="1109"/>
      <c r="R178" s="1109"/>
      <c r="S178" s="1109"/>
      <c r="T178" s="1109"/>
      <c r="U178" s="1109"/>
      <c r="V178" s="1109"/>
      <c r="W178" s="1109"/>
      <c r="X178" s="1109"/>
      <c r="Y178" s="1109"/>
      <c r="Z178" s="1109"/>
      <c r="AA178" s="1109"/>
      <c r="AB178" s="1109"/>
      <c r="AC178" s="1109"/>
      <c r="AD178" s="1109"/>
      <c r="AE178" s="1109"/>
      <c r="AF178" s="1109"/>
      <c r="AG178" s="1109"/>
      <c r="AH178" s="1109"/>
      <c r="AI178" s="1109"/>
      <c r="AJ178" s="1015"/>
      <c r="AK178" s="1015"/>
      <c r="AL178" s="1015"/>
      <c r="AM178" s="1015"/>
      <c r="AN178" s="1015"/>
      <c r="AO178" s="1015"/>
      <c r="AP178" s="1015"/>
      <c r="AQ178" s="1016"/>
      <c r="AV178" s="361"/>
      <c r="AW178" s="361"/>
      <c r="AX178" s="362"/>
      <c r="BB178" s="1014"/>
      <c r="BC178" s="1015"/>
      <c r="BD178" s="1015"/>
      <c r="BE178" s="1015"/>
      <c r="BF178" s="1015"/>
      <c r="BG178" s="1015"/>
      <c r="BH178" s="1015"/>
      <c r="BI178" s="1015"/>
      <c r="BJ178" s="1015"/>
      <c r="BK178" s="1015"/>
      <c r="BL178" s="1015"/>
      <c r="BM178" s="1015"/>
      <c r="BN178" s="1015"/>
      <c r="BO178" s="1015"/>
      <c r="BP178" s="1016"/>
      <c r="BQ178" s="1109"/>
      <c r="BR178" s="1109"/>
      <c r="BS178" s="1109"/>
      <c r="BT178" s="1109"/>
      <c r="BU178" s="1109"/>
      <c r="BV178" s="1109"/>
      <c r="BW178" s="1109"/>
      <c r="BX178" s="1109"/>
      <c r="BY178" s="1109"/>
      <c r="BZ178" s="1109"/>
      <c r="CA178" s="1109"/>
      <c r="CB178" s="1109"/>
      <c r="CC178" s="1109"/>
      <c r="CD178" s="1109"/>
      <c r="CE178" s="1109"/>
      <c r="CF178" s="1109"/>
      <c r="CG178" s="1109"/>
      <c r="CH178" s="1109"/>
      <c r="CI178" s="1109"/>
      <c r="CJ178" s="1015"/>
      <c r="CK178" s="1015"/>
      <c r="CL178" s="1015"/>
      <c r="CM178" s="1015"/>
      <c r="CN178" s="1015"/>
      <c r="CO178" s="1015"/>
      <c r="CP178" s="1015"/>
      <c r="CQ178" s="1016"/>
    </row>
    <row r="179" spans="2:95" s="198" customFormat="1" ht="15" customHeight="1">
      <c r="B179" s="1011" t="s">
        <v>2708</v>
      </c>
      <c r="C179" s="1012"/>
      <c r="D179" s="1012"/>
      <c r="E179" s="1012"/>
      <c r="F179" s="1012"/>
      <c r="G179" s="1012"/>
      <c r="H179" s="1012"/>
      <c r="I179" s="1012"/>
      <c r="J179" s="1012"/>
      <c r="K179" s="1012"/>
      <c r="L179" s="1012"/>
      <c r="M179" s="1012"/>
      <c r="N179" s="1012"/>
      <c r="O179" s="1012"/>
      <c r="P179" s="1013"/>
      <c r="Q179" s="1067">
        <f>Q121</f>
        <v>0</v>
      </c>
      <c r="R179" s="1110"/>
      <c r="S179" s="1110"/>
      <c r="T179" s="1110"/>
      <c r="U179" s="1110"/>
      <c r="V179" s="1110"/>
      <c r="W179" s="1110"/>
      <c r="X179" s="1110"/>
      <c r="Y179" s="1110"/>
      <c r="Z179" s="1110"/>
      <c r="AA179" s="1110"/>
      <c r="AB179" s="1110"/>
      <c r="AC179" s="1110"/>
      <c r="AD179" s="1110"/>
      <c r="AE179" s="1110"/>
      <c r="AF179" s="1110"/>
      <c r="AG179" s="1110"/>
      <c r="AH179" s="1110"/>
      <c r="AI179" s="1110"/>
      <c r="AJ179" s="1114" t="s">
        <v>2699</v>
      </c>
      <c r="AK179" s="1114"/>
      <c r="AL179" s="1012" t="s">
        <v>2823</v>
      </c>
      <c r="AM179" s="1012"/>
      <c r="AN179" s="1012"/>
      <c r="AO179" s="1012"/>
      <c r="AP179" s="1012"/>
      <c r="AQ179" s="1013"/>
      <c r="AV179" s="361"/>
      <c r="AW179" s="361"/>
      <c r="AX179" s="362"/>
      <c r="BB179" s="1011" t="str">
        <f t="shared" ref="BB179" si="36">B179</f>
        <v>発電容量</v>
      </c>
      <c r="BC179" s="1012"/>
      <c r="BD179" s="1012"/>
      <c r="BE179" s="1012"/>
      <c r="BF179" s="1012"/>
      <c r="BG179" s="1012"/>
      <c r="BH179" s="1012"/>
      <c r="BI179" s="1012"/>
      <c r="BJ179" s="1012"/>
      <c r="BK179" s="1012"/>
      <c r="BL179" s="1012"/>
      <c r="BM179" s="1012"/>
      <c r="BN179" s="1012"/>
      <c r="BO179" s="1012"/>
      <c r="BP179" s="1013"/>
      <c r="BQ179" s="1067">
        <f>BQ121</f>
        <v>8.86</v>
      </c>
      <c r="BR179" s="1110"/>
      <c r="BS179" s="1110"/>
      <c r="BT179" s="1110"/>
      <c r="BU179" s="1110"/>
      <c r="BV179" s="1110"/>
      <c r="BW179" s="1110"/>
      <c r="BX179" s="1110"/>
      <c r="BY179" s="1110"/>
      <c r="BZ179" s="1110"/>
      <c r="CA179" s="1110"/>
      <c r="CB179" s="1110"/>
      <c r="CC179" s="1110"/>
      <c r="CD179" s="1110"/>
      <c r="CE179" s="1110"/>
      <c r="CF179" s="1110"/>
      <c r="CG179" s="1110"/>
      <c r="CH179" s="1110"/>
      <c r="CI179" s="1110"/>
      <c r="CJ179" s="1114" t="s">
        <v>2940</v>
      </c>
      <c r="CK179" s="1114"/>
      <c r="CL179" s="1012" t="str">
        <f>AL179</f>
        <v xml:space="preserve">⑤   </v>
      </c>
      <c r="CM179" s="1012"/>
      <c r="CN179" s="1012"/>
      <c r="CO179" s="1012"/>
      <c r="CP179" s="1012"/>
      <c r="CQ179" s="1013"/>
    </row>
    <row r="180" spans="2:95" s="198" customFormat="1" ht="15" customHeight="1">
      <c r="B180" s="1014"/>
      <c r="C180" s="1015"/>
      <c r="D180" s="1015"/>
      <c r="E180" s="1015"/>
      <c r="F180" s="1015"/>
      <c r="G180" s="1015"/>
      <c r="H180" s="1015"/>
      <c r="I180" s="1015"/>
      <c r="J180" s="1015"/>
      <c r="K180" s="1015"/>
      <c r="L180" s="1015"/>
      <c r="M180" s="1015"/>
      <c r="N180" s="1015"/>
      <c r="O180" s="1015"/>
      <c r="P180" s="1016"/>
      <c r="Q180" s="1111"/>
      <c r="R180" s="1111"/>
      <c r="S180" s="1111"/>
      <c r="T180" s="1111"/>
      <c r="U180" s="1111"/>
      <c r="V180" s="1111"/>
      <c r="W180" s="1111"/>
      <c r="X180" s="1111"/>
      <c r="Y180" s="1111"/>
      <c r="Z180" s="1111"/>
      <c r="AA180" s="1111"/>
      <c r="AB180" s="1111"/>
      <c r="AC180" s="1111"/>
      <c r="AD180" s="1111"/>
      <c r="AE180" s="1111"/>
      <c r="AF180" s="1111"/>
      <c r="AG180" s="1111"/>
      <c r="AH180" s="1111"/>
      <c r="AI180" s="1111"/>
      <c r="AJ180" s="1115"/>
      <c r="AK180" s="1115"/>
      <c r="AL180" s="1015"/>
      <c r="AM180" s="1015"/>
      <c r="AN180" s="1015"/>
      <c r="AO180" s="1015"/>
      <c r="AP180" s="1015"/>
      <c r="AQ180" s="1016"/>
      <c r="AV180" s="361"/>
      <c r="AW180" s="361"/>
      <c r="AX180" s="362"/>
      <c r="BB180" s="1014"/>
      <c r="BC180" s="1015"/>
      <c r="BD180" s="1015"/>
      <c r="BE180" s="1015"/>
      <c r="BF180" s="1015"/>
      <c r="BG180" s="1015"/>
      <c r="BH180" s="1015"/>
      <c r="BI180" s="1015"/>
      <c r="BJ180" s="1015"/>
      <c r="BK180" s="1015"/>
      <c r="BL180" s="1015"/>
      <c r="BM180" s="1015"/>
      <c r="BN180" s="1015"/>
      <c r="BO180" s="1015"/>
      <c r="BP180" s="1016"/>
      <c r="BQ180" s="1111"/>
      <c r="BR180" s="1111"/>
      <c r="BS180" s="1111"/>
      <c r="BT180" s="1111"/>
      <c r="BU180" s="1111"/>
      <c r="BV180" s="1111"/>
      <c r="BW180" s="1111"/>
      <c r="BX180" s="1111"/>
      <c r="BY180" s="1111"/>
      <c r="BZ180" s="1111"/>
      <c r="CA180" s="1111"/>
      <c r="CB180" s="1111"/>
      <c r="CC180" s="1111"/>
      <c r="CD180" s="1111"/>
      <c r="CE180" s="1111"/>
      <c r="CF180" s="1111"/>
      <c r="CG180" s="1111"/>
      <c r="CH180" s="1111"/>
      <c r="CI180" s="1111"/>
      <c r="CJ180" s="1115"/>
      <c r="CK180" s="1115"/>
      <c r="CL180" s="1015"/>
      <c r="CM180" s="1015"/>
      <c r="CN180" s="1015"/>
      <c r="CO180" s="1015"/>
      <c r="CP180" s="1015"/>
      <c r="CQ180" s="1016"/>
    </row>
    <row r="181" spans="2:95" s="198" customFormat="1" ht="15" customHeight="1">
      <c r="B181" s="1011" t="s">
        <v>2709</v>
      </c>
      <c r="C181" s="1012"/>
      <c r="D181" s="1012"/>
      <c r="E181" s="1012"/>
      <c r="F181" s="1012"/>
      <c r="G181" s="1012"/>
      <c r="H181" s="1012"/>
      <c r="I181" s="1012"/>
      <c r="J181" s="1012"/>
      <c r="K181" s="1012"/>
      <c r="L181" s="1012"/>
      <c r="M181" s="1012"/>
      <c r="N181" s="1012"/>
      <c r="O181" s="1012"/>
      <c r="P181" s="1013"/>
      <c r="Q181" s="1108">
        <f>IFERROR(ROUNDDOWN(Q173/Q169*300000,0),0)</f>
        <v>0</v>
      </c>
      <c r="R181" s="1108"/>
      <c r="S181" s="1108"/>
      <c r="T181" s="1108"/>
      <c r="U181" s="1108"/>
      <c r="V181" s="1108"/>
      <c r="W181" s="1108"/>
      <c r="X181" s="1108"/>
      <c r="Y181" s="1108"/>
      <c r="Z181" s="1108"/>
      <c r="AA181" s="1108"/>
      <c r="AB181" s="1108"/>
      <c r="AC181" s="1108"/>
      <c r="AD181" s="1108"/>
      <c r="AE181" s="1108"/>
      <c r="AF181" s="1108"/>
      <c r="AG181" s="1108"/>
      <c r="AH181" s="1108"/>
      <c r="AI181" s="1108"/>
      <c r="AJ181" s="1129" t="s">
        <v>2713</v>
      </c>
      <c r="AK181" s="1129"/>
      <c r="AL181" s="1129"/>
      <c r="AM181" s="1131" t="s">
        <v>2873</v>
      </c>
      <c r="AN181" s="1131"/>
      <c r="AO181" s="1131"/>
      <c r="AP181" s="1131"/>
      <c r="AQ181" s="1132"/>
      <c r="AV181" s="361"/>
      <c r="AW181" s="361"/>
      <c r="AX181" s="362"/>
      <c r="BB181" s="1011" t="str">
        <f t="shared" ref="BB181" si="37">B181</f>
        <v>助成単価</v>
      </c>
      <c r="BC181" s="1012"/>
      <c r="BD181" s="1012"/>
      <c r="BE181" s="1012"/>
      <c r="BF181" s="1012"/>
      <c r="BG181" s="1012"/>
      <c r="BH181" s="1012"/>
      <c r="BI181" s="1012"/>
      <c r="BJ181" s="1012"/>
      <c r="BK181" s="1012"/>
      <c r="BL181" s="1012"/>
      <c r="BM181" s="1012"/>
      <c r="BN181" s="1012"/>
      <c r="BO181" s="1012"/>
      <c r="BP181" s="1013"/>
      <c r="BQ181" s="1108">
        <f>ROUNDDOWN(BQ173/BQ169*300000,0)</f>
        <v>297000</v>
      </c>
      <c r="BR181" s="1108"/>
      <c r="BS181" s="1108"/>
      <c r="BT181" s="1108"/>
      <c r="BU181" s="1108"/>
      <c r="BV181" s="1108"/>
      <c r="BW181" s="1108"/>
      <c r="BX181" s="1108"/>
      <c r="BY181" s="1108"/>
      <c r="BZ181" s="1108"/>
      <c r="CA181" s="1108"/>
      <c r="CB181" s="1108"/>
      <c r="CC181" s="1108"/>
      <c r="CD181" s="1108"/>
      <c r="CE181" s="1108"/>
      <c r="CF181" s="1108"/>
      <c r="CG181" s="1108"/>
      <c r="CH181" s="1108"/>
      <c r="CI181" s="1108"/>
      <c r="CJ181" s="1129" t="s">
        <v>2713</v>
      </c>
      <c r="CK181" s="1129"/>
      <c r="CL181" s="1129"/>
      <c r="CM181" s="1131" t="str">
        <f>AM181</f>
        <v>③/①×30万=⑥</v>
      </c>
      <c r="CN181" s="1131"/>
      <c r="CO181" s="1131"/>
      <c r="CP181" s="1131"/>
      <c r="CQ181" s="1132"/>
    </row>
    <row r="182" spans="2:95" s="198" customFormat="1" ht="15" customHeight="1">
      <c r="B182" s="1014"/>
      <c r="C182" s="1015"/>
      <c r="D182" s="1015"/>
      <c r="E182" s="1015"/>
      <c r="F182" s="1015"/>
      <c r="G182" s="1015"/>
      <c r="H182" s="1015"/>
      <c r="I182" s="1015"/>
      <c r="J182" s="1015"/>
      <c r="K182" s="1015"/>
      <c r="L182" s="1015"/>
      <c r="M182" s="1015"/>
      <c r="N182" s="1015"/>
      <c r="O182" s="1015"/>
      <c r="P182" s="1016"/>
      <c r="Q182" s="1109"/>
      <c r="R182" s="1109"/>
      <c r="S182" s="1109"/>
      <c r="T182" s="1109"/>
      <c r="U182" s="1109"/>
      <c r="V182" s="1109"/>
      <c r="W182" s="1109"/>
      <c r="X182" s="1109"/>
      <c r="Y182" s="1109"/>
      <c r="Z182" s="1109"/>
      <c r="AA182" s="1109"/>
      <c r="AB182" s="1109"/>
      <c r="AC182" s="1109"/>
      <c r="AD182" s="1109"/>
      <c r="AE182" s="1109"/>
      <c r="AF182" s="1109"/>
      <c r="AG182" s="1109"/>
      <c r="AH182" s="1109"/>
      <c r="AI182" s="1109"/>
      <c r="AJ182" s="1130"/>
      <c r="AK182" s="1130"/>
      <c r="AL182" s="1130"/>
      <c r="AM182" s="1133"/>
      <c r="AN182" s="1133"/>
      <c r="AO182" s="1133"/>
      <c r="AP182" s="1133"/>
      <c r="AQ182" s="1134"/>
      <c r="AV182" s="361"/>
      <c r="AW182" s="361"/>
      <c r="AX182" s="362"/>
      <c r="BB182" s="1014"/>
      <c r="BC182" s="1015"/>
      <c r="BD182" s="1015"/>
      <c r="BE182" s="1015"/>
      <c r="BF182" s="1015"/>
      <c r="BG182" s="1015"/>
      <c r="BH182" s="1015"/>
      <c r="BI182" s="1015"/>
      <c r="BJ182" s="1015"/>
      <c r="BK182" s="1015"/>
      <c r="BL182" s="1015"/>
      <c r="BM182" s="1015"/>
      <c r="BN182" s="1015"/>
      <c r="BO182" s="1015"/>
      <c r="BP182" s="1016"/>
      <c r="BQ182" s="1109"/>
      <c r="BR182" s="1109"/>
      <c r="BS182" s="1109"/>
      <c r="BT182" s="1109"/>
      <c r="BU182" s="1109"/>
      <c r="BV182" s="1109"/>
      <c r="BW182" s="1109"/>
      <c r="BX182" s="1109"/>
      <c r="BY182" s="1109"/>
      <c r="BZ182" s="1109"/>
      <c r="CA182" s="1109"/>
      <c r="CB182" s="1109"/>
      <c r="CC182" s="1109"/>
      <c r="CD182" s="1109"/>
      <c r="CE182" s="1109"/>
      <c r="CF182" s="1109"/>
      <c r="CG182" s="1109"/>
      <c r="CH182" s="1109"/>
      <c r="CI182" s="1109"/>
      <c r="CJ182" s="1130"/>
      <c r="CK182" s="1130"/>
      <c r="CL182" s="1130"/>
      <c r="CM182" s="1133"/>
      <c r="CN182" s="1133"/>
      <c r="CO182" s="1133"/>
      <c r="CP182" s="1133"/>
      <c r="CQ182" s="1134"/>
    </row>
    <row r="183" spans="2:95" s="198" customFormat="1" ht="15" customHeight="1">
      <c r="B183" s="1011" t="s">
        <v>2710</v>
      </c>
      <c r="C183" s="1012"/>
      <c r="D183" s="1012"/>
      <c r="E183" s="1012"/>
      <c r="F183" s="1012"/>
      <c r="G183" s="1012"/>
      <c r="H183" s="1012"/>
      <c r="I183" s="1012"/>
      <c r="J183" s="1012"/>
      <c r="K183" s="1012"/>
      <c r="L183" s="1012"/>
      <c r="M183" s="1012"/>
      <c r="N183" s="1012"/>
      <c r="O183" s="1012"/>
      <c r="P183" s="1013"/>
      <c r="Q183" s="1108">
        <f>ROUNDDOWN(Q179*Q181,0)</f>
        <v>0</v>
      </c>
      <c r="R183" s="1108"/>
      <c r="S183" s="1108"/>
      <c r="T183" s="1108"/>
      <c r="U183" s="1108"/>
      <c r="V183" s="1108"/>
      <c r="W183" s="1108"/>
      <c r="X183" s="1108"/>
      <c r="Y183" s="1108"/>
      <c r="Z183" s="1108"/>
      <c r="AA183" s="1108"/>
      <c r="AB183" s="1108"/>
      <c r="AC183" s="1108"/>
      <c r="AD183" s="1108"/>
      <c r="AE183" s="1108"/>
      <c r="AF183" s="1108"/>
      <c r="AG183" s="1108"/>
      <c r="AH183" s="1108"/>
      <c r="AI183" s="1108"/>
      <c r="AJ183" s="1012" t="s">
        <v>2318</v>
      </c>
      <c r="AK183" s="1012" t="s">
        <v>2727</v>
      </c>
      <c r="AL183" s="1012"/>
      <c r="AM183" s="1012"/>
      <c r="AN183" s="1012"/>
      <c r="AO183" s="1012"/>
      <c r="AP183" s="1012"/>
      <c r="AQ183" s="1013"/>
      <c r="AV183" s="361"/>
      <c r="AW183" s="361"/>
      <c r="AX183" s="362"/>
      <c r="BB183" s="1011" t="str">
        <f t="shared" ref="BB183" si="38">B183</f>
        <v>Ｂ</v>
      </c>
      <c r="BC183" s="1012"/>
      <c r="BD183" s="1012"/>
      <c r="BE183" s="1012"/>
      <c r="BF183" s="1012"/>
      <c r="BG183" s="1012"/>
      <c r="BH183" s="1012"/>
      <c r="BI183" s="1012"/>
      <c r="BJ183" s="1012"/>
      <c r="BK183" s="1012"/>
      <c r="BL183" s="1012"/>
      <c r="BM183" s="1012"/>
      <c r="BN183" s="1012"/>
      <c r="BO183" s="1012"/>
      <c r="BP183" s="1013"/>
      <c r="BQ183" s="1108">
        <f>BQ179*BQ181</f>
        <v>2631420</v>
      </c>
      <c r="BR183" s="1108"/>
      <c r="BS183" s="1108"/>
      <c r="BT183" s="1108"/>
      <c r="BU183" s="1108"/>
      <c r="BV183" s="1108"/>
      <c r="BW183" s="1108"/>
      <c r="BX183" s="1108"/>
      <c r="BY183" s="1108"/>
      <c r="BZ183" s="1108"/>
      <c r="CA183" s="1108"/>
      <c r="CB183" s="1108"/>
      <c r="CC183" s="1108"/>
      <c r="CD183" s="1108"/>
      <c r="CE183" s="1108"/>
      <c r="CF183" s="1108"/>
      <c r="CG183" s="1108"/>
      <c r="CH183" s="1108"/>
      <c r="CI183" s="1108"/>
      <c r="CJ183" s="1012" t="s">
        <v>2318</v>
      </c>
      <c r="CK183" s="1012" t="str">
        <f>AK183</f>
        <v>⑤×⑥</v>
      </c>
      <c r="CL183" s="1012"/>
      <c r="CM183" s="1012"/>
      <c r="CN183" s="1012"/>
      <c r="CO183" s="1012"/>
      <c r="CP183" s="1012"/>
      <c r="CQ183" s="1013"/>
    </row>
    <row r="184" spans="2:95" s="198" customFormat="1" ht="15" customHeight="1">
      <c r="B184" s="1014"/>
      <c r="C184" s="1015"/>
      <c r="D184" s="1015"/>
      <c r="E184" s="1015"/>
      <c r="F184" s="1015"/>
      <c r="G184" s="1015"/>
      <c r="H184" s="1015"/>
      <c r="I184" s="1015"/>
      <c r="J184" s="1015"/>
      <c r="K184" s="1015"/>
      <c r="L184" s="1015"/>
      <c r="M184" s="1015"/>
      <c r="N184" s="1015"/>
      <c r="O184" s="1015"/>
      <c r="P184" s="1016"/>
      <c r="Q184" s="1109"/>
      <c r="R184" s="1109"/>
      <c r="S184" s="1109"/>
      <c r="T184" s="1109"/>
      <c r="U184" s="1109"/>
      <c r="V184" s="1109"/>
      <c r="W184" s="1109"/>
      <c r="X184" s="1109"/>
      <c r="Y184" s="1109"/>
      <c r="Z184" s="1109"/>
      <c r="AA184" s="1109"/>
      <c r="AB184" s="1109"/>
      <c r="AC184" s="1109"/>
      <c r="AD184" s="1109"/>
      <c r="AE184" s="1109"/>
      <c r="AF184" s="1109"/>
      <c r="AG184" s="1109"/>
      <c r="AH184" s="1109"/>
      <c r="AI184" s="1109"/>
      <c r="AJ184" s="1015"/>
      <c r="AK184" s="1015"/>
      <c r="AL184" s="1015"/>
      <c r="AM184" s="1015"/>
      <c r="AN184" s="1015"/>
      <c r="AO184" s="1015"/>
      <c r="AP184" s="1015"/>
      <c r="AQ184" s="1016"/>
      <c r="AV184" s="361"/>
      <c r="AW184" s="361"/>
      <c r="AX184" s="362"/>
      <c r="BB184" s="1014"/>
      <c r="BC184" s="1015"/>
      <c r="BD184" s="1015"/>
      <c r="BE184" s="1015"/>
      <c r="BF184" s="1015"/>
      <c r="BG184" s="1015"/>
      <c r="BH184" s="1015"/>
      <c r="BI184" s="1015"/>
      <c r="BJ184" s="1015"/>
      <c r="BK184" s="1015"/>
      <c r="BL184" s="1015"/>
      <c r="BM184" s="1015"/>
      <c r="BN184" s="1015"/>
      <c r="BO184" s="1015"/>
      <c r="BP184" s="1016"/>
      <c r="BQ184" s="1109"/>
      <c r="BR184" s="1109"/>
      <c r="BS184" s="1109"/>
      <c r="BT184" s="1109"/>
      <c r="BU184" s="1109"/>
      <c r="BV184" s="1109"/>
      <c r="BW184" s="1109"/>
      <c r="BX184" s="1109"/>
      <c r="BY184" s="1109"/>
      <c r="BZ184" s="1109"/>
      <c r="CA184" s="1109"/>
      <c r="CB184" s="1109"/>
      <c r="CC184" s="1109"/>
      <c r="CD184" s="1109"/>
      <c r="CE184" s="1109"/>
      <c r="CF184" s="1109"/>
      <c r="CG184" s="1109"/>
      <c r="CH184" s="1109"/>
      <c r="CI184" s="1109"/>
      <c r="CJ184" s="1015"/>
      <c r="CK184" s="1015"/>
      <c r="CL184" s="1015"/>
      <c r="CM184" s="1015"/>
      <c r="CN184" s="1015"/>
      <c r="CO184" s="1015"/>
      <c r="CP184" s="1015"/>
      <c r="CQ184" s="1016"/>
    </row>
    <row r="185" spans="2:95" s="198" customFormat="1" ht="15" customHeight="1">
      <c r="B185" s="1011" t="s">
        <v>2803</v>
      </c>
      <c r="C185" s="1012"/>
      <c r="D185" s="1012"/>
      <c r="E185" s="1012"/>
      <c r="F185" s="1012"/>
      <c r="G185" s="1012"/>
      <c r="H185" s="1012"/>
      <c r="I185" s="1012"/>
      <c r="J185" s="1012"/>
      <c r="K185" s="1012"/>
      <c r="L185" s="1012"/>
      <c r="M185" s="1012"/>
      <c r="N185" s="1012"/>
      <c r="O185" s="1012"/>
      <c r="P185" s="1013"/>
      <c r="Q185" s="1108">
        <f>MIN(Q177,Q183)</f>
        <v>0</v>
      </c>
      <c r="R185" s="1108"/>
      <c r="S185" s="1108"/>
      <c r="T185" s="1108"/>
      <c r="U185" s="1108"/>
      <c r="V185" s="1108"/>
      <c r="W185" s="1108"/>
      <c r="X185" s="1108"/>
      <c r="Y185" s="1108"/>
      <c r="Z185" s="1108"/>
      <c r="AA185" s="1108"/>
      <c r="AB185" s="1108"/>
      <c r="AC185" s="1108"/>
      <c r="AD185" s="1108"/>
      <c r="AE185" s="1108"/>
      <c r="AF185" s="1108"/>
      <c r="AG185" s="1108"/>
      <c r="AH185" s="1108"/>
      <c r="AI185" s="1108"/>
      <c r="AJ185" s="1012" t="s">
        <v>2318</v>
      </c>
      <c r="AK185" s="1147" t="s">
        <v>2720</v>
      </c>
      <c r="AL185" s="1147"/>
      <c r="AM185" s="1147"/>
      <c r="AN185" s="1147"/>
      <c r="AO185" s="1147"/>
      <c r="AP185" s="1147"/>
      <c r="AQ185" s="1148"/>
      <c r="AV185" s="361"/>
      <c r="AW185" s="361"/>
      <c r="AX185" s="362"/>
      <c r="BB185" s="1011" t="str">
        <f t="shared" ref="BB185" si="39">B185</f>
        <v>太陽光発電設備助成金申請額</v>
      </c>
      <c r="BC185" s="1012"/>
      <c r="BD185" s="1012"/>
      <c r="BE185" s="1012"/>
      <c r="BF185" s="1012"/>
      <c r="BG185" s="1012"/>
      <c r="BH185" s="1012"/>
      <c r="BI185" s="1012"/>
      <c r="BJ185" s="1012"/>
      <c r="BK185" s="1012"/>
      <c r="BL185" s="1012"/>
      <c r="BM185" s="1012"/>
      <c r="BN185" s="1012"/>
      <c r="BO185" s="1012"/>
      <c r="BP185" s="1013"/>
      <c r="BQ185" s="1108">
        <f>MIN(BQ177,BQ183)</f>
        <v>2631420</v>
      </c>
      <c r="BR185" s="1108"/>
      <c r="BS185" s="1108"/>
      <c r="BT185" s="1108"/>
      <c r="BU185" s="1108"/>
      <c r="BV185" s="1108"/>
      <c r="BW185" s="1108"/>
      <c r="BX185" s="1108"/>
      <c r="BY185" s="1108"/>
      <c r="BZ185" s="1108"/>
      <c r="CA185" s="1108"/>
      <c r="CB185" s="1108"/>
      <c r="CC185" s="1108"/>
      <c r="CD185" s="1108"/>
      <c r="CE185" s="1108"/>
      <c r="CF185" s="1108"/>
      <c r="CG185" s="1108"/>
      <c r="CH185" s="1108"/>
      <c r="CI185" s="1108"/>
      <c r="CJ185" s="1012" t="s">
        <v>2318</v>
      </c>
      <c r="CK185" s="1233" t="str">
        <f>AK185</f>
        <v>AまたはBの
いずれか小さい額</v>
      </c>
      <c r="CL185" s="1234"/>
      <c r="CM185" s="1234"/>
      <c r="CN185" s="1234"/>
      <c r="CO185" s="1234"/>
      <c r="CP185" s="1234"/>
      <c r="CQ185" s="1235"/>
    </row>
    <row r="186" spans="2:95" s="198" customFormat="1" ht="15" customHeight="1">
      <c r="B186" s="1014"/>
      <c r="C186" s="1015"/>
      <c r="D186" s="1015"/>
      <c r="E186" s="1015"/>
      <c r="F186" s="1015"/>
      <c r="G186" s="1015"/>
      <c r="H186" s="1015"/>
      <c r="I186" s="1015"/>
      <c r="J186" s="1015"/>
      <c r="K186" s="1015"/>
      <c r="L186" s="1015"/>
      <c r="M186" s="1015"/>
      <c r="N186" s="1015"/>
      <c r="O186" s="1015"/>
      <c r="P186" s="1016"/>
      <c r="Q186" s="1109"/>
      <c r="R186" s="1109"/>
      <c r="S186" s="1109"/>
      <c r="T186" s="1109"/>
      <c r="U186" s="1109"/>
      <c r="V186" s="1109"/>
      <c r="W186" s="1109"/>
      <c r="X186" s="1109"/>
      <c r="Y186" s="1109"/>
      <c r="Z186" s="1109"/>
      <c r="AA186" s="1109"/>
      <c r="AB186" s="1109"/>
      <c r="AC186" s="1109"/>
      <c r="AD186" s="1109"/>
      <c r="AE186" s="1109"/>
      <c r="AF186" s="1109"/>
      <c r="AG186" s="1109"/>
      <c r="AH186" s="1109"/>
      <c r="AI186" s="1109"/>
      <c r="AJ186" s="1015"/>
      <c r="AK186" s="1149"/>
      <c r="AL186" s="1149"/>
      <c r="AM186" s="1149"/>
      <c r="AN186" s="1149"/>
      <c r="AO186" s="1149"/>
      <c r="AP186" s="1149"/>
      <c r="AQ186" s="1150"/>
      <c r="AV186" s="361"/>
      <c r="AW186" s="361"/>
      <c r="AX186" s="362"/>
      <c r="BB186" s="1014"/>
      <c r="BC186" s="1015"/>
      <c r="BD186" s="1015"/>
      <c r="BE186" s="1015"/>
      <c r="BF186" s="1015"/>
      <c r="BG186" s="1015"/>
      <c r="BH186" s="1015"/>
      <c r="BI186" s="1015"/>
      <c r="BJ186" s="1015"/>
      <c r="BK186" s="1015"/>
      <c r="BL186" s="1015"/>
      <c r="BM186" s="1015"/>
      <c r="BN186" s="1015"/>
      <c r="BO186" s="1015"/>
      <c r="BP186" s="1016"/>
      <c r="BQ186" s="1109"/>
      <c r="BR186" s="1109"/>
      <c r="BS186" s="1109"/>
      <c r="BT186" s="1109"/>
      <c r="BU186" s="1109"/>
      <c r="BV186" s="1109"/>
      <c r="BW186" s="1109"/>
      <c r="BX186" s="1109"/>
      <c r="BY186" s="1109"/>
      <c r="BZ186" s="1109"/>
      <c r="CA186" s="1109"/>
      <c r="CB186" s="1109"/>
      <c r="CC186" s="1109"/>
      <c r="CD186" s="1109"/>
      <c r="CE186" s="1109"/>
      <c r="CF186" s="1109"/>
      <c r="CG186" s="1109"/>
      <c r="CH186" s="1109"/>
      <c r="CI186" s="1109"/>
      <c r="CJ186" s="1015"/>
      <c r="CK186" s="1236"/>
      <c r="CL186" s="1236"/>
      <c r="CM186" s="1236"/>
      <c r="CN186" s="1236"/>
      <c r="CO186" s="1236"/>
      <c r="CP186" s="1236"/>
      <c r="CQ186" s="1237"/>
    </row>
    <row r="187" spans="2:95" s="198" customFormat="1" ht="20.5" customHeight="1">
      <c r="B187" s="124"/>
      <c r="C187" s="124"/>
      <c r="D187" s="124"/>
      <c r="E187" s="124"/>
      <c r="F187" s="124"/>
      <c r="G187" s="124"/>
      <c r="H187" s="124"/>
      <c r="I187" s="124"/>
      <c r="J187" s="124"/>
      <c r="K187" s="124"/>
      <c r="L187" s="124"/>
      <c r="M187" s="124"/>
      <c r="N187" s="124"/>
      <c r="O187" s="124"/>
      <c r="P187" s="124"/>
      <c r="Q187" s="503"/>
      <c r="R187" s="503"/>
      <c r="S187" s="503"/>
      <c r="T187" s="503"/>
      <c r="U187" s="503"/>
      <c r="V187" s="503"/>
      <c r="W187" s="503"/>
      <c r="X187" s="503"/>
      <c r="Y187" s="503"/>
      <c r="Z187" s="503"/>
      <c r="AA187" s="503"/>
      <c r="AB187" s="503"/>
      <c r="AC187" s="503"/>
      <c r="AD187" s="503"/>
      <c r="AE187" s="503"/>
      <c r="AF187" s="503"/>
      <c r="AG187" s="503"/>
      <c r="AH187" s="503"/>
      <c r="AI187" s="503"/>
      <c r="AJ187" s="124"/>
      <c r="AK187" s="853"/>
      <c r="AL187" s="853"/>
      <c r="AM187" s="853"/>
      <c r="AN187" s="853"/>
      <c r="AO187" s="853"/>
      <c r="AP187" s="853"/>
      <c r="AQ187" s="853"/>
      <c r="AV187" s="361"/>
      <c r="AW187" s="361"/>
      <c r="AX187" s="362"/>
      <c r="BB187" s="124"/>
      <c r="BC187" s="124"/>
      <c r="BD187" s="124"/>
      <c r="BE187" s="124"/>
      <c r="BF187" s="124"/>
      <c r="BG187" s="124"/>
      <c r="BH187" s="124"/>
      <c r="BI187" s="124"/>
      <c r="BJ187" s="124"/>
      <c r="BK187" s="124"/>
      <c r="BL187" s="124"/>
      <c r="BM187" s="124"/>
      <c r="BN187" s="124"/>
      <c r="BO187" s="124"/>
      <c r="BP187" s="124"/>
      <c r="BQ187" s="852"/>
      <c r="BR187" s="852"/>
      <c r="BS187" s="852"/>
      <c r="BT187" s="852"/>
      <c r="BU187" s="852"/>
      <c r="BV187" s="852"/>
      <c r="BW187" s="852"/>
      <c r="BX187" s="852"/>
      <c r="BY187" s="852"/>
      <c r="BZ187" s="852"/>
      <c r="CA187" s="852"/>
      <c r="CB187" s="852"/>
      <c r="CC187" s="852"/>
      <c r="CD187" s="852"/>
      <c r="CE187" s="852"/>
      <c r="CF187" s="852"/>
      <c r="CG187" s="852"/>
      <c r="CH187" s="852"/>
      <c r="CI187" s="852"/>
      <c r="CJ187" s="124"/>
      <c r="CK187" s="848"/>
      <c r="CL187" s="848"/>
      <c r="CM187" s="848"/>
      <c r="CN187" s="848"/>
      <c r="CO187" s="848"/>
      <c r="CP187" s="848"/>
      <c r="CQ187" s="848"/>
    </row>
    <row r="188" spans="2:95" s="198" customFormat="1" ht="20.5" customHeight="1">
      <c r="B188" s="199" t="s">
        <v>2714</v>
      </c>
      <c r="D188" s="199"/>
      <c r="E188" s="199"/>
      <c r="F188" s="199"/>
      <c r="G188" s="199"/>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V188" s="361"/>
      <c r="AW188" s="361"/>
      <c r="AX188" s="362"/>
      <c r="BB188" s="199" t="str">
        <f>B188</f>
        <v>2.蓄電池に関する事業</v>
      </c>
      <c r="BD188" s="199"/>
      <c r="BE188" s="199"/>
      <c r="BF188" s="199"/>
      <c r="BG188" s="199"/>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row>
    <row r="189" spans="2:95" s="198" customFormat="1" ht="15" customHeight="1">
      <c r="B189" s="1011" t="s">
        <v>2704</v>
      </c>
      <c r="C189" s="1012"/>
      <c r="D189" s="1012"/>
      <c r="E189" s="1012"/>
      <c r="F189" s="1012"/>
      <c r="G189" s="1012"/>
      <c r="H189" s="1012"/>
      <c r="I189" s="1012"/>
      <c r="J189" s="1012"/>
      <c r="K189" s="1012"/>
      <c r="L189" s="1012"/>
      <c r="M189" s="1012"/>
      <c r="N189" s="1012"/>
      <c r="O189" s="1012"/>
      <c r="P189" s="1013"/>
      <c r="Q189" s="1121"/>
      <c r="R189" s="1121"/>
      <c r="S189" s="1121"/>
      <c r="T189" s="1121"/>
      <c r="U189" s="1121"/>
      <c r="V189" s="1121"/>
      <c r="W189" s="1121"/>
      <c r="X189" s="1121"/>
      <c r="Y189" s="1121"/>
      <c r="Z189" s="1121"/>
      <c r="AA189" s="1121"/>
      <c r="AB189" s="1121"/>
      <c r="AC189" s="1121"/>
      <c r="AD189" s="1121"/>
      <c r="AE189" s="1121"/>
      <c r="AF189" s="1121"/>
      <c r="AG189" s="1121"/>
      <c r="AH189" s="1121"/>
      <c r="AI189" s="1121"/>
      <c r="AJ189" s="1012" t="s">
        <v>2318</v>
      </c>
      <c r="AK189" s="1012" t="s">
        <v>2721</v>
      </c>
      <c r="AL189" s="1012"/>
      <c r="AM189" s="1012"/>
      <c r="AN189" s="1012"/>
      <c r="AO189" s="1012"/>
      <c r="AP189" s="1012"/>
      <c r="AQ189" s="1013"/>
      <c r="AV189" s="361"/>
      <c r="AW189" s="361"/>
      <c r="AX189" s="362"/>
      <c r="BB189" s="1011" t="str">
        <f t="shared" ref="BB189" si="40">B189</f>
        <v>助成対象経費</v>
      </c>
      <c r="BC189" s="1012"/>
      <c r="BD189" s="1012"/>
      <c r="BE189" s="1012"/>
      <c r="BF189" s="1012"/>
      <c r="BG189" s="1012"/>
      <c r="BH189" s="1012"/>
      <c r="BI189" s="1012"/>
      <c r="BJ189" s="1012"/>
      <c r="BK189" s="1012"/>
      <c r="BL189" s="1012"/>
      <c r="BM189" s="1012"/>
      <c r="BN189" s="1012"/>
      <c r="BO189" s="1012"/>
      <c r="BP189" s="1013"/>
      <c r="BQ189" s="1222">
        <v>10000000</v>
      </c>
      <c r="BR189" s="1222"/>
      <c r="BS189" s="1222"/>
      <c r="BT189" s="1222"/>
      <c r="BU189" s="1222"/>
      <c r="BV189" s="1222"/>
      <c r="BW189" s="1222"/>
      <c r="BX189" s="1222"/>
      <c r="BY189" s="1222"/>
      <c r="BZ189" s="1222"/>
      <c r="CA189" s="1222"/>
      <c r="CB189" s="1222"/>
      <c r="CC189" s="1222"/>
      <c r="CD189" s="1222"/>
      <c r="CE189" s="1222"/>
      <c r="CF189" s="1222"/>
      <c r="CG189" s="1222"/>
      <c r="CH189" s="1222"/>
      <c r="CI189" s="1222"/>
      <c r="CJ189" s="1012" t="s">
        <v>2318</v>
      </c>
      <c r="CK189" s="1012" t="str">
        <f t="shared" ref="CK189" si="41">AK189</f>
        <v>①</v>
      </c>
      <c r="CL189" s="1012"/>
      <c r="CM189" s="1012"/>
      <c r="CN189" s="1012"/>
      <c r="CO189" s="1012"/>
      <c r="CP189" s="1012"/>
      <c r="CQ189" s="1013"/>
    </row>
    <row r="190" spans="2:95" s="198" customFormat="1" ht="15" customHeight="1">
      <c r="B190" s="1014"/>
      <c r="C190" s="1015"/>
      <c r="D190" s="1015"/>
      <c r="E190" s="1015"/>
      <c r="F190" s="1015"/>
      <c r="G190" s="1015"/>
      <c r="H190" s="1015"/>
      <c r="I190" s="1015"/>
      <c r="J190" s="1015"/>
      <c r="K190" s="1015"/>
      <c r="L190" s="1015"/>
      <c r="M190" s="1015"/>
      <c r="N190" s="1015"/>
      <c r="O190" s="1015"/>
      <c r="P190" s="1016"/>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015"/>
      <c r="AK190" s="1015"/>
      <c r="AL190" s="1015"/>
      <c r="AM190" s="1015"/>
      <c r="AN190" s="1015"/>
      <c r="AO190" s="1015"/>
      <c r="AP190" s="1015"/>
      <c r="AQ190" s="1016"/>
      <c r="AV190" s="361"/>
      <c r="AW190" s="361"/>
      <c r="AX190" s="362"/>
      <c r="BB190" s="1014"/>
      <c r="BC190" s="1015"/>
      <c r="BD190" s="1015"/>
      <c r="BE190" s="1015"/>
      <c r="BF190" s="1015"/>
      <c r="BG190" s="1015"/>
      <c r="BH190" s="1015"/>
      <c r="BI190" s="1015"/>
      <c r="BJ190" s="1015"/>
      <c r="BK190" s="1015"/>
      <c r="BL190" s="1015"/>
      <c r="BM190" s="1015"/>
      <c r="BN190" s="1015"/>
      <c r="BO190" s="1015"/>
      <c r="BP190" s="1016"/>
      <c r="BQ190" s="1223"/>
      <c r="BR190" s="1223"/>
      <c r="BS190" s="1223"/>
      <c r="BT190" s="1223"/>
      <c r="BU190" s="1223"/>
      <c r="BV190" s="1223"/>
      <c r="BW190" s="1223"/>
      <c r="BX190" s="1223"/>
      <c r="BY190" s="1223"/>
      <c r="BZ190" s="1223"/>
      <c r="CA190" s="1223"/>
      <c r="CB190" s="1223"/>
      <c r="CC190" s="1223"/>
      <c r="CD190" s="1223"/>
      <c r="CE190" s="1223"/>
      <c r="CF190" s="1223"/>
      <c r="CG190" s="1223"/>
      <c r="CH190" s="1223"/>
      <c r="CI190" s="1223"/>
      <c r="CJ190" s="1015"/>
      <c r="CK190" s="1015"/>
      <c r="CL190" s="1015"/>
      <c r="CM190" s="1015"/>
      <c r="CN190" s="1015"/>
      <c r="CO190" s="1015"/>
      <c r="CP190" s="1015"/>
      <c r="CQ190" s="1016"/>
    </row>
    <row r="191" spans="2:95" s="198" customFormat="1" ht="15" customHeight="1">
      <c r="B191" s="1061" t="s">
        <v>3003</v>
      </c>
      <c r="C191" s="1012"/>
      <c r="D191" s="1012"/>
      <c r="E191" s="1012"/>
      <c r="F191" s="1012"/>
      <c r="G191" s="1012"/>
      <c r="H191" s="1012"/>
      <c r="I191" s="1012"/>
      <c r="J191" s="1012"/>
      <c r="K191" s="1012"/>
      <c r="L191" s="1012"/>
      <c r="M191" s="1012"/>
      <c r="N191" s="1012"/>
      <c r="O191" s="1012"/>
      <c r="P191" s="1013"/>
      <c r="Q191" s="1121"/>
      <c r="R191" s="1121"/>
      <c r="S191" s="1121"/>
      <c r="T191" s="1121"/>
      <c r="U191" s="1121"/>
      <c r="V191" s="1121"/>
      <c r="W191" s="1121"/>
      <c r="X191" s="1121"/>
      <c r="Y191" s="1121"/>
      <c r="Z191" s="1121"/>
      <c r="AA191" s="1121"/>
      <c r="AB191" s="1121"/>
      <c r="AC191" s="1121"/>
      <c r="AD191" s="1121"/>
      <c r="AE191" s="1121"/>
      <c r="AF191" s="1121"/>
      <c r="AG191" s="1121"/>
      <c r="AH191" s="1121"/>
      <c r="AI191" s="1121"/>
      <c r="AJ191" s="1012" t="s">
        <v>2318</v>
      </c>
      <c r="AK191" s="1012" t="s">
        <v>2722</v>
      </c>
      <c r="AL191" s="1012"/>
      <c r="AM191" s="1012"/>
      <c r="AN191" s="1012"/>
      <c r="AO191" s="1012"/>
      <c r="AP191" s="1012"/>
      <c r="AQ191" s="1013"/>
      <c r="AV191" s="361"/>
      <c r="AW191" s="361"/>
      <c r="AX191" s="362"/>
      <c r="BB191" s="1011" t="str">
        <f t="shared" ref="BB191" si="42">B191</f>
        <v>国等補助金
（助成対象経費にかかる部分のみ）</v>
      </c>
      <c r="BC191" s="1012"/>
      <c r="BD191" s="1012"/>
      <c r="BE191" s="1012"/>
      <c r="BF191" s="1012"/>
      <c r="BG191" s="1012"/>
      <c r="BH191" s="1012"/>
      <c r="BI191" s="1012"/>
      <c r="BJ191" s="1012"/>
      <c r="BK191" s="1012"/>
      <c r="BL191" s="1012"/>
      <c r="BM191" s="1012"/>
      <c r="BN191" s="1012"/>
      <c r="BO191" s="1012"/>
      <c r="BP191" s="1013"/>
      <c r="BQ191" s="1222">
        <v>1111111</v>
      </c>
      <c r="BR191" s="1222"/>
      <c r="BS191" s="1222"/>
      <c r="BT191" s="1222"/>
      <c r="BU191" s="1222"/>
      <c r="BV191" s="1222"/>
      <c r="BW191" s="1222"/>
      <c r="BX191" s="1222"/>
      <c r="BY191" s="1222"/>
      <c r="BZ191" s="1222"/>
      <c r="CA191" s="1222"/>
      <c r="CB191" s="1222"/>
      <c r="CC191" s="1222"/>
      <c r="CD191" s="1222"/>
      <c r="CE191" s="1222"/>
      <c r="CF191" s="1222"/>
      <c r="CG191" s="1222"/>
      <c r="CH191" s="1222"/>
      <c r="CI191" s="1222"/>
      <c r="CJ191" s="1012" t="s">
        <v>2318</v>
      </c>
      <c r="CK191" s="1012" t="str">
        <f t="shared" ref="CK191" si="43">AK191</f>
        <v>②</v>
      </c>
      <c r="CL191" s="1012"/>
      <c r="CM191" s="1012"/>
      <c r="CN191" s="1012"/>
      <c r="CO191" s="1012"/>
      <c r="CP191" s="1012"/>
      <c r="CQ191" s="1013"/>
    </row>
    <row r="192" spans="2:95" s="198" customFormat="1" ht="15" customHeight="1">
      <c r="B192" s="1014"/>
      <c r="C192" s="1015"/>
      <c r="D192" s="1015"/>
      <c r="E192" s="1015"/>
      <c r="F192" s="1015"/>
      <c r="G192" s="1015"/>
      <c r="H192" s="1015"/>
      <c r="I192" s="1015"/>
      <c r="J192" s="1015"/>
      <c r="K192" s="1015"/>
      <c r="L192" s="1015"/>
      <c r="M192" s="1015"/>
      <c r="N192" s="1015"/>
      <c r="O192" s="1015"/>
      <c r="P192" s="1016"/>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015"/>
      <c r="AK192" s="1015"/>
      <c r="AL192" s="1015"/>
      <c r="AM192" s="1015"/>
      <c r="AN192" s="1015"/>
      <c r="AO192" s="1015"/>
      <c r="AP192" s="1015"/>
      <c r="AQ192" s="1016"/>
      <c r="AV192" s="361"/>
      <c r="AW192" s="361"/>
      <c r="AX192" s="362"/>
      <c r="BB192" s="1014"/>
      <c r="BC192" s="1015"/>
      <c r="BD192" s="1015"/>
      <c r="BE192" s="1015"/>
      <c r="BF192" s="1015"/>
      <c r="BG192" s="1015"/>
      <c r="BH192" s="1015"/>
      <c r="BI192" s="1015"/>
      <c r="BJ192" s="1015"/>
      <c r="BK192" s="1015"/>
      <c r="BL192" s="1015"/>
      <c r="BM192" s="1015"/>
      <c r="BN192" s="1015"/>
      <c r="BO192" s="1015"/>
      <c r="BP192" s="1016"/>
      <c r="BQ192" s="1223"/>
      <c r="BR192" s="1223"/>
      <c r="BS192" s="1223"/>
      <c r="BT192" s="1223"/>
      <c r="BU192" s="1223"/>
      <c r="BV192" s="1223"/>
      <c r="BW192" s="1223"/>
      <c r="BX192" s="1223"/>
      <c r="BY192" s="1223"/>
      <c r="BZ192" s="1223"/>
      <c r="CA192" s="1223"/>
      <c r="CB192" s="1223"/>
      <c r="CC192" s="1223"/>
      <c r="CD192" s="1223"/>
      <c r="CE192" s="1223"/>
      <c r="CF192" s="1223"/>
      <c r="CG192" s="1223"/>
      <c r="CH192" s="1223"/>
      <c r="CI192" s="1223"/>
      <c r="CJ192" s="1015"/>
      <c r="CK192" s="1015"/>
      <c r="CL192" s="1015"/>
      <c r="CM192" s="1015"/>
      <c r="CN192" s="1015"/>
      <c r="CO192" s="1015"/>
      <c r="CP192" s="1015"/>
      <c r="CQ192" s="1016"/>
    </row>
    <row r="193" spans="2:97" s="198" customFormat="1" ht="15" customHeight="1">
      <c r="B193" s="1061" t="s">
        <v>2945</v>
      </c>
      <c r="C193" s="1012"/>
      <c r="D193" s="1012"/>
      <c r="E193" s="1012"/>
      <c r="F193" s="1012"/>
      <c r="G193" s="1012"/>
      <c r="H193" s="1012"/>
      <c r="I193" s="1012"/>
      <c r="J193" s="1012"/>
      <c r="K193" s="1012"/>
      <c r="L193" s="1012"/>
      <c r="M193" s="1012"/>
      <c r="N193" s="1012"/>
      <c r="O193" s="1012"/>
      <c r="P193" s="1013"/>
      <c r="Q193" s="1108">
        <f>Q189-Q191</f>
        <v>0</v>
      </c>
      <c r="R193" s="1108"/>
      <c r="S193" s="1108"/>
      <c r="T193" s="1108"/>
      <c r="U193" s="1108"/>
      <c r="V193" s="1108"/>
      <c r="W193" s="1108"/>
      <c r="X193" s="1108"/>
      <c r="Y193" s="1108"/>
      <c r="Z193" s="1108"/>
      <c r="AA193" s="1108"/>
      <c r="AB193" s="1108"/>
      <c r="AC193" s="1108"/>
      <c r="AD193" s="1108"/>
      <c r="AE193" s="1108"/>
      <c r="AF193" s="1108"/>
      <c r="AG193" s="1108"/>
      <c r="AH193" s="1108"/>
      <c r="AI193" s="1108"/>
      <c r="AJ193" s="1012" t="s">
        <v>2318</v>
      </c>
      <c r="AK193" s="1012" t="s">
        <v>2969</v>
      </c>
      <c r="AL193" s="1012"/>
      <c r="AM193" s="1012"/>
      <c r="AN193" s="1012"/>
      <c r="AO193" s="1012"/>
      <c r="AP193" s="1012"/>
      <c r="AQ193" s="1013"/>
      <c r="AV193" s="361"/>
      <c r="AW193" s="361"/>
      <c r="AX193" s="362"/>
      <c r="BB193" s="1011" t="str">
        <f t="shared" ref="BB193" si="44">B193</f>
        <v>控除後
助成対象経費</v>
      </c>
      <c r="BC193" s="1012"/>
      <c r="BD193" s="1012"/>
      <c r="BE193" s="1012"/>
      <c r="BF193" s="1012"/>
      <c r="BG193" s="1012"/>
      <c r="BH193" s="1012"/>
      <c r="BI193" s="1012"/>
      <c r="BJ193" s="1012"/>
      <c r="BK193" s="1012"/>
      <c r="BL193" s="1012"/>
      <c r="BM193" s="1012"/>
      <c r="BN193" s="1012"/>
      <c r="BO193" s="1012"/>
      <c r="BP193" s="1013"/>
      <c r="BQ193" s="1108">
        <f>BQ189-BQ191</f>
        <v>8888889</v>
      </c>
      <c r="BR193" s="1108"/>
      <c r="BS193" s="1108"/>
      <c r="BT193" s="1108"/>
      <c r="BU193" s="1108"/>
      <c r="BV193" s="1108"/>
      <c r="BW193" s="1108"/>
      <c r="BX193" s="1108"/>
      <c r="BY193" s="1108"/>
      <c r="BZ193" s="1108"/>
      <c r="CA193" s="1108"/>
      <c r="CB193" s="1108"/>
      <c r="CC193" s="1108"/>
      <c r="CD193" s="1108"/>
      <c r="CE193" s="1108"/>
      <c r="CF193" s="1108"/>
      <c r="CG193" s="1108"/>
      <c r="CH193" s="1108"/>
      <c r="CI193" s="1108"/>
      <c r="CJ193" s="1012" t="s">
        <v>2318</v>
      </c>
      <c r="CK193" s="1012" t="str">
        <f t="shared" ref="CK193" si="45">AK193</f>
        <v>①－②=③</v>
      </c>
      <c r="CL193" s="1012"/>
      <c r="CM193" s="1012"/>
      <c r="CN193" s="1012"/>
      <c r="CO193" s="1012"/>
      <c r="CP193" s="1012"/>
      <c r="CQ193" s="1013"/>
    </row>
    <row r="194" spans="2:97" s="198" customFormat="1" ht="15" customHeight="1">
      <c r="B194" s="1014"/>
      <c r="C194" s="1015"/>
      <c r="D194" s="1015"/>
      <c r="E194" s="1015"/>
      <c r="F194" s="1015"/>
      <c r="G194" s="1015"/>
      <c r="H194" s="1015"/>
      <c r="I194" s="1015"/>
      <c r="J194" s="1015"/>
      <c r="K194" s="1015"/>
      <c r="L194" s="1015"/>
      <c r="M194" s="1015"/>
      <c r="N194" s="1015"/>
      <c r="O194" s="1015"/>
      <c r="P194" s="1016"/>
      <c r="Q194" s="1109"/>
      <c r="R194" s="1109"/>
      <c r="S194" s="1109"/>
      <c r="T194" s="1109"/>
      <c r="U194" s="1109"/>
      <c r="V194" s="1109"/>
      <c r="W194" s="1109"/>
      <c r="X194" s="1109"/>
      <c r="Y194" s="1109"/>
      <c r="Z194" s="1109"/>
      <c r="AA194" s="1109"/>
      <c r="AB194" s="1109"/>
      <c r="AC194" s="1109"/>
      <c r="AD194" s="1109"/>
      <c r="AE194" s="1109"/>
      <c r="AF194" s="1109"/>
      <c r="AG194" s="1109"/>
      <c r="AH194" s="1109"/>
      <c r="AI194" s="1109"/>
      <c r="AJ194" s="1015"/>
      <c r="AK194" s="1015"/>
      <c r="AL194" s="1015"/>
      <c r="AM194" s="1015"/>
      <c r="AN194" s="1015"/>
      <c r="AO194" s="1015"/>
      <c r="AP194" s="1015"/>
      <c r="AQ194" s="1016"/>
      <c r="AV194" s="361"/>
      <c r="AW194" s="361"/>
      <c r="AX194" s="362"/>
      <c r="BB194" s="1014"/>
      <c r="BC194" s="1015"/>
      <c r="BD194" s="1015"/>
      <c r="BE194" s="1015"/>
      <c r="BF194" s="1015"/>
      <c r="BG194" s="1015"/>
      <c r="BH194" s="1015"/>
      <c r="BI194" s="1015"/>
      <c r="BJ194" s="1015"/>
      <c r="BK194" s="1015"/>
      <c r="BL194" s="1015"/>
      <c r="BM194" s="1015"/>
      <c r="BN194" s="1015"/>
      <c r="BO194" s="1015"/>
      <c r="BP194" s="1016"/>
      <c r="BQ194" s="1109"/>
      <c r="BR194" s="1109"/>
      <c r="BS194" s="1109"/>
      <c r="BT194" s="1109"/>
      <c r="BU194" s="1109"/>
      <c r="BV194" s="1109"/>
      <c r="BW194" s="1109"/>
      <c r="BX194" s="1109"/>
      <c r="BY194" s="1109"/>
      <c r="BZ194" s="1109"/>
      <c r="CA194" s="1109"/>
      <c r="CB194" s="1109"/>
      <c r="CC194" s="1109"/>
      <c r="CD194" s="1109"/>
      <c r="CE194" s="1109"/>
      <c r="CF194" s="1109"/>
      <c r="CG194" s="1109"/>
      <c r="CH194" s="1109"/>
      <c r="CI194" s="1109"/>
      <c r="CJ194" s="1015"/>
      <c r="CK194" s="1015"/>
      <c r="CL194" s="1015"/>
      <c r="CM194" s="1015"/>
      <c r="CN194" s="1015"/>
      <c r="CO194" s="1015"/>
      <c r="CP194" s="1015"/>
      <c r="CQ194" s="1016"/>
    </row>
    <row r="195" spans="2:97" s="198" customFormat="1" ht="15" customHeight="1">
      <c r="B195" s="1011" t="s">
        <v>2706</v>
      </c>
      <c r="C195" s="1012"/>
      <c r="D195" s="1012"/>
      <c r="E195" s="1012"/>
      <c r="F195" s="1012"/>
      <c r="G195" s="1012"/>
      <c r="H195" s="1012"/>
      <c r="I195" s="1012"/>
      <c r="J195" s="1012"/>
      <c r="K195" s="1012"/>
      <c r="L195" s="1012"/>
      <c r="M195" s="1012"/>
      <c r="N195" s="1012"/>
      <c r="O195" s="1012"/>
      <c r="P195" s="1013"/>
      <c r="Q195" s="1153">
        <v>0.75</v>
      </c>
      <c r="R195" s="1153"/>
      <c r="S195" s="1153"/>
      <c r="T195" s="1153"/>
      <c r="U195" s="1153"/>
      <c r="V195" s="1153"/>
      <c r="W195" s="1153"/>
      <c r="X195" s="1153"/>
      <c r="Y195" s="1153"/>
      <c r="Z195" s="1153"/>
      <c r="AA195" s="1153"/>
      <c r="AB195" s="1153"/>
      <c r="AC195" s="1153"/>
      <c r="AD195" s="1153"/>
      <c r="AE195" s="1153"/>
      <c r="AF195" s="1153"/>
      <c r="AG195" s="1153"/>
      <c r="AH195" s="1153"/>
      <c r="AI195" s="1153"/>
      <c r="AJ195" s="174"/>
      <c r="AK195" s="1012" t="s">
        <v>2724</v>
      </c>
      <c r="AL195" s="1012"/>
      <c r="AM195" s="1012"/>
      <c r="AN195" s="1012"/>
      <c r="AO195" s="1012"/>
      <c r="AP195" s="1012"/>
      <c r="AQ195" s="1013"/>
      <c r="AV195" s="361"/>
      <c r="AW195" s="361"/>
      <c r="AX195" s="362"/>
      <c r="BB195" s="1011" t="str">
        <f t="shared" ref="BB195" si="46">B195</f>
        <v>助成率</v>
      </c>
      <c r="BC195" s="1012"/>
      <c r="BD195" s="1012"/>
      <c r="BE195" s="1012"/>
      <c r="BF195" s="1012"/>
      <c r="BG195" s="1012"/>
      <c r="BH195" s="1012"/>
      <c r="BI195" s="1012"/>
      <c r="BJ195" s="1012"/>
      <c r="BK195" s="1012"/>
      <c r="BL195" s="1012"/>
      <c r="BM195" s="1012"/>
      <c r="BN195" s="1012"/>
      <c r="BO195" s="1012"/>
      <c r="BP195" s="1013"/>
      <c r="BQ195" s="1153">
        <v>0.75</v>
      </c>
      <c r="BR195" s="1153"/>
      <c r="BS195" s="1153"/>
      <c r="BT195" s="1153"/>
      <c r="BU195" s="1153"/>
      <c r="BV195" s="1153"/>
      <c r="BW195" s="1153"/>
      <c r="BX195" s="1153"/>
      <c r="BY195" s="1153"/>
      <c r="BZ195" s="1153"/>
      <c r="CA195" s="1153"/>
      <c r="CB195" s="1153"/>
      <c r="CC195" s="1153"/>
      <c r="CD195" s="1153"/>
      <c r="CE195" s="1153"/>
      <c r="CF195" s="1153"/>
      <c r="CG195" s="1153"/>
      <c r="CH195" s="1153"/>
      <c r="CI195" s="1153"/>
      <c r="CJ195" s="174"/>
      <c r="CK195" s="1012" t="str">
        <f t="shared" ref="CK195" si="47">AK195</f>
        <v>④</v>
      </c>
      <c r="CL195" s="1012"/>
      <c r="CM195" s="1012"/>
      <c r="CN195" s="1012"/>
      <c r="CO195" s="1012"/>
      <c r="CP195" s="1012"/>
      <c r="CQ195" s="1013"/>
    </row>
    <row r="196" spans="2:97" s="198" customFormat="1" ht="15" customHeight="1">
      <c r="B196" s="1014"/>
      <c r="C196" s="1015"/>
      <c r="D196" s="1015"/>
      <c r="E196" s="1015"/>
      <c r="F196" s="1015"/>
      <c r="G196" s="1015"/>
      <c r="H196" s="1015"/>
      <c r="I196" s="1015"/>
      <c r="J196" s="1015"/>
      <c r="K196" s="1015"/>
      <c r="L196" s="1015"/>
      <c r="M196" s="1015"/>
      <c r="N196" s="1015"/>
      <c r="O196" s="1015"/>
      <c r="P196" s="1016"/>
      <c r="Q196" s="1154"/>
      <c r="R196" s="1154"/>
      <c r="S196" s="1154"/>
      <c r="T196" s="1154"/>
      <c r="U196" s="1154"/>
      <c r="V196" s="1154"/>
      <c r="W196" s="1154"/>
      <c r="X196" s="1154"/>
      <c r="Y196" s="1154"/>
      <c r="Z196" s="1154"/>
      <c r="AA196" s="1154"/>
      <c r="AB196" s="1154"/>
      <c r="AC196" s="1154"/>
      <c r="AD196" s="1154"/>
      <c r="AE196" s="1154"/>
      <c r="AF196" s="1154"/>
      <c r="AG196" s="1154"/>
      <c r="AH196" s="1154"/>
      <c r="AI196" s="1154"/>
      <c r="AJ196" s="536"/>
      <c r="AK196" s="1015"/>
      <c r="AL196" s="1015"/>
      <c r="AM196" s="1015"/>
      <c r="AN196" s="1015"/>
      <c r="AO196" s="1015"/>
      <c r="AP196" s="1015"/>
      <c r="AQ196" s="1016"/>
      <c r="AV196" s="361"/>
      <c r="AW196" s="361"/>
      <c r="AX196" s="362"/>
      <c r="BB196" s="1014"/>
      <c r="BC196" s="1015"/>
      <c r="BD196" s="1015"/>
      <c r="BE196" s="1015"/>
      <c r="BF196" s="1015"/>
      <c r="BG196" s="1015"/>
      <c r="BH196" s="1015"/>
      <c r="BI196" s="1015"/>
      <c r="BJ196" s="1015"/>
      <c r="BK196" s="1015"/>
      <c r="BL196" s="1015"/>
      <c r="BM196" s="1015"/>
      <c r="BN196" s="1015"/>
      <c r="BO196" s="1015"/>
      <c r="BP196" s="1016"/>
      <c r="BQ196" s="1154"/>
      <c r="BR196" s="1154"/>
      <c r="BS196" s="1154"/>
      <c r="BT196" s="1154"/>
      <c r="BU196" s="1154"/>
      <c r="BV196" s="1154"/>
      <c r="BW196" s="1154"/>
      <c r="BX196" s="1154"/>
      <c r="BY196" s="1154"/>
      <c r="BZ196" s="1154"/>
      <c r="CA196" s="1154"/>
      <c r="CB196" s="1154"/>
      <c r="CC196" s="1154"/>
      <c r="CD196" s="1154"/>
      <c r="CE196" s="1154"/>
      <c r="CF196" s="1154"/>
      <c r="CG196" s="1154"/>
      <c r="CH196" s="1154"/>
      <c r="CI196" s="1154"/>
      <c r="CJ196" s="536"/>
      <c r="CK196" s="1015"/>
      <c r="CL196" s="1015"/>
      <c r="CM196" s="1015"/>
      <c r="CN196" s="1015"/>
      <c r="CO196" s="1015"/>
      <c r="CP196" s="1015"/>
      <c r="CQ196" s="1016"/>
    </row>
    <row r="197" spans="2:97" s="198" customFormat="1" ht="15" customHeight="1">
      <c r="B197" s="1011" t="s">
        <v>2707</v>
      </c>
      <c r="C197" s="1012"/>
      <c r="D197" s="1012"/>
      <c r="E197" s="1012"/>
      <c r="F197" s="1012"/>
      <c r="G197" s="1012"/>
      <c r="H197" s="1012"/>
      <c r="I197" s="1012"/>
      <c r="J197" s="1012"/>
      <c r="K197" s="1012"/>
      <c r="L197" s="1012"/>
      <c r="M197" s="1012"/>
      <c r="N197" s="1012"/>
      <c r="O197" s="1012"/>
      <c r="P197" s="1013"/>
      <c r="Q197" s="1108">
        <f>ROUNDDOWN(Q193*Q195,0)</f>
        <v>0</v>
      </c>
      <c r="R197" s="1108"/>
      <c r="S197" s="1108"/>
      <c r="T197" s="1108"/>
      <c r="U197" s="1108"/>
      <c r="V197" s="1108"/>
      <c r="W197" s="1108"/>
      <c r="X197" s="1108"/>
      <c r="Y197" s="1108"/>
      <c r="Z197" s="1108"/>
      <c r="AA197" s="1108"/>
      <c r="AB197" s="1108"/>
      <c r="AC197" s="1108"/>
      <c r="AD197" s="1108"/>
      <c r="AE197" s="1108"/>
      <c r="AF197" s="1108"/>
      <c r="AG197" s="1108"/>
      <c r="AH197" s="1108"/>
      <c r="AI197" s="1108"/>
      <c r="AJ197" s="1012" t="s">
        <v>2318</v>
      </c>
      <c r="AK197" s="1012" t="s">
        <v>2725</v>
      </c>
      <c r="AL197" s="1012"/>
      <c r="AM197" s="1012"/>
      <c r="AN197" s="1012"/>
      <c r="AO197" s="1012"/>
      <c r="AP197" s="1012"/>
      <c r="AQ197" s="1013"/>
      <c r="AV197" s="361"/>
      <c r="AW197" s="361"/>
      <c r="AX197" s="362"/>
      <c r="BB197" s="1011" t="str">
        <f t="shared" ref="BB197" si="48">B197</f>
        <v>Ａ</v>
      </c>
      <c r="BC197" s="1012"/>
      <c r="BD197" s="1012"/>
      <c r="BE197" s="1012"/>
      <c r="BF197" s="1012"/>
      <c r="BG197" s="1012"/>
      <c r="BH197" s="1012"/>
      <c r="BI197" s="1012"/>
      <c r="BJ197" s="1012"/>
      <c r="BK197" s="1012"/>
      <c r="BL197" s="1012"/>
      <c r="BM197" s="1012"/>
      <c r="BN197" s="1012"/>
      <c r="BO197" s="1012"/>
      <c r="BP197" s="1013"/>
      <c r="BQ197" s="1108">
        <f>ROUNDDOWN(BQ193*BQ195,0)</f>
        <v>6666666</v>
      </c>
      <c r="BR197" s="1108"/>
      <c r="BS197" s="1108"/>
      <c r="BT197" s="1108"/>
      <c r="BU197" s="1108"/>
      <c r="BV197" s="1108"/>
      <c r="BW197" s="1108"/>
      <c r="BX197" s="1108"/>
      <c r="BY197" s="1108"/>
      <c r="BZ197" s="1108"/>
      <c r="CA197" s="1108"/>
      <c r="CB197" s="1108"/>
      <c r="CC197" s="1108"/>
      <c r="CD197" s="1108"/>
      <c r="CE197" s="1108"/>
      <c r="CF197" s="1108"/>
      <c r="CG197" s="1108"/>
      <c r="CH197" s="1108"/>
      <c r="CI197" s="1108"/>
      <c r="CJ197" s="1012" t="s">
        <v>2318</v>
      </c>
      <c r="CK197" s="1012" t="str">
        <f t="shared" ref="CK197" si="49">AK197</f>
        <v>③×④</v>
      </c>
      <c r="CL197" s="1012"/>
      <c r="CM197" s="1012"/>
      <c r="CN197" s="1012"/>
      <c r="CO197" s="1012"/>
      <c r="CP197" s="1012"/>
      <c r="CQ197" s="1013"/>
    </row>
    <row r="198" spans="2:97" s="198" customFormat="1" ht="15" customHeight="1">
      <c r="B198" s="1014"/>
      <c r="C198" s="1015"/>
      <c r="D198" s="1015"/>
      <c r="E198" s="1015"/>
      <c r="F198" s="1015"/>
      <c r="G198" s="1015"/>
      <c r="H198" s="1015"/>
      <c r="I198" s="1015"/>
      <c r="J198" s="1015"/>
      <c r="K198" s="1015"/>
      <c r="L198" s="1015"/>
      <c r="M198" s="1015"/>
      <c r="N198" s="1015"/>
      <c r="O198" s="1015"/>
      <c r="P198" s="1016"/>
      <c r="Q198" s="1109"/>
      <c r="R198" s="1109"/>
      <c r="S198" s="1109"/>
      <c r="T198" s="1109"/>
      <c r="U198" s="1109"/>
      <c r="V198" s="1109"/>
      <c r="W198" s="1109"/>
      <c r="X198" s="1109"/>
      <c r="Y198" s="1109"/>
      <c r="Z198" s="1109"/>
      <c r="AA198" s="1109"/>
      <c r="AB198" s="1109"/>
      <c r="AC198" s="1109"/>
      <c r="AD198" s="1109"/>
      <c r="AE198" s="1109"/>
      <c r="AF198" s="1109"/>
      <c r="AG198" s="1109"/>
      <c r="AH198" s="1109"/>
      <c r="AI198" s="1109"/>
      <c r="AJ198" s="1015"/>
      <c r="AK198" s="1015"/>
      <c r="AL198" s="1015"/>
      <c r="AM198" s="1015"/>
      <c r="AN198" s="1015"/>
      <c r="AO198" s="1015"/>
      <c r="AP198" s="1015"/>
      <c r="AQ198" s="1016"/>
      <c r="AV198" s="361"/>
      <c r="AW198" s="361"/>
      <c r="AX198" s="362"/>
      <c r="BB198" s="1014"/>
      <c r="BC198" s="1015"/>
      <c r="BD198" s="1015"/>
      <c r="BE198" s="1015"/>
      <c r="BF198" s="1015"/>
      <c r="BG198" s="1015"/>
      <c r="BH198" s="1015"/>
      <c r="BI198" s="1015"/>
      <c r="BJ198" s="1015"/>
      <c r="BK198" s="1015"/>
      <c r="BL198" s="1015"/>
      <c r="BM198" s="1015"/>
      <c r="BN198" s="1015"/>
      <c r="BO198" s="1015"/>
      <c r="BP198" s="1016"/>
      <c r="BQ198" s="1109"/>
      <c r="BR198" s="1109"/>
      <c r="BS198" s="1109"/>
      <c r="BT198" s="1109"/>
      <c r="BU198" s="1109"/>
      <c r="BV198" s="1109"/>
      <c r="BW198" s="1109"/>
      <c r="BX198" s="1109"/>
      <c r="BY198" s="1109"/>
      <c r="BZ198" s="1109"/>
      <c r="CA198" s="1109"/>
      <c r="CB198" s="1109"/>
      <c r="CC198" s="1109"/>
      <c r="CD198" s="1109"/>
      <c r="CE198" s="1109"/>
      <c r="CF198" s="1109"/>
      <c r="CG198" s="1109"/>
      <c r="CH198" s="1109"/>
      <c r="CI198" s="1109"/>
      <c r="CJ198" s="1015"/>
      <c r="CK198" s="1015"/>
      <c r="CL198" s="1015"/>
      <c r="CM198" s="1015"/>
      <c r="CN198" s="1015"/>
      <c r="CO198" s="1015"/>
      <c r="CP198" s="1015"/>
      <c r="CQ198" s="1016"/>
    </row>
    <row r="199" spans="2:97" s="198" customFormat="1" ht="15" customHeight="1">
      <c r="B199" s="1011" t="s">
        <v>2824</v>
      </c>
      <c r="C199" s="1012"/>
      <c r="D199" s="1012"/>
      <c r="E199" s="1012"/>
      <c r="F199" s="1012"/>
      <c r="G199" s="1012"/>
      <c r="H199" s="1012"/>
      <c r="I199" s="1012"/>
      <c r="J199" s="1012"/>
      <c r="K199" s="1012"/>
      <c r="L199" s="1012"/>
      <c r="M199" s="1012"/>
      <c r="N199" s="1012"/>
      <c r="O199" s="1012"/>
      <c r="P199" s="1013"/>
      <c r="Q199" s="1067">
        <f>Q158</f>
        <v>0</v>
      </c>
      <c r="R199" s="1110"/>
      <c r="S199" s="1110"/>
      <c r="T199" s="1110"/>
      <c r="U199" s="1110"/>
      <c r="V199" s="1110"/>
      <c r="W199" s="1110"/>
      <c r="X199" s="1110"/>
      <c r="Y199" s="1110"/>
      <c r="Z199" s="1110"/>
      <c r="AA199" s="1110"/>
      <c r="AB199" s="1110"/>
      <c r="AC199" s="1110"/>
      <c r="AD199" s="1110"/>
      <c r="AE199" s="1110"/>
      <c r="AF199" s="1110"/>
      <c r="AG199" s="1110"/>
      <c r="AH199" s="1110"/>
      <c r="AI199" s="1110"/>
      <c r="AJ199" s="1012" t="s">
        <v>2698</v>
      </c>
      <c r="AK199" s="1012"/>
      <c r="AL199" s="1012" t="s">
        <v>2726</v>
      </c>
      <c r="AM199" s="1012"/>
      <c r="AN199" s="1012"/>
      <c r="AO199" s="1012"/>
      <c r="AP199" s="1012"/>
      <c r="AQ199" s="1013"/>
      <c r="AV199" s="361"/>
      <c r="AW199" s="361"/>
      <c r="AX199" s="362"/>
      <c r="BB199" s="1011" t="str">
        <f t="shared" ref="BB199" si="50">B199</f>
        <v>蓄電容量</v>
      </c>
      <c r="BC199" s="1012"/>
      <c r="BD199" s="1012"/>
      <c r="BE199" s="1012"/>
      <c r="BF199" s="1012"/>
      <c r="BG199" s="1012"/>
      <c r="BH199" s="1012"/>
      <c r="BI199" s="1012"/>
      <c r="BJ199" s="1012"/>
      <c r="BK199" s="1012"/>
      <c r="BL199" s="1012"/>
      <c r="BM199" s="1012"/>
      <c r="BN199" s="1012"/>
      <c r="BO199" s="1012"/>
      <c r="BP199" s="1013"/>
      <c r="BQ199" s="1067">
        <f>BQ158</f>
        <v>75.45</v>
      </c>
      <c r="BR199" s="1110"/>
      <c r="BS199" s="1110"/>
      <c r="BT199" s="1110"/>
      <c r="BU199" s="1110"/>
      <c r="BV199" s="1110"/>
      <c r="BW199" s="1110"/>
      <c r="BX199" s="1110"/>
      <c r="BY199" s="1110"/>
      <c r="BZ199" s="1110"/>
      <c r="CA199" s="1110"/>
      <c r="CB199" s="1110"/>
      <c r="CC199" s="1110"/>
      <c r="CD199" s="1110"/>
      <c r="CE199" s="1110"/>
      <c r="CF199" s="1110"/>
      <c r="CG199" s="1110"/>
      <c r="CH199" s="1110"/>
      <c r="CI199" s="1110"/>
      <c r="CJ199" s="1012" t="s">
        <v>2698</v>
      </c>
      <c r="CK199" s="1012"/>
      <c r="CL199" s="1012" t="str">
        <f>AL199</f>
        <v>⑤</v>
      </c>
      <c r="CM199" s="1012"/>
      <c r="CN199" s="1012"/>
      <c r="CO199" s="1012"/>
      <c r="CP199" s="1012"/>
      <c r="CQ199" s="1013"/>
    </row>
    <row r="200" spans="2:97" s="198" customFormat="1" ht="15" customHeight="1">
      <c r="B200" s="1014"/>
      <c r="C200" s="1015"/>
      <c r="D200" s="1015"/>
      <c r="E200" s="1015"/>
      <c r="F200" s="1015"/>
      <c r="G200" s="1015"/>
      <c r="H200" s="1015"/>
      <c r="I200" s="1015"/>
      <c r="J200" s="1015"/>
      <c r="K200" s="1015"/>
      <c r="L200" s="1015"/>
      <c r="M200" s="1015"/>
      <c r="N200" s="1015"/>
      <c r="O200" s="1015"/>
      <c r="P200" s="1016"/>
      <c r="Q200" s="1111"/>
      <c r="R200" s="1111"/>
      <c r="S200" s="1111"/>
      <c r="T200" s="1111"/>
      <c r="U200" s="1111"/>
      <c r="V200" s="1111"/>
      <c r="W200" s="1111"/>
      <c r="X200" s="1111"/>
      <c r="Y200" s="1111"/>
      <c r="Z200" s="1111"/>
      <c r="AA200" s="1111"/>
      <c r="AB200" s="1111"/>
      <c r="AC200" s="1111"/>
      <c r="AD200" s="1111"/>
      <c r="AE200" s="1111"/>
      <c r="AF200" s="1111"/>
      <c r="AG200" s="1111"/>
      <c r="AH200" s="1111"/>
      <c r="AI200" s="1111"/>
      <c r="AJ200" s="1015"/>
      <c r="AK200" s="1015"/>
      <c r="AL200" s="1015"/>
      <c r="AM200" s="1015"/>
      <c r="AN200" s="1015"/>
      <c r="AO200" s="1015"/>
      <c r="AP200" s="1015"/>
      <c r="AQ200" s="1016"/>
      <c r="AV200" s="361"/>
      <c r="AW200" s="361"/>
      <c r="AX200" s="362"/>
      <c r="BB200" s="1014"/>
      <c r="BC200" s="1015"/>
      <c r="BD200" s="1015"/>
      <c r="BE200" s="1015"/>
      <c r="BF200" s="1015"/>
      <c r="BG200" s="1015"/>
      <c r="BH200" s="1015"/>
      <c r="BI200" s="1015"/>
      <c r="BJ200" s="1015"/>
      <c r="BK200" s="1015"/>
      <c r="BL200" s="1015"/>
      <c r="BM200" s="1015"/>
      <c r="BN200" s="1015"/>
      <c r="BO200" s="1015"/>
      <c r="BP200" s="1016"/>
      <c r="BQ200" s="1111"/>
      <c r="BR200" s="1111"/>
      <c r="BS200" s="1111"/>
      <c r="BT200" s="1111"/>
      <c r="BU200" s="1111"/>
      <c r="BV200" s="1111"/>
      <c r="BW200" s="1111"/>
      <c r="BX200" s="1111"/>
      <c r="BY200" s="1111"/>
      <c r="BZ200" s="1111"/>
      <c r="CA200" s="1111"/>
      <c r="CB200" s="1111"/>
      <c r="CC200" s="1111"/>
      <c r="CD200" s="1111"/>
      <c r="CE200" s="1111"/>
      <c r="CF200" s="1111"/>
      <c r="CG200" s="1111"/>
      <c r="CH200" s="1111"/>
      <c r="CI200" s="1111"/>
      <c r="CJ200" s="1015"/>
      <c r="CK200" s="1015"/>
      <c r="CL200" s="1015"/>
      <c r="CM200" s="1015"/>
      <c r="CN200" s="1015"/>
      <c r="CO200" s="1015"/>
      <c r="CP200" s="1015"/>
      <c r="CQ200" s="1016"/>
    </row>
    <row r="201" spans="2:97" s="198" customFormat="1" ht="15" customHeight="1">
      <c r="B201" s="1011" t="s">
        <v>2709</v>
      </c>
      <c r="C201" s="1012"/>
      <c r="D201" s="1012"/>
      <c r="E201" s="1012"/>
      <c r="F201" s="1012"/>
      <c r="G201" s="1012"/>
      <c r="H201" s="1012"/>
      <c r="I201" s="1012"/>
      <c r="J201" s="1012"/>
      <c r="K201" s="1012"/>
      <c r="L201" s="1012"/>
      <c r="M201" s="1012"/>
      <c r="N201" s="1012"/>
      <c r="O201" s="1012"/>
      <c r="P201" s="1013"/>
      <c r="Q201" s="1108">
        <f>IFERROR(ROUNDDOWN(Q193/Q189*300000,0),0)</f>
        <v>0</v>
      </c>
      <c r="R201" s="1108"/>
      <c r="S201" s="1108"/>
      <c r="T201" s="1108"/>
      <c r="U201" s="1108"/>
      <c r="V201" s="1108"/>
      <c r="W201" s="1108"/>
      <c r="X201" s="1108"/>
      <c r="Y201" s="1108"/>
      <c r="Z201" s="1108"/>
      <c r="AA201" s="1108"/>
      <c r="AB201" s="1108"/>
      <c r="AC201" s="1108"/>
      <c r="AD201" s="1108"/>
      <c r="AE201" s="1108"/>
      <c r="AF201" s="1108"/>
      <c r="AG201" s="1108"/>
      <c r="AH201" s="1108"/>
      <c r="AI201" s="1108"/>
      <c r="AJ201" s="1151" t="s">
        <v>2712</v>
      </c>
      <c r="AK201" s="1151"/>
      <c r="AL201" s="1151"/>
      <c r="AM201" s="1131" t="s">
        <v>2873</v>
      </c>
      <c r="AN201" s="1131"/>
      <c r="AO201" s="1131"/>
      <c r="AP201" s="1131"/>
      <c r="AQ201" s="1132"/>
      <c r="AV201" s="361"/>
      <c r="AW201" s="361"/>
      <c r="AX201" s="362"/>
      <c r="BB201" s="1011" t="str">
        <f t="shared" ref="BB201" si="51">B201</f>
        <v>助成単価</v>
      </c>
      <c r="BC201" s="1012"/>
      <c r="BD201" s="1012"/>
      <c r="BE201" s="1012"/>
      <c r="BF201" s="1012"/>
      <c r="BG201" s="1012"/>
      <c r="BH201" s="1012"/>
      <c r="BI201" s="1012"/>
      <c r="BJ201" s="1012"/>
      <c r="BK201" s="1012"/>
      <c r="BL201" s="1012"/>
      <c r="BM201" s="1012"/>
      <c r="BN201" s="1012"/>
      <c r="BO201" s="1012"/>
      <c r="BP201" s="1013"/>
      <c r="BQ201" s="1108">
        <f>IFERROR(ROUNDDOWN(BQ193/BQ189*300000,0),0)</f>
        <v>266666</v>
      </c>
      <c r="BR201" s="1108"/>
      <c r="BS201" s="1108"/>
      <c r="BT201" s="1108"/>
      <c r="BU201" s="1108"/>
      <c r="BV201" s="1108"/>
      <c r="BW201" s="1108"/>
      <c r="BX201" s="1108"/>
      <c r="BY201" s="1108"/>
      <c r="BZ201" s="1108"/>
      <c r="CA201" s="1108"/>
      <c r="CB201" s="1108"/>
      <c r="CC201" s="1108"/>
      <c r="CD201" s="1108"/>
      <c r="CE201" s="1108"/>
      <c r="CF201" s="1108"/>
      <c r="CG201" s="1108"/>
      <c r="CH201" s="1108"/>
      <c r="CI201" s="1108"/>
      <c r="CJ201" s="1151" t="str">
        <f>AJ201</f>
        <v>円/kWh</v>
      </c>
      <c r="CK201" s="1151"/>
      <c r="CL201" s="1151"/>
      <c r="CM201" s="1131" t="str">
        <f>AM201</f>
        <v>③/①×30万=⑥</v>
      </c>
      <c r="CN201" s="1131"/>
      <c r="CO201" s="1131"/>
      <c r="CP201" s="1131"/>
      <c r="CQ201" s="1132"/>
    </row>
    <row r="202" spans="2:97" s="198" customFormat="1" ht="15" customHeight="1">
      <c r="B202" s="1014"/>
      <c r="C202" s="1015"/>
      <c r="D202" s="1015"/>
      <c r="E202" s="1015"/>
      <c r="F202" s="1015"/>
      <c r="G202" s="1015"/>
      <c r="H202" s="1015"/>
      <c r="I202" s="1015"/>
      <c r="J202" s="1015"/>
      <c r="K202" s="1015"/>
      <c r="L202" s="1015"/>
      <c r="M202" s="1015"/>
      <c r="N202" s="1015"/>
      <c r="O202" s="1015"/>
      <c r="P202" s="1016"/>
      <c r="Q202" s="1109"/>
      <c r="R202" s="1109"/>
      <c r="S202" s="1109"/>
      <c r="T202" s="1109"/>
      <c r="U202" s="1109"/>
      <c r="V202" s="1109"/>
      <c r="W202" s="1109"/>
      <c r="X202" s="1109"/>
      <c r="Y202" s="1109"/>
      <c r="Z202" s="1109"/>
      <c r="AA202" s="1109"/>
      <c r="AB202" s="1109"/>
      <c r="AC202" s="1109"/>
      <c r="AD202" s="1109"/>
      <c r="AE202" s="1109"/>
      <c r="AF202" s="1109"/>
      <c r="AG202" s="1109"/>
      <c r="AH202" s="1109"/>
      <c r="AI202" s="1109"/>
      <c r="AJ202" s="1152"/>
      <c r="AK202" s="1152"/>
      <c r="AL202" s="1152"/>
      <c r="AM202" s="1133"/>
      <c r="AN202" s="1133"/>
      <c r="AO202" s="1133"/>
      <c r="AP202" s="1133"/>
      <c r="AQ202" s="1134"/>
      <c r="AV202" s="361"/>
      <c r="AW202" s="361"/>
      <c r="AX202" s="362"/>
      <c r="BB202" s="1014"/>
      <c r="BC202" s="1015"/>
      <c r="BD202" s="1015"/>
      <c r="BE202" s="1015"/>
      <c r="BF202" s="1015"/>
      <c r="BG202" s="1015"/>
      <c r="BH202" s="1015"/>
      <c r="BI202" s="1015"/>
      <c r="BJ202" s="1015"/>
      <c r="BK202" s="1015"/>
      <c r="BL202" s="1015"/>
      <c r="BM202" s="1015"/>
      <c r="BN202" s="1015"/>
      <c r="BO202" s="1015"/>
      <c r="BP202" s="1016"/>
      <c r="BQ202" s="1109"/>
      <c r="BR202" s="1109"/>
      <c r="BS202" s="1109"/>
      <c r="BT202" s="1109"/>
      <c r="BU202" s="1109"/>
      <c r="BV202" s="1109"/>
      <c r="BW202" s="1109"/>
      <c r="BX202" s="1109"/>
      <c r="BY202" s="1109"/>
      <c r="BZ202" s="1109"/>
      <c r="CA202" s="1109"/>
      <c r="CB202" s="1109"/>
      <c r="CC202" s="1109"/>
      <c r="CD202" s="1109"/>
      <c r="CE202" s="1109"/>
      <c r="CF202" s="1109"/>
      <c r="CG202" s="1109"/>
      <c r="CH202" s="1109"/>
      <c r="CI202" s="1109"/>
      <c r="CJ202" s="1152"/>
      <c r="CK202" s="1152"/>
      <c r="CL202" s="1152"/>
      <c r="CM202" s="1133"/>
      <c r="CN202" s="1133"/>
      <c r="CO202" s="1133"/>
      <c r="CP202" s="1133"/>
      <c r="CQ202" s="1134"/>
    </row>
    <row r="203" spans="2:97" s="198" customFormat="1" ht="15" customHeight="1">
      <c r="B203" s="1011" t="s">
        <v>2710</v>
      </c>
      <c r="C203" s="1012"/>
      <c r="D203" s="1012"/>
      <c r="E203" s="1012"/>
      <c r="F203" s="1012"/>
      <c r="G203" s="1012"/>
      <c r="H203" s="1012"/>
      <c r="I203" s="1012"/>
      <c r="J203" s="1012"/>
      <c r="K203" s="1012"/>
      <c r="L203" s="1012"/>
      <c r="M203" s="1012"/>
      <c r="N203" s="1012"/>
      <c r="O203" s="1012"/>
      <c r="P203" s="1013"/>
      <c r="Q203" s="1108">
        <f>ROUNDDOWN(Q199*Q201,0)</f>
        <v>0</v>
      </c>
      <c r="R203" s="1108"/>
      <c r="S203" s="1108"/>
      <c r="T203" s="1108"/>
      <c r="U203" s="1108"/>
      <c r="V203" s="1108"/>
      <c r="W203" s="1108"/>
      <c r="X203" s="1108"/>
      <c r="Y203" s="1108"/>
      <c r="Z203" s="1108"/>
      <c r="AA203" s="1108"/>
      <c r="AB203" s="1108"/>
      <c r="AC203" s="1108"/>
      <c r="AD203" s="1108"/>
      <c r="AE203" s="1108"/>
      <c r="AF203" s="1108"/>
      <c r="AG203" s="1108"/>
      <c r="AH203" s="1108"/>
      <c r="AI203" s="1108"/>
      <c r="AJ203" s="1012" t="s">
        <v>2318</v>
      </c>
      <c r="AK203" s="1012" t="s">
        <v>2727</v>
      </c>
      <c r="AL203" s="1012"/>
      <c r="AM203" s="1012"/>
      <c r="AN203" s="1012"/>
      <c r="AO203" s="1012"/>
      <c r="AP203" s="1012"/>
      <c r="AQ203" s="1013"/>
      <c r="AV203" s="361"/>
      <c r="AW203" s="361"/>
      <c r="AX203" s="362"/>
      <c r="BB203" s="1011" t="str">
        <f t="shared" ref="BB203" si="52">B203</f>
        <v>Ｂ</v>
      </c>
      <c r="BC203" s="1012"/>
      <c r="BD203" s="1012"/>
      <c r="BE203" s="1012"/>
      <c r="BF203" s="1012"/>
      <c r="BG203" s="1012"/>
      <c r="BH203" s="1012"/>
      <c r="BI203" s="1012"/>
      <c r="BJ203" s="1012"/>
      <c r="BK203" s="1012"/>
      <c r="BL203" s="1012"/>
      <c r="BM203" s="1012"/>
      <c r="BN203" s="1012"/>
      <c r="BO203" s="1012"/>
      <c r="BP203" s="1013"/>
      <c r="BQ203" s="1108">
        <f>ROUNDDOWN(BQ199*BQ201,0)</f>
        <v>20119949</v>
      </c>
      <c r="BR203" s="1108"/>
      <c r="BS203" s="1108"/>
      <c r="BT203" s="1108"/>
      <c r="BU203" s="1108"/>
      <c r="BV203" s="1108"/>
      <c r="BW203" s="1108"/>
      <c r="BX203" s="1108"/>
      <c r="BY203" s="1108"/>
      <c r="BZ203" s="1108"/>
      <c r="CA203" s="1108"/>
      <c r="CB203" s="1108"/>
      <c r="CC203" s="1108"/>
      <c r="CD203" s="1108"/>
      <c r="CE203" s="1108"/>
      <c r="CF203" s="1108"/>
      <c r="CG203" s="1108"/>
      <c r="CH203" s="1108"/>
      <c r="CI203" s="1108"/>
      <c r="CJ203" s="1012" t="s">
        <v>2318</v>
      </c>
      <c r="CK203" s="1012" t="str">
        <f>AK203</f>
        <v>⑤×⑥</v>
      </c>
      <c r="CL203" s="1012"/>
      <c r="CM203" s="1012"/>
      <c r="CN203" s="1012"/>
      <c r="CO203" s="1012"/>
      <c r="CP203" s="1012"/>
      <c r="CQ203" s="1013"/>
    </row>
    <row r="204" spans="2:97" s="198" customFormat="1" ht="15" customHeight="1">
      <c r="B204" s="1014"/>
      <c r="C204" s="1015"/>
      <c r="D204" s="1015"/>
      <c r="E204" s="1015"/>
      <c r="F204" s="1015"/>
      <c r="G204" s="1015"/>
      <c r="H204" s="1015"/>
      <c r="I204" s="1015"/>
      <c r="J204" s="1015"/>
      <c r="K204" s="1015"/>
      <c r="L204" s="1015"/>
      <c r="M204" s="1015"/>
      <c r="N204" s="1015"/>
      <c r="O204" s="1015"/>
      <c r="P204" s="1016"/>
      <c r="Q204" s="1109"/>
      <c r="R204" s="1109"/>
      <c r="S204" s="1109"/>
      <c r="T204" s="1109"/>
      <c r="U204" s="1109"/>
      <c r="V204" s="1109"/>
      <c r="W204" s="1109"/>
      <c r="X204" s="1109"/>
      <c r="Y204" s="1109"/>
      <c r="Z204" s="1109"/>
      <c r="AA204" s="1109"/>
      <c r="AB204" s="1109"/>
      <c r="AC204" s="1109"/>
      <c r="AD204" s="1109"/>
      <c r="AE204" s="1109"/>
      <c r="AF204" s="1109"/>
      <c r="AG204" s="1109"/>
      <c r="AH204" s="1109"/>
      <c r="AI204" s="1109"/>
      <c r="AJ204" s="1015"/>
      <c r="AK204" s="1015"/>
      <c r="AL204" s="1015"/>
      <c r="AM204" s="1015"/>
      <c r="AN204" s="1015"/>
      <c r="AO204" s="1015"/>
      <c r="AP204" s="1015"/>
      <c r="AQ204" s="1016"/>
      <c r="AV204" s="361"/>
      <c r="AW204" s="361"/>
      <c r="AX204" s="362"/>
      <c r="BB204" s="1014"/>
      <c r="BC204" s="1015"/>
      <c r="BD204" s="1015"/>
      <c r="BE204" s="1015"/>
      <c r="BF204" s="1015"/>
      <c r="BG204" s="1015"/>
      <c r="BH204" s="1015"/>
      <c r="BI204" s="1015"/>
      <c r="BJ204" s="1015"/>
      <c r="BK204" s="1015"/>
      <c r="BL204" s="1015"/>
      <c r="BM204" s="1015"/>
      <c r="BN204" s="1015"/>
      <c r="BO204" s="1015"/>
      <c r="BP204" s="1016"/>
      <c r="BQ204" s="1109"/>
      <c r="BR204" s="1109"/>
      <c r="BS204" s="1109"/>
      <c r="BT204" s="1109"/>
      <c r="BU204" s="1109"/>
      <c r="BV204" s="1109"/>
      <c r="BW204" s="1109"/>
      <c r="BX204" s="1109"/>
      <c r="BY204" s="1109"/>
      <c r="BZ204" s="1109"/>
      <c r="CA204" s="1109"/>
      <c r="CB204" s="1109"/>
      <c r="CC204" s="1109"/>
      <c r="CD204" s="1109"/>
      <c r="CE204" s="1109"/>
      <c r="CF204" s="1109"/>
      <c r="CG204" s="1109"/>
      <c r="CH204" s="1109"/>
      <c r="CI204" s="1109"/>
      <c r="CJ204" s="1015"/>
      <c r="CK204" s="1015"/>
      <c r="CL204" s="1015"/>
      <c r="CM204" s="1015"/>
      <c r="CN204" s="1015"/>
      <c r="CO204" s="1015"/>
      <c r="CP204" s="1015"/>
      <c r="CQ204" s="1016"/>
    </row>
    <row r="205" spans="2:97" s="198" customFormat="1" ht="15" customHeight="1">
      <c r="B205" s="1011" t="s">
        <v>2804</v>
      </c>
      <c r="C205" s="1012"/>
      <c r="D205" s="1012"/>
      <c r="E205" s="1012"/>
      <c r="F205" s="1012"/>
      <c r="G205" s="1012"/>
      <c r="H205" s="1012"/>
      <c r="I205" s="1012"/>
      <c r="J205" s="1012"/>
      <c r="K205" s="1012"/>
      <c r="L205" s="1012"/>
      <c r="M205" s="1012"/>
      <c r="N205" s="1012"/>
      <c r="O205" s="1012"/>
      <c r="P205" s="1013"/>
      <c r="Q205" s="1108">
        <f>MIN(Q197,Q203)</f>
        <v>0</v>
      </c>
      <c r="R205" s="1108"/>
      <c r="S205" s="1108"/>
      <c r="T205" s="1108"/>
      <c r="U205" s="1108"/>
      <c r="V205" s="1108"/>
      <c r="W205" s="1108"/>
      <c r="X205" s="1108"/>
      <c r="Y205" s="1108"/>
      <c r="Z205" s="1108"/>
      <c r="AA205" s="1108"/>
      <c r="AB205" s="1108"/>
      <c r="AC205" s="1108"/>
      <c r="AD205" s="1108"/>
      <c r="AE205" s="1108"/>
      <c r="AF205" s="1108"/>
      <c r="AG205" s="1108"/>
      <c r="AH205" s="1108"/>
      <c r="AI205" s="1108"/>
      <c r="AJ205" s="1012" t="s">
        <v>2318</v>
      </c>
      <c r="AK205" s="1147" t="s">
        <v>2720</v>
      </c>
      <c r="AL205" s="1147"/>
      <c r="AM205" s="1147"/>
      <c r="AN205" s="1147"/>
      <c r="AO205" s="1147"/>
      <c r="AP205" s="1147"/>
      <c r="AQ205" s="1148"/>
      <c r="AV205" s="361"/>
      <c r="AW205" s="361"/>
      <c r="AX205" s="362"/>
      <c r="BB205" s="1011" t="str">
        <f t="shared" ref="BB205" si="53">B205</f>
        <v>蓄電池助成金申請額</v>
      </c>
      <c r="BC205" s="1012"/>
      <c r="BD205" s="1012"/>
      <c r="BE205" s="1012"/>
      <c r="BF205" s="1012"/>
      <c r="BG205" s="1012"/>
      <c r="BH205" s="1012"/>
      <c r="BI205" s="1012"/>
      <c r="BJ205" s="1012"/>
      <c r="BK205" s="1012"/>
      <c r="BL205" s="1012"/>
      <c r="BM205" s="1012"/>
      <c r="BN205" s="1012"/>
      <c r="BO205" s="1012"/>
      <c r="BP205" s="1013"/>
      <c r="BQ205" s="1108">
        <f>MIN(BQ197,BQ203)</f>
        <v>6666666</v>
      </c>
      <c r="BR205" s="1108"/>
      <c r="BS205" s="1108"/>
      <c r="BT205" s="1108"/>
      <c r="BU205" s="1108"/>
      <c r="BV205" s="1108"/>
      <c r="BW205" s="1108"/>
      <c r="BX205" s="1108"/>
      <c r="BY205" s="1108"/>
      <c r="BZ205" s="1108"/>
      <c r="CA205" s="1108"/>
      <c r="CB205" s="1108"/>
      <c r="CC205" s="1108"/>
      <c r="CD205" s="1108"/>
      <c r="CE205" s="1108"/>
      <c r="CF205" s="1108"/>
      <c r="CG205" s="1108"/>
      <c r="CH205" s="1108"/>
      <c r="CI205" s="1108"/>
      <c r="CJ205" s="1012" t="s">
        <v>2318</v>
      </c>
      <c r="CK205" s="1233" t="str">
        <f>AK205</f>
        <v>AまたはBの
いずれか小さい額</v>
      </c>
      <c r="CL205" s="1234"/>
      <c r="CM205" s="1234"/>
      <c r="CN205" s="1234"/>
      <c r="CO205" s="1234"/>
      <c r="CP205" s="1234"/>
      <c r="CQ205" s="1235"/>
    </row>
    <row r="206" spans="2:97" s="198" customFormat="1" ht="15" customHeight="1">
      <c r="B206" s="1014"/>
      <c r="C206" s="1015"/>
      <c r="D206" s="1015"/>
      <c r="E206" s="1015"/>
      <c r="F206" s="1015"/>
      <c r="G206" s="1015"/>
      <c r="H206" s="1015"/>
      <c r="I206" s="1015"/>
      <c r="J206" s="1015"/>
      <c r="K206" s="1015"/>
      <c r="L206" s="1015"/>
      <c r="M206" s="1015"/>
      <c r="N206" s="1015"/>
      <c r="O206" s="1015"/>
      <c r="P206" s="1016"/>
      <c r="Q206" s="1109"/>
      <c r="R206" s="1109"/>
      <c r="S206" s="1109"/>
      <c r="T206" s="1109"/>
      <c r="U206" s="1109"/>
      <c r="V206" s="1109"/>
      <c r="W206" s="1109"/>
      <c r="X206" s="1109"/>
      <c r="Y206" s="1109"/>
      <c r="Z206" s="1109"/>
      <c r="AA206" s="1109"/>
      <c r="AB206" s="1109"/>
      <c r="AC206" s="1109"/>
      <c r="AD206" s="1109"/>
      <c r="AE206" s="1109"/>
      <c r="AF206" s="1109"/>
      <c r="AG206" s="1109"/>
      <c r="AH206" s="1109"/>
      <c r="AI206" s="1109"/>
      <c r="AJ206" s="1015"/>
      <c r="AK206" s="1149"/>
      <c r="AL206" s="1149"/>
      <c r="AM206" s="1149"/>
      <c r="AN206" s="1149"/>
      <c r="AO206" s="1149"/>
      <c r="AP206" s="1149"/>
      <c r="AQ206" s="1150"/>
      <c r="AV206" s="361"/>
      <c r="AW206" s="361"/>
      <c r="AX206" s="362"/>
      <c r="BB206" s="1014"/>
      <c r="BC206" s="1015"/>
      <c r="BD206" s="1015"/>
      <c r="BE206" s="1015"/>
      <c r="BF206" s="1015"/>
      <c r="BG206" s="1015"/>
      <c r="BH206" s="1015"/>
      <c r="BI206" s="1015"/>
      <c r="BJ206" s="1015"/>
      <c r="BK206" s="1015"/>
      <c r="BL206" s="1015"/>
      <c r="BM206" s="1015"/>
      <c r="BN206" s="1015"/>
      <c r="BO206" s="1015"/>
      <c r="BP206" s="1016"/>
      <c r="BQ206" s="1109"/>
      <c r="BR206" s="1109"/>
      <c r="BS206" s="1109"/>
      <c r="BT206" s="1109"/>
      <c r="BU206" s="1109"/>
      <c r="BV206" s="1109"/>
      <c r="BW206" s="1109"/>
      <c r="BX206" s="1109"/>
      <c r="BY206" s="1109"/>
      <c r="BZ206" s="1109"/>
      <c r="CA206" s="1109"/>
      <c r="CB206" s="1109"/>
      <c r="CC206" s="1109"/>
      <c r="CD206" s="1109"/>
      <c r="CE206" s="1109"/>
      <c r="CF206" s="1109"/>
      <c r="CG206" s="1109"/>
      <c r="CH206" s="1109"/>
      <c r="CI206" s="1109"/>
      <c r="CJ206" s="1015"/>
      <c r="CK206" s="1236"/>
      <c r="CL206" s="1236"/>
      <c r="CM206" s="1236"/>
      <c r="CN206" s="1236"/>
      <c r="CO206" s="1236"/>
      <c r="CP206" s="1236"/>
      <c r="CQ206" s="1237"/>
    </row>
    <row r="207" spans="2:97" s="198" customFormat="1" ht="16" customHeight="1" thickBot="1">
      <c r="B207" s="124"/>
      <c r="C207" s="124"/>
      <c r="D207" s="124"/>
      <c r="E207" s="124"/>
      <c r="F207" s="124"/>
      <c r="G207" s="124"/>
      <c r="H207" s="124"/>
      <c r="I207" s="124"/>
      <c r="J207" s="124"/>
      <c r="K207" s="124"/>
      <c r="L207" s="124"/>
      <c r="M207" s="124"/>
      <c r="N207" s="124"/>
      <c r="O207" s="124"/>
      <c r="P207" s="124"/>
      <c r="Q207" s="503"/>
      <c r="R207" s="503"/>
      <c r="S207" s="503"/>
      <c r="T207" s="503"/>
      <c r="U207" s="503"/>
      <c r="V207" s="503"/>
      <c r="W207" s="503"/>
      <c r="X207" s="503"/>
      <c r="Y207" s="503"/>
      <c r="Z207" s="503"/>
      <c r="AA207" s="503"/>
      <c r="AB207" s="503"/>
      <c r="AC207" s="503"/>
      <c r="AD207" s="503"/>
      <c r="AE207" s="503"/>
      <c r="AF207" s="503"/>
      <c r="AG207" s="503"/>
      <c r="AH207" s="503"/>
      <c r="AI207" s="503"/>
      <c r="AJ207" s="124"/>
      <c r="AK207" s="124"/>
      <c r="AL207" s="124"/>
      <c r="AM207" s="124"/>
      <c r="AN207" s="124"/>
      <c r="AO207" s="124"/>
      <c r="AP207" s="124"/>
      <c r="AQ207" s="124"/>
      <c r="AV207" s="361"/>
      <c r="AW207" s="361"/>
      <c r="AX207" s="362"/>
      <c r="BB207" s="124"/>
      <c r="BC207" s="124"/>
      <c r="BD207" s="124"/>
      <c r="BE207" s="124"/>
      <c r="BF207" s="124"/>
      <c r="BG207" s="124"/>
      <c r="BH207" s="124"/>
      <c r="BI207" s="124"/>
      <c r="BJ207" s="124"/>
      <c r="BK207" s="124"/>
      <c r="BL207" s="124"/>
      <c r="BM207" s="124"/>
      <c r="BN207" s="124"/>
      <c r="BO207" s="124"/>
      <c r="BP207" s="124"/>
      <c r="BQ207" s="503"/>
      <c r="BR207" s="503"/>
      <c r="BS207" s="503"/>
      <c r="BT207" s="503"/>
      <c r="BU207" s="503"/>
      <c r="BV207" s="503"/>
      <c r="BW207" s="503"/>
      <c r="BX207" s="503"/>
      <c r="BY207" s="503"/>
      <c r="BZ207" s="503"/>
      <c r="CA207" s="503"/>
      <c r="CB207" s="503"/>
      <c r="CC207" s="503"/>
      <c r="CD207" s="503"/>
      <c r="CE207" s="503"/>
      <c r="CF207" s="503"/>
      <c r="CG207" s="503"/>
      <c r="CH207" s="503"/>
      <c r="CI207" s="503"/>
      <c r="CJ207" s="124"/>
      <c r="CK207" s="124"/>
      <c r="CL207" s="124"/>
      <c r="CM207" s="124"/>
      <c r="CN207" s="124"/>
      <c r="CO207" s="124"/>
      <c r="CP207" s="124"/>
      <c r="CQ207" s="124"/>
    </row>
    <row r="208" spans="2:97" s="198" customFormat="1" ht="16" customHeight="1">
      <c r="B208" s="1135" t="s">
        <v>2732</v>
      </c>
      <c r="C208" s="1136"/>
      <c r="D208" s="1136"/>
      <c r="E208" s="1136"/>
      <c r="F208" s="1136"/>
      <c r="G208" s="1136"/>
      <c r="H208" s="1136"/>
      <c r="I208" s="1136"/>
      <c r="J208" s="1136"/>
      <c r="K208" s="1136"/>
      <c r="L208" s="1136"/>
      <c r="M208" s="1136"/>
      <c r="N208" s="1136"/>
      <c r="O208" s="1136"/>
      <c r="P208" s="1137"/>
      <c r="Q208" s="1141">
        <f>MIN(ROUNDDOWN(Q185+Q205,-3),AS209)</f>
        <v>0</v>
      </c>
      <c r="R208" s="1141"/>
      <c r="S208" s="1141"/>
      <c r="T208" s="1141"/>
      <c r="U208" s="1141"/>
      <c r="V208" s="1141"/>
      <c r="W208" s="1141"/>
      <c r="X208" s="1141"/>
      <c r="Y208" s="1141"/>
      <c r="Z208" s="1141"/>
      <c r="AA208" s="1141"/>
      <c r="AB208" s="1141"/>
      <c r="AC208" s="1141"/>
      <c r="AD208" s="1141"/>
      <c r="AE208" s="1141"/>
      <c r="AF208" s="1141"/>
      <c r="AG208" s="1141"/>
      <c r="AH208" s="1141"/>
      <c r="AI208" s="1141"/>
      <c r="AJ208" s="1136" t="s">
        <v>2318</v>
      </c>
      <c r="AK208" s="1143" t="s">
        <v>2735</v>
      </c>
      <c r="AL208" s="1143"/>
      <c r="AM208" s="1143"/>
      <c r="AN208" s="1143"/>
      <c r="AO208" s="1143"/>
      <c r="AP208" s="1143"/>
      <c r="AQ208" s="1144"/>
      <c r="AS208" s="198" t="s">
        <v>2822</v>
      </c>
      <c r="AV208" s="361"/>
      <c r="AW208" s="361"/>
      <c r="AX208" s="362"/>
      <c r="BB208" s="1135" t="str">
        <f>B208</f>
        <v>交付申請額</v>
      </c>
      <c r="BC208" s="1136"/>
      <c r="BD208" s="1136"/>
      <c r="BE208" s="1136"/>
      <c r="BF208" s="1136"/>
      <c r="BG208" s="1136"/>
      <c r="BH208" s="1136"/>
      <c r="BI208" s="1136"/>
      <c r="BJ208" s="1136"/>
      <c r="BK208" s="1136"/>
      <c r="BL208" s="1136"/>
      <c r="BM208" s="1136"/>
      <c r="BN208" s="1136"/>
      <c r="BO208" s="1136"/>
      <c r="BP208" s="1137"/>
      <c r="BQ208" s="1141">
        <f>MIN(ROUNDDOWN(BQ185+BQ205,-3),CS209)</f>
        <v>9298000</v>
      </c>
      <c r="BR208" s="1141"/>
      <c r="BS208" s="1141"/>
      <c r="BT208" s="1141"/>
      <c r="BU208" s="1141"/>
      <c r="BV208" s="1141"/>
      <c r="BW208" s="1141"/>
      <c r="BX208" s="1141"/>
      <c r="BY208" s="1141"/>
      <c r="BZ208" s="1141"/>
      <c r="CA208" s="1141"/>
      <c r="CB208" s="1141"/>
      <c r="CC208" s="1141"/>
      <c r="CD208" s="1141"/>
      <c r="CE208" s="1141"/>
      <c r="CF208" s="1141"/>
      <c r="CG208" s="1141"/>
      <c r="CH208" s="1141"/>
      <c r="CI208" s="1141"/>
      <c r="CJ208" s="1136" t="s">
        <v>2318</v>
      </c>
      <c r="CK208" s="1143" t="s">
        <v>2735</v>
      </c>
      <c r="CL208" s="1143"/>
      <c r="CM208" s="1143"/>
      <c r="CN208" s="1143"/>
      <c r="CO208" s="1143"/>
      <c r="CP208" s="1143"/>
      <c r="CQ208" s="1144"/>
      <c r="CS208" s="198" t="s">
        <v>2822</v>
      </c>
    </row>
    <row r="209" spans="1:97" s="198" customFormat="1" ht="15" customHeight="1" thickBot="1">
      <c r="B209" s="1138"/>
      <c r="C209" s="1139"/>
      <c r="D209" s="1139"/>
      <c r="E209" s="1139"/>
      <c r="F209" s="1139"/>
      <c r="G209" s="1139"/>
      <c r="H209" s="1139"/>
      <c r="I209" s="1139"/>
      <c r="J209" s="1139"/>
      <c r="K209" s="1139"/>
      <c r="L209" s="1139"/>
      <c r="M209" s="1139"/>
      <c r="N209" s="1139"/>
      <c r="O209" s="1139"/>
      <c r="P209" s="1140"/>
      <c r="Q209" s="1142"/>
      <c r="R209" s="1142"/>
      <c r="S209" s="1142"/>
      <c r="T209" s="1142"/>
      <c r="U209" s="1142"/>
      <c r="V209" s="1142"/>
      <c r="W209" s="1142"/>
      <c r="X209" s="1142"/>
      <c r="Y209" s="1142"/>
      <c r="Z209" s="1142"/>
      <c r="AA209" s="1142"/>
      <c r="AB209" s="1142"/>
      <c r="AC209" s="1142"/>
      <c r="AD209" s="1142"/>
      <c r="AE209" s="1142"/>
      <c r="AF209" s="1142"/>
      <c r="AG209" s="1142"/>
      <c r="AH209" s="1142"/>
      <c r="AI209" s="1142"/>
      <c r="AJ209" s="1139"/>
      <c r="AK209" s="1145"/>
      <c r="AL209" s="1145"/>
      <c r="AM209" s="1145"/>
      <c r="AN209" s="1145"/>
      <c r="AO209" s="1145"/>
      <c r="AP209" s="1145"/>
      <c r="AQ209" s="1146"/>
      <c r="AS209" s="667">
        <v>100000000</v>
      </c>
      <c r="AV209" s="361"/>
      <c r="AW209" s="361"/>
      <c r="AX209" s="362"/>
      <c r="BB209" s="1138"/>
      <c r="BC209" s="1139"/>
      <c r="BD209" s="1139"/>
      <c r="BE209" s="1139"/>
      <c r="BF209" s="1139"/>
      <c r="BG209" s="1139"/>
      <c r="BH209" s="1139"/>
      <c r="BI209" s="1139"/>
      <c r="BJ209" s="1139"/>
      <c r="BK209" s="1139"/>
      <c r="BL209" s="1139"/>
      <c r="BM209" s="1139"/>
      <c r="BN209" s="1139"/>
      <c r="BO209" s="1139"/>
      <c r="BP209" s="1140"/>
      <c r="BQ209" s="1142"/>
      <c r="BR209" s="1142"/>
      <c r="BS209" s="1142"/>
      <c r="BT209" s="1142"/>
      <c r="BU209" s="1142"/>
      <c r="BV209" s="1142"/>
      <c r="BW209" s="1142"/>
      <c r="BX209" s="1142"/>
      <c r="BY209" s="1142"/>
      <c r="BZ209" s="1142"/>
      <c r="CA209" s="1142"/>
      <c r="CB209" s="1142"/>
      <c r="CC209" s="1142"/>
      <c r="CD209" s="1142"/>
      <c r="CE209" s="1142"/>
      <c r="CF209" s="1142"/>
      <c r="CG209" s="1142"/>
      <c r="CH209" s="1142"/>
      <c r="CI209" s="1142"/>
      <c r="CJ209" s="1139"/>
      <c r="CK209" s="1145"/>
      <c r="CL209" s="1145"/>
      <c r="CM209" s="1145"/>
      <c r="CN209" s="1145"/>
      <c r="CO209" s="1145"/>
      <c r="CP209" s="1145"/>
      <c r="CQ209" s="1146"/>
      <c r="CS209" s="668">
        <f>AS209</f>
        <v>100000000</v>
      </c>
    </row>
    <row r="210" spans="1:97" s="198" customFormat="1" ht="15" customHeight="1">
      <c r="A210" s="57"/>
      <c r="B210" s="1"/>
      <c r="C210" s="1"/>
      <c r="D210" s="1"/>
      <c r="E210" s="1"/>
      <c r="F210" s="1"/>
      <c r="G210" s="1"/>
      <c r="H210" s="1"/>
      <c r="I210" s="1"/>
      <c r="J210" s="1"/>
      <c r="K210" s="1"/>
      <c r="L210" s="1"/>
      <c r="M210" s="1"/>
      <c r="N210" s="2"/>
      <c r="O210" s="2"/>
      <c r="P210" s="2"/>
      <c r="Q210" s="2"/>
      <c r="T210" s="2"/>
      <c r="U210" s="779"/>
      <c r="V210" s="779"/>
      <c r="W210" s="779"/>
      <c r="X210" s="779"/>
      <c r="Y210" s="779"/>
      <c r="Z210" s="779"/>
      <c r="AA210" s="779"/>
      <c r="AB210" s="779"/>
      <c r="AC210" s="779"/>
      <c r="AD210" s="779"/>
      <c r="AE210" s="779"/>
      <c r="AF210" s="779"/>
      <c r="AG210" s="779"/>
      <c r="AH210" s="779"/>
      <c r="AI210" s="779"/>
      <c r="AJ210" s="779"/>
      <c r="AK210" s="779"/>
      <c r="AL210" s="779"/>
      <c r="AM210" s="779"/>
      <c r="AN210" s="779"/>
      <c r="AO210" s="779"/>
      <c r="AP210" s="779"/>
      <c r="AQ210" s="779"/>
      <c r="AR210" s="3" t="s">
        <v>3001</v>
      </c>
      <c r="AT210" s="1"/>
      <c r="AU210" s="1"/>
      <c r="AV210" s="1"/>
      <c r="AW210" s="1"/>
      <c r="AX210" s="1"/>
      <c r="AY210" s="1"/>
      <c r="AZ210" s="1"/>
      <c r="BA210" s="57"/>
      <c r="BB210" s="1"/>
      <c r="BC210" s="1"/>
      <c r="BD210" s="1"/>
      <c r="BE210" s="1"/>
      <c r="BF210" s="1"/>
      <c r="BG210" s="1"/>
      <c r="BH210" s="1"/>
      <c r="BI210" s="1"/>
      <c r="BJ210" s="1"/>
      <c r="BK210" s="1"/>
      <c r="BL210" s="1"/>
      <c r="BM210" s="1"/>
      <c r="BN210" s="2"/>
      <c r="BO210" s="2"/>
      <c r="BP210" s="2"/>
      <c r="BQ210" s="2"/>
      <c r="BT210" s="2"/>
      <c r="BU210" s="371"/>
      <c r="BV210" s="371"/>
      <c r="BW210" s="371"/>
      <c r="BX210" s="371"/>
      <c r="BY210" s="371"/>
      <c r="BZ210" s="371"/>
      <c r="CA210" s="371"/>
      <c r="CB210" s="371"/>
      <c r="CC210" s="371"/>
      <c r="CD210" s="371"/>
      <c r="CE210" s="371"/>
      <c r="CF210" s="371"/>
      <c r="CG210" s="371"/>
      <c r="CH210" s="371"/>
      <c r="CI210" s="371"/>
      <c r="CJ210" s="371"/>
      <c r="CK210" s="371"/>
      <c r="CL210" s="371"/>
      <c r="CM210" s="371"/>
      <c r="CN210" s="371"/>
      <c r="CO210" s="371"/>
      <c r="CP210" s="371"/>
      <c r="CQ210" s="371"/>
      <c r="CR210" s="3" t="str">
        <f>AR210</f>
        <v>6/6枚目</v>
      </c>
    </row>
    <row r="211" spans="1:97" s="198" customFormat="1" ht="15" customHeight="1">
      <c r="A211" s="57"/>
      <c r="B211" s="1"/>
      <c r="C211" s="1"/>
      <c r="D211" s="1"/>
      <c r="E211" s="1"/>
      <c r="F211" s="1"/>
      <c r="G211" s="1"/>
      <c r="H211" s="1"/>
      <c r="I211" s="1"/>
      <c r="J211" s="1"/>
      <c r="K211" s="1"/>
      <c r="L211" s="1"/>
      <c r="M211" s="1"/>
      <c r="N211" s="2"/>
      <c r="O211" s="2"/>
      <c r="P211" s="2"/>
      <c r="Q211" s="2"/>
      <c r="T211" s="2"/>
      <c r="U211" s="779"/>
      <c r="V211" s="779"/>
      <c r="W211" s="779"/>
      <c r="X211" s="779"/>
      <c r="Y211" s="779"/>
      <c r="Z211" s="779"/>
      <c r="AA211" s="779"/>
      <c r="AB211" s="779"/>
      <c r="AC211" s="779"/>
      <c r="AD211" s="779"/>
      <c r="AE211" s="779"/>
      <c r="AF211" s="779"/>
      <c r="AG211" s="779"/>
      <c r="AH211" s="779"/>
      <c r="AI211" s="779"/>
      <c r="AJ211" s="779"/>
      <c r="AK211" s="779"/>
      <c r="AL211" s="779"/>
      <c r="AM211" s="779"/>
      <c r="AN211" s="779"/>
      <c r="AO211" s="779"/>
      <c r="AP211" s="779"/>
      <c r="AQ211" s="779"/>
      <c r="AR211" s="3"/>
      <c r="AT211" s="1"/>
      <c r="AU211" s="1"/>
      <c r="AV211" s="1"/>
      <c r="AW211" s="1"/>
      <c r="AX211" s="1"/>
      <c r="AY211" s="1"/>
      <c r="AZ211" s="1"/>
      <c r="BA211" s="57"/>
      <c r="BB211" s="1"/>
      <c r="BC211" s="1"/>
      <c r="BD211" s="1"/>
      <c r="BE211" s="1"/>
      <c r="BF211" s="1"/>
      <c r="BG211" s="1"/>
      <c r="BH211" s="1"/>
      <c r="BI211" s="1"/>
      <c r="BJ211" s="1"/>
      <c r="BK211" s="1"/>
      <c r="BL211" s="1"/>
      <c r="BM211" s="1"/>
      <c r="BN211" s="2"/>
      <c r="BO211" s="2"/>
      <c r="BP211" s="2"/>
      <c r="BQ211" s="2"/>
      <c r="BT211" s="2"/>
      <c r="BU211" s="371"/>
      <c r="BV211" s="371"/>
      <c r="BW211" s="371"/>
      <c r="BX211" s="371"/>
      <c r="BY211" s="371"/>
      <c r="BZ211" s="371"/>
      <c r="CA211" s="371"/>
      <c r="CB211" s="371"/>
      <c r="CC211" s="371"/>
      <c r="CD211" s="371"/>
      <c r="CE211" s="371"/>
      <c r="CF211" s="371"/>
      <c r="CG211" s="371"/>
      <c r="CH211" s="371"/>
      <c r="CI211" s="371"/>
      <c r="CJ211" s="371"/>
      <c r="CK211" s="371"/>
      <c r="CL211" s="371"/>
      <c r="CM211" s="371"/>
      <c r="CN211" s="371"/>
      <c r="CO211" s="371"/>
      <c r="CP211" s="371"/>
      <c r="CQ211" s="371"/>
      <c r="CR211" s="3"/>
    </row>
    <row r="212" spans="1:97" ht="15" customHeight="1">
      <c r="C212" s="1" t="s">
        <v>2473</v>
      </c>
      <c r="J212" s="2"/>
      <c r="K212" s="2"/>
      <c r="L212" s="2"/>
      <c r="M212" s="32"/>
      <c r="N212" s="32"/>
      <c r="O212" s="32"/>
      <c r="P212" s="32"/>
      <c r="Q212" s="32"/>
      <c r="R212" s="2"/>
      <c r="S212" s="2"/>
      <c r="T212" s="2"/>
      <c r="BC212" s="1" t="s">
        <v>2473</v>
      </c>
      <c r="BJ212" s="2"/>
      <c r="BK212" s="2"/>
      <c r="BL212" s="2"/>
      <c r="BM212" s="32"/>
      <c r="BN212" s="32"/>
      <c r="BO212" s="32"/>
      <c r="BP212" s="32"/>
      <c r="BQ212" s="32"/>
      <c r="BR212" s="2"/>
      <c r="BS212" s="2"/>
      <c r="BT212" s="2"/>
    </row>
    <row r="213" spans="1:97" ht="15" customHeight="1">
      <c r="J213" s="2"/>
      <c r="K213" s="2"/>
      <c r="L213" s="2"/>
      <c r="M213" s="2"/>
      <c r="N213" s="2"/>
      <c r="O213" s="2"/>
      <c r="P213" s="33"/>
      <c r="Q213" s="2"/>
      <c r="R213" s="33"/>
      <c r="S213" s="33"/>
      <c r="T213" s="2"/>
      <c r="U213" s="2"/>
      <c r="V213" s="2"/>
      <c r="W213" s="2"/>
      <c r="X213" s="2"/>
      <c r="Y213" s="2"/>
      <c r="Z213" s="2"/>
      <c r="AA213" s="2"/>
      <c r="AB213" s="2"/>
      <c r="AC213" s="2"/>
      <c r="AD213" s="1"/>
      <c r="AE213" s="1"/>
      <c r="AF213" s="1"/>
      <c r="AG213" s="1"/>
      <c r="AH213" s="1"/>
      <c r="AI213" s="1"/>
      <c r="AJ213" s="1"/>
      <c r="AK213" s="1"/>
      <c r="AL213" s="1"/>
      <c r="AM213" s="1"/>
      <c r="AN213" s="1"/>
      <c r="AO213" s="1"/>
      <c r="AP213" s="1"/>
      <c r="AQ213" s="1"/>
      <c r="AR213" s="1"/>
      <c r="BJ213" s="2"/>
      <c r="BK213" s="2"/>
      <c r="BL213" s="2"/>
      <c r="BM213" s="2"/>
      <c r="BN213" s="2"/>
      <c r="BO213" s="2"/>
      <c r="BP213" s="33"/>
      <c r="BQ213" s="2"/>
      <c r="BR213" s="33"/>
      <c r="BS213" s="33"/>
      <c r="BT213" s="2"/>
      <c r="BU213" s="2"/>
      <c r="BV213" s="2"/>
      <c r="BW213" s="2"/>
      <c r="BX213" s="2"/>
      <c r="BY213" s="2"/>
      <c r="BZ213" s="2"/>
      <c r="CA213" s="2"/>
      <c r="CB213" s="2"/>
      <c r="CC213" s="2"/>
      <c r="CD213" s="1"/>
      <c r="CE213" s="1"/>
      <c r="CF213" s="1"/>
      <c r="CG213" s="1"/>
      <c r="CH213" s="1"/>
      <c r="CI213" s="1"/>
      <c r="CJ213" s="1"/>
      <c r="CK213" s="1"/>
      <c r="CL213" s="1"/>
      <c r="CM213" s="1"/>
      <c r="CN213" s="1"/>
      <c r="CO213" s="1"/>
      <c r="CP213" s="1"/>
      <c r="CQ213" s="1"/>
      <c r="CR213" s="1"/>
    </row>
    <row r="214" spans="1:97" ht="15" customHeight="1">
      <c r="B214" s="780"/>
      <c r="C214" s="1155" t="s">
        <v>2127</v>
      </c>
      <c r="D214" s="1156"/>
      <c r="E214" s="1156"/>
      <c r="F214" s="1156"/>
      <c r="G214" s="1156"/>
      <c r="H214" s="1156"/>
      <c r="I214" s="1156"/>
      <c r="J214" s="1156"/>
      <c r="K214" s="1156"/>
      <c r="L214" s="1156"/>
      <c r="M214" s="1156"/>
      <c r="N214" s="50"/>
      <c r="O214" s="50" t="s">
        <v>3004</v>
      </c>
      <c r="P214" s="50"/>
      <c r="Q214" s="50"/>
      <c r="R214" s="50"/>
      <c r="S214" s="50"/>
      <c r="T214" s="753"/>
      <c r="U214" s="753"/>
      <c r="V214" s="753"/>
      <c r="W214" s="753"/>
      <c r="X214" s="753"/>
      <c r="Y214" s="753"/>
      <c r="Z214" s="753"/>
      <c r="AA214" s="753"/>
      <c r="AB214" s="1191">
        <f>Q165</f>
        <v>0</v>
      </c>
      <c r="AC214" s="1191"/>
      <c r="AD214" s="1191"/>
      <c r="AE214" s="1191"/>
      <c r="AF214" s="1191"/>
      <c r="AG214" s="1191"/>
      <c r="AH214" s="1191"/>
      <c r="AI214" s="1191"/>
      <c r="AJ214" s="1191"/>
      <c r="AK214" s="1191"/>
      <c r="AL214" s="1191"/>
      <c r="AM214" s="1191"/>
      <c r="AN214" s="1191"/>
      <c r="AO214" s="454" t="s">
        <v>10</v>
      </c>
      <c r="AP214" s="50"/>
      <c r="AQ214" s="781" t="s">
        <v>246</v>
      </c>
      <c r="AR214" s="1"/>
      <c r="BB214" s="780"/>
      <c r="BC214" s="1155" t="s">
        <v>2127</v>
      </c>
      <c r="BD214" s="1156"/>
      <c r="BE214" s="1156"/>
      <c r="BF214" s="1156"/>
      <c r="BG214" s="1156"/>
      <c r="BH214" s="1156"/>
      <c r="BI214" s="1156"/>
      <c r="BJ214" s="1156"/>
      <c r="BK214" s="1156"/>
      <c r="BL214" s="1156"/>
      <c r="BM214" s="1156"/>
      <c r="BN214" s="50"/>
      <c r="BO214" s="50" t="s">
        <v>3004</v>
      </c>
      <c r="BP214" s="50"/>
      <c r="BQ214" s="50"/>
      <c r="BR214" s="50"/>
      <c r="BS214" s="50"/>
      <c r="BT214" s="753"/>
      <c r="BU214" s="753"/>
      <c r="BV214" s="753"/>
      <c r="BW214" s="753"/>
      <c r="BX214" s="753"/>
      <c r="BY214" s="753"/>
      <c r="BZ214" s="753"/>
      <c r="CA214" s="753"/>
      <c r="CB214" s="1191">
        <f>BQ165</f>
        <v>100000000</v>
      </c>
      <c r="CC214" s="1191"/>
      <c r="CD214" s="1191"/>
      <c r="CE214" s="1191"/>
      <c r="CF214" s="1191"/>
      <c r="CG214" s="1191"/>
      <c r="CH214" s="1191"/>
      <c r="CI214" s="1191"/>
      <c r="CJ214" s="1191"/>
      <c r="CK214" s="1191"/>
      <c r="CL214" s="1191"/>
      <c r="CM214" s="1191"/>
      <c r="CN214" s="1191"/>
      <c r="CO214" s="454" t="s">
        <v>10</v>
      </c>
      <c r="CP214" s="50"/>
      <c r="CQ214" s="781" t="s">
        <v>246</v>
      </c>
      <c r="CR214" s="1"/>
    </row>
    <row r="215" spans="1:97" ht="15" customHeight="1">
      <c r="B215" s="782"/>
      <c r="C215" s="1157"/>
      <c r="D215" s="1158"/>
      <c r="E215" s="1158"/>
      <c r="F215" s="1158"/>
      <c r="G215" s="1158"/>
      <c r="H215" s="1158"/>
      <c r="I215" s="1158"/>
      <c r="J215" s="1158"/>
      <c r="K215" s="1158"/>
      <c r="L215" s="1158"/>
      <c r="M215" s="1158"/>
      <c r="R215" s="783"/>
      <c r="S215" s="783"/>
      <c r="T215" s="2"/>
      <c r="U215" s="2"/>
      <c r="V215" s="2"/>
      <c r="W215" s="2"/>
      <c r="X215" s="2"/>
      <c r="Y215" s="2"/>
      <c r="Z215" s="2"/>
      <c r="AA215" s="2"/>
      <c r="AB215" s="2"/>
      <c r="AC215" s="2"/>
      <c r="AD215" s="1"/>
      <c r="AE215" s="1"/>
      <c r="AF215" s="1"/>
      <c r="AG215" s="1"/>
      <c r="AH215" s="1"/>
      <c r="AI215" s="784"/>
      <c r="AJ215" s="785"/>
      <c r="AK215" s="785"/>
      <c r="AL215" s="785"/>
      <c r="AM215" s="785"/>
      <c r="AN215" s="785"/>
      <c r="AO215" s="455"/>
      <c r="AP215" s="1"/>
      <c r="AQ215" s="780"/>
      <c r="AR215" s="1"/>
      <c r="BB215" s="782"/>
      <c r="BC215" s="1157"/>
      <c r="BD215" s="1158"/>
      <c r="BE215" s="1158"/>
      <c r="BF215" s="1158"/>
      <c r="BG215" s="1158"/>
      <c r="BH215" s="1158"/>
      <c r="BI215" s="1158"/>
      <c r="BJ215" s="1158"/>
      <c r="BK215" s="1158"/>
      <c r="BL215" s="1158"/>
      <c r="BM215" s="1158"/>
      <c r="BR215" s="783"/>
      <c r="BS215" s="783"/>
      <c r="BT215" s="2"/>
      <c r="BU215" s="2"/>
      <c r="BV215" s="2"/>
      <c r="BW215" s="2"/>
      <c r="BX215" s="2"/>
      <c r="BY215" s="2"/>
      <c r="BZ215" s="2"/>
      <c r="CA215" s="2"/>
      <c r="CB215" s="2"/>
      <c r="CC215" s="2"/>
      <c r="CD215" s="1"/>
      <c r="CE215" s="1"/>
      <c r="CF215" s="1"/>
      <c r="CG215" s="1"/>
      <c r="CH215" s="1"/>
      <c r="CI215" s="786"/>
      <c r="CJ215" s="787"/>
      <c r="CK215" s="787"/>
      <c r="CL215" s="787"/>
      <c r="CM215" s="787"/>
      <c r="CN215" s="787"/>
      <c r="CO215" s="455"/>
      <c r="CP215" s="1"/>
      <c r="CQ215" s="780"/>
      <c r="CR215" s="1"/>
    </row>
    <row r="216" spans="1:97" ht="15" customHeight="1">
      <c r="B216" s="782"/>
      <c r="C216" s="1157"/>
      <c r="D216" s="1158"/>
      <c r="E216" s="1158"/>
      <c r="F216" s="1158"/>
      <c r="G216" s="1158"/>
      <c r="H216" s="1158"/>
      <c r="I216" s="1158"/>
      <c r="J216" s="1158"/>
      <c r="K216" s="1158"/>
      <c r="L216" s="1158"/>
      <c r="M216" s="1158"/>
      <c r="O216" s="1" t="s">
        <v>3022</v>
      </c>
      <c r="R216" s="783"/>
      <c r="S216" s="783"/>
      <c r="T216" s="2"/>
      <c r="U216" s="2"/>
      <c r="V216" s="2"/>
      <c r="W216" s="2"/>
      <c r="X216" s="2"/>
      <c r="Y216" s="2"/>
      <c r="Z216" s="2"/>
      <c r="AA216" s="2"/>
      <c r="AB216" s="1170">
        <f>Q171+Q191</f>
        <v>0</v>
      </c>
      <c r="AC216" s="1170"/>
      <c r="AD216" s="1170"/>
      <c r="AE216" s="1170"/>
      <c r="AF216" s="1170"/>
      <c r="AG216" s="1170"/>
      <c r="AH216" s="1170"/>
      <c r="AI216" s="1170"/>
      <c r="AJ216" s="1170"/>
      <c r="AK216" s="1170"/>
      <c r="AL216" s="1170"/>
      <c r="AM216" s="1170"/>
      <c r="AN216" s="1170"/>
      <c r="AO216" s="455" t="s">
        <v>10</v>
      </c>
      <c r="AP216" s="1"/>
      <c r="AQ216" s="780"/>
      <c r="AR216" s="1"/>
      <c r="BB216" s="782"/>
      <c r="BC216" s="1157"/>
      <c r="BD216" s="1158"/>
      <c r="BE216" s="1158"/>
      <c r="BF216" s="1158"/>
      <c r="BG216" s="1158"/>
      <c r="BH216" s="1158"/>
      <c r="BI216" s="1158"/>
      <c r="BJ216" s="1158"/>
      <c r="BK216" s="1158"/>
      <c r="BL216" s="1158"/>
      <c r="BM216" s="1158"/>
      <c r="BO216" s="1" t="s">
        <v>2728</v>
      </c>
      <c r="BR216" s="783"/>
      <c r="BS216" s="783"/>
      <c r="BT216" s="2"/>
      <c r="BU216" s="2"/>
      <c r="BV216" s="2"/>
      <c r="BW216" s="2"/>
      <c r="BX216" s="2"/>
      <c r="BY216" s="2"/>
      <c r="BZ216" s="2"/>
      <c r="CA216" s="2"/>
      <c r="CB216" s="1170">
        <f>BQ171+BQ191</f>
        <v>1211111</v>
      </c>
      <c r="CC216" s="1170"/>
      <c r="CD216" s="1170"/>
      <c r="CE216" s="1170"/>
      <c r="CF216" s="1170"/>
      <c r="CG216" s="1170"/>
      <c r="CH216" s="1170"/>
      <c r="CI216" s="1170"/>
      <c r="CJ216" s="1170"/>
      <c r="CK216" s="1170"/>
      <c r="CL216" s="1170"/>
      <c r="CM216" s="1170"/>
      <c r="CN216" s="1170"/>
      <c r="CO216" s="455" t="s">
        <v>10</v>
      </c>
      <c r="CP216" s="1"/>
      <c r="CQ216" s="780"/>
      <c r="CR216" s="1"/>
    </row>
    <row r="217" spans="1:97" ht="15" customHeight="1">
      <c r="B217" s="782"/>
      <c r="C217" s="1157"/>
      <c r="D217" s="1158"/>
      <c r="E217" s="1158"/>
      <c r="F217" s="1158"/>
      <c r="G217" s="1158"/>
      <c r="H217" s="1158"/>
      <c r="I217" s="1158"/>
      <c r="J217" s="1158"/>
      <c r="K217" s="1158"/>
      <c r="L217" s="1158"/>
      <c r="M217" s="1158"/>
      <c r="R217" s="783"/>
      <c r="S217" s="783"/>
      <c r="T217" s="2"/>
      <c r="AI217" s="788"/>
      <c r="AJ217" s="789"/>
      <c r="AK217" s="789"/>
      <c r="AL217" s="789"/>
      <c r="AM217" s="789"/>
      <c r="AN217" s="789"/>
      <c r="AO217" s="455"/>
      <c r="AQ217" s="790"/>
      <c r="BB217" s="782"/>
      <c r="BC217" s="1157"/>
      <c r="BD217" s="1158"/>
      <c r="BE217" s="1158"/>
      <c r="BF217" s="1158"/>
      <c r="BG217" s="1158"/>
      <c r="BH217" s="1158"/>
      <c r="BI217" s="1158"/>
      <c r="BJ217" s="1158"/>
      <c r="BK217" s="1158"/>
      <c r="BL217" s="1158"/>
      <c r="BM217" s="1158"/>
      <c r="BR217" s="783"/>
      <c r="BS217" s="783"/>
      <c r="BT217" s="2"/>
      <c r="CI217" s="788"/>
      <c r="CJ217" s="789"/>
      <c r="CK217" s="789"/>
      <c r="CL217" s="789"/>
      <c r="CM217" s="789"/>
      <c r="CN217" s="789"/>
      <c r="CO217" s="455"/>
      <c r="CQ217" s="790"/>
    </row>
    <row r="218" spans="1:97" ht="15" customHeight="1">
      <c r="B218" s="782"/>
      <c r="C218" s="1157"/>
      <c r="D218" s="1158"/>
      <c r="E218" s="1158"/>
      <c r="F218" s="1158"/>
      <c r="G218" s="1158"/>
      <c r="H218" s="1158"/>
      <c r="I218" s="1158"/>
      <c r="J218" s="1158"/>
      <c r="K218" s="1158"/>
      <c r="L218" s="1158"/>
      <c r="M218" s="1158"/>
      <c r="O218" s="1" t="s">
        <v>274</v>
      </c>
      <c r="R218" s="783"/>
      <c r="S218" s="783"/>
      <c r="T218" s="2"/>
      <c r="AB218" s="1170">
        <f>Q173+Q193</f>
        <v>0</v>
      </c>
      <c r="AC218" s="1170"/>
      <c r="AD218" s="1170"/>
      <c r="AE218" s="1170"/>
      <c r="AF218" s="1170"/>
      <c r="AG218" s="1170"/>
      <c r="AH218" s="1170"/>
      <c r="AI218" s="1170"/>
      <c r="AJ218" s="1170"/>
      <c r="AK218" s="1170"/>
      <c r="AL218" s="1170"/>
      <c r="AM218" s="1170"/>
      <c r="AN218" s="1170"/>
      <c r="AO218" s="455" t="s">
        <v>10</v>
      </c>
      <c r="AQ218" s="790"/>
      <c r="BB218" s="782"/>
      <c r="BC218" s="1157"/>
      <c r="BD218" s="1158"/>
      <c r="BE218" s="1158"/>
      <c r="BF218" s="1158"/>
      <c r="BG218" s="1158"/>
      <c r="BH218" s="1158"/>
      <c r="BI218" s="1158"/>
      <c r="BJ218" s="1158"/>
      <c r="BK218" s="1158"/>
      <c r="BL218" s="1158"/>
      <c r="BM218" s="1158"/>
      <c r="BO218" s="1" t="s">
        <v>274</v>
      </c>
      <c r="BR218" s="783"/>
      <c r="BS218" s="783"/>
      <c r="BT218" s="2"/>
      <c r="CB218" s="1170">
        <f>BQ173+BQ193</f>
        <v>18788889</v>
      </c>
      <c r="CC218" s="1170"/>
      <c r="CD218" s="1170"/>
      <c r="CE218" s="1170"/>
      <c r="CF218" s="1170"/>
      <c r="CG218" s="1170"/>
      <c r="CH218" s="1170"/>
      <c r="CI218" s="1170"/>
      <c r="CJ218" s="1170"/>
      <c r="CK218" s="1170"/>
      <c r="CL218" s="1170"/>
      <c r="CM218" s="1170"/>
      <c r="CN218" s="1170"/>
      <c r="CO218" s="455" t="s">
        <v>10</v>
      </c>
      <c r="CQ218" s="790"/>
    </row>
    <row r="219" spans="1:97" ht="15" customHeight="1">
      <c r="B219" s="782"/>
      <c r="C219" s="1157"/>
      <c r="D219" s="1158"/>
      <c r="E219" s="1158"/>
      <c r="F219" s="1158"/>
      <c r="G219" s="1158"/>
      <c r="H219" s="1158"/>
      <c r="I219" s="1158"/>
      <c r="J219" s="1158"/>
      <c r="K219" s="1158"/>
      <c r="L219" s="1158"/>
      <c r="M219" s="1158"/>
      <c r="R219" s="783"/>
      <c r="S219" s="783"/>
      <c r="T219" s="2"/>
      <c r="AI219" s="788"/>
      <c r="AJ219" s="789"/>
      <c r="AK219" s="789"/>
      <c r="AL219" s="789"/>
      <c r="AM219" s="789"/>
      <c r="AN219" s="789"/>
      <c r="AO219" s="455"/>
      <c r="AQ219" s="790"/>
      <c r="BB219" s="782"/>
      <c r="BC219" s="1157"/>
      <c r="BD219" s="1158"/>
      <c r="BE219" s="1158"/>
      <c r="BF219" s="1158"/>
      <c r="BG219" s="1158"/>
      <c r="BH219" s="1158"/>
      <c r="BI219" s="1158"/>
      <c r="BJ219" s="1158"/>
      <c r="BK219" s="1158"/>
      <c r="BL219" s="1158"/>
      <c r="BM219" s="1158"/>
      <c r="BR219" s="783"/>
      <c r="BS219" s="783"/>
      <c r="BT219" s="2"/>
      <c r="CI219" s="788"/>
      <c r="CJ219" s="789"/>
      <c r="CK219" s="789"/>
      <c r="CL219" s="789"/>
      <c r="CM219" s="789"/>
      <c r="CN219" s="789"/>
      <c r="CO219" s="455"/>
      <c r="CQ219" s="790"/>
    </row>
    <row r="220" spans="1:97" ht="15" customHeight="1">
      <c r="B220" s="782"/>
      <c r="C220" s="1159"/>
      <c r="D220" s="1160"/>
      <c r="E220" s="1160"/>
      <c r="F220" s="1160"/>
      <c r="G220" s="1160"/>
      <c r="H220" s="1160"/>
      <c r="I220" s="1160"/>
      <c r="J220" s="1160"/>
      <c r="K220" s="1160"/>
      <c r="L220" s="1160"/>
      <c r="M220" s="1160"/>
      <c r="N220" s="298"/>
      <c r="O220" s="298" t="s">
        <v>275</v>
      </c>
      <c r="P220" s="298"/>
      <c r="Q220" s="298"/>
      <c r="R220" s="791"/>
      <c r="S220" s="791"/>
      <c r="T220" s="754"/>
      <c r="U220" s="298"/>
      <c r="V220" s="298"/>
      <c r="W220" s="298"/>
      <c r="X220" s="298"/>
      <c r="Y220" s="298"/>
      <c r="Z220" s="298"/>
      <c r="AA220" s="298"/>
      <c r="AB220" s="1171">
        <f>Q208</f>
        <v>0</v>
      </c>
      <c r="AC220" s="1171"/>
      <c r="AD220" s="1171"/>
      <c r="AE220" s="1171"/>
      <c r="AF220" s="1171"/>
      <c r="AG220" s="1171"/>
      <c r="AH220" s="1171"/>
      <c r="AI220" s="1171"/>
      <c r="AJ220" s="1171"/>
      <c r="AK220" s="1171"/>
      <c r="AL220" s="1171"/>
      <c r="AM220" s="1171"/>
      <c r="AN220" s="1171"/>
      <c r="AO220" s="456" t="s">
        <v>10</v>
      </c>
      <c r="AP220" s="754"/>
      <c r="AQ220" s="755"/>
      <c r="BB220" s="782"/>
      <c r="BC220" s="1159"/>
      <c r="BD220" s="1160"/>
      <c r="BE220" s="1160"/>
      <c r="BF220" s="1160"/>
      <c r="BG220" s="1160"/>
      <c r="BH220" s="1160"/>
      <c r="BI220" s="1160"/>
      <c r="BJ220" s="1160"/>
      <c r="BK220" s="1160"/>
      <c r="BL220" s="1160"/>
      <c r="BM220" s="1160"/>
      <c r="BN220" s="298"/>
      <c r="BO220" s="298" t="s">
        <v>275</v>
      </c>
      <c r="BP220" s="298"/>
      <c r="BQ220" s="298"/>
      <c r="BR220" s="791"/>
      <c r="BS220" s="791"/>
      <c r="BT220" s="754"/>
      <c r="BU220" s="298"/>
      <c r="BV220" s="298"/>
      <c r="BW220" s="298"/>
      <c r="BX220" s="298"/>
      <c r="BY220" s="298"/>
      <c r="BZ220" s="298"/>
      <c r="CA220" s="298"/>
      <c r="CB220" s="1171">
        <f>BQ208</f>
        <v>9298000</v>
      </c>
      <c r="CC220" s="1171"/>
      <c r="CD220" s="1171"/>
      <c r="CE220" s="1171"/>
      <c r="CF220" s="1171"/>
      <c r="CG220" s="1171"/>
      <c r="CH220" s="1171"/>
      <c r="CI220" s="1171"/>
      <c r="CJ220" s="1171"/>
      <c r="CK220" s="1171"/>
      <c r="CL220" s="1171"/>
      <c r="CM220" s="1171"/>
      <c r="CN220" s="1171"/>
      <c r="CO220" s="456" t="s">
        <v>10</v>
      </c>
      <c r="CP220" s="754"/>
      <c r="CQ220" s="755"/>
    </row>
    <row r="221" spans="1:97" ht="15" customHeight="1">
      <c r="C221" s="1" t="s">
        <v>2976</v>
      </c>
      <c r="I221" s="48"/>
      <c r="J221" s="676"/>
      <c r="K221" s="676"/>
      <c r="L221" s="676"/>
      <c r="M221" s="676"/>
      <c r="N221" s="792"/>
      <c r="O221" s="792"/>
      <c r="P221" s="792"/>
      <c r="Q221" s="792"/>
      <c r="R221" s="4"/>
      <c r="S221" s="4"/>
      <c r="T221" s="2"/>
      <c r="BC221" s="1" t="s">
        <v>2745</v>
      </c>
      <c r="BI221" s="48"/>
      <c r="BJ221" s="676"/>
      <c r="BK221" s="676"/>
      <c r="BL221" s="676"/>
      <c r="BM221" s="676"/>
      <c r="BN221" s="792"/>
      <c r="BO221" s="792"/>
      <c r="BP221" s="792"/>
      <c r="BQ221" s="792"/>
      <c r="BR221" s="4"/>
      <c r="BS221" s="4"/>
      <c r="BT221" s="2"/>
    </row>
    <row r="222" spans="1:97" ht="15" customHeight="1">
      <c r="A222" s="5"/>
      <c r="K222" s="3"/>
      <c r="L222" s="3"/>
      <c r="M222" s="3"/>
      <c r="R222" s="3"/>
      <c r="S222" s="3"/>
      <c r="T222" s="2"/>
      <c r="BA222" s="5"/>
      <c r="BK222" s="3"/>
      <c r="BL222" s="3"/>
      <c r="BM222" s="3"/>
      <c r="BR222" s="3"/>
      <c r="BS222" s="3"/>
      <c r="BT222" s="2"/>
    </row>
    <row r="223" spans="1:97" ht="15" customHeight="1">
      <c r="B223" s="2"/>
      <c r="C223" s="5" t="s">
        <v>2977</v>
      </c>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BB223" s="2"/>
      <c r="BC223" s="5" t="s">
        <v>2438</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row>
    <row r="224" spans="1:97" ht="15" customHeight="1">
      <c r="B224" s="2"/>
      <c r="C224" s="1169" t="s">
        <v>2729</v>
      </c>
      <c r="D224" s="1169"/>
      <c r="E224" s="1169"/>
      <c r="F224" s="1169"/>
      <c r="G224" s="1169"/>
      <c r="H224" s="1169"/>
      <c r="I224" s="1169"/>
      <c r="J224" s="1169"/>
      <c r="K224" s="1169"/>
      <c r="L224" s="1169"/>
      <c r="M224" s="1169"/>
      <c r="N224" s="1169"/>
      <c r="O224" s="1169"/>
      <c r="P224" s="1169"/>
      <c r="Q224" s="1169"/>
      <c r="R224" s="1169"/>
      <c r="S224" s="1182"/>
      <c r="T224" s="1183"/>
      <c r="U224" s="1183"/>
      <c r="V224" s="1183"/>
      <c r="W224" s="1183"/>
      <c r="X224" s="1183"/>
      <c r="Y224" s="1183"/>
      <c r="Z224" s="1183"/>
      <c r="AA224" s="1183"/>
      <c r="AB224" s="1183"/>
      <c r="AC224" s="1183"/>
      <c r="AD224" s="1183"/>
      <c r="AE224" s="1183"/>
      <c r="AF224" s="1183"/>
      <c r="AG224" s="1183"/>
      <c r="AH224" s="1183"/>
      <c r="AI224" s="1183"/>
      <c r="AJ224" s="1183"/>
      <c r="AK224" s="1183"/>
      <c r="AL224" s="1183"/>
      <c r="AM224" s="1183"/>
      <c r="AN224" s="1183"/>
      <c r="AO224" s="1183"/>
      <c r="AP224" s="1183"/>
      <c r="AQ224" s="1184"/>
      <c r="BA224" s="47"/>
      <c r="BB224" s="793"/>
      <c r="BC224" s="1169" t="s">
        <v>2729</v>
      </c>
      <c r="BD224" s="1169"/>
      <c r="BE224" s="1169"/>
      <c r="BF224" s="1169"/>
      <c r="BG224" s="1169"/>
      <c r="BH224" s="1169"/>
      <c r="BI224" s="1169"/>
      <c r="BJ224" s="1169"/>
      <c r="BK224" s="1169"/>
      <c r="BL224" s="1169"/>
      <c r="BM224" s="1169"/>
      <c r="BN224" s="1169"/>
      <c r="BO224" s="1169"/>
      <c r="BP224" s="1169"/>
      <c r="BQ224" s="1169"/>
      <c r="BR224" s="1169"/>
      <c r="BS224" s="1224"/>
      <c r="BT224" s="1225"/>
      <c r="BU224" s="1225"/>
      <c r="BV224" s="1225"/>
      <c r="BW224" s="1225"/>
      <c r="BX224" s="1225"/>
      <c r="BY224" s="1225"/>
      <c r="BZ224" s="1225"/>
      <c r="CA224" s="1225"/>
      <c r="CB224" s="1225"/>
      <c r="CC224" s="1225"/>
      <c r="CD224" s="1225"/>
      <c r="CE224" s="1225"/>
      <c r="CF224" s="1225"/>
      <c r="CG224" s="1225"/>
      <c r="CH224" s="1225"/>
      <c r="CI224" s="1225"/>
      <c r="CJ224" s="1225"/>
      <c r="CK224" s="1225"/>
      <c r="CL224" s="1225"/>
      <c r="CM224" s="1225"/>
      <c r="CN224" s="1225"/>
      <c r="CO224" s="1225"/>
      <c r="CP224" s="1225"/>
      <c r="CQ224" s="1226"/>
    </row>
    <row r="225" spans="2:95" ht="15" customHeight="1">
      <c r="B225" s="2"/>
      <c r="C225" s="1169"/>
      <c r="D225" s="1169"/>
      <c r="E225" s="1169"/>
      <c r="F225" s="1169"/>
      <c r="G225" s="1169"/>
      <c r="H225" s="1169"/>
      <c r="I225" s="1169"/>
      <c r="J225" s="1169"/>
      <c r="K225" s="1169"/>
      <c r="L225" s="1169"/>
      <c r="M225" s="1169"/>
      <c r="N225" s="1169"/>
      <c r="O225" s="1169"/>
      <c r="P225" s="1169"/>
      <c r="Q225" s="1169"/>
      <c r="R225" s="1169"/>
      <c r="S225" s="1185"/>
      <c r="T225" s="1186"/>
      <c r="U225" s="1186"/>
      <c r="V225" s="1186"/>
      <c r="W225" s="1186"/>
      <c r="X225" s="1186"/>
      <c r="Y225" s="1186"/>
      <c r="Z225" s="1186"/>
      <c r="AA225" s="1186"/>
      <c r="AB225" s="1186"/>
      <c r="AC225" s="1186"/>
      <c r="AD225" s="1186"/>
      <c r="AE225" s="1186"/>
      <c r="AF225" s="1186"/>
      <c r="AG225" s="1186"/>
      <c r="AH225" s="1186"/>
      <c r="AI225" s="1186"/>
      <c r="AJ225" s="1186"/>
      <c r="AK225" s="1186"/>
      <c r="AL225" s="1186"/>
      <c r="AM225" s="1186"/>
      <c r="AN225" s="1186"/>
      <c r="AO225" s="1186"/>
      <c r="AP225" s="1186"/>
      <c r="AQ225" s="1187"/>
      <c r="BA225" s="47"/>
      <c r="BB225" s="793"/>
      <c r="BC225" s="1169"/>
      <c r="BD225" s="1169"/>
      <c r="BE225" s="1169"/>
      <c r="BF225" s="1169"/>
      <c r="BG225" s="1169"/>
      <c r="BH225" s="1169"/>
      <c r="BI225" s="1169"/>
      <c r="BJ225" s="1169"/>
      <c r="BK225" s="1169"/>
      <c r="BL225" s="1169"/>
      <c r="BM225" s="1169"/>
      <c r="BN225" s="1169"/>
      <c r="BO225" s="1169"/>
      <c r="BP225" s="1169"/>
      <c r="BQ225" s="1169"/>
      <c r="BR225" s="1169"/>
      <c r="BS225" s="1227"/>
      <c r="BT225" s="1228"/>
      <c r="BU225" s="1228"/>
      <c r="BV225" s="1228"/>
      <c r="BW225" s="1228"/>
      <c r="BX225" s="1228"/>
      <c r="BY225" s="1228"/>
      <c r="BZ225" s="1228"/>
      <c r="CA225" s="1228"/>
      <c r="CB225" s="1228"/>
      <c r="CC225" s="1228"/>
      <c r="CD225" s="1228"/>
      <c r="CE225" s="1228"/>
      <c r="CF225" s="1228"/>
      <c r="CG225" s="1228"/>
      <c r="CH225" s="1228"/>
      <c r="CI225" s="1228"/>
      <c r="CJ225" s="1228"/>
      <c r="CK225" s="1228"/>
      <c r="CL225" s="1228"/>
      <c r="CM225" s="1228"/>
      <c r="CN225" s="1228"/>
      <c r="CO225" s="1228"/>
      <c r="CP225" s="1228"/>
      <c r="CQ225" s="1229"/>
    </row>
    <row r="226" spans="2:95" ht="15" customHeight="1">
      <c r="B226" s="2"/>
      <c r="C226" s="1169"/>
      <c r="D226" s="1169"/>
      <c r="E226" s="1169"/>
      <c r="F226" s="1169"/>
      <c r="G226" s="1169"/>
      <c r="H226" s="1169"/>
      <c r="I226" s="1169"/>
      <c r="J226" s="1169"/>
      <c r="K226" s="1169"/>
      <c r="L226" s="1169"/>
      <c r="M226" s="1169"/>
      <c r="N226" s="1169"/>
      <c r="O226" s="1169"/>
      <c r="P226" s="1169"/>
      <c r="Q226" s="1169"/>
      <c r="R226" s="1169"/>
      <c r="S226" s="1188"/>
      <c r="T226" s="1189"/>
      <c r="U226" s="1189"/>
      <c r="V226" s="1189"/>
      <c r="W226" s="1189"/>
      <c r="X226" s="1189"/>
      <c r="Y226" s="1189"/>
      <c r="Z226" s="1189"/>
      <c r="AA226" s="1189"/>
      <c r="AB226" s="1189"/>
      <c r="AC226" s="1189"/>
      <c r="AD226" s="1189"/>
      <c r="AE226" s="1189"/>
      <c r="AF226" s="1189"/>
      <c r="AG226" s="1189"/>
      <c r="AH226" s="1189"/>
      <c r="AI226" s="1189"/>
      <c r="AJ226" s="1189"/>
      <c r="AK226" s="1189"/>
      <c r="AL226" s="1189"/>
      <c r="AM226" s="1189"/>
      <c r="AN226" s="1189"/>
      <c r="AO226" s="1189"/>
      <c r="AP226" s="1189"/>
      <c r="AQ226" s="1190"/>
      <c r="BA226" s="47"/>
      <c r="BB226" s="793"/>
      <c r="BC226" s="1169"/>
      <c r="BD226" s="1169"/>
      <c r="BE226" s="1169"/>
      <c r="BF226" s="1169"/>
      <c r="BG226" s="1169"/>
      <c r="BH226" s="1169"/>
      <c r="BI226" s="1169"/>
      <c r="BJ226" s="1169"/>
      <c r="BK226" s="1169"/>
      <c r="BL226" s="1169"/>
      <c r="BM226" s="1169"/>
      <c r="BN226" s="1169"/>
      <c r="BO226" s="1169"/>
      <c r="BP226" s="1169"/>
      <c r="BQ226" s="1169"/>
      <c r="BR226" s="1169"/>
      <c r="BS226" s="1230"/>
      <c r="BT226" s="1231"/>
      <c r="BU226" s="1231"/>
      <c r="BV226" s="1231"/>
      <c r="BW226" s="1231"/>
      <c r="BX226" s="1231"/>
      <c r="BY226" s="1231"/>
      <c r="BZ226" s="1231"/>
      <c r="CA226" s="1231"/>
      <c r="CB226" s="1231"/>
      <c r="CC226" s="1231"/>
      <c r="CD226" s="1231"/>
      <c r="CE226" s="1231"/>
      <c r="CF226" s="1231"/>
      <c r="CG226" s="1231"/>
      <c r="CH226" s="1231"/>
      <c r="CI226" s="1231"/>
      <c r="CJ226" s="1231"/>
      <c r="CK226" s="1231"/>
      <c r="CL226" s="1231"/>
      <c r="CM226" s="1231"/>
      <c r="CN226" s="1231"/>
      <c r="CO226" s="1231"/>
      <c r="CP226" s="1231"/>
      <c r="CQ226" s="1232"/>
    </row>
    <row r="227" spans="2:95" ht="15" customHeight="1">
      <c r="B227" s="2"/>
      <c r="C227" s="1169" t="s">
        <v>2730</v>
      </c>
      <c r="D227" s="1169"/>
      <c r="E227" s="1169"/>
      <c r="F227" s="1169"/>
      <c r="G227" s="1169"/>
      <c r="H227" s="1169"/>
      <c r="I227" s="1169"/>
      <c r="J227" s="1169"/>
      <c r="K227" s="1169"/>
      <c r="L227" s="1169"/>
      <c r="M227" s="1169"/>
      <c r="N227" s="1169"/>
      <c r="O227" s="1169"/>
      <c r="P227" s="1169"/>
      <c r="Q227" s="1169"/>
      <c r="R227" s="1169"/>
      <c r="S227" s="1182"/>
      <c r="T227" s="1183"/>
      <c r="U227" s="1183"/>
      <c r="V227" s="1183"/>
      <c r="W227" s="1183"/>
      <c r="X227" s="1183"/>
      <c r="Y227" s="1183"/>
      <c r="Z227" s="1183"/>
      <c r="AA227" s="1183"/>
      <c r="AB227" s="1183"/>
      <c r="AC227" s="1183"/>
      <c r="AD227" s="1183"/>
      <c r="AE227" s="1183"/>
      <c r="AF227" s="1183"/>
      <c r="AG227" s="1183"/>
      <c r="AH227" s="1183"/>
      <c r="AI227" s="1183"/>
      <c r="AJ227" s="1183"/>
      <c r="AK227" s="1183"/>
      <c r="AL227" s="1183"/>
      <c r="AM227" s="1183"/>
      <c r="AN227" s="1183"/>
      <c r="AO227" s="1183"/>
      <c r="AP227" s="1183"/>
      <c r="AQ227" s="1184"/>
      <c r="BA227" s="47"/>
      <c r="BB227" s="793"/>
      <c r="BC227" s="1169" t="s">
        <v>2730</v>
      </c>
      <c r="BD227" s="1169"/>
      <c r="BE227" s="1169"/>
      <c r="BF227" s="1169"/>
      <c r="BG227" s="1169"/>
      <c r="BH227" s="1169"/>
      <c r="BI227" s="1169"/>
      <c r="BJ227" s="1169"/>
      <c r="BK227" s="1169"/>
      <c r="BL227" s="1169"/>
      <c r="BM227" s="1169"/>
      <c r="BN227" s="1169"/>
      <c r="BO227" s="1169"/>
      <c r="BP227" s="1169"/>
      <c r="BQ227" s="1169"/>
      <c r="BR227" s="1169"/>
      <c r="BS227" s="1224"/>
      <c r="BT227" s="1225"/>
      <c r="BU227" s="1225"/>
      <c r="BV227" s="1225"/>
      <c r="BW227" s="1225"/>
      <c r="BX227" s="1225"/>
      <c r="BY227" s="1225"/>
      <c r="BZ227" s="1225"/>
      <c r="CA227" s="1225"/>
      <c r="CB227" s="1225"/>
      <c r="CC227" s="1225"/>
      <c r="CD227" s="1225"/>
      <c r="CE227" s="1225"/>
      <c r="CF227" s="1225"/>
      <c r="CG227" s="1225"/>
      <c r="CH227" s="1225"/>
      <c r="CI227" s="1225"/>
      <c r="CJ227" s="1225"/>
      <c r="CK227" s="1225"/>
      <c r="CL227" s="1225"/>
      <c r="CM227" s="1225"/>
      <c r="CN227" s="1225"/>
      <c r="CO227" s="1225"/>
      <c r="CP227" s="1225"/>
      <c r="CQ227" s="1226"/>
    </row>
    <row r="228" spans="2:95" ht="15" customHeight="1">
      <c r="B228" s="2"/>
      <c r="C228" s="1169"/>
      <c r="D228" s="1169"/>
      <c r="E228" s="1169"/>
      <c r="F228" s="1169"/>
      <c r="G228" s="1169"/>
      <c r="H228" s="1169"/>
      <c r="I228" s="1169"/>
      <c r="J228" s="1169"/>
      <c r="K228" s="1169"/>
      <c r="L228" s="1169"/>
      <c r="M228" s="1169"/>
      <c r="N228" s="1169"/>
      <c r="O228" s="1169"/>
      <c r="P228" s="1169"/>
      <c r="Q228" s="1169"/>
      <c r="R228" s="1169"/>
      <c r="S228" s="1185"/>
      <c r="T228" s="1186"/>
      <c r="U228" s="1186"/>
      <c r="V228" s="1186"/>
      <c r="W228" s="1186"/>
      <c r="X228" s="1186"/>
      <c r="Y228" s="1186"/>
      <c r="Z228" s="1186"/>
      <c r="AA228" s="1186"/>
      <c r="AB228" s="1186"/>
      <c r="AC228" s="1186"/>
      <c r="AD228" s="1186"/>
      <c r="AE228" s="1186"/>
      <c r="AF228" s="1186"/>
      <c r="AG228" s="1186"/>
      <c r="AH228" s="1186"/>
      <c r="AI228" s="1186"/>
      <c r="AJ228" s="1186"/>
      <c r="AK228" s="1186"/>
      <c r="AL228" s="1186"/>
      <c r="AM228" s="1186"/>
      <c r="AN228" s="1186"/>
      <c r="AO228" s="1186"/>
      <c r="AP228" s="1186"/>
      <c r="AQ228" s="1187"/>
      <c r="BA228" s="47"/>
      <c r="BB228" s="793"/>
      <c r="BC228" s="1169"/>
      <c r="BD228" s="1169"/>
      <c r="BE228" s="1169"/>
      <c r="BF228" s="1169"/>
      <c r="BG228" s="1169"/>
      <c r="BH228" s="1169"/>
      <c r="BI228" s="1169"/>
      <c r="BJ228" s="1169"/>
      <c r="BK228" s="1169"/>
      <c r="BL228" s="1169"/>
      <c r="BM228" s="1169"/>
      <c r="BN228" s="1169"/>
      <c r="BO228" s="1169"/>
      <c r="BP228" s="1169"/>
      <c r="BQ228" s="1169"/>
      <c r="BR228" s="1169"/>
      <c r="BS228" s="1227"/>
      <c r="BT228" s="1228"/>
      <c r="BU228" s="1228"/>
      <c r="BV228" s="1228"/>
      <c r="BW228" s="1228"/>
      <c r="BX228" s="1228"/>
      <c r="BY228" s="1228"/>
      <c r="BZ228" s="1228"/>
      <c r="CA228" s="1228"/>
      <c r="CB228" s="1228"/>
      <c r="CC228" s="1228"/>
      <c r="CD228" s="1228"/>
      <c r="CE228" s="1228"/>
      <c r="CF228" s="1228"/>
      <c r="CG228" s="1228"/>
      <c r="CH228" s="1228"/>
      <c r="CI228" s="1228"/>
      <c r="CJ228" s="1228"/>
      <c r="CK228" s="1228"/>
      <c r="CL228" s="1228"/>
      <c r="CM228" s="1228"/>
      <c r="CN228" s="1228"/>
      <c r="CO228" s="1228"/>
      <c r="CP228" s="1228"/>
      <c r="CQ228" s="1229"/>
    </row>
    <row r="229" spans="2:95" ht="15" customHeight="1">
      <c r="B229" s="2"/>
      <c r="C229" s="1169"/>
      <c r="D229" s="1169"/>
      <c r="E229" s="1169"/>
      <c r="F229" s="1169"/>
      <c r="G229" s="1169"/>
      <c r="H229" s="1169"/>
      <c r="I229" s="1169"/>
      <c r="J229" s="1169"/>
      <c r="K229" s="1169"/>
      <c r="L229" s="1169"/>
      <c r="M229" s="1169"/>
      <c r="N229" s="1169"/>
      <c r="O229" s="1169"/>
      <c r="P229" s="1169"/>
      <c r="Q229" s="1169"/>
      <c r="R229" s="1169"/>
      <c r="S229" s="1188"/>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90"/>
      <c r="BA229" s="47"/>
      <c r="BB229" s="793"/>
      <c r="BC229" s="1169"/>
      <c r="BD229" s="1169"/>
      <c r="BE229" s="1169"/>
      <c r="BF229" s="1169"/>
      <c r="BG229" s="1169"/>
      <c r="BH229" s="1169"/>
      <c r="BI229" s="1169"/>
      <c r="BJ229" s="1169"/>
      <c r="BK229" s="1169"/>
      <c r="BL229" s="1169"/>
      <c r="BM229" s="1169"/>
      <c r="BN229" s="1169"/>
      <c r="BO229" s="1169"/>
      <c r="BP229" s="1169"/>
      <c r="BQ229" s="1169"/>
      <c r="BR229" s="1169"/>
      <c r="BS229" s="1230"/>
      <c r="BT229" s="1231"/>
      <c r="BU229" s="1231"/>
      <c r="BV229" s="1231"/>
      <c r="BW229" s="1231"/>
      <c r="BX229" s="1231"/>
      <c r="BY229" s="1231"/>
      <c r="BZ229" s="1231"/>
      <c r="CA229" s="1231"/>
      <c r="CB229" s="1231"/>
      <c r="CC229" s="1231"/>
      <c r="CD229" s="1231"/>
      <c r="CE229" s="1231"/>
      <c r="CF229" s="1231"/>
      <c r="CG229" s="1231"/>
      <c r="CH229" s="1231"/>
      <c r="CI229" s="1231"/>
      <c r="CJ229" s="1231"/>
      <c r="CK229" s="1231"/>
      <c r="CL229" s="1231"/>
      <c r="CM229" s="1231"/>
      <c r="CN229" s="1231"/>
      <c r="CO229" s="1231"/>
      <c r="CP229" s="1231"/>
      <c r="CQ229" s="1232"/>
    </row>
    <row r="230" spans="2:95" ht="15" customHeight="1">
      <c r="B230" s="2"/>
      <c r="C230" s="1169" t="s">
        <v>2731</v>
      </c>
      <c r="D230" s="1169"/>
      <c r="E230" s="1169"/>
      <c r="F230" s="1169"/>
      <c r="G230" s="1169"/>
      <c r="H230" s="1169"/>
      <c r="I230" s="1169"/>
      <c r="J230" s="1169"/>
      <c r="K230" s="1169"/>
      <c r="L230" s="1169"/>
      <c r="M230" s="1169"/>
      <c r="N230" s="1169"/>
      <c r="O230" s="1169"/>
      <c r="P230" s="1169"/>
      <c r="Q230" s="1169"/>
      <c r="R230" s="1169"/>
      <c r="S230" s="1182"/>
      <c r="T230" s="1183"/>
      <c r="U230" s="1183"/>
      <c r="V230" s="1183"/>
      <c r="W230" s="1183"/>
      <c r="X230" s="1183"/>
      <c r="Y230" s="1183"/>
      <c r="Z230" s="1183"/>
      <c r="AA230" s="1183"/>
      <c r="AB230" s="1183"/>
      <c r="AC230" s="1183"/>
      <c r="AD230" s="1183"/>
      <c r="AE230" s="1183"/>
      <c r="AF230" s="1183"/>
      <c r="AG230" s="1183"/>
      <c r="AH230" s="1183"/>
      <c r="AI230" s="1183"/>
      <c r="AJ230" s="1183"/>
      <c r="AK230" s="1183"/>
      <c r="AL230" s="1183"/>
      <c r="AM230" s="1183"/>
      <c r="AN230" s="1183"/>
      <c r="AO230" s="1183"/>
      <c r="AP230" s="1183"/>
      <c r="AQ230" s="1184"/>
      <c r="BA230" s="47"/>
      <c r="BB230" s="793"/>
      <c r="BC230" s="1169" t="s">
        <v>2731</v>
      </c>
      <c r="BD230" s="1169"/>
      <c r="BE230" s="1169"/>
      <c r="BF230" s="1169"/>
      <c r="BG230" s="1169"/>
      <c r="BH230" s="1169"/>
      <c r="BI230" s="1169"/>
      <c r="BJ230" s="1169"/>
      <c r="BK230" s="1169"/>
      <c r="BL230" s="1169"/>
      <c r="BM230" s="1169"/>
      <c r="BN230" s="1169"/>
      <c r="BO230" s="1169"/>
      <c r="BP230" s="1169"/>
      <c r="BQ230" s="1169"/>
      <c r="BR230" s="1169"/>
      <c r="BS230" s="1224"/>
      <c r="BT230" s="1225"/>
      <c r="BU230" s="1225"/>
      <c r="BV230" s="1225"/>
      <c r="BW230" s="1225"/>
      <c r="BX230" s="1225"/>
      <c r="BY230" s="1225"/>
      <c r="BZ230" s="1225"/>
      <c r="CA230" s="1225"/>
      <c r="CB230" s="1225"/>
      <c r="CC230" s="1225"/>
      <c r="CD230" s="1225"/>
      <c r="CE230" s="1225"/>
      <c r="CF230" s="1225"/>
      <c r="CG230" s="1225"/>
      <c r="CH230" s="1225"/>
      <c r="CI230" s="1225"/>
      <c r="CJ230" s="1225"/>
      <c r="CK230" s="1225"/>
      <c r="CL230" s="1225"/>
      <c r="CM230" s="1225"/>
      <c r="CN230" s="1225"/>
      <c r="CO230" s="1225"/>
      <c r="CP230" s="1225"/>
      <c r="CQ230" s="1226"/>
    </row>
    <row r="231" spans="2:95" ht="15" customHeight="1">
      <c r="B231" s="2"/>
      <c r="C231" s="1169"/>
      <c r="D231" s="1169"/>
      <c r="E231" s="1169"/>
      <c r="F231" s="1169"/>
      <c r="G231" s="1169"/>
      <c r="H231" s="1169"/>
      <c r="I231" s="1169"/>
      <c r="J231" s="1169"/>
      <c r="K231" s="1169"/>
      <c r="L231" s="1169"/>
      <c r="M231" s="1169"/>
      <c r="N231" s="1169"/>
      <c r="O231" s="1169"/>
      <c r="P231" s="1169"/>
      <c r="Q231" s="1169"/>
      <c r="R231" s="1169"/>
      <c r="S231" s="1185"/>
      <c r="T231" s="1186"/>
      <c r="U231" s="1186"/>
      <c r="V231" s="1186"/>
      <c r="W231" s="1186"/>
      <c r="X231" s="1186"/>
      <c r="Y231" s="1186"/>
      <c r="Z231" s="1186"/>
      <c r="AA231" s="1186"/>
      <c r="AB231" s="1186"/>
      <c r="AC231" s="1186"/>
      <c r="AD231" s="1186"/>
      <c r="AE231" s="1186"/>
      <c r="AF231" s="1186"/>
      <c r="AG231" s="1186"/>
      <c r="AH231" s="1186"/>
      <c r="AI231" s="1186"/>
      <c r="AJ231" s="1186"/>
      <c r="AK231" s="1186"/>
      <c r="AL231" s="1186"/>
      <c r="AM231" s="1186"/>
      <c r="AN231" s="1186"/>
      <c r="AO231" s="1186"/>
      <c r="AP231" s="1186"/>
      <c r="AQ231" s="1187"/>
      <c r="BA231" s="47"/>
      <c r="BB231" s="793"/>
      <c r="BC231" s="1169"/>
      <c r="BD231" s="1169"/>
      <c r="BE231" s="1169"/>
      <c r="BF231" s="1169"/>
      <c r="BG231" s="1169"/>
      <c r="BH231" s="1169"/>
      <c r="BI231" s="1169"/>
      <c r="BJ231" s="1169"/>
      <c r="BK231" s="1169"/>
      <c r="BL231" s="1169"/>
      <c r="BM231" s="1169"/>
      <c r="BN231" s="1169"/>
      <c r="BO231" s="1169"/>
      <c r="BP231" s="1169"/>
      <c r="BQ231" s="1169"/>
      <c r="BR231" s="1169"/>
      <c r="BS231" s="1227"/>
      <c r="BT231" s="1228"/>
      <c r="BU231" s="1228"/>
      <c r="BV231" s="1228"/>
      <c r="BW231" s="1228"/>
      <c r="BX231" s="1228"/>
      <c r="BY231" s="1228"/>
      <c r="BZ231" s="1228"/>
      <c r="CA231" s="1228"/>
      <c r="CB231" s="1228"/>
      <c r="CC231" s="1228"/>
      <c r="CD231" s="1228"/>
      <c r="CE231" s="1228"/>
      <c r="CF231" s="1228"/>
      <c r="CG231" s="1228"/>
      <c r="CH231" s="1228"/>
      <c r="CI231" s="1228"/>
      <c r="CJ231" s="1228"/>
      <c r="CK231" s="1228"/>
      <c r="CL231" s="1228"/>
      <c r="CM231" s="1228"/>
      <c r="CN231" s="1228"/>
      <c r="CO231" s="1228"/>
      <c r="CP231" s="1228"/>
      <c r="CQ231" s="1229"/>
    </row>
    <row r="232" spans="2:95" ht="15" customHeight="1">
      <c r="B232" s="2"/>
      <c r="C232" s="1169"/>
      <c r="D232" s="1169"/>
      <c r="E232" s="1169"/>
      <c r="F232" s="1169"/>
      <c r="G232" s="1169"/>
      <c r="H232" s="1169"/>
      <c r="I232" s="1169"/>
      <c r="J232" s="1169"/>
      <c r="K232" s="1169"/>
      <c r="L232" s="1169"/>
      <c r="M232" s="1169"/>
      <c r="N232" s="1169"/>
      <c r="O232" s="1169"/>
      <c r="P232" s="1169"/>
      <c r="Q232" s="1169"/>
      <c r="R232" s="1169"/>
      <c r="S232" s="1188"/>
      <c r="T232" s="1189"/>
      <c r="U232" s="1189"/>
      <c r="V232" s="1189"/>
      <c r="W232" s="1189"/>
      <c r="X232" s="1189"/>
      <c r="Y232" s="1189"/>
      <c r="Z232" s="1189"/>
      <c r="AA232" s="1189"/>
      <c r="AB232" s="1189"/>
      <c r="AC232" s="1189"/>
      <c r="AD232" s="1189"/>
      <c r="AE232" s="1189"/>
      <c r="AF232" s="1189"/>
      <c r="AG232" s="1189"/>
      <c r="AH232" s="1189"/>
      <c r="AI232" s="1189"/>
      <c r="AJ232" s="1189"/>
      <c r="AK232" s="1189"/>
      <c r="AL232" s="1189"/>
      <c r="AM232" s="1189"/>
      <c r="AN232" s="1189"/>
      <c r="AO232" s="1189"/>
      <c r="AP232" s="1189"/>
      <c r="AQ232" s="1190"/>
      <c r="BA232" s="47"/>
      <c r="BB232" s="793"/>
      <c r="BC232" s="1169"/>
      <c r="BD232" s="1169"/>
      <c r="BE232" s="1169"/>
      <c r="BF232" s="1169"/>
      <c r="BG232" s="1169"/>
      <c r="BH232" s="1169"/>
      <c r="BI232" s="1169"/>
      <c r="BJ232" s="1169"/>
      <c r="BK232" s="1169"/>
      <c r="BL232" s="1169"/>
      <c r="BM232" s="1169"/>
      <c r="BN232" s="1169"/>
      <c r="BO232" s="1169"/>
      <c r="BP232" s="1169"/>
      <c r="BQ232" s="1169"/>
      <c r="BR232" s="1169"/>
      <c r="BS232" s="1230"/>
      <c r="BT232" s="1231"/>
      <c r="BU232" s="1231"/>
      <c r="BV232" s="1231"/>
      <c r="BW232" s="1231"/>
      <c r="BX232" s="1231"/>
      <c r="BY232" s="1231"/>
      <c r="BZ232" s="1231"/>
      <c r="CA232" s="1231"/>
      <c r="CB232" s="1231"/>
      <c r="CC232" s="1231"/>
      <c r="CD232" s="1231"/>
      <c r="CE232" s="1231"/>
      <c r="CF232" s="1231"/>
      <c r="CG232" s="1231"/>
      <c r="CH232" s="1231"/>
      <c r="CI232" s="1231"/>
      <c r="CJ232" s="1231"/>
      <c r="CK232" s="1231"/>
      <c r="CL232" s="1231"/>
      <c r="CM232" s="1231"/>
      <c r="CN232" s="1231"/>
      <c r="CO232" s="1231"/>
      <c r="CP232" s="1231"/>
      <c r="CQ232" s="1232"/>
    </row>
    <row r="233" spans="2:95" ht="15" customHeight="1">
      <c r="B233" s="2"/>
      <c r="C233" s="1169" t="s">
        <v>2097</v>
      </c>
      <c r="D233" s="1169"/>
      <c r="E233" s="1169"/>
      <c r="F233" s="1169"/>
      <c r="G233" s="1169"/>
      <c r="H233" s="1169"/>
      <c r="I233" s="1169"/>
      <c r="J233" s="1169"/>
      <c r="K233" s="1169"/>
      <c r="L233" s="1169"/>
      <c r="M233" s="1169"/>
      <c r="N233" s="1169"/>
      <c r="O233" s="1169"/>
      <c r="P233" s="1169"/>
      <c r="Q233" s="1169"/>
      <c r="R233" s="1169"/>
      <c r="S233" s="1176"/>
      <c r="T233" s="1177"/>
      <c r="U233" s="1177"/>
      <c r="V233" s="1177"/>
      <c r="W233" s="1177"/>
      <c r="X233" s="1177"/>
      <c r="Y233" s="1177"/>
      <c r="Z233" s="1177"/>
      <c r="AA233" s="1177"/>
      <c r="AB233" s="1177"/>
      <c r="AC233" s="1177"/>
      <c r="AD233" s="1177"/>
      <c r="AE233" s="1177"/>
      <c r="AF233" s="1177"/>
      <c r="AG233" s="1177"/>
      <c r="AH233" s="1177"/>
      <c r="AI233" s="1177"/>
      <c r="AJ233" s="1177"/>
      <c r="AK233" s="1177"/>
      <c r="AL233" s="1177"/>
      <c r="AM233" s="1177"/>
      <c r="AN233" s="1177"/>
      <c r="AO233" s="1177"/>
      <c r="AP233" s="1177"/>
      <c r="AQ233" s="1178"/>
      <c r="BA233" s="47"/>
      <c r="BB233" s="793"/>
      <c r="BC233" s="1169" t="s">
        <v>2097</v>
      </c>
      <c r="BD233" s="1169"/>
      <c r="BE233" s="1169"/>
      <c r="BF233" s="1169"/>
      <c r="BG233" s="1169"/>
      <c r="BH233" s="1169"/>
      <c r="BI233" s="1169"/>
      <c r="BJ233" s="1169"/>
      <c r="BK233" s="1169"/>
      <c r="BL233" s="1169"/>
      <c r="BM233" s="1169"/>
      <c r="BN233" s="1169"/>
      <c r="BO233" s="1169"/>
      <c r="BP233" s="1169"/>
      <c r="BQ233" s="1169"/>
      <c r="BR233" s="1169"/>
      <c r="BS233" s="1224"/>
      <c r="BT233" s="1225"/>
      <c r="BU233" s="1225"/>
      <c r="BV233" s="1225"/>
      <c r="BW233" s="1225"/>
      <c r="BX233" s="1225"/>
      <c r="BY233" s="1225"/>
      <c r="BZ233" s="1225"/>
      <c r="CA233" s="1225"/>
      <c r="CB233" s="1225"/>
      <c r="CC233" s="1225"/>
      <c r="CD233" s="1225"/>
      <c r="CE233" s="1225"/>
      <c r="CF233" s="1225"/>
      <c r="CG233" s="1225"/>
      <c r="CH233" s="1225"/>
      <c r="CI233" s="1225"/>
      <c r="CJ233" s="1225"/>
      <c r="CK233" s="1225"/>
      <c r="CL233" s="1225"/>
      <c r="CM233" s="1225"/>
      <c r="CN233" s="1225"/>
      <c r="CO233" s="1225"/>
      <c r="CP233" s="1225"/>
      <c r="CQ233" s="1226"/>
    </row>
    <row r="234" spans="2:95" ht="15" customHeight="1">
      <c r="C234" s="1169"/>
      <c r="D234" s="1169"/>
      <c r="E234" s="1169"/>
      <c r="F234" s="1169"/>
      <c r="G234" s="1169"/>
      <c r="H234" s="1169"/>
      <c r="I234" s="1169"/>
      <c r="J234" s="1169"/>
      <c r="K234" s="1169"/>
      <c r="L234" s="1169"/>
      <c r="M234" s="1169"/>
      <c r="N234" s="1169"/>
      <c r="O234" s="1169"/>
      <c r="P234" s="1169"/>
      <c r="Q234" s="1169"/>
      <c r="R234" s="1169"/>
      <c r="S234" s="1179"/>
      <c r="T234" s="1180"/>
      <c r="U234" s="1180"/>
      <c r="V234" s="1180"/>
      <c r="W234" s="1180"/>
      <c r="X234" s="1180"/>
      <c r="Y234" s="1180"/>
      <c r="Z234" s="1180"/>
      <c r="AA234" s="1180"/>
      <c r="AB234" s="1180"/>
      <c r="AC234" s="1180"/>
      <c r="AD234" s="1180"/>
      <c r="AE234" s="1180"/>
      <c r="AF234" s="1180"/>
      <c r="AG234" s="1180"/>
      <c r="AH234" s="1180"/>
      <c r="AI234" s="1180"/>
      <c r="AJ234" s="1180"/>
      <c r="AK234" s="1180"/>
      <c r="AL234" s="1180"/>
      <c r="AM234" s="1180"/>
      <c r="AN234" s="1180"/>
      <c r="AO234" s="1180"/>
      <c r="AP234" s="1180"/>
      <c r="AQ234" s="1181"/>
      <c r="BA234" s="47"/>
      <c r="BB234" s="47"/>
      <c r="BC234" s="1169"/>
      <c r="BD234" s="1169"/>
      <c r="BE234" s="1169"/>
      <c r="BF234" s="1169"/>
      <c r="BG234" s="1169"/>
      <c r="BH234" s="1169"/>
      <c r="BI234" s="1169"/>
      <c r="BJ234" s="1169"/>
      <c r="BK234" s="1169"/>
      <c r="BL234" s="1169"/>
      <c r="BM234" s="1169"/>
      <c r="BN234" s="1169"/>
      <c r="BO234" s="1169"/>
      <c r="BP234" s="1169"/>
      <c r="BQ234" s="1169"/>
      <c r="BR234" s="1169"/>
      <c r="BS234" s="1230"/>
      <c r="BT234" s="1231"/>
      <c r="BU234" s="1231"/>
      <c r="BV234" s="1231"/>
      <c r="BW234" s="1231"/>
      <c r="BX234" s="1231"/>
      <c r="BY234" s="1231"/>
      <c r="BZ234" s="1231"/>
      <c r="CA234" s="1231"/>
      <c r="CB234" s="1231"/>
      <c r="CC234" s="1231"/>
      <c r="CD234" s="1231"/>
      <c r="CE234" s="1231"/>
      <c r="CF234" s="1231"/>
      <c r="CG234" s="1231"/>
      <c r="CH234" s="1231"/>
      <c r="CI234" s="1231"/>
      <c r="CJ234" s="1231"/>
      <c r="CK234" s="1231"/>
      <c r="CL234" s="1231"/>
      <c r="CM234" s="1231"/>
      <c r="CN234" s="1231"/>
      <c r="CO234" s="1231"/>
      <c r="CP234" s="1231"/>
      <c r="CQ234" s="1232"/>
    </row>
    <row r="235" spans="2:95" ht="15" customHeight="1">
      <c r="C235" s="1169" t="s">
        <v>2098</v>
      </c>
      <c r="D235" s="1169"/>
      <c r="E235" s="1169"/>
      <c r="F235" s="1169"/>
      <c r="G235" s="1169"/>
      <c r="H235" s="1169"/>
      <c r="I235" s="1169"/>
      <c r="J235" s="1169"/>
      <c r="K235" s="1169"/>
      <c r="L235" s="1169"/>
      <c r="M235" s="1169"/>
      <c r="N235" s="1169"/>
      <c r="O235" s="1169"/>
      <c r="P235" s="1169"/>
      <c r="Q235" s="1169"/>
      <c r="R235" s="1169"/>
      <c r="S235" s="1176"/>
      <c r="T235" s="1177"/>
      <c r="U235" s="1177"/>
      <c r="V235" s="1177"/>
      <c r="W235" s="1177"/>
      <c r="X235" s="1177"/>
      <c r="Y235" s="1177"/>
      <c r="Z235" s="1177"/>
      <c r="AA235" s="1177"/>
      <c r="AB235" s="1177"/>
      <c r="AC235" s="1177"/>
      <c r="AD235" s="1177"/>
      <c r="AE235" s="1177"/>
      <c r="AF235" s="1177"/>
      <c r="AG235" s="1177"/>
      <c r="AH235" s="1177"/>
      <c r="AI235" s="1177"/>
      <c r="AJ235" s="1177"/>
      <c r="AK235" s="1177"/>
      <c r="AL235" s="1177"/>
      <c r="AM235" s="1177"/>
      <c r="AN235" s="1177"/>
      <c r="AO235" s="1177"/>
      <c r="AP235" s="1177"/>
      <c r="AQ235" s="1178"/>
      <c r="BA235" s="47"/>
      <c r="BB235" s="47"/>
      <c r="BC235" s="1169" t="s">
        <v>2098</v>
      </c>
      <c r="BD235" s="1169"/>
      <c r="BE235" s="1169"/>
      <c r="BF235" s="1169"/>
      <c r="BG235" s="1169"/>
      <c r="BH235" s="1169"/>
      <c r="BI235" s="1169"/>
      <c r="BJ235" s="1169"/>
      <c r="BK235" s="1169"/>
      <c r="BL235" s="1169"/>
      <c r="BM235" s="1169"/>
      <c r="BN235" s="1169"/>
      <c r="BO235" s="1169"/>
      <c r="BP235" s="1169"/>
      <c r="BQ235" s="1169"/>
      <c r="BR235" s="1169"/>
      <c r="BS235" s="1224"/>
      <c r="BT235" s="1225"/>
      <c r="BU235" s="1225"/>
      <c r="BV235" s="1225"/>
      <c r="BW235" s="1225"/>
      <c r="BX235" s="1225"/>
      <c r="BY235" s="1225"/>
      <c r="BZ235" s="1225"/>
      <c r="CA235" s="1225"/>
      <c r="CB235" s="1225"/>
      <c r="CC235" s="1225"/>
      <c r="CD235" s="1225"/>
      <c r="CE235" s="1225"/>
      <c r="CF235" s="1225"/>
      <c r="CG235" s="1225"/>
      <c r="CH235" s="1225"/>
      <c r="CI235" s="1225"/>
      <c r="CJ235" s="1225"/>
      <c r="CK235" s="1225"/>
      <c r="CL235" s="1225"/>
      <c r="CM235" s="1225"/>
      <c r="CN235" s="1225"/>
      <c r="CO235" s="1225"/>
      <c r="CP235" s="1225"/>
      <c r="CQ235" s="1226"/>
    </row>
    <row r="236" spans="2:95" ht="15" customHeight="1">
      <c r="C236" s="1169"/>
      <c r="D236" s="1169"/>
      <c r="E236" s="1169"/>
      <c r="F236" s="1169"/>
      <c r="G236" s="1169"/>
      <c r="H236" s="1169"/>
      <c r="I236" s="1169"/>
      <c r="J236" s="1169"/>
      <c r="K236" s="1169"/>
      <c r="L236" s="1169"/>
      <c r="M236" s="1169"/>
      <c r="N236" s="1169"/>
      <c r="O236" s="1169"/>
      <c r="P236" s="1169"/>
      <c r="Q236" s="1169"/>
      <c r="R236" s="1169"/>
      <c r="S236" s="1179"/>
      <c r="T236" s="1180"/>
      <c r="U236" s="1180"/>
      <c r="V236" s="1180"/>
      <c r="W236" s="1180"/>
      <c r="X236" s="1180"/>
      <c r="Y236" s="1180"/>
      <c r="Z236" s="1180"/>
      <c r="AA236" s="1180"/>
      <c r="AB236" s="1180"/>
      <c r="AC236" s="1180"/>
      <c r="AD236" s="1180"/>
      <c r="AE236" s="1180"/>
      <c r="AF236" s="1180"/>
      <c r="AG236" s="1180"/>
      <c r="AH236" s="1180"/>
      <c r="AI236" s="1180"/>
      <c r="AJ236" s="1180"/>
      <c r="AK236" s="1180"/>
      <c r="AL236" s="1180"/>
      <c r="AM236" s="1180"/>
      <c r="AN236" s="1180"/>
      <c r="AO236" s="1180"/>
      <c r="AP236" s="1180"/>
      <c r="AQ236" s="1181"/>
      <c r="BA236" s="47"/>
      <c r="BB236" s="47"/>
      <c r="BC236" s="1169"/>
      <c r="BD236" s="1169"/>
      <c r="BE236" s="1169"/>
      <c r="BF236" s="1169"/>
      <c r="BG236" s="1169"/>
      <c r="BH236" s="1169"/>
      <c r="BI236" s="1169"/>
      <c r="BJ236" s="1169"/>
      <c r="BK236" s="1169"/>
      <c r="BL236" s="1169"/>
      <c r="BM236" s="1169"/>
      <c r="BN236" s="1169"/>
      <c r="BO236" s="1169"/>
      <c r="BP236" s="1169"/>
      <c r="BQ236" s="1169"/>
      <c r="BR236" s="1169"/>
      <c r="BS236" s="1230"/>
      <c r="BT236" s="1231"/>
      <c r="BU236" s="1231"/>
      <c r="BV236" s="1231"/>
      <c r="BW236" s="1231"/>
      <c r="BX236" s="1231"/>
      <c r="BY236" s="1231"/>
      <c r="BZ236" s="1231"/>
      <c r="CA236" s="1231"/>
      <c r="CB236" s="1231"/>
      <c r="CC236" s="1231"/>
      <c r="CD236" s="1231"/>
      <c r="CE236" s="1231"/>
      <c r="CF236" s="1231"/>
      <c r="CG236" s="1231"/>
      <c r="CH236" s="1231"/>
      <c r="CI236" s="1231"/>
      <c r="CJ236" s="1231"/>
      <c r="CK236" s="1231"/>
      <c r="CL236" s="1231"/>
      <c r="CM236" s="1231"/>
      <c r="CN236" s="1231"/>
      <c r="CO236" s="1231"/>
      <c r="CP236" s="1231"/>
      <c r="CQ236" s="1232"/>
    </row>
    <row r="237" spans="2:95" ht="15" customHeight="1">
      <c r="C237" s="1169" t="s">
        <v>80</v>
      </c>
      <c r="D237" s="1169"/>
      <c r="E237" s="1169"/>
      <c r="F237" s="1169"/>
      <c r="G237" s="1169"/>
      <c r="H237" s="1169"/>
      <c r="I237" s="1169"/>
      <c r="J237" s="1169"/>
      <c r="K237" s="1169"/>
      <c r="L237" s="1169"/>
      <c r="M237" s="1169"/>
      <c r="N237" s="1169"/>
      <c r="O237" s="1169"/>
      <c r="P237" s="1169"/>
      <c r="Q237" s="1169"/>
      <c r="R237" s="1169"/>
      <c r="S237" s="1176"/>
      <c r="T237" s="1177"/>
      <c r="U237" s="1177"/>
      <c r="V237" s="1177"/>
      <c r="W237" s="1177"/>
      <c r="X237" s="1177"/>
      <c r="Y237" s="1177"/>
      <c r="Z237" s="1177"/>
      <c r="AA237" s="1177"/>
      <c r="AB237" s="1177"/>
      <c r="AC237" s="1177"/>
      <c r="AD237" s="1177"/>
      <c r="AE237" s="1177"/>
      <c r="AF237" s="1177"/>
      <c r="AG237" s="1177"/>
      <c r="AH237" s="1177"/>
      <c r="AI237" s="1177"/>
      <c r="AJ237" s="1177"/>
      <c r="AK237" s="1177"/>
      <c r="AL237" s="1177"/>
      <c r="AM237" s="1177"/>
      <c r="AN237" s="1177"/>
      <c r="AO237" s="1177"/>
      <c r="AP237" s="1177"/>
      <c r="AQ237" s="1178"/>
      <c r="BA237" s="47"/>
      <c r="BB237" s="47"/>
      <c r="BC237" s="1169" t="s">
        <v>80</v>
      </c>
      <c r="BD237" s="1169"/>
      <c r="BE237" s="1169"/>
      <c r="BF237" s="1169"/>
      <c r="BG237" s="1169"/>
      <c r="BH237" s="1169"/>
      <c r="BI237" s="1169"/>
      <c r="BJ237" s="1169"/>
      <c r="BK237" s="1169"/>
      <c r="BL237" s="1169"/>
      <c r="BM237" s="1169"/>
      <c r="BN237" s="1169"/>
      <c r="BO237" s="1169"/>
      <c r="BP237" s="1169"/>
      <c r="BQ237" s="1169"/>
      <c r="BR237" s="1169"/>
      <c r="BS237" s="1224"/>
      <c r="BT237" s="1225"/>
      <c r="BU237" s="1225"/>
      <c r="BV237" s="1225"/>
      <c r="BW237" s="1225"/>
      <c r="BX237" s="1225"/>
      <c r="BY237" s="1225"/>
      <c r="BZ237" s="1225"/>
      <c r="CA237" s="1225"/>
      <c r="CB237" s="1225"/>
      <c r="CC237" s="1225"/>
      <c r="CD237" s="1225"/>
      <c r="CE237" s="1225"/>
      <c r="CF237" s="1225"/>
      <c r="CG237" s="1225"/>
      <c r="CH237" s="1225"/>
      <c r="CI237" s="1225"/>
      <c r="CJ237" s="1225"/>
      <c r="CK237" s="1225"/>
      <c r="CL237" s="1225"/>
      <c r="CM237" s="1225"/>
      <c r="CN237" s="1225"/>
      <c r="CO237" s="1225"/>
      <c r="CP237" s="1225"/>
      <c r="CQ237" s="1226"/>
    </row>
    <row r="238" spans="2:95" ht="15" customHeight="1">
      <c r="C238" s="1169"/>
      <c r="D238" s="1169"/>
      <c r="E238" s="1169"/>
      <c r="F238" s="1169"/>
      <c r="G238" s="1169"/>
      <c r="H238" s="1169"/>
      <c r="I238" s="1169"/>
      <c r="J238" s="1169"/>
      <c r="K238" s="1169"/>
      <c r="L238" s="1169"/>
      <c r="M238" s="1169"/>
      <c r="N238" s="1169"/>
      <c r="O238" s="1169"/>
      <c r="P238" s="1169"/>
      <c r="Q238" s="1169"/>
      <c r="R238" s="1169"/>
      <c r="S238" s="1179"/>
      <c r="T238" s="1180"/>
      <c r="U238" s="1180"/>
      <c r="V238" s="1180"/>
      <c r="W238" s="1180"/>
      <c r="X238" s="1180"/>
      <c r="Y238" s="1180"/>
      <c r="Z238" s="1180"/>
      <c r="AA238" s="1180"/>
      <c r="AB238" s="1180"/>
      <c r="AC238" s="1180"/>
      <c r="AD238" s="1180"/>
      <c r="AE238" s="1180"/>
      <c r="AF238" s="1180"/>
      <c r="AG238" s="1180"/>
      <c r="AH238" s="1180"/>
      <c r="AI238" s="1180"/>
      <c r="AJ238" s="1180"/>
      <c r="AK238" s="1180"/>
      <c r="AL238" s="1180"/>
      <c r="AM238" s="1180"/>
      <c r="AN238" s="1180"/>
      <c r="AO238" s="1180"/>
      <c r="AP238" s="1180"/>
      <c r="AQ238" s="1181"/>
      <c r="BC238" s="1169"/>
      <c r="BD238" s="1169"/>
      <c r="BE238" s="1169"/>
      <c r="BF238" s="1169"/>
      <c r="BG238" s="1169"/>
      <c r="BH238" s="1169"/>
      <c r="BI238" s="1169"/>
      <c r="BJ238" s="1169"/>
      <c r="BK238" s="1169"/>
      <c r="BL238" s="1169"/>
      <c r="BM238" s="1169"/>
      <c r="BN238" s="1169"/>
      <c r="BO238" s="1169"/>
      <c r="BP238" s="1169"/>
      <c r="BQ238" s="1169"/>
      <c r="BR238" s="1169"/>
      <c r="BS238" s="1230"/>
      <c r="BT238" s="1231"/>
      <c r="BU238" s="1231"/>
      <c r="BV238" s="1231"/>
      <c r="BW238" s="1231"/>
      <c r="BX238" s="1231"/>
      <c r="BY238" s="1231"/>
      <c r="BZ238" s="1231"/>
      <c r="CA238" s="1231"/>
      <c r="CB238" s="1231"/>
      <c r="CC238" s="1231"/>
      <c r="CD238" s="1231"/>
      <c r="CE238" s="1231"/>
      <c r="CF238" s="1231"/>
      <c r="CG238" s="1231"/>
      <c r="CH238" s="1231"/>
      <c r="CI238" s="1231"/>
      <c r="CJ238" s="1231"/>
      <c r="CK238" s="1231"/>
      <c r="CL238" s="1231"/>
      <c r="CM238" s="1231"/>
      <c r="CN238" s="1231"/>
      <c r="CO238" s="1231"/>
      <c r="CP238" s="1231"/>
      <c r="CQ238" s="1232"/>
    </row>
    <row r="239" spans="2:95" ht="15" customHeight="1">
      <c r="C239" s="1169" t="s">
        <v>81</v>
      </c>
      <c r="D239" s="1169"/>
      <c r="E239" s="1169"/>
      <c r="F239" s="1169"/>
      <c r="G239" s="1169"/>
      <c r="H239" s="1169"/>
      <c r="I239" s="1169"/>
      <c r="J239" s="1169"/>
      <c r="K239" s="1169"/>
      <c r="L239" s="1169"/>
      <c r="M239" s="1169"/>
      <c r="N239" s="1169"/>
      <c r="O239" s="1169"/>
      <c r="P239" s="1169"/>
      <c r="Q239" s="1169"/>
      <c r="R239" s="1169"/>
      <c r="S239" s="1172">
        <f>AB216</f>
        <v>0</v>
      </c>
      <c r="T239" s="1173"/>
      <c r="U239" s="1173"/>
      <c r="V239" s="1173"/>
      <c r="W239" s="1173"/>
      <c r="X239" s="1173"/>
      <c r="Y239" s="1173"/>
      <c r="Z239" s="1173"/>
      <c r="AA239" s="1173"/>
      <c r="AB239" s="1173"/>
      <c r="AC239" s="1173"/>
      <c r="AD239" s="1173"/>
      <c r="AE239" s="1173"/>
      <c r="AF239" s="1173"/>
      <c r="AG239" s="1173"/>
      <c r="AH239" s="1173"/>
      <c r="AI239" s="1173"/>
      <c r="AJ239" s="1173"/>
      <c r="AK239" s="1173"/>
      <c r="AL239" s="1173"/>
      <c r="AM239" s="1173"/>
      <c r="AN239" s="1173"/>
      <c r="AO239" s="1165" t="s">
        <v>2102</v>
      </c>
      <c r="AP239" s="1165"/>
      <c r="AQ239" s="1166"/>
      <c r="BC239" s="1169" t="s">
        <v>81</v>
      </c>
      <c r="BD239" s="1169"/>
      <c r="BE239" s="1169"/>
      <c r="BF239" s="1169"/>
      <c r="BG239" s="1169"/>
      <c r="BH239" s="1169"/>
      <c r="BI239" s="1169"/>
      <c r="BJ239" s="1169"/>
      <c r="BK239" s="1169"/>
      <c r="BL239" s="1169"/>
      <c r="BM239" s="1169"/>
      <c r="BN239" s="1169"/>
      <c r="BO239" s="1169"/>
      <c r="BP239" s="1169"/>
      <c r="BQ239" s="1169"/>
      <c r="BR239" s="1169"/>
      <c r="BS239" s="1172">
        <f>CB216</f>
        <v>1211111</v>
      </c>
      <c r="BT239" s="1173"/>
      <c r="BU239" s="1173"/>
      <c r="BV239" s="1173"/>
      <c r="BW239" s="1173"/>
      <c r="BX239" s="1173"/>
      <c r="BY239" s="1173"/>
      <c r="BZ239" s="1173"/>
      <c r="CA239" s="1173"/>
      <c r="CB239" s="1173"/>
      <c r="CC239" s="1173"/>
      <c r="CD239" s="1173"/>
      <c r="CE239" s="1173"/>
      <c r="CF239" s="1173"/>
      <c r="CG239" s="1173"/>
      <c r="CH239" s="1173"/>
      <c r="CI239" s="1173"/>
      <c r="CJ239" s="1173"/>
      <c r="CK239" s="1173"/>
      <c r="CL239" s="1173"/>
      <c r="CM239" s="1173"/>
      <c r="CN239" s="1173"/>
      <c r="CO239" s="1165" t="s">
        <v>2102</v>
      </c>
      <c r="CP239" s="1165"/>
      <c r="CQ239" s="1166"/>
    </row>
    <row r="240" spans="2:95" ht="15" customHeight="1">
      <c r="C240" s="1169"/>
      <c r="D240" s="1169"/>
      <c r="E240" s="1169"/>
      <c r="F240" s="1169"/>
      <c r="G240" s="1169"/>
      <c r="H240" s="1169"/>
      <c r="I240" s="1169"/>
      <c r="J240" s="1169"/>
      <c r="K240" s="1169"/>
      <c r="L240" s="1169"/>
      <c r="M240" s="1169"/>
      <c r="N240" s="1169"/>
      <c r="O240" s="1169"/>
      <c r="P240" s="1169"/>
      <c r="Q240" s="1169"/>
      <c r="R240" s="1169"/>
      <c r="S240" s="1174"/>
      <c r="T240" s="1175"/>
      <c r="U240" s="1175"/>
      <c r="V240" s="1175"/>
      <c r="W240" s="1175"/>
      <c r="X240" s="1175"/>
      <c r="Y240" s="1175"/>
      <c r="Z240" s="1175"/>
      <c r="AA240" s="1175"/>
      <c r="AB240" s="1175"/>
      <c r="AC240" s="1175"/>
      <c r="AD240" s="1175"/>
      <c r="AE240" s="1175"/>
      <c r="AF240" s="1175"/>
      <c r="AG240" s="1175"/>
      <c r="AH240" s="1175"/>
      <c r="AI240" s="1175"/>
      <c r="AJ240" s="1175"/>
      <c r="AK240" s="1175"/>
      <c r="AL240" s="1175"/>
      <c r="AM240" s="1175"/>
      <c r="AN240" s="1175"/>
      <c r="AO240" s="1167"/>
      <c r="AP240" s="1167"/>
      <c r="AQ240" s="1168"/>
      <c r="BC240" s="1169"/>
      <c r="BD240" s="1169"/>
      <c r="BE240" s="1169"/>
      <c r="BF240" s="1169"/>
      <c r="BG240" s="1169"/>
      <c r="BH240" s="1169"/>
      <c r="BI240" s="1169"/>
      <c r="BJ240" s="1169"/>
      <c r="BK240" s="1169"/>
      <c r="BL240" s="1169"/>
      <c r="BM240" s="1169"/>
      <c r="BN240" s="1169"/>
      <c r="BO240" s="1169"/>
      <c r="BP240" s="1169"/>
      <c r="BQ240" s="1169"/>
      <c r="BR240" s="1169"/>
      <c r="BS240" s="1174"/>
      <c r="BT240" s="1175"/>
      <c r="BU240" s="1175"/>
      <c r="BV240" s="1175"/>
      <c r="BW240" s="1175"/>
      <c r="BX240" s="1175"/>
      <c r="BY240" s="1175"/>
      <c r="BZ240" s="1175"/>
      <c r="CA240" s="1175"/>
      <c r="CB240" s="1175"/>
      <c r="CC240" s="1175"/>
      <c r="CD240" s="1175"/>
      <c r="CE240" s="1175"/>
      <c r="CF240" s="1175"/>
      <c r="CG240" s="1175"/>
      <c r="CH240" s="1175"/>
      <c r="CI240" s="1175"/>
      <c r="CJ240" s="1175"/>
      <c r="CK240" s="1175"/>
      <c r="CL240" s="1175"/>
      <c r="CM240" s="1175"/>
      <c r="CN240" s="1175"/>
      <c r="CO240" s="1167"/>
      <c r="CP240" s="1167"/>
      <c r="CQ240" s="1168"/>
    </row>
    <row r="241" spans="10:72" ht="15" customHeight="1">
      <c r="J241" s="4"/>
      <c r="K241" s="4"/>
      <c r="L241" s="4"/>
      <c r="M241" s="4"/>
      <c r="N241" s="4"/>
      <c r="O241" s="4"/>
      <c r="P241" s="4"/>
      <c r="Q241" s="4"/>
      <c r="R241" s="4"/>
      <c r="S241" s="4"/>
      <c r="T241" s="2"/>
      <c r="BJ241" s="4"/>
      <c r="BK241" s="4"/>
      <c r="BL241" s="4"/>
      <c r="BM241" s="4"/>
      <c r="BN241" s="4"/>
      <c r="BO241" s="4"/>
      <c r="BP241" s="4"/>
      <c r="BQ241" s="4"/>
      <c r="BR241" s="4"/>
      <c r="BS241" s="4"/>
      <c r="BT241" s="2"/>
    </row>
  </sheetData>
  <sheetProtection algorithmName="SHA-512" hashValue="M1zf9r+5kOR/LrTLqxLKRKR7XeW5zSekbSDLwX2C+wiDDld2TsovyvsomdVqYYF4U7P1r7HldSwk6hzyFMU7Cw==" saltValue="xC+StSdcZhpK0xizouxSLQ==" spinCount="100000" sheet="1" formatCells="0" insertRows="0" deleteRows="0" selectLockedCells="1"/>
  <dataConsolidate/>
  <mergeCells count="861">
    <mergeCell ref="BB189:BP190"/>
    <mergeCell ref="BQ189:CI190"/>
    <mergeCell ref="BB177:BP178"/>
    <mergeCell ref="BQ177:CI178"/>
    <mergeCell ref="BQ183:CI184"/>
    <mergeCell ref="CJ183:CJ184"/>
    <mergeCell ref="CK183:CQ184"/>
    <mergeCell ref="BB185:BP186"/>
    <mergeCell ref="CJ165:CJ166"/>
    <mergeCell ref="BQ185:CI186"/>
    <mergeCell ref="CJ185:CJ186"/>
    <mergeCell ref="CK185:CQ186"/>
    <mergeCell ref="BB183:BP184"/>
    <mergeCell ref="BB171:BP172"/>
    <mergeCell ref="BQ171:CI172"/>
    <mergeCell ref="CJ171:CJ172"/>
    <mergeCell ref="CK171:CQ172"/>
    <mergeCell ref="BB173:BP174"/>
    <mergeCell ref="BQ173:CI174"/>
    <mergeCell ref="CJ173:CJ174"/>
    <mergeCell ref="CK173:CQ174"/>
    <mergeCell ref="BB175:BP176"/>
    <mergeCell ref="BQ175:CI176"/>
    <mergeCell ref="CK175:CQ176"/>
    <mergeCell ref="CJ193:CJ194"/>
    <mergeCell ref="CK193:CQ194"/>
    <mergeCell ref="CM201:CQ202"/>
    <mergeCell ref="B132:P133"/>
    <mergeCell ref="Q132:W133"/>
    <mergeCell ref="X132:Y133"/>
    <mergeCell ref="BB199:BP200"/>
    <mergeCell ref="BQ199:CI200"/>
    <mergeCell ref="CJ199:CK200"/>
    <mergeCell ref="CL199:CQ200"/>
    <mergeCell ref="CJ189:CJ190"/>
    <mergeCell ref="CK189:CQ190"/>
    <mergeCell ref="BB191:BP192"/>
    <mergeCell ref="BQ191:CI192"/>
    <mergeCell ref="CJ191:CJ192"/>
    <mergeCell ref="CK191:CQ192"/>
    <mergeCell ref="BB193:BP194"/>
    <mergeCell ref="BQ193:CI194"/>
    <mergeCell ref="BB201:BP202"/>
    <mergeCell ref="BQ201:CI202"/>
    <mergeCell ref="BB181:BP182"/>
    <mergeCell ref="BQ181:CI182"/>
    <mergeCell ref="CJ181:CL182"/>
    <mergeCell ref="CM181:CQ182"/>
    <mergeCell ref="BB203:BP204"/>
    <mergeCell ref="BQ203:CI204"/>
    <mergeCell ref="CJ203:CJ204"/>
    <mergeCell ref="CK203:CQ204"/>
    <mergeCell ref="BB205:BP206"/>
    <mergeCell ref="BQ205:CI206"/>
    <mergeCell ref="CJ205:CJ206"/>
    <mergeCell ref="CK205:CQ206"/>
    <mergeCell ref="BB195:BP196"/>
    <mergeCell ref="BQ195:CI196"/>
    <mergeCell ref="CK195:CQ196"/>
    <mergeCell ref="BB197:BP198"/>
    <mergeCell ref="BQ197:CI198"/>
    <mergeCell ref="CJ197:CJ198"/>
    <mergeCell ref="CK197:CQ198"/>
    <mergeCell ref="CJ201:CL202"/>
    <mergeCell ref="BB208:BP209"/>
    <mergeCell ref="BQ208:CI209"/>
    <mergeCell ref="CJ208:CJ209"/>
    <mergeCell ref="CK208:CQ209"/>
    <mergeCell ref="BC214:BM220"/>
    <mergeCell ref="CB214:CN214"/>
    <mergeCell ref="CB216:CN216"/>
    <mergeCell ref="CB218:CN218"/>
    <mergeCell ref="CB220:CN220"/>
    <mergeCell ref="BC239:BR240"/>
    <mergeCell ref="BS239:CN240"/>
    <mergeCell ref="CO239:CQ240"/>
    <mergeCell ref="BC224:BR226"/>
    <mergeCell ref="BS224:CQ226"/>
    <mergeCell ref="BC227:BR229"/>
    <mergeCell ref="BS227:CQ229"/>
    <mergeCell ref="BC230:BR232"/>
    <mergeCell ref="BS230:CQ232"/>
    <mergeCell ref="BC233:BR234"/>
    <mergeCell ref="BS233:CQ234"/>
    <mergeCell ref="BC235:BR236"/>
    <mergeCell ref="BS235:CQ236"/>
    <mergeCell ref="BC237:BR238"/>
    <mergeCell ref="BS237:CQ238"/>
    <mergeCell ref="CK165:CQ166"/>
    <mergeCell ref="BB169:BP170"/>
    <mergeCell ref="BQ169:CI170"/>
    <mergeCell ref="CJ169:CJ170"/>
    <mergeCell ref="CK169:CQ170"/>
    <mergeCell ref="BQ165:CI166"/>
    <mergeCell ref="CJ177:CJ178"/>
    <mergeCell ref="CK177:CQ178"/>
    <mergeCell ref="BB179:BP180"/>
    <mergeCell ref="BQ179:CI180"/>
    <mergeCell ref="CJ179:CK180"/>
    <mergeCell ref="CL179:CQ180"/>
    <mergeCell ref="BB165:BP166"/>
    <mergeCell ref="BZ127:CK128"/>
    <mergeCell ref="BB129:BP130"/>
    <mergeCell ref="BQ129:BW130"/>
    <mergeCell ref="BX129:BY130"/>
    <mergeCell ref="BZ129:CK130"/>
    <mergeCell ref="BB127:BP128"/>
    <mergeCell ref="BQ127:BW128"/>
    <mergeCell ref="BX127:BY128"/>
    <mergeCell ref="BI152:BJ153"/>
    <mergeCell ref="BI150:BJ151"/>
    <mergeCell ref="BK150:BP151"/>
    <mergeCell ref="BQ150:BR151"/>
    <mergeCell ref="CI150:CK151"/>
    <mergeCell ref="BB142:BH157"/>
    <mergeCell ref="BI142:BJ143"/>
    <mergeCell ref="BT152:BZ153"/>
    <mergeCell ref="CA152:CB153"/>
    <mergeCell ref="BS150:BS151"/>
    <mergeCell ref="CC152:CH153"/>
    <mergeCell ref="CI152:CK153"/>
    <mergeCell ref="BI154:CB155"/>
    <mergeCell ref="CC154:CH155"/>
    <mergeCell ref="BK146:BP147"/>
    <mergeCell ref="BQ146:BR147"/>
    <mergeCell ref="BB118:BP119"/>
    <mergeCell ref="BQ118:BW119"/>
    <mergeCell ref="BX118:BY119"/>
    <mergeCell ref="BZ118:CK119"/>
    <mergeCell ref="CL118:CR119"/>
    <mergeCell ref="BT148:BZ149"/>
    <mergeCell ref="CA148:CB149"/>
    <mergeCell ref="BS148:BS149"/>
    <mergeCell ref="CI144:CK145"/>
    <mergeCell ref="BI146:BJ147"/>
    <mergeCell ref="BB136:BN140"/>
    <mergeCell ref="BO136:CQ136"/>
    <mergeCell ref="BO139:CQ139"/>
    <mergeCell ref="BO140:CQ140"/>
    <mergeCell ref="BO137:CQ137"/>
    <mergeCell ref="BS146:BS147"/>
    <mergeCell ref="BT146:BZ147"/>
    <mergeCell ref="CA146:CB147"/>
    <mergeCell ref="BB121:BP122"/>
    <mergeCell ref="BQ121:BW122"/>
    <mergeCell ref="BX121:BY122"/>
    <mergeCell ref="BZ121:CK122"/>
    <mergeCell ref="BK142:BS143"/>
    <mergeCell ref="BT142:CB143"/>
    <mergeCell ref="BQ114:BW115"/>
    <mergeCell ref="BX114:BY115"/>
    <mergeCell ref="BZ114:CK115"/>
    <mergeCell ref="BB116:BH117"/>
    <mergeCell ref="BI116:BP117"/>
    <mergeCell ref="BQ116:BW117"/>
    <mergeCell ref="BX116:BY117"/>
    <mergeCell ref="BZ116:CK117"/>
    <mergeCell ref="BI108:BJ109"/>
    <mergeCell ref="BK108:BQ109"/>
    <mergeCell ref="BR108:BR109"/>
    <mergeCell ref="BS108:BS109"/>
    <mergeCell ref="BT108:BZ109"/>
    <mergeCell ref="CA108:CB109"/>
    <mergeCell ref="CC108:CI109"/>
    <mergeCell ref="CJ108:CK109"/>
    <mergeCell ref="BI110:BJ111"/>
    <mergeCell ref="BK110:BQ111"/>
    <mergeCell ref="BR110:BR111"/>
    <mergeCell ref="BS110:BS111"/>
    <mergeCell ref="BT110:BZ111"/>
    <mergeCell ref="CA110:CB111"/>
    <mergeCell ref="CC110:CI111"/>
    <mergeCell ref="CJ110:CK111"/>
    <mergeCell ref="CL97:CR98"/>
    <mergeCell ref="BB100:BH115"/>
    <mergeCell ref="BI100:BJ101"/>
    <mergeCell ref="BK100:BS101"/>
    <mergeCell ref="BT100:CB101"/>
    <mergeCell ref="CC100:CK101"/>
    <mergeCell ref="BI102:BJ103"/>
    <mergeCell ref="BK102:BQ103"/>
    <mergeCell ref="BR102:BR103"/>
    <mergeCell ref="BS102:BS103"/>
    <mergeCell ref="BT102:BZ103"/>
    <mergeCell ref="CA102:CB103"/>
    <mergeCell ref="CC102:CI103"/>
    <mergeCell ref="CJ102:CK103"/>
    <mergeCell ref="BI104:BJ105"/>
    <mergeCell ref="BK104:BQ105"/>
    <mergeCell ref="BR104:BR105"/>
    <mergeCell ref="BS104:BS105"/>
    <mergeCell ref="BT104:BZ105"/>
    <mergeCell ref="CA104:CB105"/>
    <mergeCell ref="BI112:CB113"/>
    <mergeCell ref="CC112:CI113"/>
    <mergeCell ref="CJ112:CK113"/>
    <mergeCell ref="BI114:BP115"/>
    <mergeCell ref="BI106:BJ107"/>
    <mergeCell ref="BK106:BQ107"/>
    <mergeCell ref="BR106:BR107"/>
    <mergeCell ref="BS106:BS107"/>
    <mergeCell ref="BT106:BZ107"/>
    <mergeCell ref="CA106:CB107"/>
    <mergeCell ref="CC106:CI107"/>
    <mergeCell ref="CJ106:CK107"/>
    <mergeCell ref="BB97:BP98"/>
    <mergeCell ref="BQ97:BW98"/>
    <mergeCell ref="BX97:BY98"/>
    <mergeCell ref="BZ97:CK98"/>
    <mergeCell ref="CC104:CI105"/>
    <mergeCell ref="CJ104:CK105"/>
    <mergeCell ref="CL76:CR77"/>
    <mergeCell ref="BB79:BH94"/>
    <mergeCell ref="BI79:BJ80"/>
    <mergeCell ref="BK79:BS80"/>
    <mergeCell ref="BT79:CB80"/>
    <mergeCell ref="CC79:CK80"/>
    <mergeCell ref="BI81:BJ82"/>
    <mergeCell ref="BK81:BQ82"/>
    <mergeCell ref="BR81:BR82"/>
    <mergeCell ref="BS81:BS82"/>
    <mergeCell ref="BT81:BZ82"/>
    <mergeCell ref="CA81:CB82"/>
    <mergeCell ref="CC81:CI82"/>
    <mergeCell ref="CJ81:CK82"/>
    <mergeCell ref="BI83:BJ84"/>
    <mergeCell ref="BK83:BQ84"/>
    <mergeCell ref="BR83:BR84"/>
    <mergeCell ref="BS83:BS84"/>
    <mergeCell ref="BI91:CB92"/>
    <mergeCell ref="CC91:CI92"/>
    <mergeCell ref="CJ91:CK92"/>
    <mergeCell ref="BI93:BP94"/>
    <mergeCell ref="BQ93:BW94"/>
    <mergeCell ref="BX93:BY94"/>
    <mergeCell ref="BB76:BP77"/>
    <mergeCell ref="BQ76:BW77"/>
    <mergeCell ref="BX76:BY77"/>
    <mergeCell ref="BZ76:CK77"/>
    <mergeCell ref="BB95:BH96"/>
    <mergeCell ref="BI95:BP96"/>
    <mergeCell ref="BQ95:BW96"/>
    <mergeCell ref="BX95:BY96"/>
    <mergeCell ref="BZ95:CK96"/>
    <mergeCell ref="CJ87:CK88"/>
    <mergeCell ref="BI89:BJ90"/>
    <mergeCell ref="BK89:BQ90"/>
    <mergeCell ref="BR89:BR90"/>
    <mergeCell ref="BS89:BS90"/>
    <mergeCell ref="BT89:BZ90"/>
    <mergeCell ref="CA89:CB90"/>
    <mergeCell ref="CC89:CI90"/>
    <mergeCell ref="CJ89:CK90"/>
    <mergeCell ref="BT83:BZ84"/>
    <mergeCell ref="CA83:CB84"/>
    <mergeCell ref="CC83:CI84"/>
    <mergeCell ref="CJ83:CK84"/>
    <mergeCell ref="BZ93:CK94"/>
    <mergeCell ref="BI87:BJ88"/>
    <mergeCell ref="BI85:BJ86"/>
    <mergeCell ref="BK85:BQ86"/>
    <mergeCell ref="BR85:BR86"/>
    <mergeCell ref="BS85:BS86"/>
    <mergeCell ref="BT85:BZ86"/>
    <mergeCell ref="CA85:CB86"/>
    <mergeCell ref="CC85:CI86"/>
    <mergeCell ref="CJ85:CK86"/>
    <mergeCell ref="BK87:BQ88"/>
    <mergeCell ref="BR87:BR88"/>
    <mergeCell ref="BS87:BS88"/>
    <mergeCell ref="BT87:BZ88"/>
    <mergeCell ref="CA87:CB88"/>
    <mergeCell ref="CC87:CI88"/>
    <mergeCell ref="CA66:CB67"/>
    <mergeCell ref="CC66:CI67"/>
    <mergeCell ref="CJ66:CK67"/>
    <mergeCell ref="BB58:BH73"/>
    <mergeCell ref="BI58:BJ59"/>
    <mergeCell ref="BK58:BS59"/>
    <mergeCell ref="BI62:BJ63"/>
    <mergeCell ref="BK62:BQ63"/>
    <mergeCell ref="BR62:BR63"/>
    <mergeCell ref="BS62:BS63"/>
    <mergeCell ref="BT62:BZ63"/>
    <mergeCell ref="CA62:CB63"/>
    <mergeCell ref="CC62:CI63"/>
    <mergeCell ref="CJ62:CK63"/>
    <mergeCell ref="BI72:BP73"/>
    <mergeCell ref="BT64:BZ65"/>
    <mergeCell ref="CA64:CB65"/>
    <mergeCell ref="CC64:CI65"/>
    <mergeCell ref="CJ64:CK65"/>
    <mergeCell ref="BI66:BJ67"/>
    <mergeCell ref="BT66:BZ67"/>
    <mergeCell ref="BK66:BQ67"/>
    <mergeCell ref="BR66:BR67"/>
    <mergeCell ref="BS66:BS67"/>
    <mergeCell ref="BB74:BH75"/>
    <mergeCell ref="BI74:BP75"/>
    <mergeCell ref="BQ74:BW75"/>
    <mergeCell ref="BX74:BY75"/>
    <mergeCell ref="BZ74:CK75"/>
    <mergeCell ref="BI68:BJ69"/>
    <mergeCell ref="BK68:BQ69"/>
    <mergeCell ref="BR68:BR69"/>
    <mergeCell ref="BS68:BS69"/>
    <mergeCell ref="BT68:BZ69"/>
    <mergeCell ref="CA68:CB69"/>
    <mergeCell ref="CC68:CI69"/>
    <mergeCell ref="CJ68:CK69"/>
    <mergeCell ref="BI70:CB71"/>
    <mergeCell ref="CC70:CI71"/>
    <mergeCell ref="CJ70:CK71"/>
    <mergeCell ref="BQ72:BW73"/>
    <mergeCell ref="BX72:BY73"/>
    <mergeCell ref="BZ72:CK73"/>
    <mergeCell ref="CC45:CF45"/>
    <mergeCell ref="CG45:CQ45"/>
    <mergeCell ref="BV20:BY21"/>
    <mergeCell ref="CA20:CQ21"/>
    <mergeCell ref="BV22:BY22"/>
    <mergeCell ref="CA22:CQ22"/>
    <mergeCell ref="BV23:BY23"/>
    <mergeCell ref="CA23:CF23"/>
    <mergeCell ref="CN2:CP2"/>
    <mergeCell ref="BV7:BY8"/>
    <mergeCell ref="CA7:CC8"/>
    <mergeCell ref="CD7:CQ8"/>
    <mergeCell ref="BV9:BY10"/>
    <mergeCell ref="CA9:CQ10"/>
    <mergeCell ref="BV11:BY11"/>
    <mergeCell ref="CA11:CF11"/>
    <mergeCell ref="CH11:CQ11"/>
    <mergeCell ref="CE2:CH2"/>
    <mergeCell ref="CJ2:CL2"/>
    <mergeCell ref="CH23:CQ23"/>
    <mergeCell ref="BB24:CQ25"/>
    <mergeCell ref="BB29:BN31"/>
    <mergeCell ref="BO31:BT31"/>
    <mergeCell ref="BS64:BS65"/>
    <mergeCell ref="BT58:CB59"/>
    <mergeCell ref="CC58:CK59"/>
    <mergeCell ref="BI60:BJ61"/>
    <mergeCell ref="BK60:BQ61"/>
    <mergeCell ref="BR60:BR61"/>
    <mergeCell ref="BS60:BS61"/>
    <mergeCell ref="BT60:BZ61"/>
    <mergeCell ref="CA60:CB61"/>
    <mergeCell ref="CJ60:CK61"/>
    <mergeCell ref="CC60:CI61"/>
    <mergeCell ref="BI64:BJ65"/>
    <mergeCell ref="BK64:BQ65"/>
    <mergeCell ref="BR64:BR65"/>
    <mergeCell ref="AA14:AQ15"/>
    <mergeCell ref="AA11:AG11"/>
    <mergeCell ref="BV14:BY15"/>
    <mergeCell ref="CA14:CQ15"/>
    <mergeCell ref="BV16:BY16"/>
    <mergeCell ref="CA16:CQ16"/>
    <mergeCell ref="V17:Y17"/>
    <mergeCell ref="AH17:AQ17"/>
    <mergeCell ref="BV17:BY17"/>
    <mergeCell ref="CA17:CF17"/>
    <mergeCell ref="CH17:CQ17"/>
    <mergeCell ref="AH11:AQ11"/>
    <mergeCell ref="R68:R69"/>
    <mergeCell ref="B76:P77"/>
    <mergeCell ref="AJ2:AL2"/>
    <mergeCell ref="B28:AQ28"/>
    <mergeCell ref="AH23:AQ23"/>
    <mergeCell ref="AE2:AH2"/>
    <mergeCell ref="AN2:AP2"/>
    <mergeCell ref="AA7:AC8"/>
    <mergeCell ref="AD7:AQ8"/>
    <mergeCell ref="AA9:AQ10"/>
    <mergeCell ref="AA22:AQ22"/>
    <mergeCell ref="V7:Y8"/>
    <mergeCell ref="AA16:AQ16"/>
    <mergeCell ref="V11:Y11"/>
    <mergeCell ref="V16:Y16"/>
    <mergeCell ref="AA20:AQ21"/>
    <mergeCell ref="V23:Y23"/>
    <mergeCell ref="V22:Y22"/>
    <mergeCell ref="V20:Y21"/>
    <mergeCell ref="B24:AQ25"/>
    <mergeCell ref="B26:AQ27"/>
    <mergeCell ref="AA17:AG17"/>
    <mergeCell ref="V9:Y10"/>
    <mergeCell ref="V14:Y15"/>
    <mergeCell ref="B121:P122"/>
    <mergeCell ref="T144:Z145"/>
    <mergeCell ref="K152:P153"/>
    <mergeCell ref="S148:S149"/>
    <mergeCell ref="B33:N33"/>
    <mergeCell ref="AA33:AC33"/>
    <mergeCell ref="O33:Z33"/>
    <mergeCell ref="AJ102:AK103"/>
    <mergeCell ref="K85:Q86"/>
    <mergeCell ref="I87:J88"/>
    <mergeCell ref="K87:Q88"/>
    <mergeCell ref="R87:R88"/>
    <mergeCell ref="S87:S88"/>
    <mergeCell ref="T87:Z88"/>
    <mergeCell ref="AA87:AB88"/>
    <mergeCell ref="AC87:AI88"/>
    <mergeCell ref="AJ87:AK88"/>
    <mergeCell ref="I89:J90"/>
    <mergeCell ref="K89:Q90"/>
    <mergeCell ref="R89:R90"/>
    <mergeCell ref="R83:R84"/>
    <mergeCell ref="S83:S84"/>
    <mergeCell ref="T83:Z84"/>
    <mergeCell ref="AC70:AI71"/>
    <mergeCell ref="T142:AB143"/>
    <mergeCell ref="T152:Z153"/>
    <mergeCell ref="AA152:AB153"/>
    <mergeCell ref="AC152:AH153"/>
    <mergeCell ref="Z121:AK122"/>
    <mergeCell ref="AO239:AQ240"/>
    <mergeCell ref="C224:R226"/>
    <mergeCell ref="C239:R240"/>
    <mergeCell ref="C237:R238"/>
    <mergeCell ref="C235:R236"/>
    <mergeCell ref="C233:R234"/>
    <mergeCell ref="C230:R232"/>
    <mergeCell ref="C227:R229"/>
    <mergeCell ref="AB216:AN216"/>
    <mergeCell ref="AB220:AN220"/>
    <mergeCell ref="AB218:AN218"/>
    <mergeCell ref="S239:AN240"/>
    <mergeCell ref="S237:AQ238"/>
    <mergeCell ref="S235:AQ236"/>
    <mergeCell ref="S233:AQ234"/>
    <mergeCell ref="S230:AQ232"/>
    <mergeCell ref="S227:AQ229"/>
    <mergeCell ref="S224:AQ226"/>
    <mergeCell ref="AB214:AN214"/>
    <mergeCell ref="C214:M220"/>
    <mergeCell ref="AK185:AQ186"/>
    <mergeCell ref="S146:S147"/>
    <mergeCell ref="Q129:W130"/>
    <mergeCell ref="AJ199:AK200"/>
    <mergeCell ref="Q148:R149"/>
    <mergeCell ref="B158:P159"/>
    <mergeCell ref="I152:J153"/>
    <mergeCell ref="S152:S153"/>
    <mergeCell ref="I144:J145"/>
    <mergeCell ref="S144:S145"/>
    <mergeCell ref="AJ173:AJ174"/>
    <mergeCell ref="AJ197:AJ198"/>
    <mergeCell ref="AJ189:AJ190"/>
    <mergeCell ref="Q144:R145"/>
    <mergeCell ref="Q165:AI166"/>
    <mergeCell ref="B199:P200"/>
    <mergeCell ref="Q199:AI200"/>
    <mergeCell ref="Q173:AI174"/>
    <mergeCell ref="B175:P176"/>
    <mergeCell ref="Q175:AI176"/>
    <mergeCell ref="B177:P178"/>
    <mergeCell ref="Q177:AI178"/>
    <mergeCell ref="B179:P180"/>
    <mergeCell ref="B201:P202"/>
    <mergeCell ref="Q201:AI202"/>
    <mergeCell ref="AJ201:AL202"/>
    <mergeCell ref="AM201:AQ202"/>
    <mergeCell ref="AL199:AQ200"/>
    <mergeCell ref="AK183:AQ184"/>
    <mergeCell ref="AI144:AK145"/>
    <mergeCell ref="AI146:AK147"/>
    <mergeCell ref="AI148:AK149"/>
    <mergeCell ref="AI150:AK151"/>
    <mergeCell ref="AI152:AK153"/>
    <mergeCell ref="AI154:AK155"/>
    <mergeCell ref="AC146:AH147"/>
    <mergeCell ref="AC148:AH149"/>
    <mergeCell ref="AC150:AH151"/>
    <mergeCell ref="I154:AB155"/>
    <mergeCell ref="AK173:AQ174"/>
    <mergeCell ref="B195:P196"/>
    <mergeCell ref="B189:P190"/>
    <mergeCell ref="Q189:AI190"/>
    <mergeCell ref="AK195:AQ196"/>
    <mergeCell ref="Q195:AI196"/>
    <mergeCell ref="Q183:AI184"/>
    <mergeCell ref="B181:P182"/>
    <mergeCell ref="B208:P209"/>
    <mergeCell ref="Q208:AI209"/>
    <mergeCell ref="AJ208:AJ209"/>
    <mergeCell ref="AK208:AQ209"/>
    <mergeCell ref="AJ203:AJ204"/>
    <mergeCell ref="AJ205:AJ206"/>
    <mergeCell ref="AK203:AQ204"/>
    <mergeCell ref="AK205:AQ206"/>
    <mergeCell ref="B203:P204"/>
    <mergeCell ref="Q203:AI204"/>
    <mergeCell ref="B205:P206"/>
    <mergeCell ref="Q205:AI206"/>
    <mergeCell ref="AJ193:AJ194"/>
    <mergeCell ref="AK189:AQ190"/>
    <mergeCell ref="B197:P198"/>
    <mergeCell ref="Q197:AI198"/>
    <mergeCell ref="AK197:AQ198"/>
    <mergeCell ref="AA146:AB147"/>
    <mergeCell ref="T148:Z149"/>
    <mergeCell ref="AA148:AB149"/>
    <mergeCell ref="B183:P184"/>
    <mergeCell ref="B173:P174"/>
    <mergeCell ref="AK171:AQ172"/>
    <mergeCell ref="B171:P172"/>
    <mergeCell ref="Q158:W159"/>
    <mergeCell ref="X158:Y159"/>
    <mergeCell ref="Q150:R151"/>
    <mergeCell ref="Q152:R153"/>
    <mergeCell ref="AK177:AQ178"/>
    <mergeCell ref="AJ181:AL182"/>
    <mergeCell ref="AM181:AQ182"/>
    <mergeCell ref="AJ183:AJ184"/>
    <mergeCell ref="Q171:AI172"/>
    <mergeCell ref="AK191:AQ192"/>
    <mergeCell ref="AK193:AQ194"/>
    <mergeCell ref="Q146:R147"/>
    <mergeCell ref="B191:P192"/>
    <mergeCell ref="Q191:AI192"/>
    <mergeCell ref="AJ191:AJ192"/>
    <mergeCell ref="AC142:AK143"/>
    <mergeCell ref="T146:Z147"/>
    <mergeCell ref="X129:Y130"/>
    <mergeCell ref="B129:P130"/>
    <mergeCell ref="Z129:AK130"/>
    <mergeCell ref="AL129:AR130"/>
    <mergeCell ref="B136:N140"/>
    <mergeCell ref="O136:AQ136"/>
    <mergeCell ref="O139:AQ139"/>
    <mergeCell ref="O140:AQ140"/>
    <mergeCell ref="AJ169:AJ170"/>
    <mergeCell ref="I146:J147"/>
    <mergeCell ref="B165:P166"/>
    <mergeCell ref="O137:AQ137"/>
    <mergeCell ref="K150:P151"/>
    <mergeCell ref="K144:P145"/>
    <mergeCell ref="I148:J149"/>
    <mergeCell ref="B142:H157"/>
    <mergeCell ref="O138:AQ138"/>
    <mergeCell ref="AL156:AR157"/>
    <mergeCell ref="AA144:AB145"/>
    <mergeCell ref="B193:P194"/>
    <mergeCell ref="Q193:AI194"/>
    <mergeCell ref="AJ185:AJ186"/>
    <mergeCell ref="Q185:AI186"/>
    <mergeCell ref="Q179:AI180"/>
    <mergeCell ref="X156:Y157"/>
    <mergeCell ref="Z156:AK157"/>
    <mergeCell ref="AC154:AH155"/>
    <mergeCell ref="AA150:AB151"/>
    <mergeCell ref="AJ165:AJ166"/>
    <mergeCell ref="AK165:AQ166"/>
    <mergeCell ref="B185:P186"/>
    <mergeCell ref="Q181:AI182"/>
    <mergeCell ref="AK175:AQ176"/>
    <mergeCell ref="AJ177:AJ178"/>
    <mergeCell ref="S150:S151"/>
    <mergeCell ref="T150:Z151"/>
    <mergeCell ref="B169:P170"/>
    <mergeCell ref="Q169:AI170"/>
    <mergeCell ref="AJ171:AJ172"/>
    <mergeCell ref="I150:J151"/>
    <mergeCell ref="AJ179:AK180"/>
    <mergeCell ref="AL179:AQ180"/>
    <mergeCell ref="Z158:AK159"/>
    <mergeCell ref="AK169:AQ170"/>
    <mergeCell ref="Z132:AK133"/>
    <mergeCell ref="I156:P157"/>
    <mergeCell ref="Q156:W157"/>
    <mergeCell ref="B116:H117"/>
    <mergeCell ref="I116:P117"/>
    <mergeCell ref="Q116:W117"/>
    <mergeCell ref="X116:Y117"/>
    <mergeCell ref="Z116:AK117"/>
    <mergeCell ref="AL118:AR119"/>
    <mergeCell ref="X118:Y119"/>
    <mergeCell ref="Z118:AK119"/>
    <mergeCell ref="X121:Y122"/>
    <mergeCell ref="Q121:W122"/>
    <mergeCell ref="AC144:AH145"/>
    <mergeCell ref="I142:J143"/>
    <mergeCell ref="AL132:AR133"/>
    <mergeCell ref="K146:P147"/>
    <mergeCell ref="K148:P149"/>
    <mergeCell ref="B127:P128"/>
    <mergeCell ref="Z127:AK128"/>
    <mergeCell ref="X127:Y128"/>
    <mergeCell ref="Q127:W128"/>
    <mergeCell ref="K142:S143"/>
    <mergeCell ref="I79:J80"/>
    <mergeCell ref="K79:S80"/>
    <mergeCell ref="T79:AB80"/>
    <mergeCell ref="AC79:AK80"/>
    <mergeCell ref="I81:J82"/>
    <mergeCell ref="K81:Q82"/>
    <mergeCell ref="I95:P96"/>
    <mergeCell ref="Q95:W96"/>
    <mergeCell ref="X95:Y96"/>
    <mergeCell ref="S81:S82"/>
    <mergeCell ref="T81:Z82"/>
    <mergeCell ref="AA81:AB82"/>
    <mergeCell ref="AC81:AI82"/>
    <mergeCell ref="T89:Z90"/>
    <mergeCell ref="AA89:AB90"/>
    <mergeCell ref="AC89:AI90"/>
    <mergeCell ref="AJ81:AK82"/>
    <mergeCell ref="I83:J84"/>
    <mergeCell ref="S85:S86"/>
    <mergeCell ref="T85:Z86"/>
    <mergeCell ref="AA83:AB84"/>
    <mergeCell ref="AC83:AI84"/>
    <mergeCell ref="R85:R86"/>
    <mergeCell ref="R81:R82"/>
    <mergeCell ref="AL76:AR77"/>
    <mergeCell ref="AL97:AR98"/>
    <mergeCell ref="Q76:W77"/>
    <mergeCell ref="AJ110:AK111"/>
    <mergeCell ref="AJ83:AK84"/>
    <mergeCell ref="AC85:AI86"/>
    <mergeCell ref="AJ85:AK86"/>
    <mergeCell ref="AJ104:AK105"/>
    <mergeCell ref="AC106:AI107"/>
    <mergeCell ref="S89:S90"/>
    <mergeCell ref="K83:Q84"/>
    <mergeCell ref="Q93:W94"/>
    <mergeCell ref="I91:AB92"/>
    <mergeCell ref="S106:S107"/>
    <mergeCell ref="I106:J107"/>
    <mergeCell ref="K106:Q107"/>
    <mergeCell ref="T106:Z107"/>
    <mergeCell ref="AJ106:AK107"/>
    <mergeCell ref="I108:J109"/>
    <mergeCell ref="K108:Q109"/>
    <mergeCell ref="R108:R109"/>
    <mergeCell ref="S108:S109"/>
    <mergeCell ref="T108:Z109"/>
    <mergeCell ref="AA108:AB109"/>
    <mergeCell ref="B118:P119"/>
    <mergeCell ref="Q118:W119"/>
    <mergeCell ref="R104:R105"/>
    <mergeCell ref="S104:S105"/>
    <mergeCell ref="T104:Z105"/>
    <mergeCell ref="AA104:AB105"/>
    <mergeCell ref="R106:R107"/>
    <mergeCell ref="K102:Q103"/>
    <mergeCell ref="AA106:AB107"/>
    <mergeCell ref="I112:AB113"/>
    <mergeCell ref="AA102:AB103"/>
    <mergeCell ref="I104:J105"/>
    <mergeCell ref="Q114:W115"/>
    <mergeCell ref="I114:P115"/>
    <mergeCell ref="X114:Y115"/>
    <mergeCell ref="Z114:AK115"/>
    <mergeCell ref="AJ112:AK113"/>
    <mergeCell ref="AC108:AI109"/>
    <mergeCell ref="AJ108:AK109"/>
    <mergeCell ref="I110:J111"/>
    <mergeCell ref="K110:Q111"/>
    <mergeCell ref="R110:R111"/>
    <mergeCell ref="S110:S111"/>
    <mergeCell ref="T110:Z111"/>
    <mergeCell ref="AJ64:AK65"/>
    <mergeCell ref="AJ66:AK67"/>
    <mergeCell ref="I85:J86"/>
    <mergeCell ref="X76:Y77"/>
    <mergeCell ref="AA66:AB67"/>
    <mergeCell ref="AA68:AB69"/>
    <mergeCell ref="AJ70:AK71"/>
    <mergeCell ref="Z76:AK77"/>
    <mergeCell ref="AC112:AI113"/>
    <mergeCell ref="AC110:AI111"/>
    <mergeCell ref="I100:J101"/>
    <mergeCell ref="K100:S101"/>
    <mergeCell ref="T100:AB101"/>
    <mergeCell ref="AC100:AK101"/>
    <mergeCell ref="R102:R103"/>
    <mergeCell ref="S102:S103"/>
    <mergeCell ref="AC102:AI103"/>
    <mergeCell ref="T102:Z103"/>
    <mergeCell ref="I102:J103"/>
    <mergeCell ref="K104:Q105"/>
    <mergeCell ref="AA110:AB111"/>
    <mergeCell ref="X74:Y75"/>
    <mergeCell ref="Z74:AK75"/>
    <mergeCell ref="I64:J65"/>
    <mergeCell ref="AA85:AB86"/>
    <mergeCell ref="I70:AB71"/>
    <mergeCell ref="Q72:W73"/>
    <mergeCell ref="I72:P73"/>
    <mergeCell ref="Z72:AK73"/>
    <mergeCell ref="AC104:AI105"/>
    <mergeCell ref="AC68:AI69"/>
    <mergeCell ref="B74:H75"/>
    <mergeCell ref="I74:P75"/>
    <mergeCell ref="Q74:W75"/>
    <mergeCell ref="B97:P98"/>
    <mergeCell ref="Q97:W98"/>
    <mergeCell ref="X97:Y98"/>
    <mergeCell ref="Z97:AK98"/>
    <mergeCell ref="AJ89:AK90"/>
    <mergeCell ref="AC91:AI92"/>
    <mergeCell ref="AJ91:AK92"/>
    <mergeCell ref="I93:P94"/>
    <mergeCell ref="X93:Y94"/>
    <mergeCell ref="Z93:AK94"/>
    <mergeCell ref="Z95:AK96"/>
    <mergeCell ref="B100:H115"/>
    <mergeCell ref="B95:H96"/>
    <mergeCell ref="B79:H94"/>
    <mergeCell ref="AA62:AB63"/>
    <mergeCell ref="T58:AB59"/>
    <mergeCell ref="S68:S69"/>
    <mergeCell ref="T68:Z69"/>
    <mergeCell ref="T66:Z67"/>
    <mergeCell ref="T64:Z65"/>
    <mergeCell ref="I62:J63"/>
    <mergeCell ref="I60:J61"/>
    <mergeCell ref="I58:J59"/>
    <mergeCell ref="S60:S61"/>
    <mergeCell ref="R60:R61"/>
    <mergeCell ref="R62:R63"/>
    <mergeCell ref="S62:S63"/>
    <mergeCell ref="R64:R65"/>
    <mergeCell ref="S64:S65"/>
    <mergeCell ref="K62:Q63"/>
    <mergeCell ref="K64:Q65"/>
    <mergeCell ref="AA64:AB65"/>
    <mergeCell ref="K66:Q67"/>
    <mergeCell ref="K68:Q69"/>
    <mergeCell ref="I68:J69"/>
    <mergeCell ref="I66:J67"/>
    <mergeCell ref="R66:R67"/>
    <mergeCell ref="S66:S67"/>
    <mergeCell ref="B29:N31"/>
    <mergeCell ref="B35:N35"/>
    <mergeCell ref="B36:N36"/>
    <mergeCell ref="BB34:BN34"/>
    <mergeCell ref="BB36:BN36"/>
    <mergeCell ref="AA23:AG23"/>
    <mergeCell ref="O29:T29"/>
    <mergeCell ref="O31:T31"/>
    <mergeCell ref="O30:T30"/>
    <mergeCell ref="U30:AQ30"/>
    <mergeCell ref="U31:AQ31"/>
    <mergeCell ref="B32:N32"/>
    <mergeCell ref="BB26:CQ27"/>
    <mergeCell ref="BB28:CQ28"/>
    <mergeCell ref="BB33:BN33"/>
    <mergeCell ref="BO33:BZ33"/>
    <mergeCell ref="CA33:CC33"/>
    <mergeCell ref="B34:N34"/>
    <mergeCell ref="BX158:BY159"/>
    <mergeCell ref="CI154:CK155"/>
    <mergeCell ref="CL132:CR133"/>
    <mergeCell ref="BB51:BN55"/>
    <mergeCell ref="U37:AQ37"/>
    <mergeCell ref="U38:AQ38"/>
    <mergeCell ref="U39:AQ39"/>
    <mergeCell ref="B47:AQ48"/>
    <mergeCell ref="T60:Z61"/>
    <mergeCell ref="T62:Z63"/>
    <mergeCell ref="U41:AQ41"/>
    <mergeCell ref="BB42:BN46"/>
    <mergeCell ref="AC45:AF45"/>
    <mergeCell ref="O52:AQ52"/>
    <mergeCell ref="AC40:AF40"/>
    <mergeCell ref="U40:AB40"/>
    <mergeCell ref="AG40:AQ40"/>
    <mergeCell ref="U44:AQ44"/>
    <mergeCell ref="U43:AQ43"/>
    <mergeCell ref="U42:AQ42"/>
    <mergeCell ref="B58:H73"/>
    <mergeCell ref="X72:Y73"/>
    <mergeCell ref="AJ68:AK69"/>
    <mergeCell ref="CG40:CQ40"/>
    <mergeCell ref="BI156:BP157"/>
    <mergeCell ref="BQ156:BW157"/>
    <mergeCell ref="BX156:BY157"/>
    <mergeCell ref="BZ156:CK157"/>
    <mergeCell ref="CC146:CH147"/>
    <mergeCell ref="CI146:CK147"/>
    <mergeCell ref="BI148:BJ149"/>
    <mergeCell ref="BK148:BP149"/>
    <mergeCell ref="BQ148:BR149"/>
    <mergeCell ref="BK152:BP153"/>
    <mergeCell ref="AC60:AI61"/>
    <mergeCell ref="CC148:CH149"/>
    <mergeCell ref="CI148:CK149"/>
    <mergeCell ref="BB35:BN35"/>
    <mergeCell ref="O35:AQ35"/>
    <mergeCell ref="BO34:CQ34"/>
    <mergeCell ref="O34:AQ34"/>
    <mergeCell ref="O36:AQ36"/>
    <mergeCell ref="AC64:AI65"/>
    <mergeCell ref="AC66:AI67"/>
    <mergeCell ref="U45:AB45"/>
    <mergeCell ref="O55:AQ55"/>
    <mergeCell ref="K58:S59"/>
    <mergeCell ref="K60:Q61"/>
    <mergeCell ref="AJ60:AK61"/>
    <mergeCell ref="AJ62:AK63"/>
    <mergeCell ref="O51:AQ51"/>
    <mergeCell ref="O54:AQ54"/>
    <mergeCell ref="BB47:CQ48"/>
    <mergeCell ref="AC62:AI63"/>
    <mergeCell ref="B37:N41"/>
    <mergeCell ref="B42:N46"/>
    <mergeCell ref="B51:N55"/>
    <mergeCell ref="AA60:AB61"/>
    <mergeCell ref="AC58:AK59"/>
    <mergeCell ref="BO29:BT29"/>
    <mergeCell ref="BU29:CQ29"/>
    <mergeCell ref="BO30:BT30"/>
    <mergeCell ref="BU30:CQ30"/>
    <mergeCell ref="BO51:CQ51"/>
    <mergeCell ref="BO54:CQ54"/>
    <mergeCell ref="BO55:CQ55"/>
    <mergeCell ref="BO52:CQ52"/>
    <mergeCell ref="BU40:CB40"/>
    <mergeCell ref="BU31:CQ31"/>
    <mergeCell ref="U29:AQ29"/>
    <mergeCell ref="BO32:CQ32"/>
    <mergeCell ref="CC40:CF40"/>
    <mergeCell ref="O32:AQ32"/>
    <mergeCell ref="BB32:BN32"/>
    <mergeCell ref="CD33:CQ33"/>
    <mergeCell ref="BO36:CQ36"/>
    <mergeCell ref="BB37:BN41"/>
    <mergeCell ref="O53:AQ53"/>
    <mergeCell ref="AD33:AQ33"/>
    <mergeCell ref="U46:AQ46"/>
    <mergeCell ref="AG45:AQ45"/>
    <mergeCell ref="BU45:CB45"/>
    <mergeCell ref="CL158:CR159"/>
    <mergeCell ref="BT150:BZ151"/>
    <mergeCell ref="CA150:CB151"/>
    <mergeCell ref="CL129:CR130"/>
    <mergeCell ref="BB132:BP133"/>
    <mergeCell ref="BQ132:BW133"/>
    <mergeCell ref="BX132:BY133"/>
    <mergeCell ref="BB158:BP159"/>
    <mergeCell ref="BZ158:CG159"/>
    <mergeCell ref="CH158:CK159"/>
    <mergeCell ref="BZ132:CG133"/>
    <mergeCell ref="CH132:CK133"/>
    <mergeCell ref="BQ152:BR153"/>
    <mergeCell ref="BS152:BS153"/>
    <mergeCell ref="CC150:CH151"/>
    <mergeCell ref="CC142:CK143"/>
    <mergeCell ref="BI144:BJ145"/>
    <mergeCell ref="BK144:BP145"/>
    <mergeCell ref="BQ144:BR145"/>
    <mergeCell ref="BS144:BS145"/>
    <mergeCell ref="BT144:BZ145"/>
    <mergeCell ref="CA144:CB145"/>
    <mergeCell ref="CC144:CH145"/>
    <mergeCell ref="BQ158:BW159"/>
  </mergeCells>
  <phoneticPr fontId="57"/>
  <dataValidations count="1">
    <dataValidation type="list" showInputMessage="1" showErrorMessage="1" sqref="O35:AQ35" xr:uid="{00000000-0002-0000-0600-000000000000}">
      <formula1>"選択してください,交付申請者に直接通知する,手続代行者を通じて通知する"</formula1>
    </dataValidation>
  </dataValidations>
  <hyperlinks>
    <hyperlink ref="BO51" r:id="rId1" xr:uid="{00000000-0004-0000-0600-000000000000}"/>
    <hyperlink ref="BO136" r:id="rId2" xr:uid="{00000000-0004-0000-0600-000001000000}"/>
  </hyperlinks>
  <printOptions horizontalCentered="1"/>
  <pageMargins left="0.23622047244094491" right="0.23622047244094491" top="0.74803149606299213" bottom="0.74803149606299213" header="0.31496062992125984" footer="0.31496062992125984"/>
  <pageSetup paperSize="9" scale="98" fitToWidth="0" fitToHeight="0" orientation="portrait" blackAndWhite="1" copies="2" r:id="rId3"/>
  <rowBreaks count="5" manualBreakCount="5">
    <brk id="48" max="16383" man="1"/>
    <brk id="98" max="16383" man="1"/>
    <brk id="134" max="16383" man="1"/>
    <brk id="162" max="16383" man="1"/>
    <brk id="209" max="16383" man="1"/>
  </rowBreaks>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AU52"/>
  <sheetViews>
    <sheetView showZeros="0" view="pageBreakPreview" topLeftCell="A31" zoomScale="130" zoomScaleNormal="100" zoomScaleSheetLayoutView="130" workbookViewId="0">
      <selection activeCell="C39" sqref="C39:AR43"/>
    </sheetView>
  </sheetViews>
  <sheetFormatPr defaultColWidth="2.1796875" defaultRowHeight="15" customHeight="1"/>
  <cols>
    <col min="2" max="2" width="3.36328125" customWidth="1"/>
    <col min="3" max="3" width="2.453125" customWidth="1"/>
  </cols>
  <sheetData>
    <row r="1" spans="1:45" ht="15" customHeight="1">
      <c r="A1" s="1"/>
      <c r="B1" s="1"/>
      <c r="C1" s="1" t="s">
        <v>2145</v>
      </c>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23.5" customHeight="1">
      <c r="A2" s="1"/>
      <c r="B2" s="1"/>
      <c r="C2" s="1246" t="s">
        <v>3024</v>
      </c>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c r="AO2" s="1246"/>
      <c r="AP2" s="1246"/>
      <c r="AQ2" s="1246"/>
      <c r="AR2" s="1246"/>
      <c r="AS2" s="1"/>
    </row>
    <row r="3" spans="1:45" ht="32" customHeight="1">
      <c r="A3" s="1"/>
      <c r="B3" s="1"/>
      <c r="C3" s="1246" t="s">
        <v>2146</v>
      </c>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
    </row>
    <row r="4" spans="1:45" ht="26" customHeight="1">
      <c r="A4" s="1246" t="s">
        <v>3023</v>
      </c>
      <c r="B4" s="1246"/>
      <c r="C4" s="1246"/>
      <c r="D4" s="1246"/>
      <c r="E4" s="1246"/>
      <c r="F4" s="1246"/>
      <c r="G4" s="1246"/>
      <c r="H4" s="1246"/>
      <c r="I4" s="1246"/>
      <c r="J4" s="1246"/>
      <c r="K4" s="1246"/>
      <c r="L4" s="1246"/>
      <c r="M4" s="1246"/>
      <c r="N4" s="1246"/>
      <c r="O4" s="1246"/>
      <c r="P4" s="1246"/>
      <c r="Q4" s="1246"/>
      <c r="R4" s="1246"/>
      <c r="S4" s="1246"/>
      <c r="T4" s="1246"/>
      <c r="U4" s="1246"/>
      <c r="V4" s="1246"/>
      <c r="W4" s="1246"/>
      <c r="X4" s="1246"/>
      <c r="Y4" s="1246"/>
      <c r="Z4" s="1246"/>
      <c r="AA4" s="1246"/>
      <c r="AB4" s="1246"/>
      <c r="AC4" s="1246"/>
      <c r="AD4" s="1246"/>
      <c r="AE4" s="1246"/>
      <c r="AF4" s="1246"/>
      <c r="AG4" s="1246"/>
      <c r="AH4" s="1246"/>
      <c r="AI4" s="1246"/>
      <c r="AJ4" s="1246"/>
      <c r="AK4" s="1246"/>
      <c r="AL4" s="1246"/>
      <c r="AM4" s="1246"/>
      <c r="AN4" s="1246"/>
      <c r="AO4" s="1246"/>
      <c r="AP4" s="1246"/>
      <c r="AQ4" s="1246"/>
      <c r="AR4" s="1246"/>
      <c r="AS4" s="1246"/>
    </row>
    <row r="5" spans="1:45" ht="26"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ht="15" customHeight="1">
      <c r="A6" s="1"/>
      <c r="B6" s="1"/>
      <c r="C6" s="1" t="s">
        <v>2147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5" ht="15" customHeight="1">
      <c r="A7" s="1"/>
      <c r="B7" s="1"/>
      <c r="C7" s="1" t="s">
        <v>2148</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1:45" ht="1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1:45" ht="15" customHeight="1">
      <c r="A9" s="1"/>
      <c r="B9" s="860" t="s">
        <v>3025</v>
      </c>
      <c r="C9" s="1249" t="s">
        <v>3046</v>
      </c>
      <c r="D9" s="1249"/>
      <c r="E9" s="1249"/>
      <c r="F9" s="1249"/>
      <c r="G9" s="1249"/>
      <c r="H9" s="1249"/>
      <c r="I9" s="1249"/>
      <c r="J9" s="1249"/>
      <c r="K9" s="1249"/>
      <c r="L9" s="1249"/>
      <c r="M9" s="1249"/>
      <c r="N9" s="1249"/>
      <c r="O9" s="1249"/>
      <c r="P9" s="1249"/>
      <c r="Q9" s="1249"/>
      <c r="R9" s="1249"/>
      <c r="S9" s="1249"/>
      <c r="T9" s="1249"/>
      <c r="U9" s="1249"/>
      <c r="V9" s="1249"/>
      <c r="W9" s="1249"/>
      <c r="X9" s="1249"/>
      <c r="Y9" s="1249"/>
      <c r="Z9" s="1249"/>
      <c r="AA9" s="1249"/>
      <c r="AB9" s="1249"/>
      <c r="AC9" s="1249"/>
      <c r="AD9" s="1249"/>
      <c r="AE9" s="1249"/>
      <c r="AF9" s="1249"/>
      <c r="AG9" s="1249"/>
      <c r="AH9" s="1249"/>
      <c r="AI9" s="1249"/>
      <c r="AJ9" s="1249"/>
      <c r="AK9" s="1249"/>
      <c r="AL9" s="1249"/>
      <c r="AM9" s="1249"/>
      <c r="AN9" s="1249"/>
      <c r="AO9" s="1249"/>
      <c r="AP9" s="1249"/>
      <c r="AQ9" s="1249"/>
      <c r="AR9" s="1249"/>
      <c r="AS9" s="1"/>
    </row>
    <row r="10" spans="1:45" ht="15" customHeight="1">
      <c r="A10" s="1"/>
      <c r="B10" s="1"/>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1249"/>
      <c r="Z10" s="1249"/>
      <c r="AA10" s="1249"/>
      <c r="AB10" s="1249"/>
      <c r="AC10" s="1249"/>
      <c r="AD10" s="1249"/>
      <c r="AE10" s="1249"/>
      <c r="AF10" s="1249"/>
      <c r="AG10" s="1249"/>
      <c r="AH10" s="1249"/>
      <c r="AI10" s="1249"/>
      <c r="AJ10" s="1249"/>
      <c r="AK10" s="1249"/>
      <c r="AL10" s="1249"/>
      <c r="AM10" s="1249"/>
      <c r="AN10" s="1249"/>
      <c r="AO10" s="1249"/>
      <c r="AP10" s="1249"/>
      <c r="AQ10" s="1249"/>
      <c r="AR10" s="1249"/>
      <c r="AS10" s="1"/>
    </row>
    <row r="11" spans="1:45" ht="15" customHeight="1">
      <c r="A11" s="1"/>
      <c r="B11" s="1"/>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49"/>
      <c r="AL11" s="1249"/>
      <c r="AM11" s="1249"/>
      <c r="AN11" s="1249"/>
      <c r="AO11" s="1249"/>
      <c r="AP11" s="1249"/>
      <c r="AQ11" s="1249"/>
      <c r="AR11" s="1249"/>
      <c r="AS11" s="1"/>
    </row>
    <row r="12" spans="1:45" ht="15" customHeight="1">
      <c r="A12" s="1"/>
      <c r="B12" s="1"/>
      <c r="C12" s="1249"/>
      <c r="D12" s="1249"/>
      <c r="E12" s="1249"/>
      <c r="F12" s="1249"/>
      <c r="G12" s="1249"/>
      <c r="H12" s="1249"/>
      <c r="I12" s="1249"/>
      <c r="J12" s="1249"/>
      <c r="K12" s="1249"/>
      <c r="L12" s="1249"/>
      <c r="M12" s="1249"/>
      <c r="N12" s="1249"/>
      <c r="O12" s="1249"/>
      <c r="P12" s="1249"/>
      <c r="Q12" s="1249"/>
      <c r="R12" s="1249"/>
      <c r="S12" s="1249"/>
      <c r="T12" s="1249"/>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
    </row>
    <row r="13" spans="1:45" ht="24" customHeight="1">
      <c r="A13" s="1"/>
      <c r="B13" s="1"/>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
    </row>
    <row r="14" spans="1:45" ht="15" customHeight="1">
      <c r="A14" s="1"/>
      <c r="B14" s="860" t="s">
        <v>3026</v>
      </c>
      <c r="C14" s="1249" t="s">
        <v>3028</v>
      </c>
      <c r="D14" s="1249"/>
      <c r="E14" s="1249"/>
      <c r="F14" s="1249"/>
      <c r="G14" s="1249"/>
      <c r="H14" s="1249"/>
      <c r="I14" s="1249"/>
      <c r="J14" s="1249"/>
      <c r="K14" s="1249"/>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
    </row>
    <row r="15" spans="1:45" ht="15" customHeight="1">
      <c r="A15" s="1"/>
      <c r="B15" s="857"/>
      <c r="C15" s="1249"/>
      <c r="D15" s="1249"/>
      <c r="E15" s="1249"/>
      <c r="F15" s="1249"/>
      <c r="G15" s="1249"/>
      <c r="H15" s="1249"/>
      <c r="I15" s="1249"/>
      <c r="J15" s="1249"/>
      <c r="K15" s="1249"/>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
    </row>
    <row r="16" spans="1:45" ht="12.65" customHeight="1">
      <c r="A16" s="1"/>
      <c r="B16" s="857"/>
      <c r="C16" s="1249"/>
      <c r="D16" s="1249"/>
      <c r="E16" s="1249"/>
      <c r="F16" s="1249"/>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
    </row>
    <row r="17" spans="1:47" ht="15" customHeight="1">
      <c r="A17" s="1"/>
      <c r="B17" s="860" t="s">
        <v>3027</v>
      </c>
      <c r="C17" s="1252" t="s">
        <v>3029</v>
      </c>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
    </row>
    <row r="18" spans="1:47" ht="15" customHeight="1">
      <c r="A18" s="1"/>
      <c r="B18" s="857"/>
      <c r="C18" s="1252"/>
      <c r="D18" s="1252"/>
      <c r="E18" s="1252"/>
      <c r="F18" s="1252"/>
      <c r="G18" s="1252"/>
      <c r="H18" s="1252"/>
      <c r="I18" s="1252"/>
      <c r="J18" s="1252"/>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
    </row>
    <row r="19" spans="1:47" ht="13">
      <c r="A19" s="1"/>
      <c r="B19" s="1"/>
      <c r="D19" s="873" t="s">
        <v>2649</v>
      </c>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1"/>
    </row>
    <row r="20" spans="1:47" ht="15" customHeight="1">
      <c r="A20" s="1"/>
      <c r="B20" s="1"/>
      <c r="E20" s="1" t="s">
        <v>2149</v>
      </c>
      <c r="F20" s="1"/>
      <c r="G20" s="1"/>
      <c r="H20" s="1"/>
      <c r="I20" s="1"/>
      <c r="J20" s="1"/>
      <c r="K20" s="1"/>
      <c r="L20" s="1"/>
      <c r="M20" s="1"/>
      <c r="N20" s="1"/>
      <c r="O20" s="1"/>
      <c r="P20" s="1"/>
      <c r="Q20" s="1"/>
      <c r="R20" s="1"/>
      <c r="S20" s="1"/>
      <c r="T20" s="1"/>
      <c r="U20" s="1"/>
      <c r="V20" s="1"/>
      <c r="W20" s="1"/>
      <c r="X20" s="1"/>
      <c r="Y20" s="1"/>
      <c r="Z20" s="1"/>
      <c r="AA20" s="1"/>
      <c r="AB20" s="1"/>
      <c r="AC20" s="1"/>
      <c r="AD20" s="1"/>
      <c r="AE20" s="1"/>
      <c r="AG20" s="1"/>
      <c r="AH20" s="1"/>
      <c r="AI20" s="1"/>
      <c r="AJ20" s="1"/>
      <c r="AK20" s="1"/>
      <c r="AL20" s="1"/>
      <c r="AM20" s="1"/>
      <c r="AN20" s="1"/>
      <c r="AO20" s="1"/>
      <c r="AP20" s="1"/>
      <c r="AQ20" s="1"/>
      <c r="AR20" s="1"/>
    </row>
    <row r="21" spans="1:47" ht="15" customHeight="1">
      <c r="A21" s="1"/>
      <c r="B21" s="1"/>
      <c r="E21" s="1" t="s">
        <v>2821</v>
      </c>
      <c r="F21" s="1"/>
      <c r="G21" s="1"/>
      <c r="H21" s="1"/>
      <c r="I21" s="1"/>
      <c r="J21" s="1"/>
      <c r="K21" s="1"/>
      <c r="L21" s="1"/>
      <c r="M21" s="1"/>
      <c r="N21" s="1"/>
      <c r="O21" s="1"/>
      <c r="P21" s="1"/>
      <c r="Q21" s="1"/>
      <c r="R21" s="1"/>
      <c r="S21" s="1"/>
      <c r="T21" s="1"/>
      <c r="U21" s="1"/>
      <c r="V21" s="1"/>
      <c r="W21" s="1"/>
      <c r="X21" s="1"/>
      <c r="Y21" s="1"/>
      <c r="Z21" s="1"/>
      <c r="AA21" s="1"/>
      <c r="AB21" s="1"/>
      <c r="AC21" s="1"/>
      <c r="AD21" s="1"/>
      <c r="AE21" s="1"/>
      <c r="AG21" s="1"/>
      <c r="AH21" s="1"/>
      <c r="AI21" s="1"/>
      <c r="AJ21" s="1"/>
      <c r="AK21" s="1"/>
      <c r="AL21" s="1"/>
      <c r="AM21" s="1"/>
      <c r="AN21" s="1"/>
      <c r="AO21" s="1"/>
      <c r="AP21" s="1"/>
      <c r="AQ21" s="1"/>
      <c r="AR21" s="1"/>
    </row>
    <row r="22" spans="1:47" ht="15" customHeight="1">
      <c r="A22" s="1"/>
      <c r="B22" s="1"/>
      <c r="E22" s="1" t="s">
        <v>2150</v>
      </c>
      <c r="F22" s="1"/>
      <c r="G22" s="1"/>
      <c r="H22" s="1"/>
      <c r="I22" s="1"/>
      <c r="J22" s="1"/>
      <c r="K22" s="1"/>
      <c r="L22" s="1"/>
      <c r="M22" s="1"/>
      <c r="N22" s="1"/>
      <c r="O22" s="1"/>
      <c r="P22" s="1"/>
      <c r="Q22" s="1"/>
      <c r="R22" s="1"/>
      <c r="S22" s="1"/>
      <c r="T22" s="1"/>
      <c r="U22" s="1"/>
      <c r="V22" s="1"/>
      <c r="W22" s="1"/>
      <c r="X22" s="1"/>
      <c r="Y22" s="1"/>
      <c r="Z22" s="1"/>
      <c r="AA22" s="1"/>
      <c r="AB22" s="1"/>
      <c r="AC22" s="1"/>
      <c r="AD22" s="1"/>
      <c r="AE22" s="1"/>
      <c r="AG22" s="1"/>
      <c r="AH22" s="1"/>
      <c r="AI22" s="1"/>
      <c r="AJ22" s="1"/>
      <c r="AK22" s="1"/>
      <c r="AL22" s="1"/>
      <c r="AM22" s="1"/>
      <c r="AN22" s="1"/>
      <c r="AO22" s="1"/>
      <c r="AP22" s="1"/>
      <c r="AQ22" s="1"/>
      <c r="AR22" s="1"/>
    </row>
    <row r="23" spans="1:47" ht="15" customHeight="1">
      <c r="A23" s="1"/>
      <c r="B23" s="1"/>
      <c r="E23" s="1" t="s">
        <v>2151</v>
      </c>
      <c r="F23" s="1"/>
      <c r="G23" s="1"/>
      <c r="H23" s="1"/>
      <c r="I23" s="1"/>
      <c r="J23" s="1"/>
      <c r="K23" s="1"/>
      <c r="L23" s="1"/>
      <c r="M23" s="1"/>
      <c r="N23" s="1"/>
      <c r="O23" s="1"/>
      <c r="P23" s="1"/>
      <c r="Q23" s="1"/>
      <c r="R23" s="1"/>
      <c r="S23" s="1"/>
      <c r="T23" s="1"/>
      <c r="U23" s="1"/>
      <c r="V23" s="1"/>
      <c r="W23" s="1"/>
      <c r="X23" s="1"/>
      <c r="Y23" s="1"/>
      <c r="Z23" s="1"/>
      <c r="AA23" s="1"/>
      <c r="AB23" s="1"/>
      <c r="AC23" s="1"/>
      <c r="AD23" s="1"/>
      <c r="AE23" s="1"/>
      <c r="AG23" s="1"/>
      <c r="AH23" s="1"/>
      <c r="AI23" s="1"/>
      <c r="AJ23" s="1"/>
      <c r="AK23" s="1"/>
      <c r="AL23" s="1"/>
      <c r="AM23" s="1"/>
      <c r="AN23" s="1"/>
      <c r="AO23" s="1"/>
      <c r="AP23" s="1"/>
      <c r="AQ23" s="1"/>
      <c r="AR23" s="1"/>
    </row>
    <row r="24" spans="1:47" ht="15" customHeight="1">
      <c r="A24" s="1"/>
      <c r="B24" s="1"/>
      <c r="E24" s="1" t="s">
        <v>2152</v>
      </c>
      <c r="F24" s="1"/>
      <c r="G24" s="1"/>
      <c r="H24" s="1"/>
      <c r="I24" s="1"/>
      <c r="J24" s="1"/>
      <c r="K24" s="1"/>
      <c r="L24" s="1"/>
      <c r="M24" s="1"/>
      <c r="N24" s="1"/>
      <c r="O24" s="1"/>
      <c r="P24" s="1"/>
      <c r="Q24" s="1"/>
      <c r="R24" s="1"/>
      <c r="S24" s="1"/>
      <c r="T24" s="1"/>
      <c r="U24" s="1"/>
      <c r="V24" s="1"/>
      <c r="W24" s="1"/>
      <c r="X24" s="1"/>
      <c r="Y24" s="1"/>
      <c r="Z24" s="1"/>
      <c r="AA24" s="1"/>
      <c r="AB24" s="1"/>
      <c r="AC24" s="1"/>
      <c r="AD24" s="1"/>
      <c r="AE24" s="1"/>
      <c r="AG24" s="1"/>
      <c r="AH24" s="1"/>
      <c r="AI24" s="1"/>
      <c r="AJ24" s="1"/>
      <c r="AK24" s="1"/>
      <c r="AL24" s="1"/>
      <c r="AM24" s="1"/>
      <c r="AN24" s="1"/>
      <c r="AO24" s="1"/>
      <c r="AP24" s="1"/>
      <c r="AQ24" s="1"/>
      <c r="AR24" s="1"/>
    </row>
    <row r="25" spans="1:47" ht="18.5" customHeight="1">
      <c r="A25" s="1"/>
      <c r="B25" s="860" t="s">
        <v>3030</v>
      </c>
      <c r="C25" s="1249" t="s">
        <v>3031</v>
      </c>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
    </row>
    <row r="26" spans="1:47" ht="15" customHeight="1">
      <c r="A26" s="1"/>
      <c r="B26" s="857"/>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
    </row>
    <row r="27" spans="1:47" ht="44.5" customHeight="1">
      <c r="A27" s="1"/>
      <c r="B27" s="860" t="s">
        <v>3033</v>
      </c>
      <c r="C27" s="1249" t="s">
        <v>3032</v>
      </c>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
    </row>
    <row r="28" spans="1:47" ht="15" customHeight="1">
      <c r="A28" s="1"/>
      <c r="B28" s="860" t="s">
        <v>3034</v>
      </c>
      <c r="C28" s="1249" t="s">
        <v>3044</v>
      </c>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47"/>
      <c r="AU28" s="34"/>
    </row>
    <row r="29" spans="1:47" ht="15" customHeight="1">
      <c r="A29" s="1"/>
      <c r="B29" s="857"/>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47"/>
      <c r="AU29" s="34"/>
    </row>
    <row r="30" spans="1:47" ht="15" customHeight="1">
      <c r="A30" s="1"/>
      <c r="B30" s="860" t="s">
        <v>3035</v>
      </c>
      <c r="C30" s="1249" t="s">
        <v>3043</v>
      </c>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47"/>
      <c r="AU30" s="34"/>
    </row>
    <row r="31" spans="1:47" ht="16.5" customHeight="1">
      <c r="A31" s="1"/>
      <c r="B31" s="857"/>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47"/>
      <c r="AU31" s="34"/>
    </row>
    <row r="32" spans="1:47" ht="15" customHeight="1">
      <c r="A32" s="1"/>
      <c r="B32" s="860" t="s">
        <v>3036</v>
      </c>
      <c r="C32" s="1253" t="s">
        <v>3042</v>
      </c>
      <c r="D32" s="1253"/>
      <c r="E32" s="1253"/>
      <c r="F32" s="1253"/>
      <c r="G32" s="1253"/>
      <c r="H32" s="1253"/>
      <c r="I32" s="1253"/>
      <c r="J32" s="1253"/>
      <c r="K32" s="1253"/>
      <c r="L32" s="1253"/>
      <c r="M32" s="1253"/>
      <c r="N32" s="1253"/>
      <c r="O32" s="1253"/>
      <c r="P32" s="1253"/>
      <c r="Q32" s="1253"/>
      <c r="R32" s="1253"/>
      <c r="S32" s="1253"/>
      <c r="T32" s="1253"/>
      <c r="U32" s="1253"/>
      <c r="V32" s="1253"/>
      <c r="W32" s="1253"/>
      <c r="X32" s="1253"/>
      <c r="Y32" s="1253"/>
      <c r="Z32" s="1253"/>
      <c r="AA32" s="1253"/>
      <c r="AB32" s="1253"/>
      <c r="AC32" s="1253"/>
      <c r="AD32" s="1253"/>
      <c r="AE32" s="1253"/>
      <c r="AF32" s="1253"/>
      <c r="AG32" s="1253"/>
      <c r="AH32" s="1253"/>
      <c r="AI32" s="1253"/>
      <c r="AJ32" s="1253"/>
      <c r="AK32" s="1253"/>
      <c r="AL32" s="1253"/>
      <c r="AM32" s="1253"/>
      <c r="AN32" s="1253"/>
      <c r="AO32" s="1253"/>
      <c r="AP32" s="1253"/>
      <c r="AQ32" s="1253"/>
      <c r="AR32" s="1253"/>
      <c r="AS32" s="47"/>
      <c r="AU32" s="34"/>
    </row>
    <row r="33" spans="1:47" ht="15" customHeight="1">
      <c r="A33" s="1"/>
      <c r="B33" s="857"/>
      <c r="C33" s="1253"/>
      <c r="D33" s="1253"/>
      <c r="E33" s="1253"/>
      <c r="F33" s="1253"/>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3"/>
      <c r="AQ33" s="1253"/>
      <c r="AR33" s="1253"/>
      <c r="AS33" s="47"/>
      <c r="AU33" s="34"/>
    </row>
    <row r="34" spans="1:47" ht="15" customHeight="1">
      <c r="A34" s="1"/>
      <c r="B34" s="857"/>
      <c r="C34" s="1253"/>
      <c r="D34" s="1253"/>
      <c r="E34" s="1253"/>
      <c r="F34" s="1253"/>
      <c r="G34" s="1253"/>
      <c r="H34" s="1253"/>
      <c r="I34" s="1253"/>
      <c r="J34" s="1253"/>
      <c r="K34" s="1253"/>
      <c r="L34" s="1253"/>
      <c r="M34" s="1253"/>
      <c r="N34" s="1253"/>
      <c r="O34" s="1253"/>
      <c r="P34" s="1253"/>
      <c r="Q34" s="1253"/>
      <c r="R34" s="1253"/>
      <c r="S34" s="1253"/>
      <c r="T34" s="1253"/>
      <c r="U34" s="1253"/>
      <c r="V34" s="1253"/>
      <c r="W34" s="1253"/>
      <c r="X34" s="1253"/>
      <c r="Y34" s="1253"/>
      <c r="Z34" s="1253"/>
      <c r="AA34" s="1253"/>
      <c r="AB34" s="1253"/>
      <c r="AC34" s="1253"/>
      <c r="AD34" s="1253"/>
      <c r="AE34" s="1253"/>
      <c r="AF34" s="1253"/>
      <c r="AG34" s="1253"/>
      <c r="AH34" s="1253"/>
      <c r="AI34" s="1253"/>
      <c r="AJ34" s="1253"/>
      <c r="AK34" s="1253"/>
      <c r="AL34" s="1253"/>
      <c r="AM34" s="1253"/>
      <c r="AN34" s="1253"/>
      <c r="AO34" s="1253"/>
      <c r="AP34" s="1253"/>
      <c r="AQ34" s="1253"/>
      <c r="AR34" s="1253"/>
      <c r="AS34" s="47"/>
      <c r="AU34" s="34"/>
    </row>
    <row r="35" spans="1:47" ht="15" customHeight="1">
      <c r="A35" s="1"/>
      <c r="B35" s="860" t="s">
        <v>3037</v>
      </c>
      <c r="C35" s="1249" t="s">
        <v>3041</v>
      </c>
      <c r="D35" s="1249"/>
      <c r="E35" s="1249"/>
      <c r="F35" s="1249"/>
      <c r="G35" s="1249"/>
      <c r="H35" s="1249"/>
      <c r="I35" s="1249"/>
      <c r="J35" s="1249"/>
      <c r="K35" s="1249"/>
      <c r="L35" s="1249"/>
      <c r="M35" s="1249"/>
      <c r="N35" s="1249"/>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47"/>
      <c r="AU35" s="34"/>
    </row>
    <row r="36" spans="1:47" ht="15" customHeight="1">
      <c r="A36" s="1"/>
      <c r="B36" s="857"/>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47"/>
      <c r="AU36" s="34"/>
    </row>
    <row r="37" spans="1:47" ht="15" customHeight="1">
      <c r="A37" s="1"/>
      <c r="B37" s="860" t="s">
        <v>3038</v>
      </c>
      <c r="C37" s="1252" t="s">
        <v>3047</v>
      </c>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
    </row>
    <row r="38" spans="1:47" ht="15" customHeight="1">
      <c r="A38" s="1"/>
      <c r="B38" s="857"/>
      <c r="C38" s="1252"/>
      <c r="D38" s="1252"/>
      <c r="E38" s="1252"/>
      <c r="F38" s="1252"/>
      <c r="G38" s="1252"/>
      <c r="H38" s="1252"/>
      <c r="I38" s="1252"/>
      <c r="J38" s="1252"/>
      <c r="K38" s="1252"/>
      <c r="L38" s="1252"/>
      <c r="M38" s="1252"/>
      <c r="N38" s="1252"/>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
    </row>
    <row r="39" spans="1:47" ht="15" customHeight="1">
      <c r="A39" s="1"/>
      <c r="B39" s="860" t="s">
        <v>3039</v>
      </c>
      <c r="C39" s="1247" t="s">
        <v>3040</v>
      </c>
      <c r="D39" s="1247"/>
      <c r="E39" s="1247"/>
      <c r="F39" s="1247"/>
      <c r="G39" s="1247"/>
      <c r="H39" s="1247"/>
      <c r="I39" s="1247"/>
      <c r="J39" s="1247"/>
      <c r="K39" s="1247"/>
      <c r="L39" s="1247"/>
      <c r="M39" s="1247"/>
      <c r="N39" s="1247"/>
      <c r="O39" s="1247"/>
      <c r="P39" s="1247"/>
      <c r="Q39" s="1247"/>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
    </row>
    <row r="40" spans="1:47" ht="15" customHeight="1">
      <c r="A40" s="1"/>
      <c r="B40" s="857"/>
      <c r="C40" s="1247"/>
      <c r="D40" s="1247"/>
      <c r="E40" s="1247"/>
      <c r="F40" s="1247"/>
      <c r="G40" s="1247"/>
      <c r="H40" s="1247"/>
      <c r="I40" s="1247"/>
      <c r="J40" s="1247"/>
      <c r="K40" s="1247"/>
      <c r="L40" s="1247"/>
      <c r="M40" s="1247"/>
      <c r="N40" s="1247"/>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1247"/>
      <c r="AS40" s="1"/>
    </row>
    <row r="41" spans="1:47" ht="15" customHeight="1">
      <c r="A41" s="1"/>
      <c r="B41" s="857"/>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
    </row>
    <row r="42" spans="1:47" ht="15" customHeight="1">
      <c r="A42" s="1"/>
      <c r="B42" s="857"/>
      <c r="C42" s="1247"/>
      <c r="D42" s="1247"/>
      <c r="E42" s="1247"/>
      <c r="F42" s="1247"/>
      <c r="G42" s="1247"/>
      <c r="H42" s="1247"/>
      <c r="I42" s="1247"/>
      <c r="J42" s="1247"/>
      <c r="K42" s="1247"/>
      <c r="L42" s="1247"/>
      <c r="M42" s="1247"/>
      <c r="N42" s="1247"/>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1247"/>
      <c r="AS42" s="1"/>
    </row>
    <row r="43" spans="1:47" ht="12" customHeight="1">
      <c r="A43" s="1"/>
      <c r="B43" s="857"/>
      <c r="C43" s="1247"/>
      <c r="D43" s="1247"/>
      <c r="E43" s="1247"/>
      <c r="F43" s="1247"/>
      <c r="G43" s="1247"/>
      <c r="H43" s="1247"/>
      <c r="I43" s="1247"/>
      <c r="J43" s="1247"/>
      <c r="K43" s="1247"/>
      <c r="L43" s="1247"/>
      <c r="M43" s="1247"/>
      <c r="N43" s="1247"/>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1247"/>
      <c r="AS43" s="1"/>
    </row>
    <row r="44" spans="1:47" ht="16.5" customHeight="1">
      <c r="A44" s="1"/>
      <c r="B44" s="857"/>
      <c r="C44" s="859"/>
      <c r="D44" s="859"/>
      <c r="E44" s="859"/>
      <c r="F44" s="859"/>
      <c r="G44" s="859"/>
      <c r="H44" s="859"/>
      <c r="I44" s="859"/>
      <c r="J44" s="859"/>
      <c r="K44" s="859"/>
      <c r="L44" s="859"/>
      <c r="M44" s="859"/>
      <c r="N44" s="859"/>
      <c r="O44" s="859"/>
      <c r="P44" s="859"/>
      <c r="Q44" s="859"/>
      <c r="R44" s="859"/>
      <c r="S44" s="859"/>
      <c r="T44" s="859"/>
      <c r="U44" s="859"/>
      <c r="V44" s="859"/>
      <c r="W44" s="859"/>
      <c r="X44" s="859"/>
      <c r="Y44" s="859"/>
      <c r="Z44" s="859"/>
      <c r="AA44" s="859"/>
      <c r="AB44" s="859"/>
      <c r="AC44" s="859"/>
      <c r="AD44" s="859"/>
      <c r="AE44" s="859"/>
      <c r="AF44" s="859"/>
      <c r="AG44" s="859"/>
      <c r="AH44" s="859"/>
      <c r="AI44" s="859"/>
      <c r="AJ44" s="859"/>
      <c r="AK44" s="859"/>
      <c r="AL44" s="859"/>
      <c r="AM44" s="859"/>
      <c r="AN44" s="859"/>
      <c r="AO44" s="859"/>
      <c r="AP44" s="859"/>
      <c r="AQ44" s="859"/>
      <c r="AR44" s="859"/>
      <c r="AS44" s="1"/>
    </row>
    <row r="45" spans="1:47" ht="15" customHeight="1">
      <c r="A45" s="1"/>
      <c r="B45" s="1"/>
      <c r="C45" s="1"/>
      <c r="D45" s="861"/>
      <c r="E45" s="861"/>
      <c r="F45" s="861"/>
      <c r="G45" s="861"/>
      <c r="H45" s="1251"/>
      <c r="I45" s="1251"/>
      <c r="J45" s="1251"/>
      <c r="K45" s="1251"/>
      <c r="L45" s="1" t="s">
        <v>2153</v>
      </c>
      <c r="M45" s="1251"/>
      <c r="N45" s="1251"/>
      <c r="O45" s="1" t="s">
        <v>2154</v>
      </c>
      <c r="P45" s="1251"/>
      <c r="Q45" s="1251"/>
      <c r="R45" s="1" t="s">
        <v>2155</v>
      </c>
      <c r="S45" s="1"/>
    </row>
    <row r="46" spans="1:47" ht="15" customHeight="1">
      <c r="A46" s="1"/>
      <c r="B46" s="1"/>
      <c r="C46" s="1"/>
      <c r="D46" s="1250"/>
      <c r="E46" s="1250"/>
      <c r="F46" s="1250"/>
      <c r="G46" s="1250"/>
      <c r="H46" s="1248" t="s">
        <v>3048</v>
      </c>
      <c r="I46" s="1248"/>
      <c r="J46" s="1248"/>
      <c r="K46" s="1248"/>
      <c r="L46" s="1248"/>
      <c r="M46" s="1248"/>
      <c r="N46" s="1248"/>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858"/>
      <c r="AT46" s="862" t="s">
        <v>3045</v>
      </c>
    </row>
    <row r="47" spans="1:47" ht="15" customHeight="1">
      <c r="A47" s="1"/>
      <c r="B47" s="1"/>
      <c r="C47" s="1"/>
      <c r="D47" s="861"/>
      <c r="E47" s="861"/>
      <c r="F47" s="861"/>
      <c r="G47" s="861"/>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453"/>
      <c r="AH47" s="453"/>
      <c r="AI47" s="453"/>
      <c r="AJ47" s="453"/>
      <c r="AK47" s="453"/>
      <c r="AL47" s="453"/>
      <c r="AM47" s="453"/>
      <c r="AN47" s="453"/>
      <c r="AO47" s="453"/>
      <c r="AP47" s="453"/>
      <c r="AQ47" s="453"/>
      <c r="AR47" s="453"/>
      <c r="AS47" s="453"/>
    </row>
    <row r="48" spans="1:47" ht="15" customHeight="1">
      <c r="C48" s="844"/>
      <c r="D48" s="97"/>
      <c r="AT48" s="1"/>
    </row>
    <row r="49" spans="1:46" ht="15" customHeight="1">
      <c r="A49" s="1"/>
      <c r="B49" s="1"/>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3"/>
      <c r="AR49" s="1"/>
      <c r="AS49" s="1"/>
    </row>
    <row r="50" spans="1:46" ht="15" customHeight="1">
      <c r="AG50" s="6"/>
      <c r="AH50" s="6"/>
      <c r="AI50" s="6"/>
      <c r="AJ50" s="6"/>
      <c r="AK50" s="6"/>
      <c r="AL50" s="6"/>
      <c r="AM50" s="6"/>
      <c r="AN50" s="6"/>
      <c r="AO50" s="6"/>
      <c r="AP50" s="6"/>
      <c r="AQ50" s="6"/>
      <c r="AR50" s="6"/>
      <c r="AS50" s="1"/>
      <c r="AT50" s="1"/>
    </row>
    <row r="51" spans="1:46" ht="15" customHeight="1">
      <c r="AG51" s="6"/>
      <c r="AH51" s="6"/>
      <c r="AI51" s="6"/>
      <c r="AJ51" s="6"/>
      <c r="AK51" s="6"/>
      <c r="AL51" s="6"/>
      <c r="AM51" s="6"/>
      <c r="AN51" s="6"/>
      <c r="AO51" s="6"/>
      <c r="AP51" s="6"/>
      <c r="AQ51" s="6"/>
      <c r="AR51" s="6"/>
      <c r="AS51" s="1"/>
      <c r="AT51" s="1"/>
    </row>
    <row r="52" spans="1:46" ht="15" customHeight="1">
      <c r="AG52" s="6"/>
      <c r="AH52" s="6"/>
      <c r="AI52" s="6"/>
      <c r="AJ52" s="6"/>
      <c r="AK52" s="6"/>
      <c r="AL52" s="6"/>
      <c r="AM52" s="6"/>
      <c r="AN52" s="6"/>
      <c r="AO52" s="6"/>
      <c r="AP52" s="6"/>
      <c r="AQ52" s="6"/>
      <c r="AR52" s="6"/>
      <c r="AS52" s="1"/>
      <c r="AT52" s="1"/>
    </row>
  </sheetData>
  <sheetProtection algorithmName="SHA-512" hashValue="6m7UhZnpN5CeGfJ8/o3v5fFIikO0pG+ENlbVYNYq57hMmTxBatNvXXYuMQMJYlihzjpukhCbwW6DSO1gISKpIg==" saltValue="Ux28xsLmBkc/mRzmh4f73g==" spinCount="100000" sheet="1" objects="1" scenarios="1"/>
  <protectedRanges>
    <protectedRange sqref="H45:K45 M45:N45 P45:Q45" name="範囲1"/>
  </protectedRanges>
  <mergeCells count="20">
    <mergeCell ref="C17:AR18"/>
    <mergeCell ref="C14:AR16"/>
    <mergeCell ref="C9:AR13"/>
    <mergeCell ref="A4:AS4"/>
    <mergeCell ref="C2:AR2"/>
    <mergeCell ref="C39:AR43"/>
    <mergeCell ref="H46:AR46"/>
    <mergeCell ref="C35:AR36"/>
    <mergeCell ref="C28:AR29"/>
    <mergeCell ref="D46:G46"/>
    <mergeCell ref="H45:K45"/>
    <mergeCell ref="M45:N45"/>
    <mergeCell ref="P45:Q45"/>
    <mergeCell ref="C30:AR31"/>
    <mergeCell ref="D19:AQ19"/>
    <mergeCell ref="C3:AR3"/>
    <mergeCell ref="C25:AR26"/>
    <mergeCell ref="C37:AR38"/>
    <mergeCell ref="C32:AR34"/>
    <mergeCell ref="C27:AR27"/>
  </mergeCells>
  <phoneticPr fontId="57"/>
  <printOptions horizontalCentered="1"/>
  <pageMargins left="0.23622047244094491" right="0.23622047244094491" top="0.74803149606299213" bottom="0.74803149606299213" header="0.31496062992125984" footer="0.31496062992125984"/>
  <pageSetup paperSize="9" scale="96" orientation="portrait" blackAndWhite="1"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43720" r:id="rId4" name="Check Box 8">
              <controlPr defaultSize="0" autoFill="0" autoLine="0" autoPict="0">
                <anchor moveWithCells="1">
                  <from>
                    <xdr:col>4</xdr:col>
                    <xdr:colOff>25400</xdr:colOff>
                    <xdr:row>44</xdr:row>
                    <xdr:rowOff>171450</xdr:rowOff>
                  </from>
                  <to>
                    <xdr:col>5</xdr:col>
                    <xdr:colOff>152400</xdr:colOff>
                    <xdr:row>46</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1:BM105"/>
  <sheetViews>
    <sheetView showZeros="0" view="pageBreakPreview" zoomScaleNormal="100" zoomScaleSheetLayoutView="100" workbookViewId="0">
      <selection activeCell="O9" sqref="O9:AQ12"/>
    </sheetView>
  </sheetViews>
  <sheetFormatPr defaultColWidth="2.1796875" defaultRowHeight="15" customHeight="1"/>
  <cols>
    <col min="1" max="43" width="2.1796875" style="1"/>
    <col min="44" max="56" width="2.1796875" style="72"/>
    <col min="57" max="59" width="2.1796875" style="7"/>
    <col min="60" max="16384" width="2.1796875" style="1"/>
  </cols>
  <sheetData>
    <row r="1" spans="2:45" ht="15" customHeight="1">
      <c r="B1" s="57" t="s">
        <v>14</v>
      </c>
      <c r="F1" s="57"/>
      <c r="G1" s="57"/>
      <c r="H1" s="57"/>
      <c r="Q1" s="57"/>
      <c r="R1" s="57"/>
      <c r="S1" s="57"/>
      <c r="T1" s="57"/>
      <c r="U1" s="57"/>
      <c r="V1" s="57"/>
      <c r="W1" s="57"/>
      <c r="X1" s="57"/>
      <c r="AR1" s="3" t="s">
        <v>2531</v>
      </c>
    </row>
    <row r="2" spans="2:45" ht="15" customHeight="1">
      <c r="B2" s="1288" t="s">
        <v>245</v>
      </c>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row>
    <row r="3" spans="2:45" ht="15" customHeight="1">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row>
    <row r="5" spans="2:45" ht="15" customHeight="1">
      <c r="B5" s="1" t="s">
        <v>17</v>
      </c>
    </row>
    <row r="6" spans="2:45" ht="15" customHeight="1">
      <c r="B6" s="1" t="s">
        <v>2930</v>
      </c>
    </row>
    <row r="7" spans="2:45" ht="15" customHeight="1">
      <c r="B7" s="1289" t="s">
        <v>43</v>
      </c>
      <c r="C7" s="1290"/>
      <c r="D7" s="1290"/>
      <c r="E7" s="1290"/>
      <c r="F7" s="1290"/>
      <c r="G7" s="1290"/>
      <c r="H7" s="1290"/>
      <c r="I7" s="1290"/>
      <c r="J7" s="1290"/>
      <c r="K7" s="1290"/>
      <c r="L7" s="1290"/>
      <c r="M7" s="1290"/>
      <c r="N7" s="1291"/>
      <c r="O7" s="1295" t="str">
        <f>基本情報!E3</f>
        <v>選択してください</v>
      </c>
      <c r="P7" s="1296"/>
      <c r="Q7" s="1296"/>
      <c r="R7" s="1296"/>
      <c r="S7" s="1296"/>
      <c r="T7" s="1296"/>
      <c r="U7" s="1296"/>
      <c r="V7" s="1296"/>
      <c r="W7" s="1296"/>
      <c r="X7" s="1296"/>
      <c r="Y7" s="1296"/>
      <c r="Z7" s="1296"/>
      <c r="AA7" s="1296"/>
      <c r="AB7" s="1296"/>
      <c r="AC7" s="1296"/>
      <c r="AD7" s="1296"/>
      <c r="AE7" s="1296"/>
      <c r="AF7" s="1296"/>
      <c r="AG7" s="1296"/>
      <c r="AH7" s="1296"/>
      <c r="AI7" s="1296"/>
      <c r="AJ7" s="1296"/>
      <c r="AK7" s="1296"/>
      <c r="AL7" s="1296"/>
      <c r="AM7" s="1296"/>
      <c r="AN7" s="1296"/>
      <c r="AO7" s="1296"/>
      <c r="AP7" s="1296"/>
      <c r="AQ7" s="1297"/>
    </row>
    <row r="8" spans="2:45" ht="15" customHeight="1">
      <c r="B8" s="1292"/>
      <c r="C8" s="1293"/>
      <c r="D8" s="1293"/>
      <c r="E8" s="1293"/>
      <c r="F8" s="1293"/>
      <c r="G8" s="1293"/>
      <c r="H8" s="1293"/>
      <c r="I8" s="1293"/>
      <c r="J8" s="1293"/>
      <c r="K8" s="1293"/>
      <c r="L8" s="1293"/>
      <c r="M8" s="1293"/>
      <c r="N8" s="1294"/>
      <c r="O8" s="1298"/>
      <c r="P8" s="1299"/>
      <c r="Q8" s="1299"/>
      <c r="R8" s="1299"/>
      <c r="S8" s="1299"/>
      <c r="T8" s="1299"/>
      <c r="U8" s="1299"/>
      <c r="V8" s="1299"/>
      <c r="W8" s="1299"/>
      <c r="X8" s="1299"/>
      <c r="Y8" s="1299"/>
      <c r="Z8" s="1299"/>
      <c r="AA8" s="1299"/>
      <c r="AB8" s="1299"/>
      <c r="AC8" s="1299"/>
      <c r="AD8" s="1299"/>
      <c r="AE8" s="1299"/>
      <c r="AF8" s="1299"/>
      <c r="AG8" s="1299"/>
      <c r="AH8" s="1299"/>
      <c r="AI8" s="1299"/>
      <c r="AJ8" s="1299"/>
      <c r="AK8" s="1299"/>
      <c r="AL8" s="1299"/>
      <c r="AM8" s="1299"/>
      <c r="AN8" s="1299"/>
      <c r="AO8" s="1299"/>
      <c r="AP8" s="1299"/>
      <c r="AQ8" s="1300"/>
    </row>
    <row r="9" spans="2:45" ht="15" customHeight="1">
      <c r="B9" s="941" t="s">
        <v>276</v>
      </c>
      <c r="C9" s="997"/>
      <c r="D9" s="997"/>
      <c r="E9" s="997"/>
      <c r="F9" s="997"/>
      <c r="G9" s="997"/>
      <c r="H9" s="997"/>
      <c r="I9" s="997"/>
      <c r="J9" s="997"/>
      <c r="K9" s="997"/>
      <c r="L9" s="997"/>
      <c r="M9" s="997"/>
      <c r="N9" s="998"/>
      <c r="O9" s="1094"/>
      <c r="P9" s="1095"/>
      <c r="Q9" s="1095"/>
      <c r="R9" s="1095"/>
      <c r="S9" s="1095"/>
      <c r="T9" s="1095"/>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6"/>
    </row>
    <row r="10" spans="2:45" ht="15" customHeight="1">
      <c r="B10" s="1318"/>
      <c r="C10" s="1246"/>
      <c r="D10" s="1246"/>
      <c r="E10" s="1246"/>
      <c r="F10" s="1246"/>
      <c r="G10" s="1246"/>
      <c r="H10" s="1246"/>
      <c r="I10" s="1246"/>
      <c r="J10" s="1246"/>
      <c r="K10" s="1246"/>
      <c r="L10" s="1246"/>
      <c r="M10" s="1246"/>
      <c r="N10" s="1319"/>
      <c r="O10" s="1320"/>
      <c r="P10" s="1321"/>
      <c r="Q10" s="1321"/>
      <c r="R10" s="1321"/>
      <c r="S10" s="1321"/>
      <c r="T10" s="1321"/>
      <c r="U10" s="1321"/>
      <c r="V10" s="1321"/>
      <c r="W10" s="1321"/>
      <c r="X10" s="1321"/>
      <c r="Y10" s="1321"/>
      <c r="Z10" s="1321"/>
      <c r="AA10" s="1321"/>
      <c r="AB10" s="1321"/>
      <c r="AC10" s="1321"/>
      <c r="AD10" s="1321"/>
      <c r="AE10" s="1321"/>
      <c r="AF10" s="1321"/>
      <c r="AG10" s="1321"/>
      <c r="AH10" s="1321"/>
      <c r="AI10" s="1321"/>
      <c r="AJ10" s="1321"/>
      <c r="AK10" s="1321"/>
      <c r="AL10" s="1321"/>
      <c r="AM10" s="1321"/>
      <c r="AN10" s="1321"/>
      <c r="AO10" s="1321"/>
      <c r="AP10" s="1321"/>
      <c r="AQ10" s="1322"/>
    </row>
    <row r="11" spans="2:45" ht="15" customHeight="1">
      <c r="B11" s="1318"/>
      <c r="C11" s="1246"/>
      <c r="D11" s="1246"/>
      <c r="E11" s="1246"/>
      <c r="F11" s="1246"/>
      <c r="G11" s="1246"/>
      <c r="H11" s="1246"/>
      <c r="I11" s="1246"/>
      <c r="J11" s="1246"/>
      <c r="K11" s="1246"/>
      <c r="L11" s="1246"/>
      <c r="M11" s="1246"/>
      <c r="N11" s="1319"/>
      <c r="O11" s="1320"/>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c r="AM11" s="1321"/>
      <c r="AN11" s="1321"/>
      <c r="AO11" s="1321"/>
      <c r="AP11" s="1321"/>
      <c r="AQ11" s="1322"/>
    </row>
    <row r="12" spans="2:45" ht="15" customHeight="1">
      <c r="B12" s="943"/>
      <c r="C12" s="999"/>
      <c r="D12" s="999"/>
      <c r="E12" s="999"/>
      <c r="F12" s="999"/>
      <c r="G12" s="999"/>
      <c r="H12" s="999"/>
      <c r="I12" s="999"/>
      <c r="J12" s="999"/>
      <c r="K12" s="999"/>
      <c r="L12" s="999"/>
      <c r="M12" s="999"/>
      <c r="N12" s="1000"/>
      <c r="O12" s="1097"/>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9"/>
      <c r="AS12" s="34"/>
    </row>
    <row r="13" spans="2:45" ht="15" customHeight="1">
      <c r="M13" s="61"/>
      <c r="N13" s="61"/>
      <c r="O13" s="61"/>
      <c r="P13" s="61"/>
      <c r="Q13" s="61"/>
      <c r="R13" s="61"/>
      <c r="S13" s="61"/>
      <c r="T13" s="61"/>
      <c r="U13" s="61"/>
      <c r="V13" s="61"/>
      <c r="W13" s="61"/>
      <c r="X13" s="61"/>
    </row>
    <row r="14" spans="2:45" ht="15" customHeight="1">
      <c r="B14" s="1" t="s">
        <v>34</v>
      </c>
    </row>
    <row r="15" spans="2:45" ht="15" customHeight="1">
      <c r="B15" s="1329" t="s">
        <v>18</v>
      </c>
      <c r="C15" s="1329"/>
      <c r="D15" s="1329"/>
      <c r="E15" s="1329"/>
      <c r="F15" s="1329"/>
      <c r="G15" s="1329"/>
      <c r="H15" s="1329"/>
      <c r="I15" s="1329"/>
      <c r="J15" s="1329"/>
      <c r="K15" s="1329"/>
      <c r="L15" s="1329"/>
      <c r="M15" s="1329"/>
      <c r="N15" s="1329"/>
      <c r="O15" s="1326">
        <f>基本情報!E73</f>
        <v>0</v>
      </c>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row>
    <row r="16" spans="2:45" ht="15" customHeight="1">
      <c r="B16" s="1329"/>
      <c r="C16" s="1329"/>
      <c r="D16" s="1329"/>
      <c r="E16" s="1329"/>
      <c r="F16" s="1329"/>
      <c r="G16" s="1329"/>
      <c r="H16" s="1329"/>
      <c r="I16" s="1329"/>
      <c r="J16" s="1329"/>
      <c r="K16" s="1329"/>
      <c r="L16" s="1329"/>
      <c r="M16" s="1329"/>
      <c r="N16" s="1329"/>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row>
    <row r="17" spans="2:43" ht="15" customHeight="1">
      <c r="B17" s="1329" t="s">
        <v>252</v>
      </c>
      <c r="C17" s="1329"/>
      <c r="D17" s="1329"/>
      <c r="E17" s="1329"/>
      <c r="F17" s="1329"/>
      <c r="G17" s="1329"/>
      <c r="H17" s="1329"/>
      <c r="I17" s="1329"/>
      <c r="J17" s="1329"/>
      <c r="K17" s="1329"/>
      <c r="L17" s="1329"/>
      <c r="M17" s="1329"/>
      <c r="N17" s="1329"/>
      <c r="O17" s="1326">
        <f>基本情報!E74</f>
        <v>0</v>
      </c>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row>
    <row r="18" spans="2:43" ht="15" customHeight="1">
      <c r="B18" s="1329"/>
      <c r="C18" s="1329"/>
      <c r="D18" s="1329"/>
      <c r="E18" s="1329"/>
      <c r="F18" s="1329"/>
      <c r="G18" s="1329"/>
      <c r="H18" s="1329"/>
      <c r="I18" s="1329"/>
      <c r="J18" s="1329"/>
      <c r="K18" s="1329"/>
      <c r="L18" s="1329"/>
      <c r="M18" s="1329"/>
      <c r="N18" s="1329"/>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row>
    <row r="19" spans="2:43" ht="15" customHeight="1">
      <c r="B19" s="1329" t="s">
        <v>2946</v>
      </c>
      <c r="C19" s="1329"/>
      <c r="D19" s="1329"/>
      <c r="E19" s="1329"/>
      <c r="F19" s="1329"/>
      <c r="G19" s="1329"/>
      <c r="H19" s="1329"/>
      <c r="I19" s="1329"/>
      <c r="J19" s="1329"/>
      <c r="K19" s="1329"/>
      <c r="L19" s="1329"/>
      <c r="M19" s="1329"/>
      <c r="N19" s="1329"/>
      <c r="O19" s="1327">
        <f>基本情報!E60</f>
        <v>0</v>
      </c>
      <c r="P19" s="1328"/>
      <c r="Q19" s="1328"/>
      <c r="R19" s="1328"/>
      <c r="S19" s="1328"/>
      <c r="T19" s="1328"/>
      <c r="U19" s="1328"/>
      <c r="V19" s="1328"/>
      <c r="W19" s="1328"/>
      <c r="X19" s="1328"/>
      <c r="Y19" s="1328"/>
      <c r="Z19" s="1328"/>
      <c r="AA19" s="1328"/>
      <c r="AB19" s="1328"/>
      <c r="AC19" s="964">
        <f>基本情報!E63</f>
        <v>0</v>
      </c>
      <c r="AD19" s="964"/>
      <c r="AE19" s="964"/>
      <c r="AF19" s="964"/>
      <c r="AG19" s="964"/>
      <c r="AH19" s="964"/>
      <c r="AI19" s="964"/>
      <c r="AJ19" s="964">
        <f>基本情報!E65</f>
        <v>0</v>
      </c>
      <c r="AK19" s="964"/>
      <c r="AL19" s="964"/>
      <c r="AM19" s="964"/>
      <c r="AN19" s="964"/>
      <c r="AO19" s="964"/>
      <c r="AP19" s="964"/>
      <c r="AQ19" s="965"/>
    </row>
    <row r="20" spans="2:43" ht="15" customHeight="1">
      <c r="B20" s="1329"/>
      <c r="C20" s="1329"/>
      <c r="D20" s="1329"/>
      <c r="E20" s="1329"/>
      <c r="F20" s="1329"/>
      <c r="G20" s="1329"/>
      <c r="H20" s="1329"/>
      <c r="I20" s="1329"/>
      <c r="J20" s="1329"/>
      <c r="K20" s="1329"/>
      <c r="L20" s="1329"/>
      <c r="M20" s="1329"/>
      <c r="N20" s="1329"/>
      <c r="O20" s="1327"/>
      <c r="P20" s="1328"/>
      <c r="Q20" s="1328"/>
      <c r="R20" s="1328"/>
      <c r="S20" s="1328"/>
      <c r="T20" s="1328"/>
      <c r="U20" s="1328"/>
      <c r="V20" s="1328"/>
      <c r="W20" s="1328"/>
      <c r="X20" s="1328"/>
      <c r="Y20" s="1328"/>
      <c r="Z20" s="1328"/>
      <c r="AA20" s="1328"/>
      <c r="AB20" s="1328"/>
      <c r="AC20" s="964"/>
      <c r="AD20" s="964"/>
      <c r="AE20" s="964"/>
      <c r="AF20" s="964"/>
      <c r="AG20" s="964"/>
      <c r="AH20" s="964"/>
      <c r="AI20" s="964"/>
      <c r="AJ20" s="964"/>
      <c r="AK20" s="964"/>
      <c r="AL20" s="964"/>
      <c r="AM20" s="964"/>
      <c r="AN20" s="964"/>
      <c r="AO20" s="964"/>
      <c r="AP20" s="964"/>
      <c r="AQ20" s="965"/>
    </row>
    <row r="22" spans="2:43" ht="15" customHeight="1">
      <c r="B22" s="1" t="s">
        <v>2918</v>
      </c>
    </row>
    <row r="23" spans="2:43" ht="15" customHeight="1">
      <c r="B23" s="1323" t="s">
        <v>253</v>
      </c>
      <c r="C23" s="1324"/>
      <c r="D23" s="1324"/>
      <c r="E23" s="1324"/>
      <c r="F23" s="1324"/>
      <c r="G23" s="1324"/>
      <c r="H23" s="1324"/>
      <c r="I23" s="1324"/>
      <c r="J23" s="1324"/>
      <c r="K23" s="1324"/>
      <c r="L23" s="1324"/>
      <c r="M23" s="1324"/>
      <c r="N23" s="1325"/>
      <c r="O23" s="1264" t="str">
        <f>基本情報!E7</f>
        <v/>
      </c>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1265"/>
      <c r="AM23" s="1265"/>
      <c r="AN23" s="1265"/>
      <c r="AO23" s="1265"/>
      <c r="AP23" s="1265"/>
      <c r="AQ23" s="1266"/>
    </row>
    <row r="24" spans="2:43" ht="15" customHeight="1">
      <c r="B24" s="1275" t="s">
        <v>2156</v>
      </c>
      <c r="C24" s="1276"/>
      <c r="D24" s="1276"/>
      <c r="E24" s="1276"/>
      <c r="F24" s="1276"/>
      <c r="G24" s="1276"/>
      <c r="H24" s="1276"/>
      <c r="I24" s="1276"/>
      <c r="J24" s="1276"/>
      <c r="K24" s="1276"/>
      <c r="L24" s="1276"/>
      <c r="M24" s="1276"/>
      <c r="N24" s="1277"/>
      <c r="O24" s="1282">
        <f>基本情報!E8</f>
        <v>0</v>
      </c>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6"/>
    </row>
    <row r="25" spans="2:43" ht="15" customHeight="1">
      <c r="B25" s="1278"/>
      <c r="C25" s="1279"/>
      <c r="D25" s="1279"/>
      <c r="E25" s="1279"/>
      <c r="F25" s="1279"/>
      <c r="G25" s="1279"/>
      <c r="H25" s="1279"/>
      <c r="I25" s="1279"/>
      <c r="J25" s="1279"/>
      <c r="K25" s="1279"/>
      <c r="L25" s="1279"/>
      <c r="M25" s="1279"/>
      <c r="N25" s="1280"/>
      <c r="O25" s="1284"/>
      <c r="P25" s="1285"/>
      <c r="Q25" s="1285"/>
      <c r="R25" s="1285"/>
      <c r="S25" s="1285"/>
      <c r="T25" s="1285"/>
      <c r="U25" s="1285"/>
      <c r="V25" s="1285"/>
      <c r="W25" s="1285"/>
      <c r="X25" s="1285"/>
      <c r="Y25" s="1285"/>
      <c r="Z25" s="1285"/>
      <c r="AA25" s="1285"/>
      <c r="AB25" s="1285"/>
      <c r="AC25" s="1285"/>
      <c r="AD25" s="1285"/>
      <c r="AE25" s="1285"/>
      <c r="AF25" s="1285"/>
      <c r="AG25" s="1285"/>
      <c r="AH25" s="1285"/>
      <c r="AI25" s="1285"/>
      <c r="AJ25" s="1285"/>
      <c r="AK25" s="1285"/>
      <c r="AL25" s="1285"/>
      <c r="AM25" s="1285"/>
      <c r="AN25" s="1285"/>
      <c r="AO25" s="1285"/>
      <c r="AP25" s="1285"/>
      <c r="AQ25" s="1287"/>
    </row>
    <row r="26" spans="2:43" ht="15" customHeight="1">
      <c r="B26" s="1323" t="s">
        <v>253</v>
      </c>
      <c r="C26" s="1324"/>
      <c r="D26" s="1324"/>
      <c r="E26" s="1324"/>
      <c r="F26" s="1324"/>
      <c r="G26" s="1324"/>
      <c r="H26" s="1324"/>
      <c r="I26" s="1324"/>
      <c r="J26" s="1324"/>
      <c r="K26" s="1324"/>
      <c r="L26" s="1324"/>
      <c r="M26" s="1324"/>
      <c r="N26" s="1325"/>
      <c r="O26" s="1264"/>
      <c r="P26" s="1265"/>
      <c r="Q26" s="1265"/>
      <c r="R26" s="1265"/>
      <c r="S26" s="1265"/>
      <c r="T26" s="1265"/>
      <c r="U26" s="1265"/>
      <c r="V26" s="1265"/>
      <c r="W26" s="1265"/>
      <c r="X26" s="1265" t="str">
        <f>基本情報!E12</f>
        <v/>
      </c>
      <c r="Y26" s="1265"/>
      <c r="Z26" s="1265"/>
      <c r="AA26" s="1265"/>
      <c r="AB26" s="1265"/>
      <c r="AC26" s="1265"/>
      <c r="AD26" s="1265"/>
      <c r="AE26" s="1265"/>
      <c r="AF26" s="1265"/>
      <c r="AG26" s="1265"/>
      <c r="AH26" s="1265"/>
      <c r="AI26" s="1265"/>
      <c r="AJ26" s="1265"/>
      <c r="AK26" s="1265"/>
      <c r="AL26" s="1265"/>
      <c r="AM26" s="1265"/>
      <c r="AN26" s="1265"/>
      <c r="AO26" s="1265"/>
      <c r="AP26" s="1265"/>
      <c r="AQ26" s="1266"/>
    </row>
    <row r="27" spans="2:43" ht="15" customHeight="1">
      <c r="B27" s="1275" t="s">
        <v>255</v>
      </c>
      <c r="C27" s="1276"/>
      <c r="D27" s="1276"/>
      <c r="E27" s="1276"/>
      <c r="F27" s="1276"/>
      <c r="G27" s="1276"/>
      <c r="H27" s="1276"/>
      <c r="I27" s="1276"/>
      <c r="J27" s="1276"/>
      <c r="K27" s="1276"/>
      <c r="L27" s="1276"/>
      <c r="M27" s="1276"/>
      <c r="N27" s="1277"/>
      <c r="O27" s="1282">
        <f>基本情報!E11</f>
        <v>0</v>
      </c>
      <c r="P27" s="1283"/>
      <c r="Q27" s="1283"/>
      <c r="R27" s="1283"/>
      <c r="S27" s="1283"/>
      <c r="T27" s="1283"/>
      <c r="U27" s="1283"/>
      <c r="V27" s="1283"/>
      <c r="W27" s="1283"/>
      <c r="X27" s="1283">
        <f>基本情報!E13</f>
        <v>0</v>
      </c>
      <c r="Y27" s="1283"/>
      <c r="Z27" s="1283"/>
      <c r="AA27" s="1283"/>
      <c r="AB27" s="1283"/>
      <c r="AC27" s="1283"/>
      <c r="AD27" s="1283"/>
      <c r="AE27" s="1283"/>
      <c r="AF27" s="1283"/>
      <c r="AG27" s="1283"/>
      <c r="AH27" s="1283"/>
      <c r="AI27" s="1283"/>
      <c r="AJ27" s="1283"/>
      <c r="AK27" s="1283"/>
      <c r="AL27" s="1283"/>
      <c r="AM27" s="1283"/>
      <c r="AN27" s="1283"/>
      <c r="AO27" s="1283"/>
      <c r="AP27" s="1283"/>
      <c r="AQ27" s="1286"/>
    </row>
    <row r="28" spans="2:43" ht="15" customHeight="1">
      <c r="B28" s="1278"/>
      <c r="C28" s="1279"/>
      <c r="D28" s="1279"/>
      <c r="E28" s="1279"/>
      <c r="F28" s="1279"/>
      <c r="G28" s="1279"/>
      <c r="H28" s="1279"/>
      <c r="I28" s="1279"/>
      <c r="J28" s="1279"/>
      <c r="K28" s="1279"/>
      <c r="L28" s="1279"/>
      <c r="M28" s="1279"/>
      <c r="N28" s="1280"/>
      <c r="O28" s="1284"/>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7"/>
    </row>
    <row r="29" spans="2:43" ht="15" customHeight="1">
      <c r="B29" s="1281" t="s">
        <v>280</v>
      </c>
      <c r="C29" s="1281"/>
      <c r="D29" s="1281"/>
      <c r="E29" s="1281"/>
      <c r="F29" s="1281"/>
      <c r="G29" s="1281"/>
      <c r="H29" s="1281"/>
      <c r="I29" s="1281"/>
      <c r="J29" s="1281"/>
      <c r="K29" s="1281"/>
      <c r="L29" s="1281"/>
      <c r="M29" s="1281"/>
      <c r="N29" s="1281"/>
      <c r="O29" s="1267">
        <f>基本情報!E9</f>
        <v>0</v>
      </c>
      <c r="P29" s="1268"/>
      <c r="Q29" s="1268"/>
      <c r="R29" s="1268"/>
      <c r="S29" s="1268"/>
      <c r="T29" s="1268"/>
      <c r="U29" s="1268"/>
      <c r="V29" s="1271">
        <f>基本情報!E10</f>
        <v>0</v>
      </c>
      <c r="W29" s="1271"/>
      <c r="X29" s="1271"/>
      <c r="Y29" s="1271"/>
      <c r="Z29" s="1271"/>
      <c r="AA29" s="1271"/>
      <c r="AB29" s="1271"/>
      <c r="AC29" s="1271"/>
      <c r="AD29" s="1271"/>
      <c r="AE29" s="1271"/>
      <c r="AF29" s="1271"/>
      <c r="AG29" s="1271"/>
      <c r="AH29" s="1271"/>
      <c r="AI29" s="1271"/>
      <c r="AJ29" s="1271"/>
      <c r="AK29" s="1271"/>
      <c r="AL29" s="1271"/>
      <c r="AM29" s="1271"/>
      <c r="AN29" s="1271"/>
      <c r="AO29" s="1271"/>
      <c r="AP29" s="1271"/>
      <c r="AQ29" s="1272"/>
    </row>
    <row r="30" spans="2:43" ht="15" customHeight="1">
      <c r="B30" s="1281"/>
      <c r="C30" s="1281"/>
      <c r="D30" s="1281"/>
      <c r="E30" s="1281"/>
      <c r="F30" s="1281"/>
      <c r="G30" s="1281"/>
      <c r="H30" s="1281"/>
      <c r="I30" s="1281"/>
      <c r="J30" s="1281"/>
      <c r="K30" s="1281"/>
      <c r="L30" s="1281"/>
      <c r="M30" s="1281"/>
      <c r="N30" s="1281"/>
      <c r="O30" s="1269"/>
      <c r="P30" s="1270"/>
      <c r="Q30" s="1270"/>
      <c r="R30" s="1270"/>
      <c r="S30" s="1270"/>
      <c r="T30" s="1270"/>
      <c r="U30" s="1270"/>
      <c r="V30" s="1273"/>
      <c r="W30" s="1273"/>
      <c r="X30" s="1273"/>
      <c r="Y30" s="1273"/>
      <c r="Z30" s="1273"/>
      <c r="AA30" s="1273"/>
      <c r="AB30" s="1273"/>
      <c r="AC30" s="1273"/>
      <c r="AD30" s="1273"/>
      <c r="AE30" s="1273"/>
      <c r="AF30" s="1273"/>
      <c r="AG30" s="1273"/>
      <c r="AH30" s="1273"/>
      <c r="AI30" s="1273"/>
      <c r="AJ30" s="1273"/>
      <c r="AK30" s="1273"/>
      <c r="AL30" s="1273"/>
      <c r="AM30" s="1273"/>
      <c r="AN30" s="1273"/>
      <c r="AO30" s="1273"/>
      <c r="AP30" s="1273"/>
      <c r="AQ30" s="1274"/>
    </row>
    <row r="31" spans="2:43" ht="15" hidden="1" customHeight="1">
      <c r="B31" s="1281" t="s">
        <v>258</v>
      </c>
      <c r="C31" s="1281"/>
      <c r="D31" s="1281"/>
      <c r="E31" s="1281"/>
      <c r="F31" s="1281"/>
      <c r="G31" s="1281"/>
      <c r="H31" s="1281"/>
      <c r="I31" s="1281"/>
      <c r="J31" s="1301" t="s">
        <v>44</v>
      </c>
      <c r="K31" s="1301"/>
      <c r="L31" s="1301"/>
      <c r="M31" s="1301"/>
      <c r="N31" s="1301"/>
      <c r="O31" s="1302" t="e">
        <f>基本情報!#REF!</f>
        <v>#REF!</v>
      </c>
      <c r="P31" s="1303"/>
      <c r="Q31" s="1303"/>
      <c r="R31" s="1303"/>
      <c r="S31" s="1303"/>
      <c r="T31" s="1303"/>
      <c r="U31" s="1303"/>
      <c r="V31" s="1303"/>
      <c r="W31" s="1303"/>
      <c r="X31" s="1303"/>
      <c r="Y31" s="1303"/>
      <c r="Z31" s="1303"/>
      <c r="AA31" s="1303"/>
      <c r="AB31" s="1303"/>
      <c r="AC31" s="1303"/>
      <c r="AD31" s="1303"/>
      <c r="AE31" s="1303"/>
      <c r="AF31" s="1303"/>
      <c r="AG31" s="1303"/>
      <c r="AH31" s="1303"/>
      <c r="AI31" s="1303"/>
      <c r="AJ31" s="1303"/>
      <c r="AK31" s="1303"/>
      <c r="AL31" s="1303"/>
      <c r="AM31" s="1303"/>
      <c r="AN31" s="1303"/>
      <c r="AO31" s="1303"/>
      <c r="AP31" s="1303"/>
      <c r="AQ31" s="1304"/>
    </row>
    <row r="32" spans="2:43" ht="15" hidden="1" customHeight="1">
      <c r="B32" s="1281"/>
      <c r="C32" s="1281"/>
      <c r="D32" s="1281"/>
      <c r="E32" s="1281"/>
      <c r="F32" s="1281"/>
      <c r="G32" s="1281"/>
      <c r="H32" s="1281"/>
      <c r="I32" s="1281"/>
      <c r="J32" s="1301"/>
      <c r="K32" s="1301"/>
      <c r="L32" s="1301"/>
      <c r="M32" s="1301"/>
      <c r="N32" s="1301"/>
      <c r="O32" s="1284"/>
      <c r="P32" s="1285"/>
      <c r="Q32" s="1285"/>
      <c r="R32" s="1285"/>
      <c r="S32" s="1285"/>
      <c r="T32" s="1285"/>
      <c r="U32" s="1285"/>
      <c r="V32" s="1285"/>
      <c r="W32" s="1285"/>
      <c r="X32" s="1285"/>
      <c r="Y32" s="1285"/>
      <c r="Z32" s="1285"/>
      <c r="AA32" s="1285"/>
      <c r="AB32" s="1285"/>
      <c r="AC32" s="1285"/>
      <c r="AD32" s="1285"/>
      <c r="AE32" s="1285"/>
      <c r="AF32" s="1285"/>
      <c r="AG32" s="1285"/>
      <c r="AH32" s="1285"/>
      <c r="AI32" s="1285"/>
      <c r="AJ32" s="1285"/>
      <c r="AK32" s="1285"/>
      <c r="AL32" s="1285"/>
      <c r="AM32" s="1285"/>
      <c r="AN32" s="1285"/>
      <c r="AO32" s="1285"/>
      <c r="AP32" s="1285"/>
      <c r="AQ32" s="1287"/>
    </row>
    <row r="33" spans="1:60" ht="15" hidden="1" customHeight="1">
      <c r="B33" s="1281"/>
      <c r="C33" s="1281"/>
      <c r="D33" s="1281"/>
      <c r="E33" s="1281"/>
      <c r="F33" s="1281"/>
      <c r="G33" s="1281"/>
      <c r="H33" s="1281"/>
      <c r="I33" s="1281"/>
      <c r="J33" s="1301" t="s">
        <v>45</v>
      </c>
      <c r="K33" s="1301"/>
      <c r="L33" s="1301"/>
      <c r="M33" s="1301"/>
      <c r="N33" s="1301"/>
      <c r="O33" s="1282" t="e">
        <f>基本情報!#REF!</f>
        <v>#REF!</v>
      </c>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1283"/>
      <c r="AM33" s="1283"/>
      <c r="AN33" s="1283"/>
      <c r="AO33" s="1283"/>
      <c r="AP33" s="1283"/>
      <c r="AQ33" s="1286"/>
    </row>
    <row r="34" spans="1:60" ht="15" hidden="1" customHeight="1">
      <c r="B34" s="1281"/>
      <c r="C34" s="1281"/>
      <c r="D34" s="1281"/>
      <c r="E34" s="1281"/>
      <c r="F34" s="1281"/>
      <c r="G34" s="1281"/>
      <c r="H34" s="1281"/>
      <c r="I34" s="1281"/>
      <c r="J34" s="1301"/>
      <c r="K34" s="1301"/>
      <c r="L34" s="1301"/>
      <c r="M34" s="1301"/>
      <c r="N34" s="1301"/>
      <c r="O34" s="1282"/>
      <c r="P34" s="1283"/>
      <c r="Q34" s="1283"/>
      <c r="R34" s="1283"/>
      <c r="S34" s="1283"/>
      <c r="T34" s="1283"/>
      <c r="U34" s="1283"/>
      <c r="V34" s="1283"/>
      <c r="W34" s="1283"/>
      <c r="X34" s="1283"/>
      <c r="Y34" s="1283"/>
      <c r="Z34" s="1283"/>
      <c r="AA34" s="1283"/>
      <c r="AB34" s="1283"/>
      <c r="AC34" s="1283"/>
      <c r="AD34" s="1283"/>
      <c r="AE34" s="1283"/>
      <c r="AF34" s="1283"/>
      <c r="AG34" s="1283"/>
      <c r="AH34" s="1283"/>
      <c r="AI34" s="1283"/>
      <c r="AJ34" s="1283"/>
      <c r="AK34" s="1283"/>
      <c r="AL34" s="1283"/>
      <c r="AM34" s="1283"/>
      <c r="AN34" s="1283"/>
      <c r="AO34" s="1283"/>
      <c r="AP34" s="1283"/>
      <c r="AQ34" s="1286"/>
    </row>
    <row r="35" spans="1:60" ht="15" hidden="1" customHeight="1">
      <c r="B35" s="1281" t="s">
        <v>256</v>
      </c>
      <c r="C35" s="1281"/>
      <c r="D35" s="1281"/>
      <c r="E35" s="1281"/>
      <c r="F35" s="1281"/>
      <c r="G35" s="1281"/>
      <c r="H35" s="1281"/>
      <c r="I35" s="1281"/>
      <c r="J35" s="1281"/>
      <c r="K35" s="1281"/>
      <c r="L35" s="1281"/>
      <c r="M35" s="1281"/>
      <c r="N35" s="1281"/>
      <c r="O35" s="1309" t="e">
        <f>基本情報!#REF!</f>
        <v>#REF!</v>
      </c>
      <c r="P35" s="1310"/>
      <c r="Q35" s="1310"/>
      <c r="R35" s="1310"/>
      <c r="S35" s="1310"/>
      <c r="T35" s="1310"/>
      <c r="U35" s="1310"/>
      <c r="V35" s="1310"/>
      <c r="W35" s="1310"/>
      <c r="X35" s="1310"/>
      <c r="Y35" s="1310"/>
      <c r="Z35" s="1310"/>
      <c r="AA35" s="1310"/>
      <c r="AB35" s="1310"/>
      <c r="AC35" s="1310"/>
      <c r="AD35" s="1305" t="s">
        <v>10</v>
      </c>
      <c r="AE35" s="1305"/>
      <c r="AF35" s="1305"/>
      <c r="AG35" s="461"/>
      <c r="AH35" s="461"/>
      <c r="AI35" s="461"/>
      <c r="AJ35" s="461"/>
      <c r="AK35" s="461"/>
      <c r="AL35" s="461"/>
      <c r="AM35" s="461"/>
      <c r="AN35" s="461"/>
      <c r="AO35" s="50"/>
      <c r="AP35" s="50"/>
      <c r="AQ35" s="462"/>
      <c r="AR35" s="85"/>
    </row>
    <row r="36" spans="1:60" ht="15" hidden="1" customHeight="1">
      <c r="B36" s="1281"/>
      <c r="C36" s="1281"/>
      <c r="D36" s="1281"/>
      <c r="E36" s="1281"/>
      <c r="F36" s="1281"/>
      <c r="G36" s="1281"/>
      <c r="H36" s="1281"/>
      <c r="I36" s="1281"/>
      <c r="J36" s="1281"/>
      <c r="K36" s="1281"/>
      <c r="L36" s="1281"/>
      <c r="M36" s="1281"/>
      <c r="N36" s="1281"/>
      <c r="O36" s="1311"/>
      <c r="P36" s="1312"/>
      <c r="Q36" s="1312"/>
      <c r="R36" s="1312"/>
      <c r="S36" s="1312"/>
      <c r="T36" s="1312"/>
      <c r="U36" s="1312"/>
      <c r="V36" s="1312"/>
      <c r="W36" s="1312"/>
      <c r="X36" s="1312"/>
      <c r="Y36" s="1312"/>
      <c r="Z36" s="1312"/>
      <c r="AA36" s="1312"/>
      <c r="AB36" s="1312"/>
      <c r="AC36" s="1312"/>
      <c r="AD36" s="1306"/>
      <c r="AE36" s="1306"/>
      <c r="AF36" s="1306"/>
      <c r="AG36" s="459"/>
      <c r="AH36" s="459"/>
      <c r="AI36" s="459"/>
      <c r="AJ36" s="459"/>
      <c r="AK36" s="459"/>
      <c r="AL36" s="459"/>
      <c r="AM36" s="459"/>
      <c r="AN36" s="459"/>
      <c r="AO36" s="298"/>
      <c r="AP36" s="298"/>
      <c r="AQ36" s="463"/>
      <c r="AR36" s="85"/>
    </row>
    <row r="37" spans="1:60" ht="15" hidden="1" customHeight="1">
      <c r="B37" s="1281" t="s">
        <v>257</v>
      </c>
      <c r="C37" s="1281"/>
      <c r="D37" s="1281"/>
      <c r="E37" s="1281"/>
      <c r="F37" s="1281"/>
      <c r="G37" s="1281"/>
      <c r="H37" s="1281"/>
      <c r="I37" s="1281"/>
      <c r="J37" s="1281"/>
      <c r="K37" s="1281"/>
      <c r="L37" s="1281"/>
      <c r="M37" s="1281"/>
      <c r="N37" s="1281"/>
      <c r="O37" s="1313" t="e">
        <f>基本情報!#REF!</f>
        <v>#REF!</v>
      </c>
      <c r="P37" s="1314"/>
      <c r="Q37" s="1314"/>
      <c r="R37" s="1314"/>
      <c r="S37" s="1314"/>
      <c r="T37" s="1314"/>
      <c r="U37" s="1314"/>
      <c r="V37" s="1314"/>
      <c r="W37" s="1314"/>
      <c r="X37" s="1314"/>
      <c r="Y37" s="1314"/>
      <c r="Z37" s="1314"/>
      <c r="AA37" s="1314"/>
      <c r="AB37" s="1314"/>
      <c r="AC37" s="1314"/>
      <c r="AD37" s="1307" t="s">
        <v>15</v>
      </c>
      <c r="AE37" s="1307"/>
      <c r="AF37" s="1307"/>
      <c r="AG37" s="460"/>
      <c r="AH37" s="460"/>
      <c r="AI37" s="460"/>
      <c r="AJ37" s="460"/>
      <c r="AK37" s="460"/>
      <c r="AL37" s="460"/>
      <c r="AM37" s="460"/>
      <c r="AN37" s="460"/>
      <c r="AO37" s="50"/>
      <c r="AP37" s="50"/>
      <c r="AQ37" s="462"/>
      <c r="AR37" s="85"/>
    </row>
    <row r="38" spans="1:60" ht="15" hidden="1" customHeight="1">
      <c r="B38" s="1281"/>
      <c r="C38" s="1281"/>
      <c r="D38" s="1281"/>
      <c r="E38" s="1281"/>
      <c r="F38" s="1281"/>
      <c r="G38" s="1281"/>
      <c r="H38" s="1281"/>
      <c r="I38" s="1281"/>
      <c r="J38" s="1281"/>
      <c r="K38" s="1281"/>
      <c r="L38" s="1281"/>
      <c r="M38" s="1281"/>
      <c r="N38" s="1281"/>
      <c r="O38" s="1315"/>
      <c r="P38" s="1316"/>
      <c r="Q38" s="1316"/>
      <c r="R38" s="1316"/>
      <c r="S38" s="1316"/>
      <c r="T38" s="1316"/>
      <c r="U38" s="1316"/>
      <c r="V38" s="1316"/>
      <c r="W38" s="1316"/>
      <c r="X38" s="1316"/>
      <c r="Y38" s="1316"/>
      <c r="Z38" s="1316"/>
      <c r="AA38" s="1316"/>
      <c r="AB38" s="1316"/>
      <c r="AC38" s="1316"/>
      <c r="AD38" s="1308"/>
      <c r="AE38" s="1308"/>
      <c r="AF38" s="1308"/>
      <c r="AG38" s="464"/>
      <c r="AH38" s="464"/>
      <c r="AI38" s="464"/>
      <c r="AJ38" s="464"/>
      <c r="AK38" s="464"/>
      <c r="AL38" s="464"/>
      <c r="AM38" s="464"/>
      <c r="AN38" s="464"/>
      <c r="AO38" s="298"/>
      <c r="AP38" s="298"/>
      <c r="AQ38" s="463"/>
      <c r="AR38" s="85"/>
    </row>
    <row r="39" spans="1:60" ht="15" customHeight="1">
      <c r="I39" s="67"/>
      <c r="J39" s="67"/>
      <c r="K39" s="67"/>
      <c r="L39" s="67"/>
      <c r="Q39" s="71"/>
      <c r="R39" s="71"/>
      <c r="S39" s="71"/>
      <c r="T39" s="71"/>
      <c r="U39" s="35"/>
      <c r="V39" s="35"/>
      <c r="W39" s="35"/>
      <c r="X39" s="35"/>
      <c r="Y39" s="35"/>
      <c r="Z39" s="35"/>
      <c r="AA39" s="35"/>
      <c r="AB39" s="35"/>
    </row>
    <row r="40" spans="1:60" s="72" customFormat="1" ht="15" customHeight="1">
      <c r="A40" s="1"/>
      <c r="B40" s="1"/>
      <c r="C40" s="1"/>
      <c r="D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3" t="s">
        <v>2532</v>
      </c>
      <c r="AT40" s="86"/>
      <c r="AU40" s="86"/>
      <c r="AV40" s="86"/>
      <c r="AW40" s="86"/>
      <c r="AX40" s="86"/>
      <c r="AY40" s="86"/>
      <c r="AZ40" s="86"/>
      <c r="BE40" s="7"/>
      <c r="BF40" s="7"/>
      <c r="BG40" s="7"/>
      <c r="BH40" s="1"/>
    </row>
    <row r="41" spans="1:60" s="72" customFormat="1" ht="15" customHeight="1">
      <c r="A41" s="1"/>
      <c r="B41" s="1" t="s">
        <v>3005</v>
      </c>
      <c r="C41" s="1"/>
      <c r="D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T41" s="86"/>
      <c r="AU41" s="86"/>
      <c r="AV41" s="86"/>
      <c r="AW41" s="86"/>
      <c r="AX41" s="86"/>
      <c r="AY41" s="86"/>
      <c r="AZ41" s="86"/>
      <c r="BE41" s="7"/>
      <c r="BF41" s="7"/>
      <c r="BG41" s="7"/>
      <c r="BH41" s="1"/>
    </row>
    <row r="42" spans="1:60" s="72" customFormat="1" ht="15" customHeight="1">
      <c r="A42" s="1"/>
      <c r="B42" s="1"/>
      <c r="C42" s="1"/>
      <c r="D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T42" s="86"/>
      <c r="AU42" s="86"/>
      <c r="AV42" s="86"/>
      <c r="AW42" s="86"/>
      <c r="AX42" s="86"/>
      <c r="AY42" s="86"/>
      <c r="AZ42" s="86"/>
      <c r="BE42" s="7"/>
      <c r="BF42" s="7"/>
      <c r="BG42" s="7"/>
      <c r="BH42" s="1"/>
    </row>
    <row r="43" spans="1:60" s="72" customFormat="1" ht="15" customHeight="1">
      <c r="A43" s="1"/>
      <c r="B43" s="1" t="s">
        <v>2439</v>
      </c>
      <c r="C43" s="1"/>
      <c r="D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T43" s="86"/>
      <c r="AU43" s="86"/>
      <c r="AV43" s="86"/>
      <c r="AW43" s="86"/>
      <c r="AX43" s="86"/>
      <c r="AY43" s="86"/>
      <c r="AZ43" s="86"/>
      <c r="BE43" s="7"/>
      <c r="BF43" s="7"/>
      <c r="BG43" s="7"/>
      <c r="BH43" s="1"/>
    </row>
    <row r="44" spans="1:60" s="72" customFormat="1" ht="15" customHeight="1">
      <c r="A44" s="1"/>
      <c r="B44" s="1317" t="s">
        <v>250</v>
      </c>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c r="AD44" s="1317"/>
      <c r="AE44" s="1317"/>
      <c r="AF44" s="1317"/>
      <c r="AG44" s="1317"/>
      <c r="AH44" s="1317"/>
      <c r="AI44" s="1317"/>
      <c r="AJ44" s="1317"/>
      <c r="AK44" s="1317"/>
      <c r="AL44" s="1317"/>
      <c r="AM44" s="1317"/>
      <c r="AN44" s="1317"/>
      <c r="AO44" s="1317"/>
      <c r="AP44" s="1317"/>
      <c r="AQ44" s="1"/>
      <c r="BE44" s="7"/>
      <c r="BF44" s="7"/>
      <c r="BG44" s="7"/>
      <c r="BH44" s="1"/>
    </row>
    <row r="45" spans="1:60" s="72" customFormat="1" ht="15" customHeight="1">
      <c r="A45" s="1"/>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c r="AI45" s="1317"/>
      <c r="AJ45" s="1317"/>
      <c r="AK45" s="1317"/>
      <c r="AL45" s="1317"/>
      <c r="AM45" s="1317"/>
      <c r="AN45" s="1317"/>
      <c r="AO45" s="1317"/>
      <c r="AP45" s="1317"/>
      <c r="AQ45" s="1"/>
      <c r="BE45" s="7"/>
      <c r="BF45" s="7"/>
      <c r="BG45" s="7"/>
      <c r="BH45" s="1"/>
    </row>
    <row r="46" spans="1:60" s="72" customFormat="1" ht="15" customHeight="1">
      <c r="A46" s="1"/>
      <c r="B46" s="1254" t="s">
        <v>249</v>
      </c>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
      <c r="BE46" s="7"/>
      <c r="BF46" s="7"/>
      <c r="BG46" s="7"/>
      <c r="BH46" s="1"/>
    </row>
    <row r="47" spans="1:60" s="72" customFormat="1" ht="15" customHeight="1">
      <c r="A47" s="1"/>
      <c r="B47" s="1"/>
      <c r="C47" s="1255"/>
      <c r="D47" s="1256"/>
      <c r="E47" s="1256"/>
      <c r="F47" s="1256"/>
      <c r="G47" s="1256"/>
      <c r="H47" s="1256"/>
      <c r="I47" s="1256"/>
      <c r="J47" s="1256"/>
      <c r="K47" s="1256"/>
      <c r="L47" s="1256"/>
      <c r="M47" s="1256"/>
      <c r="N47" s="1256"/>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7"/>
      <c r="AQ47" s="1"/>
      <c r="BE47" s="7"/>
      <c r="BF47" s="7"/>
      <c r="BG47" s="7"/>
      <c r="BH47" s="1"/>
    </row>
    <row r="48" spans="1:60" ht="15" customHeight="1">
      <c r="C48" s="1258"/>
      <c r="D48" s="1259"/>
      <c r="E48" s="1259"/>
      <c r="F48" s="1259"/>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60"/>
    </row>
    <row r="49" spans="1:60" ht="15" customHeight="1">
      <c r="C49" s="1258"/>
      <c r="D49" s="1259"/>
      <c r="E49" s="1259"/>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60"/>
    </row>
    <row r="50" spans="1:60" ht="15" customHeight="1">
      <c r="C50" s="1258"/>
      <c r="D50" s="1259"/>
      <c r="E50" s="1259"/>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60"/>
    </row>
    <row r="51" spans="1:60" ht="15" customHeight="1">
      <c r="C51" s="1258"/>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60"/>
    </row>
    <row r="52" spans="1:60" ht="15" customHeight="1">
      <c r="C52" s="1258"/>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60"/>
    </row>
    <row r="53" spans="1:60" ht="15" customHeight="1">
      <c r="C53" s="1258"/>
      <c r="D53" s="1259"/>
      <c r="E53" s="1259"/>
      <c r="F53" s="1259"/>
      <c r="G53" s="1259"/>
      <c r="H53" s="1259"/>
      <c r="I53" s="1259"/>
      <c r="J53" s="1259"/>
      <c r="K53" s="1259"/>
      <c r="L53" s="1259"/>
      <c r="M53" s="1259"/>
      <c r="N53" s="1259"/>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60"/>
    </row>
    <row r="54" spans="1:60" ht="15" customHeight="1">
      <c r="C54" s="1258"/>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60"/>
    </row>
    <row r="55" spans="1:60" ht="15" customHeight="1">
      <c r="C55" s="1258"/>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60"/>
    </row>
    <row r="56" spans="1:60" ht="15" customHeight="1">
      <c r="C56" s="1258"/>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60"/>
    </row>
    <row r="57" spans="1:60" ht="15" customHeight="1">
      <c r="C57" s="1258"/>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60"/>
    </row>
    <row r="58" spans="1:60" ht="15" customHeight="1">
      <c r="C58" s="1258"/>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60"/>
    </row>
    <row r="59" spans="1:60" ht="15" customHeight="1">
      <c r="C59" s="1258"/>
      <c r="D59" s="1259"/>
      <c r="E59" s="1259"/>
      <c r="F59" s="1259"/>
      <c r="G59" s="1259"/>
      <c r="H59" s="1259"/>
      <c r="I59" s="1259"/>
      <c r="J59" s="1259"/>
      <c r="K59" s="1259"/>
      <c r="L59" s="1259"/>
      <c r="M59" s="1259"/>
      <c r="N59" s="1259"/>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60"/>
    </row>
    <row r="60" spans="1:60" ht="15" customHeight="1">
      <c r="C60" s="1258"/>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60"/>
    </row>
    <row r="61" spans="1:60" ht="15" customHeight="1">
      <c r="C61" s="1258"/>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60"/>
    </row>
    <row r="62" spans="1:60" ht="15" customHeight="1">
      <c r="C62" s="1258"/>
      <c r="D62" s="1259"/>
      <c r="E62" s="1259"/>
      <c r="F62" s="1259"/>
      <c r="G62" s="1259"/>
      <c r="H62" s="1259"/>
      <c r="I62" s="1259"/>
      <c r="J62" s="1259"/>
      <c r="K62" s="1259"/>
      <c r="L62" s="1259"/>
      <c r="M62" s="1259"/>
      <c r="N62" s="1259"/>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60"/>
      <c r="AS62" s="84" t="s">
        <v>2105</v>
      </c>
    </row>
    <row r="63" spans="1:60" ht="15" customHeight="1">
      <c r="C63" s="1258"/>
      <c r="D63" s="1259"/>
      <c r="E63" s="1259"/>
      <c r="F63" s="1259"/>
      <c r="G63" s="1259"/>
      <c r="H63" s="1259"/>
      <c r="I63" s="1259"/>
      <c r="J63" s="1259"/>
      <c r="K63" s="1259"/>
      <c r="L63" s="1259"/>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60"/>
    </row>
    <row r="64" spans="1:60" s="72" customFormat="1" ht="15" customHeight="1">
      <c r="A64" s="1"/>
      <c r="B64" s="1"/>
      <c r="C64" s="1258"/>
      <c r="D64" s="1259"/>
      <c r="E64" s="1259"/>
      <c r="F64" s="1259"/>
      <c r="G64" s="1259"/>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60"/>
      <c r="AQ64" s="1"/>
      <c r="BE64" s="7"/>
      <c r="BF64" s="7"/>
      <c r="BG64" s="7"/>
      <c r="BH64" s="1"/>
    </row>
    <row r="65" spans="1:60" s="72" customFormat="1" ht="15" customHeight="1">
      <c r="A65" s="1"/>
      <c r="B65" s="1"/>
      <c r="C65" s="1258"/>
      <c r="D65" s="1259"/>
      <c r="E65" s="1259"/>
      <c r="F65" s="1259"/>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60"/>
      <c r="AQ65" s="1"/>
      <c r="BE65" s="7"/>
      <c r="BF65" s="7"/>
      <c r="BG65" s="7"/>
      <c r="BH65" s="1"/>
    </row>
    <row r="66" spans="1:60" s="72" customFormat="1" ht="15" customHeight="1">
      <c r="A66" s="1"/>
      <c r="B66" s="1"/>
      <c r="C66" s="1258"/>
      <c r="D66" s="1259"/>
      <c r="E66" s="1259"/>
      <c r="F66" s="1259"/>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60"/>
      <c r="AQ66" s="1"/>
      <c r="BE66" s="7"/>
      <c r="BF66" s="7"/>
      <c r="BG66" s="7"/>
      <c r="BH66" s="1"/>
    </row>
    <row r="67" spans="1:60" s="72" customFormat="1" ht="15" customHeight="1">
      <c r="A67" s="1"/>
      <c r="B67" s="1"/>
      <c r="C67" s="1258"/>
      <c r="D67" s="1259"/>
      <c r="E67" s="1259"/>
      <c r="F67" s="1259"/>
      <c r="G67" s="1259"/>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60"/>
      <c r="AQ67" s="1"/>
      <c r="BE67" s="7"/>
      <c r="BF67" s="7"/>
      <c r="BG67" s="7"/>
      <c r="BH67" s="1"/>
    </row>
    <row r="68" spans="1:60" s="72" customFormat="1" ht="15" customHeight="1">
      <c r="A68" s="1"/>
      <c r="B68" s="1"/>
      <c r="C68" s="1258"/>
      <c r="D68" s="1259"/>
      <c r="E68" s="1259"/>
      <c r="F68" s="1259"/>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60"/>
      <c r="AQ68" s="1"/>
      <c r="BE68" s="7"/>
      <c r="BF68" s="7"/>
      <c r="BG68" s="7"/>
      <c r="BH68" s="1"/>
    </row>
    <row r="69" spans="1:60" s="72" customFormat="1" ht="15" customHeight="1">
      <c r="A69" s="1"/>
      <c r="B69" s="1"/>
      <c r="C69" s="1258"/>
      <c r="D69" s="1259"/>
      <c r="E69" s="1259"/>
      <c r="F69" s="1259"/>
      <c r="G69" s="1259"/>
      <c r="H69" s="1259"/>
      <c r="I69" s="1259"/>
      <c r="J69" s="1259"/>
      <c r="K69" s="1259"/>
      <c r="L69" s="1259"/>
      <c r="M69" s="1259"/>
      <c r="N69" s="1259"/>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60"/>
      <c r="AQ69" s="1"/>
      <c r="BE69" s="7"/>
      <c r="BF69" s="7"/>
      <c r="BG69" s="7"/>
      <c r="BH69" s="1"/>
    </row>
    <row r="70" spans="1:60" s="72" customFormat="1" ht="15" customHeight="1">
      <c r="A70" s="1"/>
      <c r="B70" s="1"/>
      <c r="C70" s="1258"/>
      <c r="D70" s="1259"/>
      <c r="E70" s="1259"/>
      <c r="F70" s="1259"/>
      <c r="G70" s="1259"/>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60"/>
      <c r="AQ70" s="1"/>
      <c r="BE70" s="7"/>
      <c r="BF70" s="7"/>
      <c r="BG70" s="7"/>
      <c r="BH70" s="1"/>
    </row>
    <row r="71" spans="1:60" s="72" customFormat="1" ht="15" customHeight="1">
      <c r="A71" s="1"/>
      <c r="B71" s="1"/>
      <c r="C71" s="1258"/>
      <c r="D71" s="1259"/>
      <c r="E71" s="1259"/>
      <c r="F71" s="1259"/>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60"/>
      <c r="AQ71" s="1"/>
      <c r="AT71" s="88"/>
      <c r="AU71" s="88"/>
      <c r="AV71" s="88"/>
      <c r="AW71" s="88"/>
      <c r="AX71" s="88"/>
      <c r="AY71" s="88"/>
      <c r="BE71" s="7"/>
      <c r="BF71" s="7"/>
      <c r="BG71" s="7"/>
      <c r="BH71" s="1"/>
    </row>
    <row r="72" spans="1:60" s="72" customFormat="1" ht="15" customHeight="1">
      <c r="A72" s="1"/>
      <c r="B72" s="1"/>
      <c r="C72" s="1258"/>
      <c r="D72" s="1259"/>
      <c r="E72" s="1259"/>
      <c r="F72" s="1259"/>
      <c r="G72" s="1259"/>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60"/>
      <c r="AQ72" s="1"/>
      <c r="BE72" s="7"/>
      <c r="BF72" s="7"/>
      <c r="BG72" s="7"/>
      <c r="BH72" s="1"/>
    </row>
    <row r="73" spans="1:60" s="72" customFormat="1" ht="15" customHeight="1">
      <c r="A73" s="1"/>
      <c r="B73" s="1"/>
      <c r="C73" s="1258"/>
      <c r="D73" s="1259"/>
      <c r="E73" s="1259"/>
      <c r="F73" s="1259"/>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60"/>
      <c r="AQ73" s="1"/>
      <c r="BE73" s="7"/>
      <c r="BF73" s="7"/>
      <c r="BG73" s="7"/>
      <c r="BH73" s="1"/>
    </row>
    <row r="74" spans="1:60" s="72" customFormat="1" ht="15" customHeight="1">
      <c r="A74" s="1"/>
      <c r="B74" s="1"/>
      <c r="C74" s="1258"/>
      <c r="D74" s="1259"/>
      <c r="E74" s="1259"/>
      <c r="F74" s="1259"/>
      <c r="G74" s="1259"/>
      <c r="H74" s="1259"/>
      <c r="I74" s="1259"/>
      <c r="J74" s="1259"/>
      <c r="K74" s="1259"/>
      <c r="L74" s="1259"/>
      <c r="M74" s="1259"/>
      <c r="N74" s="1259"/>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60"/>
      <c r="AQ74" s="1"/>
      <c r="BE74" s="7"/>
      <c r="BF74" s="7"/>
      <c r="BG74" s="7"/>
      <c r="BH74" s="1"/>
    </row>
    <row r="75" spans="1:60" s="72" customFormat="1" ht="15" customHeight="1">
      <c r="A75" s="1"/>
      <c r="B75" s="1"/>
      <c r="C75" s="1258"/>
      <c r="D75" s="1259"/>
      <c r="E75" s="1259"/>
      <c r="F75" s="1259"/>
      <c r="G75" s="1259"/>
      <c r="H75" s="1259"/>
      <c r="I75" s="1259"/>
      <c r="J75" s="1259"/>
      <c r="K75" s="1259"/>
      <c r="L75" s="1259"/>
      <c r="M75" s="1259"/>
      <c r="N75" s="1259"/>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60"/>
      <c r="AQ75" s="1"/>
      <c r="BE75" s="7"/>
      <c r="BF75" s="7"/>
      <c r="BG75" s="7"/>
      <c r="BH75" s="1"/>
    </row>
    <row r="76" spans="1:60" s="72" customFormat="1" ht="15" customHeight="1">
      <c r="A76" s="1"/>
      <c r="B76" s="1"/>
      <c r="C76" s="1261"/>
      <c r="D76" s="1262"/>
      <c r="E76" s="1262"/>
      <c r="F76" s="1262"/>
      <c r="G76" s="1262"/>
      <c r="H76" s="1262"/>
      <c r="I76" s="1262"/>
      <c r="J76" s="1262"/>
      <c r="K76" s="1262"/>
      <c r="L76" s="1262"/>
      <c r="M76" s="1262"/>
      <c r="N76" s="1262"/>
      <c r="O76" s="1262"/>
      <c r="P76" s="1262"/>
      <c r="Q76" s="1262"/>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3"/>
      <c r="AQ76" s="1"/>
      <c r="BE76" s="7"/>
      <c r="BF76" s="7"/>
      <c r="BG76" s="7"/>
      <c r="BH76" s="1"/>
    </row>
    <row r="77" spans="1:60" s="72" customFormat="1" ht="15" customHeight="1">
      <c r="A77" s="1"/>
      <c r="B77" s="1"/>
      <c r="C77" s="1"/>
      <c r="D77" s="1"/>
      <c r="E77" s="1"/>
      <c r="F77" s="1"/>
      <c r="G77" s="1"/>
      <c r="H77" s="1"/>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BE77" s="7"/>
      <c r="BF77" s="7"/>
      <c r="BG77" s="7"/>
      <c r="BH77" s="1"/>
    </row>
    <row r="78" spans="1:60" ht="15" customHeight="1">
      <c r="B78" s="74" t="s">
        <v>3006</v>
      </c>
      <c r="C78" s="74"/>
      <c r="D78" s="74"/>
      <c r="E78" s="74"/>
      <c r="F78" s="32"/>
      <c r="J78" s="32"/>
      <c r="K78" s="32"/>
      <c r="L78" s="32"/>
      <c r="AR78" s="3" t="s">
        <v>2533</v>
      </c>
      <c r="AY78" s="1"/>
      <c r="AZ78" s="1"/>
      <c r="BA78" s="1"/>
      <c r="BB78" s="1"/>
      <c r="BC78" s="1"/>
      <c r="BD78" s="1"/>
      <c r="BE78" s="1"/>
      <c r="BF78" s="1"/>
      <c r="BG78" s="1"/>
    </row>
    <row r="79" spans="1:60" ht="15" customHeight="1">
      <c r="B79" s="74"/>
      <c r="C79" s="74"/>
      <c r="D79" s="74"/>
      <c r="E79" s="74"/>
      <c r="F79" s="32"/>
      <c r="J79" s="32"/>
      <c r="K79" s="32"/>
      <c r="L79" s="32"/>
      <c r="AY79" s="1"/>
      <c r="AZ79" s="1"/>
      <c r="BA79" s="1"/>
      <c r="BB79" s="1"/>
      <c r="BC79" s="1"/>
      <c r="BD79" s="1"/>
      <c r="BE79" s="1"/>
      <c r="BF79" s="1"/>
      <c r="BG79" s="1"/>
    </row>
    <row r="80" spans="1:60" ht="15" customHeight="1">
      <c r="B80" s="5" t="s">
        <v>95</v>
      </c>
      <c r="C80" s="5"/>
      <c r="D80" s="5"/>
      <c r="E80" s="5"/>
      <c r="AY80" s="1"/>
      <c r="AZ80" s="1"/>
      <c r="BA80" s="1"/>
      <c r="BB80" s="1"/>
      <c r="BC80" s="1"/>
      <c r="BD80" s="1"/>
      <c r="BE80" s="1"/>
      <c r="BF80" s="1"/>
      <c r="BG80" s="1"/>
    </row>
    <row r="81" spans="3:65" ht="15" customHeight="1">
      <c r="C81" s="75" t="s">
        <v>2650</v>
      </c>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91"/>
      <c r="AY81" s="1"/>
      <c r="AZ81" s="1"/>
      <c r="BA81" s="1"/>
      <c r="BB81" s="1"/>
      <c r="BC81" s="1"/>
      <c r="BD81" s="1"/>
      <c r="BE81" s="1"/>
      <c r="BF81" s="1"/>
      <c r="BG81" s="1"/>
    </row>
    <row r="82" spans="3:65" ht="15" customHeight="1">
      <c r="C82" s="35" t="s">
        <v>90</v>
      </c>
      <c r="J82" s="35"/>
      <c r="K82" s="35"/>
      <c r="L82" s="35"/>
      <c r="Q82" s="35"/>
      <c r="R82" s="35"/>
      <c r="S82" s="35"/>
      <c r="T82" s="35"/>
      <c r="AR82" s="90"/>
      <c r="AS82" s="91"/>
      <c r="AY82" s="1"/>
      <c r="AZ82" s="1"/>
      <c r="BA82" s="1"/>
      <c r="BB82" s="1"/>
      <c r="BC82" s="1"/>
      <c r="BD82" s="1"/>
      <c r="BE82" s="1"/>
      <c r="BF82" s="1"/>
      <c r="BG82" s="1"/>
    </row>
    <row r="83" spans="3:65" ht="15" customHeight="1">
      <c r="C83" s="35" t="s">
        <v>2733</v>
      </c>
      <c r="J83" s="35"/>
      <c r="K83" s="35"/>
      <c r="L83" s="35"/>
      <c r="Q83" s="35"/>
      <c r="R83" s="35"/>
      <c r="S83" s="35"/>
      <c r="T83" s="35"/>
      <c r="AR83" s="90"/>
      <c r="AS83" s="90"/>
      <c r="AY83" s="1"/>
      <c r="AZ83" s="1"/>
      <c r="BA83" s="1"/>
      <c r="BB83" s="1"/>
      <c r="BC83" s="1"/>
      <c r="BD83" s="1"/>
      <c r="BE83" s="1"/>
      <c r="BF83" s="1"/>
      <c r="BG83" s="1"/>
    </row>
    <row r="84" spans="3:65" ht="15" customHeight="1">
      <c r="I84" s="35"/>
      <c r="J84" s="35"/>
      <c r="K84" s="35"/>
      <c r="L84" s="35"/>
      <c r="Q84" s="35"/>
      <c r="R84" s="35"/>
      <c r="S84" s="35"/>
      <c r="T84" s="35"/>
      <c r="AR84" s="90"/>
      <c r="AS84" s="90"/>
    </row>
    <row r="85" spans="3:65" ht="15" customHeight="1">
      <c r="C85" s="1289" t="s">
        <v>87</v>
      </c>
      <c r="D85" s="1290"/>
      <c r="E85" s="1290"/>
      <c r="F85" s="1290"/>
      <c r="G85" s="1290"/>
      <c r="H85" s="1290"/>
      <c r="I85" s="1290"/>
      <c r="J85" s="1290"/>
      <c r="K85" s="1290"/>
      <c r="L85" s="1291"/>
      <c r="M85" s="893" t="s">
        <v>88</v>
      </c>
      <c r="N85" s="893"/>
      <c r="O85" s="893"/>
      <c r="P85" s="893"/>
      <c r="Q85" s="893"/>
      <c r="R85" s="893"/>
      <c r="S85" s="893"/>
      <c r="T85" s="893" t="s">
        <v>89</v>
      </c>
      <c r="U85" s="893"/>
      <c r="V85" s="893"/>
      <c r="W85" s="893"/>
      <c r="X85" s="893"/>
      <c r="Y85" s="893"/>
      <c r="Z85" s="893"/>
      <c r="AA85" s="893"/>
      <c r="AB85" s="893"/>
      <c r="AC85" s="893"/>
      <c r="AD85" s="893"/>
      <c r="AE85" s="893"/>
      <c r="AF85" s="893"/>
      <c r="AG85" s="893"/>
      <c r="AH85" s="893"/>
      <c r="AI85" s="893"/>
      <c r="AJ85" s="893"/>
      <c r="AK85" s="893"/>
      <c r="AL85" s="893"/>
      <c r="AM85" s="893"/>
      <c r="AN85" s="893"/>
      <c r="AO85" s="893"/>
      <c r="AP85" s="893"/>
      <c r="AR85" s="90"/>
      <c r="AS85" s="90"/>
    </row>
    <row r="86" spans="3:65" ht="15" customHeight="1">
      <c r="C86" s="1292"/>
      <c r="D86" s="1293"/>
      <c r="E86" s="1293"/>
      <c r="F86" s="1293"/>
      <c r="G86" s="1293"/>
      <c r="H86" s="1293"/>
      <c r="I86" s="1293"/>
      <c r="J86" s="1293"/>
      <c r="K86" s="1293"/>
      <c r="L86" s="1294"/>
      <c r="M86" s="893"/>
      <c r="N86" s="893"/>
      <c r="O86" s="893"/>
      <c r="P86" s="893"/>
      <c r="Q86" s="893"/>
      <c r="R86" s="893"/>
      <c r="S86" s="893"/>
      <c r="T86" s="1332"/>
      <c r="U86" s="1332"/>
      <c r="V86" s="1332"/>
      <c r="W86" s="1332"/>
      <c r="X86" s="1332"/>
      <c r="Y86" s="1332"/>
      <c r="Z86" s="1332"/>
      <c r="AA86" s="1332"/>
      <c r="AB86" s="1332"/>
      <c r="AC86" s="1332"/>
      <c r="AD86" s="1332"/>
      <c r="AE86" s="1332"/>
      <c r="AF86" s="1332"/>
      <c r="AG86" s="1332"/>
      <c r="AH86" s="1332"/>
      <c r="AI86" s="1332"/>
      <c r="AJ86" s="1332"/>
      <c r="AK86" s="1332"/>
      <c r="AL86" s="1332"/>
      <c r="AM86" s="1332"/>
      <c r="AN86" s="1332"/>
      <c r="AO86" s="1332"/>
      <c r="AP86" s="1332"/>
      <c r="AS86" s="90"/>
    </row>
    <row r="87" spans="3:65" ht="15" customHeight="1">
      <c r="C87" s="1289" t="s">
        <v>85</v>
      </c>
      <c r="D87" s="1290"/>
      <c r="E87" s="1290"/>
      <c r="F87" s="1290"/>
      <c r="G87" s="1290"/>
      <c r="H87" s="1290"/>
      <c r="I87" s="1290"/>
      <c r="J87" s="1290"/>
      <c r="K87" s="1290"/>
      <c r="L87" s="1291"/>
      <c r="M87" s="1334"/>
      <c r="N87" s="1335"/>
      <c r="O87" s="1335"/>
      <c r="P87" s="1335"/>
      <c r="Q87" s="1335"/>
      <c r="R87" s="1335"/>
      <c r="S87" s="1336"/>
      <c r="T87" s="1331"/>
      <c r="U87" s="1331"/>
      <c r="V87" s="1331"/>
      <c r="W87" s="1331"/>
      <c r="X87" s="1331"/>
      <c r="Y87" s="1331"/>
      <c r="Z87" s="1331"/>
      <c r="AA87" s="1331"/>
      <c r="AB87" s="1331"/>
      <c r="AC87" s="1331"/>
      <c r="AD87" s="1331"/>
      <c r="AE87" s="1331"/>
      <c r="AF87" s="1331"/>
      <c r="AG87" s="1331"/>
      <c r="AH87" s="1331"/>
      <c r="AI87" s="1331"/>
      <c r="AJ87" s="1331"/>
      <c r="AK87" s="1331"/>
      <c r="AL87" s="1331"/>
      <c r="AM87" s="1331"/>
      <c r="AN87" s="1331"/>
      <c r="AO87" s="1331"/>
      <c r="AP87" s="1331"/>
      <c r="AS87" s="72" t="str">
        <f>IF(M87="","←【事項の有無】が選択されていません。必ず選択してください",IF(M87=" ","",""))</f>
        <v>←【事項の有無】が選択されていません。必ず選択してください</v>
      </c>
      <c r="BE87" s="72"/>
      <c r="BF87" s="72"/>
      <c r="BG87" s="72"/>
      <c r="BH87" s="72"/>
      <c r="BI87" s="72"/>
      <c r="BJ87" s="72"/>
      <c r="BK87" s="72"/>
      <c r="BL87" s="72"/>
      <c r="BM87" s="72"/>
    </row>
    <row r="88" spans="3:65" ht="15" customHeight="1">
      <c r="C88" s="1292"/>
      <c r="D88" s="1293"/>
      <c r="E88" s="1293"/>
      <c r="F88" s="1293"/>
      <c r="G88" s="1293"/>
      <c r="H88" s="1293"/>
      <c r="I88" s="1293"/>
      <c r="J88" s="1293"/>
      <c r="K88" s="1293"/>
      <c r="L88" s="1294"/>
      <c r="M88" s="1337"/>
      <c r="N88" s="1338"/>
      <c r="O88" s="1338"/>
      <c r="P88" s="1338"/>
      <c r="Q88" s="1338"/>
      <c r="R88" s="1338"/>
      <c r="S88" s="1339"/>
      <c r="T88" s="1331"/>
      <c r="U88" s="1331"/>
      <c r="V88" s="1331"/>
      <c r="W88" s="1331"/>
      <c r="X88" s="1331"/>
      <c r="Y88" s="1331"/>
      <c r="Z88" s="1331"/>
      <c r="AA88" s="1331"/>
      <c r="AB88" s="1331"/>
      <c r="AC88" s="1331"/>
      <c r="AD88" s="1331"/>
      <c r="AE88" s="1331"/>
      <c r="AF88" s="1331"/>
      <c r="AG88" s="1331"/>
      <c r="AH88" s="1331"/>
      <c r="AI88" s="1331"/>
      <c r="AJ88" s="1331"/>
      <c r="AK88" s="1331"/>
      <c r="AL88" s="1331"/>
      <c r="AM88" s="1331"/>
      <c r="AN88" s="1331"/>
      <c r="AO88" s="1331"/>
      <c r="AP88" s="1331"/>
      <c r="BE88" s="72"/>
      <c r="BF88" s="72"/>
      <c r="BG88" s="72"/>
      <c r="BH88" s="72"/>
      <c r="BI88" s="72"/>
      <c r="BJ88" s="72"/>
      <c r="BK88" s="72"/>
      <c r="BL88" s="72"/>
      <c r="BM88" s="72"/>
    </row>
    <row r="89" spans="3:65" ht="15" customHeight="1">
      <c r="C89" s="941" t="s">
        <v>82</v>
      </c>
      <c r="D89" s="997"/>
      <c r="E89" s="997"/>
      <c r="F89" s="997"/>
      <c r="G89" s="997"/>
      <c r="H89" s="997"/>
      <c r="I89" s="997"/>
      <c r="J89" s="997"/>
      <c r="K89" s="997"/>
      <c r="L89" s="998"/>
      <c r="M89" s="1334"/>
      <c r="N89" s="1335"/>
      <c r="O89" s="1335"/>
      <c r="P89" s="1335"/>
      <c r="Q89" s="1335"/>
      <c r="R89" s="1335"/>
      <c r="S89" s="1336"/>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S89" s="72" t="str">
        <f>IF(M89="","←【事項の有無】が選択されていません。必ず選択してください",IF(M89=" ","",""))</f>
        <v>←【事項の有無】が選択されていません。必ず選択してください</v>
      </c>
      <c r="BA89" s="89"/>
      <c r="BB89" s="90"/>
      <c r="BC89" s="90"/>
    </row>
    <row r="90" spans="3:65" ht="15" customHeight="1">
      <c r="C90" s="943"/>
      <c r="D90" s="999"/>
      <c r="E90" s="999"/>
      <c r="F90" s="999"/>
      <c r="G90" s="999"/>
      <c r="H90" s="999"/>
      <c r="I90" s="999"/>
      <c r="J90" s="999"/>
      <c r="K90" s="999"/>
      <c r="L90" s="1000"/>
      <c r="M90" s="1337"/>
      <c r="N90" s="1338"/>
      <c r="O90" s="1338"/>
      <c r="P90" s="1338"/>
      <c r="Q90" s="1338"/>
      <c r="R90" s="1338"/>
      <c r="S90" s="1339"/>
      <c r="T90" s="1330"/>
      <c r="U90" s="1330"/>
      <c r="V90" s="1330"/>
      <c r="W90" s="1330"/>
      <c r="X90" s="1330"/>
      <c r="Y90" s="1330"/>
      <c r="Z90" s="1330"/>
      <c r="AA90" s="1330"/>
      <c r="AB90" s="1330"/>
      <c r="AC90" s="1330"/>
      <c r="AD90" s="1330"/>
      <c r="AE90" s="1330"/>
      <c r="AF90" s="1330"/>
      <c r="AG90" s="1330"/>
      <c r="AH90" s="1330"/>
      <c r="AI90" s="1330"/>
      <c r="AJ90" s="1330"/>
      <c r="AK90" s="1330"/>
      <c r="AL90" s="1330"/>
      <c r="AM90" s="1330"/>
      <c r="AN90" s="1330"/>
      <c r="AO90" s="1330"/>
      <c r="AP90" s="1330"/>
      <c r="BA90" s="89"/>
      <c r="BB90" s="90"/>
      <c r="BC90" s="90"/>
    </row>
    <row r="91" spans="3:65" ht="15" customHeight="1">
      <c r="C91" s="941" t="s">
        <v>83</v>
      </c>
      <c r="D91" s="997"/>
      <c r="E91" s="997"/>
      <c r="F91" s="997"/>
      <c r="G91" s="997"/>
      <c r="H91" s="997"/>
      <c r="I91" s="997"/>
      <c r="J91" s="997"/>
      <c r="K91" s="997"/>
      <c r="L91" s="998"/>
      <c r="M91" s="1334"/>
      <c r="N91" s="1335"/>
      <c r="O91" s="1335"/>
      <c r="P91" s="1335"/>
      <c r="Q91" s="1335"/>
      <c r="R91" s="1335"/>
      <c r="S91" s="1336"/>
      <c r="T91" s="1330"/>
      <c r="U91" s="1330"/>
      <c r="V91" s="1330"/>
      <c r="W91" s="1330"/>
      <c r="X91" s="1330"/>
      <c r="Y91" s="1330"/>
      <c r="Z91" s="1330"/>
      <c r="AA91" s="1330"/>
      <c r="AB91" s="1330"/>
      <c r="AC91" s="1330"/>
      <c r="AD91" s="1330"/>
      <c r="AE91" s="1330"/>
      <c r="AF91" s="1330"/>
      <c r="AG91" s="1330"/>
      <c r="AH91" s="1330"/>
      <c r="AI91" s="1330"/>
      <c r="AJ91" s="1330"/>
      <c r="AK91" s="1330"/>
      <c r="AL91" s="1330"/>
      <c r="AM91" s="1330"/>
      <c r="AN91" s="1330"/>
      <c r="AO91" s="1330"/>
      <c r="AP91" s="1330"/>
      <c r="AS91" s="72" t="str">
        <f>IF(M91="","←【事項の有無】が選択されていません。必ず選択してください",IF(M91=" ","",""))</f>
        <v>←【事項の有無】が選択されていません。必ず選択してください</v>
      </c>
      <c r="BA91" s="89"/>
      <c r="BB91" s="90"/>
      <c r="BC91" s="90"/>
    </row>
    <row r="92" spans="3:65" ht="15" customHeight="1">
      <c r="C92" s="943"/>
      <c r="D92" s="999"/>
      <c r="E92" s="999"/>
      <c r="F92" s="999"/>
      <c r="G92" s="999"/>
      <c r="H92" s="999"/>
      <c r="I92" s="999"/>
      <c r="J92" s="999"/>
      <c r="K92" s="999"/>
      <c r="L92" s="1000"/>
      <c r="M92" s="1337"/>
      <c r="N92" s="1338"/>
      <c r="O92" s="1338"/>
      <c r="P92" s="1338"/>
      <c r="Q92" s="1338"/>
      <c r="R92" s="1338"/>
      <c r="S92" s="1339"/>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c r="AP92" s="1330"/>
      <c r="AY92" s="90"/>
      <c r="AZ92" s="90"/>
    </row>
    <row r="93" spans="3:65" ht="15" customHeight="1">
      <c r="C93" s="1289" t="s">
        <v>86</v>
      </c>
      <c r="D93" s="1290"/>
      <c r="E93" s="1290"/>
      <c r="F93" s="1290"/>
      <c r="G93" s="1290"/>
      <c r="H93" s="1290"/>
      <c r="I93" s="1290"/>
      <c r="J93" s="1290"/>
      <c r="K93" s="1290"/>
      <c r="L93" s="1291"/>
      <c r="M93" s="1334"/>
      <c r="N93" s="1335"/>
      <c r="O93" s="1335"/>
      <c r="P93" s="1335"/>
      <c r="Q93" s="1335"/>
      <c r="R93" s="1335"/>
      <c r="S93" s="1336"/>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c r="AP93" s="1330"/>
      <c r="AS93" s="72" t="str">
        <f>IF(M93="","←【事項の有無】が選択されていません。必ず選択してください",IF(M93=" ","",""))</f>
        <v>←【事項の有無】が選択されていません。必ず選択してください</v>
      </c>
      <c r="AY93" s="90"/>
      <c r="AZ93" s="90"/>
    </row>
    <row r="94" spans="3:65" ht="15" customHeight="1">
      <c r="C94" s="1292"/>
      <c r="D94" s="1293"/>
      <c r="E94" s="1293"/>
      <c r="F94" s="1293"/>
      <c r="G94" s="1293"/>
      <c r="H94" s="1293"/>
      <c r="I94" s="1293"/>
      <c r="J94" s="1293"/>
      <c r="K94" s="1293"/>
      <c r="L94" s="1294"/>
      <c r="M94" s="1337"/>
      <c r="N94" s="1338"/>
      <c r="O94" s="1338"/>
      <c r="P94" s="1338"/>
      <c r="Q94" s="1338"/>
      <c r="R94" s="1338"/>
      <c r="S94" s="1339"/>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U94" s="91"/>
      <c r="AV94" s="91"/>
      <c r="AW94" s="91"/>
      <c r="AX94" s="91"/>
      <c r="AY94" s="90"/>
      <c r="AZ94" s="90"/>
    </row>
    <row r="95" spans="3:65" ht="15" customHeight="1">
      <c r="C95" s="1289" t="s">
        <v>281</v>
      </c>
      <c r="D95" s="1290"/>
      <c r="E95" s="1290"/>
      <c r="F95" s="1290"/>
      <c r="G95" s="1290"/>
      <c r="H95" s="1290"/>
      <c r="I95" s="1290"/>
      <c r="J95" s="1290"/>
      <c r="K95" s="1290"/>
      <c r="L95" s="1291"/>
      <c r="M95" s="1334"/>
      <c r="N95" s="1335"/>
      <c r="O95" s="1335"/>
      <c r="P95" s="1335"/>
      <c r="Q95" s="1335"/>
      <c r="R95" s="1335"/>
      <c r="S95" s="1336"/>
      <c r="T95" s="1330"/>
      <c r="U95" s="1330"/>
      <c r="V95" s="1330"/>
      <c r="W95" s="1330"/>
      <c r="X95" s="1330"/>
      <c r="Y95" s="1330"/>
      <c r="Z95" s="1330"/>
      <c r="AA95" s="1330"/>
      <c r="AB95" s="1330"/>
      <c r="AC95" s="1330"/>
      <c r="AD95" s="1330"/>
      <c r="AE95" s="1330"/>
      <c r="AF95" s="1330"/>
      <c r="AG95" s="1330"/>
      <c r="AH95" s="1330"/>
      <c r="AI95" s="1330"/>
      <c r="AJ95" s="1330"/>
      <c r="AK95" s="1330"/>
      <c r="AL95" s="1330"/>
      <c r="AM95" s="1330"/>
      <c r="AN95" s="1330"/>
      <c r="AO95" s="1330"/>
      <c r="AP95" s="1330"/>
      <c r="AS95" s="72" t="str">
        <f>IF(M95="","←【事項の有無】が選択されていません。必ず選択してください",IF(M95=" ","",""))</f>
        <v>←【事項の有無】が選択されていません。必ず選択してください</v>
      </c>
      <c r="AU95" s="91"/>
      <c r="AV95" s="91"/>
      <c r="AW95" s="91"/>
      <c r="AX95" s="91"/>
      <c r="AY95" s="90"/>
      <c r="AZ95" s="90"/>
    </row>
    <row r="96" spans="3:65" ht="15" customHeight="1">
      <c r="C96" s="1292"/>
      <c r="D96" s="1293"/>
      <c r="E96" s="1293"/>
      <c r="F96" s="1293"/>
      <c r="G96" s="1293"/>
      <c r="H96" s="1293"/>
      <c r="I96" s="1293"/>
      <c r="J96" s="1293"/>
      <c r="K96" s="1293"/>
      <c r="L96" s="1294"/>
      <c r="M96" s="1337"/>
      <c r="N96" s="1338"/>
      <c r="O96" s="1338"/>
      <c r="P96" s="1338"/>
      <c r="Q96" s="1338"/>
      <c r="R96" s="1338"/>
      <c r="S96" s="1339"/>
      <c r="T96" s="1330"/>
      <c r="U96" s="1330"/>
      <c r="V96" s="1330"/>
      <c r="W96" s="1330"/>
      <c r="X96" s="1330"/>
      <c r="Y96" s="1330"/>
      <c r="Z96" s="1330"/>
      <c r="AA96" s="1330"/>
      <c r="AB96" s="1330"/>
      <c r="AC96" s="1330"/>
      <c r="AD96" s="1330"/>
      <c r="AE96" s="1330"/>
      <c r="AF96" s="1330"/>
      <c r="AG96" s="1330"/>
      <c r="AH96" s="1330"/>
      <c r="AI96" s="1330"/>
      <c r="AJ96" s="1330"/>
      <c r="AK96" s="1330"/>
      <c r="AL96" s="1330"/>
      <c r="AM96" s="1330"/>
      <c r="AN96" s="1330"/>
      <c r="AO96" s="1330"/>
      <c r="AP96" s="1330"/>
      <c r="AT96" s="91"/>
      <c r="AU96" s="91"/>
      <c r="AV96" s="91"/>
      <c r="AW96" s="91"/>
      <c r="AX96" s="91"/>
      <c r="AY96" s="90"/>
      <c r="AZ96" s="90"/>
    </row>
    <row r="97" spans="2:52" ht="15" customHeight="1">
      <c r="C97" s="1289" t="s">
        <v>84</v>
      </c>
      <c r="D97" s="1290"/>
      <c r="E97" s="1290"/>
      <c r="F97" s="1290"/>
      <c r="G97" s="1290"/>
      <c r="H97" s="1290"/>
      <c r="I97" s="1290"/>
      <c r="J97" s="1290"/>
      <c r="K97" s="1290"/>
      <c r="L97" s="1291"/>
      <c r="M97" s="1333"/>
      <c r="N97" s="1333"/>
      <c r="O97" s="1333"/>
      <c r="P97" s="1333"/>
      <c r="Q97" s="1333"/>
      <c r="R97" s="1333"/>
      <c r="S97" s="1333"/>
      <c r="T97" s="1330"/>
      <c r="U97" s="1330"/>
      <c r="V97" s="1330"/>
      <c r="W97" s="1330"/>
      <c r="X97" s="1330"/>
      <c r="Y97" s="1330"/>
      <c r="Z97" s="1330"/>
      <c r="AA97" s="1330"/>
      <c r="AB97" s="1330"/>
      <c r="AC97" s="1330"/>
      <c r="AD97" s="1330"/>
      <c r="AE97" s="1330"/>
      <c r="AF97" s="1330"/>
      <c r="AG97" s="1330"/>
      <c r="AH97" s="1330"/>
      <c r="AI97" s="1330"/>
      <c r="AJ97" s="1330"/>
      <c r="AK97" s="1330"/>
      <c r="AL97" s="1330"/>
      <c r="AM97" s="1330"/>
      <c r="AN97" s="1330"/>
      <c r="AO97" s="1330"/>
      <c r="AP97" s="1330"/>
      <c r="AS97" s="72" t="str">
        <f>IF(M97="","←【事項の有無】が選択されていません。必ず選択してください",IF(M97=" ","",""))</f>
        <v>←【事項の有無】が選択されていません。必ず選択してください</v>
      </c>
      <c r="AT97" s="91"/>
      <c r="AU97" s="91"/>
      <c r="AV97" s="91"/>
      <c r="AW97" s="91"/>
      <c r="AX97" s="91"/>
      <c r="AY97" s="90"/>
      <c r="AZ97" s="90"/>
    </row>
    <row r="98" spans="2:52" ht="15" customHeight="1">
      <c r="C98" s="1292"/>
      <c r="D98" s="1293"/>
      <c r="E98" s="1293"/>
      <c r="F98" s="1293"/>
      <c r="G98" s="1293"/>
      <c r="H98" s="1293"/>
      <c r="I98" s="1293"/>
      <c r="J98" s="1293"/>
      <c r="K98" s="1293"/>
      <c r="L98" s="1294"/>
      <c r="M98" s="1333"/>
      <c r="N98" s="1333"/>
      <c r="O98" s="1333"/>
      <c r="P98" s="1333"/>
      <c r="Q98" s="1333"/>
      <c r="R98" s="1333"/>
      <c r="S98" s="1333"/>
      <c r="T98" s="1330"/>
      <c r="U98" s="1330"/>
      <c r="V98" s="1330"/>
      <c r="W98" s="1330"/>
      <c r="X98" s="1330"/>
      <c r="Y98" s="1330"/>
      <c r="Z98" s="1330"/>
      <c r="AA98" s="1330"/>
      <c r="AB98" s="1330"/>
      <c r="AC98" s="1330"/>
      <c r="AD98" s="1330"/>
      <c r="AE98" s="1330"/>
      <c r="AF98" s="1330"/>
      <c r="AG98" s="1330"/>
      <c r="AH98" s="1330"/>
      <c r="AI98" s="1330"/>
      <c r="AJ98" s="1330"/>
      <c r="AK98" s="1330"/>
      <c r="AL98" s="1330"/>
      <c r="AM98" s="1330"/>
      <c r="AN98" s="1330"/>
      <c r="AO98" s="1330"/>
      <c r="AP98" s="1330"/>
      <c r="AT98" s="91"/>
    </row>
    <row r="100" spans="2:52" ht="15" customHeight="1">
      <c r="B100" s="1" t="s">
        <v>96</v>
      </c>
    </row>
    <row r="101" spans="2:52" ht="15" customHeight="1">
      <c r="C101" s="1255"/>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7"/>
    </row>
    <row r="102" spans="2:52" ht="15" customHeight="1">
      <c r="C102" s="1258"/>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60"/>
    </row>
    <row r="103" spans="2:52" ht="15" customHeight="1">
      <c r="C103" s="1258"/>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60"/>
    </row>
    <row r="104" spans="2:52" ht="15" customHeight="1">
      <c r="C104" s="1258"/>
      <c r="D104" s="1259"/>
      <c r="E104" s="1259"/>
      <c r="F104" s="1259"/>
      <c r="G104" s="1259"/>
      <c r="H104" s="1259"/>
      <c r="I104" s="1259"/>
      <c r="J104" s="1259"/>
      <c r="K104" s="1259"/>
      <c r="L104" s="1259"/>
      <c r="M104" s="1259"/>
      <c r="N104" s="1259"/>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60"/>
    </row>
    <row r="105" spans="2:52" ht="15" customHeight="1">
      <c r="C105" s="1261"/>
      <c r="D105" s="1262"/>
      <c r="E105" s="1262"/>
      <c r="F105" s="1262"/>
      <c r="G105" s="1262"/>
      <c r="H105" s="1262"/>
      <c r="I105" s="1262"/>
      <c r="J105" s="1262"/>
      <c r="K105" s="1262"/>
      <c r="L105" s="1262"/>
      <c r="M105" s="1262"/>
      <c r="N105" s="1262"/>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3"/>
    </row>
  </sheetData>
  <sheetProtection algorithmName="SHA-512" hashValue="R1R0tFPX4re9bmoZM4k6otX8VDBD++e92OPHgK80Rcs+hG1RMG91HjHwx7bIU3eBxO+nRjrdTxePXOOBx0L+ug==" saltValue="0bhKOK5zvEA7olCjPpQogg==" spinCount="100000" sheet="1" formatCells="0" selectLockedCells="1"/>
  <mergeCells count="62">
    <mergeCell ref="C85:L86"/>
    <mergeCell ref="T97:AP98"/>
    <mergeCell ref="T95:AP96"/>
    <mergeCell ref="T93:AP94"/>
    <mergeCell ref="T91:AP92"/>
    <mergeCell ref="T89:AP90"/>
    <mergeCell ref="T87:AP88"/>
    <mergeCell ref="T85:AP86"/>
    <mergeCell ref="M97:S98"/>
    <mergeCell ref="M95:S96"/>
    <mergeCell ref="M93:S94"/>
    <mergeCell ref="M91:S92"/>
    <mergeCell ref="M89:S90"/>
    <mergeCell ref="M87:S88"/>
    <mergeCell ref="C89:L90"/>
    <mergeCell ref="C87:L88"/>
    <mergeCell ref="C101:AP105"/>
    <mergeCell ref="C97:L98"/>
    <mergeCell ref="C95:L96"/>
    <mergeCell ref="C93:L94"/>
    <mergeCell ref="C91:L92"/>
    <mergeCell ref="B9:N12"/>
    <mergeCell ref="O9:AQ12"/>
    <mergeCell ref="B23:N23"/>
    <mergeCell ref="B26:N26"/>
    <mergeCell ref="B24:N25"/>
    <mergeCell ref="O15:AQ16"/>
    <mergeCell ref="O17:AQ18"/>
    <mergeCell ref="AJ19:AQ20"/>
    <mergeCell ref="AC19:AI20"/>
    <mergeCell ref="O19:AB20"/>
    <mergeCell ref="B15:N16"/>
    <mergeCell ref="O23:AQ23"/>
    <mergeCell ref="O24:AQ25"/>
    <mergeCell ref="B19:N20"/>
    <mergeCell ref="B17:N18"/>
    <mergeCell ref="B2:AQ3"/>
    <mergeCell ref="B7:N8"/>
    <mergeCell ref="O7:AQ8"/>
    <mergeCell ref="M85:S86"/>
    <mergeCell ref="B31:I34"/>
    <mergeCell ref="J31:N32"/>
    <mergeCell ref="J33:N34"/>
    <mergeCell ref="B35:N36"/>
    <mergeCell ref="B37:N38"/>
    <mergeCell ref="O31:AQ32"/>
    <mergeCell ref="O33:AQ34"/>
    <mergeCell ref="AD35:AF36"/>
    <mergeCell ref="AD37:AF38"/>
    <mergeCell ref="O35:AC36"/>
    <mergeCell ref="O37:AC38"/>
    <mergeCell ref="B44:AP45"/>
    <mergeCell ref="B46:AP46"/>
    <mergeCell ref="C47:AP76"/>
    <mergeCell ref="O26:W26"/>
    <mergeCell ref="X26:AQ26"/>
    <mergeCell ref="O29:U30"/>
    <mergeCell ref="V29:AQ30"/>
    <mergeCell ref="B27:N28"/>
    <mergeCell ref="B29:N30"/>
    <mergeCell ref="O27:W28"/>
    <mergeCell ref="X27:AQ28"/>
  </mergeCells>
  <phoneticPr fontId="57"/>
  <dataValidations count="1">
    <dataValidation type="list" allowBlank="1" showInputMessage="1" showErrorMessage="1" sqref="M97 M87 M89 M91 M93 M95" xr:uid="{00000000-0002-0000-0C00-000000000000}">
      <formula1>"有,無"</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9" max="43" man="1"/>
    <brk id="77"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39</vt:i4>
      </vt:variant>
    </vt:vector>
  </HeadingPairs>
  <TitlesOfParts>
    <vt:vector size="78" baseType="lpstr">
      <vt:lpstr>目次</vt:lpstr>
      <vt:lpstr>提出方法</vt:lpstr>
      <vt:lpstr>記載要領</vt:lpstr>
      <vt:lpstr>日本標準産業中分類</vt:lpstr>
      <vt:lpstr>会社規模判断資料</vt:lpstr>
      <vt:lpstr>基本情報</vt:lpstr>
      <vt:lpstr>第1号（交付申請） </vt:lpstr>
      <vt:lpstr>第2号 (助成対象者、共同申請者、手続代行者)</vt:lpstr>
      <vt:lpstr>第4号(事業実施計画書）</vt:lpstr>
      <vt:lpstr>△第4(太陽光・蓄電池）</vt:lpstr>
      <vt:lpstr>×別紙1</vt:lpstr>
      <vt:lpstr>×共通様式_全体</vt:lpstr>
      <vt:lpstr>×共通様式_太陽光発電</vt:lpstr>
      <vt:lpstr>×共通様式_蓄電池</vt:lpstr>
      <vt:lpstr>補助資料（機器按分）</vt:lpstr>
      <vt:lpstr>×第7号様式</vt:lpstr>
      <vt:lpstr>第5号様式</vt:lpstr>
      <vt:lpstr>第6号様式</vt:lpstr>
      <vt:lpstr>第7号様式</vt:lpstr>
      <vt:lpstr>第8号様式</vt:lpstr>
      <vt:lpstr>（いったん没）第10号様式</vt:lpstr>
      <vt:lpstr>（いったん没）第11号様式 </vt:lpstr>
      <vt:lpstr>第10号様式</vt:lpstr>
      <vt:lpstr>×第11号様式 (2)</vt:lpstr>
      <vt:lpstr>第12号様式</vt:lpstr>
      <vt:lpstr>第14号様式</vt:lpstr>
      <vt:lpstr>第16の１号様式</vt:lpstr>
      <vt:lpstr>第16の２号様式</vt:lpstr>
      <vt:lpstr>第16の３号様式</vt:lpstr>
      <vt:lpstr>第17号様式</vt:lpstr>
      <vt:lpstr>第18号様式</vt:lpstr>
      <vt:lpstr>第19号様式</vt:lpstr>
      <vt:lpstr>第20号様式</vt:lpstr>
      <vt:lpstr>×使わない第22号様式</vt:lpstr>
      <vt:lpstr>×使わない第23号様式</vt:lpstr>
      <vt:lpstr>第21号様式</vt:lpstr>
      <vt:lpstr>第22号様式</vt:lpstr>
      <vt:lpstr>第22様式 計算書（添付しない）</vt:lpstr>
      <vt:lpstr>第23号様式</vt:lpstr>
      <vt:lpstr>'（いったん没）第10号様式'!Print_Area</vt:lpstr>
      <vt:lpstr>'（いったん没）第11号様式 '!Print_Area</vt:lpstr>
      <vt:lpstr>×共通様式_全体!Print_Area</vt:lpstr>
      <vt:lpstr>×共通様式_太陽光発電!Print_Area</vt:lpstr>
      <vt:lpstr>×共通様式_蓄電池!Print_Area</vt:lpstr>
      <vt:lpstr>×使わない第22号様式!Print_Area</vt:lpstr>
      <vt:lpstr>×使わない第23号様式!Print_Area</vt:lpstr>
      <vt:lpstr>'×第11号様式 (2)'!Print_Area</vt:lpstr>
      <vt:lpstr>×第7号様式!Print_Area</vt:lpstr>
      <vt:lpstr>×別紙1!Print_Area</vt:lpstr>
      <vt:lpstr>'△第4(太陽光・蓄電池）'!Print_Area</vt:lpstr>
      <vt:lpstr>会社規模判断資料!Print_Area</vt:lpstr>
      <vt:lpstr>基本情報!Print_Area</vt:lpstr>
      <vt:lpstr>記載要領!Print_Area</vt:lpstr>
      <vt:lpstr>第10号様式!Print_Area</vt:lpstr>
      <vt:lpstr>第12号様式!Print_Area</vt:lpstr>
      <vt:lpstr>第14号様式!Print_Area</vt:lpstr>
      <vt:lpstr>第16の１号様式!Print_Area</vt:lpstr>
      <vt:lpstr>第16の２号様式!Print_Area</vt:lpstr>
      <vt:lpstr>第16の３号様式!Print_Area</vt:lpstr>
      <vt:lpstr>第17号様式!Print_Area</vt:lpstr>
      <vt:lpstr>第18号様式!Print_Area</vt:lpstr>
      <vt:lpstr>第19号様式!Print_Area</vt:lpstr>
      <vt:lpstr>'第1号（交付申請） '!Print_Area</vt:lpstr>
      <vt:lpstr>第20号様式!Print_Area</vt:lpstr>
      <vt:lpstr>第21号様式!Print_Area</vt:lpstr>
      <vt:lpstr>第22号様式!Print_Area</vt:lpstr>
      <vt:lpstr>'第22様式 計算書（添付しない）'!Print_Area</vt:lpstr>
      <vt:lpstr>第23号様式!Print_Area</vt:lpstr>
      <vt:lpstr>'第2号 (助成対象者、共同申請者、手続代行者)'!Print_Area</vt:lpstr>
      <vt:lpstr>'第4号(事業実施計画書）'!Print_Area</vt:lpstr>
      <vt:lpstr>第5号様式!Print_Area</vt:lpstr>
      <vt:lpstr>第6号様式!Print_Area</vt:lpstr>
      <vt:lpstr>第7号様式!Print_Area</vt:lpstr>
      <vt:lpstr>第8号様式!Print_Area</vt:lpstr>
      <vt:lpstr>提出方法!Print_Area</vt:lpstr>
      <vt:lpstr>日本標準産業中分類!Print_Area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PC24160JL158</cp:lastModifiedBy>
  <cp:lastPrinted>2025-05-01T04:23:10Z</cp:lastPrinted>
  <dcterms:created xsi:type="dcterms:W3CDTF">2024-03-27T11:33:23Z</dcterms:created>
  <dcterms:modified xsi:type="dcterms:W3CDTF">2025-05-01T04:23:35Z</dcterms:modified>
</cp:coreProperties>
</file>