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7.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fs00001\CNT\温暖化対策推進課\事業支援チーム\Ｒ７\25_【R7新規】コージェネレーションシステム導入支援事業\02_交付要綱（様式）\02_様式\申請者用\"/>
    </mc:Choice>
  </mc:AlternateContent>
  <xr:revisionPtr revIDLastSave="0" documentId="13_ncr:1_{70C78EB2-7C38-41F6-82A4-AB7E9BA381ED}" xr6:coauthVersionLast="47" xr6:coauthVersionMax="47" xr10:uidLastSave="{00000000-0000-0000-0000-000000000000}"/>
  <bookViews>
    <workbookView xWindow="28680" yWindow="-120" windowWidth="29040" windowHeight="15720" tabRatio="911" activeTab="1" xr2:uid="{00000000-000D-0000-FFFF-FFFF00000000}"/>
  </bookViews>
  <sheets>
    <sheet name="記載要領" sheetId="15" r:id="rId1"/>
    <sheet name="基本情報" sheetId="1" r:id="rId2"/>
    <sheet name="第1号" sheetId="2" r:id="rId3"/>
    <sheet name="第1号別紙" sheetId="24" r:id="rId4"/>
    <sheet name="第24号" sheetId="21" r:id="rId5"/>
    <sheet name="第24号 (融通先用)" sheetId="23" r:id="rId6"/>
    <sheet name="第25号" sheetId="20" r:id="rId7"/>
    <sheet name="22-1" sheetId="3" r:id="rId8"/>
    <sheet name="22-2" sheetId="4" r:id="rId9"/>
    <sheet name="22-3" sheetId="5" r:id="rId10"/>
    <sheet name="22-4" sheetId="6" r:id="rId11"/>
    <sheet name="22-5" sheetId="7" r:id="rId12"/>
    <sheet name="22-6" sheetId="8" r:id="rId13"/>
    <sheet name="別紙1-1" sheetId="9" r:id="rId14"/>
    <sheet name="別紙1-2" sheetId="10" r:id="rId15"/>
    <sheet name="別紙1-3" sheetId="11" r:id="rId16"/>
    <sheet name="別紙1-4" sheetId="16" r:id="rId17"/>
    <sheet name="別紙2-1" sheetId="12" r:id="rId18"/>
    <sheet name="別紙2-2" sheetId="18" r:id="rId19"/>
    <sheet name="別紙2-3" sheetId="19" r:id="rId20"/>
    <sheet name="別紙3" sheetId="14" r:id="rId21"/>
  </sheets>
  <externalReferences>
    <externalReference r:id="rId22"/>
  </externalReferences>
  <definedNames>
    <definedName name="_xlnm.Print_Area" localSheetId="7">'22-1'!$B$1:$N$21</definedName>
    <definedName name="_xlnm.Print_Area" localSheetId="8">'22-2'!$A$1:$O$83</definedName>
    <definedName name="_xlnm.Print_Area" localSheetId="9">'22-3'!$A$1:$P$43</definedName>
    <definedName name="_xlnm.Print_Area" localSheetId="10">'22-4'!$A$1:$P$216</definedName>
    <definedName name="_xlnm.Print_Area" localSheetId="11">'22-5'!$A$1:$U$37</definedName>
    <definedName name="_xlnm.Print_Area" localSheetId="12">'22-6'!$A$1:$V$10</definedName>
    <definedName name="_xlnm.Print_Area" localSheetId="1">基本情報!$A$1:$M$214</definedName>
    <definedName name="_xlnm.Print_Area" localSheetId="0">記載要領!$A$1:$AB$89</definedName>
    <definedName name="_xlnm.Print_Area" localSheetId="2">第1号!$A$1:$R$52</definedName>
    <definedName name="_xlnm.Print_Area" localSheetId="3">第1号別紙!$A$2:$J$52</definedName>
    <definedName name="_xlnm.Print_Area" localSheetId="4">第24号!$A$1:$T$116</definedName>
    <definedName name="_xlnm.Print_Area" localSheetId="5">'第24号 (融通先用)'!$A$1:$T$193</definedName>
    <definedName name="_xlnm.Print_Area" localSheetId="6">第25号!$A$1:$O$71</definedName>
    <definedName name="_xlnm.Print_Area" localSheetId="13">'別紙1-1'!$A$1:$Q$43</definedName>
    <definedName name="_xlnm.Print_Area" localSheetId="14">'別紙1-2'!$A$1:$Q$76</definedName>
    <definedName name="_xlnm.Print_Area" localSheetId="15">'別紙1-3'!$A$1:$R$49</definedName>
    <definedName name="_xlnm.Print_Area" localSheetId="16">'別紙1-4'!$A$1:$H$38</definedName>
    <definedName name="_xlnm.Print_Area" localSheetId="17">'別紙2-1'!$A$1:$S$23</definedName>
    <definedName name="_xlnm.Print_Area" localSheetId="19">'別紙2-3'!$A$2:$P$77</definedName>
    <definedName name="_xlnm.Print_Area" localSheetId="20">別紙3!$A$2:$AZ$29</definedName>
    <definedName name="別1その2">[1]対策!$K$2:$K$9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3" l="1"/>
  <c r="G18" i="3"/>
  <c r="G12" i="3"/>
  <c r="H12" i="3"/>
  <c r="D91" i="21"/>
  <c r="D88" i="21"/>
  <c r="D90" i="21"/>
  <c r="D87" i="21"/>
  <c r="D51" i="21"/>
  <c r="D50" i="21"/>
  <c r="D48" i="21"/>
  <c r="D47" i="21"/>
  <c r="D12" i="21"/>
  <c r="D11" i="21"/>
  <c r="D9" i="21"/>
  <c r="D8" i="21"/>
  <c r="O51" i="19"/>
  <c r="N51" i="19"/>
  <c r="M51" i="19"/>
  <c r="L51" i="19"/>
  <c r="K51" i="19"/>
  <c r="J51" i="19"/>
  <c r="I51" i="19"/>
  <c r="H51" i="19"/>
  <c r="G51" i="19"/>
  <c r="F51" i="19"/>
  <c r="E51" i="19"/>
  <c r="D51" i="19"/>
  <c r="P51" i="19"/>
  <c r="P49" i="19"/>
  <c r="P47" i="19"/>
  <c r="P46" i="19"/>
  <c r="P45" i="19"/>
  <c r="P44" i="19"/>
  <c r="P43" i="19"/>
  <c r="P42" i="19"/>
  <c r="P41" i="19"/>
  <c r="P40" i="19"/>
  <c r="P39" i="19"/>
  <c r="P38" i="19"/>
  <c r="P52" i="19" s="1"/>
  <c r="P26" i="19"/>
  <c r="P23" i="19"/>
  <c r="P11" i="19"/>
  <c r="P8" i="19"/>
  <c r="E12" i="19"/>
  <c r="F12" i="19" s="1"/>
  <c r="G12" i="19" s="1"/>
  <c r="H12" i="19" s="1"/>
  <c r="I12" i="19" s="1"/>
  <c r="J12" i="19" s="1"/>
  <c r="K12" i="19" s="1"/>
  <c r="L12" i="19" s="1"/>
  <c r="M12" i="19" s="1"/>
  <c r="N12" i="19" s="1"/>
  <c r="O12" i="19" s="1"/>
  <c r="E10" i="19"/>
  <c r="F10" i="19" s="1"/>
  <c r="G10" i="19" s="1"/>
  <c r="H10" i="19" s="1"/>
  <c r="I10" i="19" s="1"/>
  <c r="J10" i="19" s="1"/>
  <c r="K10" i="19" s="1"/>
  <c r="L10" i="19" s="1"/>
  <c r="M10" i="19" s="1"/>
  <c r="N10" i="19" s="1"/>
  <c r="O10" i="19" s="1"/>
  <c r="E9" i="19"/>
  <c r="F9" i="19" s="1"/>
  <c r="G9" i="19" s="1"/>
  <c r="H9" i="19" s="1"/>
  <c r="I9" i="19" s="1"/>
  <c r="J9" i="19" s="1"/>
  <c r="K9" i="19" s="1"/>
  <c r="L9" i="19" s="1"/>
  <c r="M9" i="19" s="1"/>
  <c r="N9" i="19" s="1"/>
  <c r="O9" i="19" s="1"/>
  <c r="D45" i="19"/>
  <c r="D44" i="19"/>
  <c r="D43" i="19"/>
  <c r="E42" i="19"/>
  <c r="F42" i="19" s="1"/>
  <c r="G42" i="19" s="1"/>
  <c r="H42" i="19" s="1"/>
  <c r="I42" i="19" s="1"/>
  <c r="J42" i="19" s="1"/>
  <c r="K42" i="19" s="1"/>
  <c r="L42" i="19" s="1"/>
  <c r="M42" i="19" s="1"/>
  <c r="N42" i="19" s="1"/>
  <c r="O42" i="19" s="1"/>
  <c r="O43" i="19" s="1"/>
  <c r="E40" i="19"/>
  <c r="F40" i="19" s="1"/>
  <c r="G40" i="19" s="1"/>
  <c r="H40" i="19" s="1"/>
  <c r="I40" i="19" s="1"/>
  <c r="J40" i="19" s="1"/>
  <c r="K40" i="19" s="1"/>
  <c r="L40" i="19" s="1"/>
  <c r="M40" i="19" s="1"/>
  <c r="N40" i="19" s="1"/>
  <c r="O40" i="19" s="1"/>
  <c r="O45" i="19" s="1"/>
  <c r="E39" i="19"/>
  <c r="F39" i="19" s="1"/>
  <c r="G39" i="19" s="1"/>
  <c r="H39" i="19" s="1"/>
  <c r="I39" i="19" s="1"/>
  <c r="J39" i="19" s="1"/>
  <c r="K39" i="19" s="1"/>
  <c r="L39" i="19" s="1"/>
  <c r="M39" i="19" s="1"/>
  <c r="N39" i="19" s="1"/>
  <c r="O39" i="19" s="1"/>
  <c r="O44" i="19" s="1"/>
  <c r="O46" i="19" s="1"/>
  <c r="D30" i="19"/>
  <c r="D29" i="19"/>
  <c r="D28" i="19"/>
  <c r="E27" i="19"/>
  <c r="F27" i="19" s="1"/>
  <c r="G27" i="19" s="1"/>
  <c r="H27" i="19" s="1"/>
  <c r="I27" i="19" s="1"/>
  <c r="J27" i="19" s="1"/>
  <c r="K27" i="19" s="1"/>
  <c r="L27" i="19" s="1"/>
  <c r="M27" i="19" s="1"/>
  <c r="N27" i="19" s="1"/>
  <c r="O27" i="19" s="1"/>
  <c r="O28" i="19" s="1"/>
  <c r="E25" i="19"/>
  <c r="F25" i="19" s="1"/>
  <c r="G25" i="19" s="1"/>
  <c r="H25" i="19" s="1"/>
  <c r="I25" i="19" s="1"/>
  <c r="J25" i="19" s="1"/>
  <c r="K25" i="19" s="1"/>
  <c r="L25" i="19" s="1"/>
  <c r="M25" i="19" s="1"/>
  <c r="N25" i="19" s="1"/>
  <c r="O25" i="19" s="1"/>
  <c r="O30" i="19" s="1"/>
  <c r="E24" i="19"/>
  <c r="F24" i="19" s="1"/>
  <c r="G24" i="19" s="1"/>
  <c r="H24" i="19" s="1"/>
  <c r="I24" i="19" s="1"/>
  <c r="J24" i="19" s="1"/>
  <c r="K24" i="19" s="1"/>
  <c r="L24" i="19" s="1"/>
  <c r="M24" i="19" s="1"/>
  <c r="N24" i="19" s="1"/>
  <c r="O24" i="19" s="1"/>
  <c r="O29" i="19" s="1"/>
  <c r="O31" i="19" s="1"/>
  <c r="D15" i="19"/>
  <c r="D14" i="19"/>
  <c r="D13" i="19"/>
  <c r="O13" i="19"/>
  <c r="O15" i="19"/>
  <c r="L14" i="6"/>
  <c r="H124" i="6"/>
  <c r="G59" i="4"/>
  <c r="H136" i="6"/>
  <c r="P25" i="19" l="1"/>
  <c r="P27" i="19"/>
  <c r="P24" i="19"/>
  <c r="P9" i="19"/>
  <c r="P10" i="19"/>
  <c r="P50" i="19"/>
  <c r="N14" i="19"/>
  <c r="N16" i="19" s="1"/>
  <c r="F14" i="19"/>
  <c r="F16" i="19" s="1"/>
  <c r="J14" i="19"/>
  <c r="J16" i="19" s="1"/>
  <c r="H14" i="19"/>
  <c r="H16" i="19" s="1"/>
  <c r="L14" i="19"/>
  <c r="L16" i="19" s="1"/>
  <c r="F28" i="19"/>
  <c r="J28" i="19"/>
  <c r="N28" i="19"/>
  <c r="G29" i="19"/>
  <c r="G31" i="19" s="1"/>
  <c r="K29" i="19"/>
  <c r="K31" i="19" s="1"/>
  <c r="H30" i="19"/>
  <c r="L30" i="19"/>
  <c r="H28" i="19"/>
  <c r="L28" i="19"/>
  <c r="E29" i="19"/>
  <c r="E31" i="19" s="1"/>
  <c r="I29" i="19"/>
  <c r="I31" i="19" s="1"/>
  <c r="M29" i="19"/>
  <c r="M31" i="19" s="1"/>
  <c r="F30" i="19"/>
  <c r="J30" i="19"/>
  <c r="N30" i="19"/>
  <c r="N32" i="19" s="1"/>
  <c r="F43" i="19"/>
  <c r="J43" i="19"/>
  <c r="N43" i="19"/>
  <c r="H44" i="19"/>
  <c r="H46" i="19" s="1"/>
  <c r="L44" i="19"/>
  <c r="L46" i="19" s="1"/>
  <c r="E45" i="19"/>
  <c r="I45" i="19"/>
  <c r="I47" i="19" s="1"/>
  <c r="M45" i="19"/>
  <c r="H43" i="19"/>
  <c r="L43" i="19"/>
  <c r="F44" i="19"/>
  <c r="F46" i="19" s="1"/>
  <c r="J44" i="19"/>
  <c r="J46" i="19" s="1"/>
  <c r="N44" i="19"/>
  <c r="N46" i="19" s="1"/>
  <c r="G45" i="19"/>
  <c r="K45" i="19"/>
  <c r="K47" i="19" s="1"/>
  <c r="E43" i="19"/>
  <c r="G43" i="19"/>
  <c r="I43" i="19"/>
  <c r="K43" i="19"/>
  <c r="M43" i="19"/>
  <c r="E44" i="19"/>
  <c r="E46" i="19" s="1"/>
  <c r="G44" i="19"/>
  <c r="G46" i="19" s="1"/>
  <c r="I44" i="19"/>
  <c r="I46" i="19" s="1"/>
  <c r="K44" i="19"/>
  <c r="K46" i="19" s="1"/>
  <c r="M44" i="19"/>
  <c r="M46" i="19" s="1"/>
  <c r="F45" i="19"/>
  <c r="H45" i="19"/>
  <c r="H47" i="19" s="1"/>
  <c r="J45" i="19"/>
  <c r="J47" i="19" s="1"/>
  <c r="L45" i="19"/>
  <c r="L47" i="19" s="1"/>
  <c r="N45" i="19"/>
  <c r="E47" i="19"/>
  <c r="O47" i="19"/>
  <c r="E28" i="19"/>
  <c r="G28" i="19"/>
  <c r="I28" i="19"/>
  <c r="K28" i="19"/>
  <c r="M28" i="19"/>
  <c r="F29" i="19"/>
  <c r="F31" i="19" s="1"/>
  <c r="H29" i="19"/>
  <c r="H31" i="19" s="1"/>
  <c r="J29" i="19"/>
  <c r="J31" i="19" s="1"/>
  <c r="L29" i="19"/>
  <c r="L31" i="19" s="1"/>
  <c r="N29" i="19"/>
  <c r="N31" i="19" s="1"/>
  <c r="E30" i="19"/>
  <c r="E32" i="19" s="1"/>
  <c r="G30" i="19"/>
  <c r="I30" i="19"/>
  <c r="I32" i="19" s="1"/>
  <c r="K30" i="19"/>
  <c r="K32" i="19" s="1"/>
  <c r="M30" i="19"/>
  <c r="M32" i="19" s="1"/>
  <c r="F32" i="19"/>
  <c r="O32" i="19"/>
  <c r="E13" i="19"/>
  <c r="G13" i="19"/>
  <c r="I13" i="19"/>
  <c r="K13" i="19"/>
  <c r="M13" i="19"/>
  <c r="E15" i="19"/>
  <c r="G15" i="19"/>
  <c r="G17" i="19" s="1"/>
  <c r="I15" i="19"/>
  <c r="K15" i="19"/>
  <c r="M15" i="19"/>
  <c r="P12" i="19"/>
  <c r="F13" i="19"/>
  <c r="H13" i="19"/>
  <c r="J13" i="19"/>
  <c r="L13" i="19"/>
  <c r="N13" i="19"/>
  <c r="E14" i="19"/>
  <c r="E16" i="19" s="1"/>
  <c r="G14" i="19"/>
  <c r="G16" i="19" s="1"/>
  <c r="I14" i="19"/>
  <c r="I16" i="19" s="1"/>
  <c r="K14" i="19"/>
  <c r="K16" i="19" s="1"/>
  <c r="M14" i="19"/>
  <c r="M16" i="19" s="1"/>
  <c r="O14" i="19"/>
  <c r="O16" i="19" s="1"/>
  <c r="O17" i="19" s="1"/>
  <c r="F15" i="19"/>
  <c r="H15" i="19"/>
  <c r="J15" i="19"/>
  <c r="J17" i="19" s="1"/>
  <c r="L15" i="19"/>
  <c r="L17" i="19" s="1"/>
  <c r="N15" i="19"/>
  <c r="N17" i="19" s="1"/>
  <c r="D46" i="19"/>
  <c r="D31" i="19"/>
  <c r="P31" i="19" s="1"/>
  <c r="D16" i="19"/>
  <c r="P28" i="19" l="1"/>
  <c r="J32" i="19"/>
  <c r="P29" i="19"/>
  <c r="P30" i="19"/>
  <c r="F17" i="19"/>
  <c r="N47" i="19"/>
  <c r="F47" i="19"/>
  <c r="G47" i="19"/>
  <c r="M47" i="19"/>
  <c r="G32" i="19"/>
  <c r="H17" i="19"/>
  <c r="K17" i="19"/>
  <c r="P14" i="19"/>
  <c r="P13" i="19"/>
  <c r="M17" i="19"/>
  <c r="I17" i="19"/>
  <c r="E17" i="19"/>
  <c r="H32" i="19"/>
  <c r="D47" i="19"/>
  <c r="L32" i="19"/>
  <c r="D32" i="19"/>
  <c r="P15" i="19"/>
  <c r="P16" i="19"/>
  <c r="D17" i="19"/>
  <c r="P32" i="19" l="1"/>
  <c r="P17" i="19"/>
  <c r="G6" i="3"/>
  <c r="H82" i="6"/>
  <c r="G27" i="2"/>
  <c r="G29" i="24" l="1"/>
  <c r="G30" i="24"/>
  <c r="G31" i="24"/>
  <c r="G32" i="24"/>
  <c r="G23" i="24"/>
  <c r="G24" i="24"/>
  <c r="G17" i="24"/>
  <c r="G18" i="24"/>
  <c r="G19" i="24"/>
  <c r="H83" i="6"/>
  <c r="J83" i="6"/>
  <c r="J82" i="6"/>
  <c r="I90" i="1"/>
  <c r="G33" i="24"/>
  <c r="D7" i="24"/>
  <c r="S7" i="24" s="1"/>
  <c r="C7" i="24" l="1"/>
  <c r="F61" i="1"/>
  <c r="F60" i="1"/>
  <c r="F58" i="1"/>
  <c r="F57" i="1"/>
  <c r="F55" i="1"/>
  <c r="F54" i="1"/>
  <c r="F53" i="1"/>
  <c r="F127" i="1" l="1"/>
  <c r="C5" i="19"/>
  <c r="G9" i="3"/>
  <c r="D33" i="19" l="1"/>
  <c r="D48" i="19"/>
  <c r="P48" i="19" s="1"/>
  <c r="O33" i="19"/>
  <c r="O48" i="19"/>
  <c r="I33" i="19"/>
  <c r="M48" i="19"/>
  <c r="L48" i="19"/>
  <c r="N33" i="19"/>
  <c r="K33" i="19"/>
  <c r="K48" i="19"/>
  <c r="H48" i="19"/>
  <c r="F48" i="19"/>
  <c r="E48" i="19"/>
  <c r="M33" i="19"/>
  <c r="E33" i="19"/>
  <c r="I48" i="19"/>
  <c r="J48" i="19"/>
  <c r="L33" i="19"/>
  <c r="F33" i="19"/>
  <c r="G33" i="19"/>
  <c r="G48" i="19"/>
  <c r="N48" i="19"/>
  <c r="H33" i="19"/>
  <c r="J33" i="19"/>
  <c r="D70" i="19"/>
  <c r="O18" i="19"/>
  <c r="M18" i="19"/>
  <c r="K18" i="19"/>
  <c r="I18" i="19"/>
  <c r="G18" i="19"/>
  <c r="E18" i="19"/>
  <c r="H18" i="19"/>
  <c r="L18" i="19"/>
  <c r="F18" i="19"/>
  <c r="J18" i="19"/>
  <c r="N18" i="19"/>
  <c r="D18" i="19"/>
  <c r="D6" i="24"/>
  <c r="P33" i="19" l="1"/>
  <c r="J34" i="19"/>
  <c r="J35" i="19"/>
  <c r="J37" i="19"/>
  <c r="N49" i="19"/>
  <c r="N62" i="19" s="1"/>
  <c r="N50" i="19"/>
  <c r="N52" i="19"/>
  <c r="G35" i="19"/>
  <c r="G34" i="19"/>
  <c r="G37" i="19"/>
  <c r="L35" i="19"/>
  <c r="L37" i="19"/>
  <c r="L34" i="19"/>
  <c r="L36" i="19" s="1"/>
  <c r="I49" i="19"/>
  <c r="I62" i="19" s="1"/>
  <c r="I52" i="19"/>
  <c r="I50" i="19"/>
  <c r="M35" i="19"/>
  <c r="M37" i="19"/>
  <c r="M34" i="19"/>
  <c r="M36" i="19" s="1"/>
  <c r="F49" i="19"/>
  <c r="F62" i="19" s="1"/>
  <c r="F52" i="19"/>
  <c r="F50" i="19"/>
  <c r="K49" i="19"/>
  <c r="K62" i="19" s="1"/>
  <c r="K52" i="19"/>
  <c r="K50" i="19"/>
  <c r="N34" i="19"/>
  <c r="N35" i="19"/>
  <c r="N37" i="19"/>
  <c r="M52" i="19"/>
  <c r="M50" i="19"/>
  <c r="M49" i="19"/>
  <c r="M62" i="19" s="1"/>
  <c r="O49" i="19"/>
  <c r="O62" i="19" s="1"/>
  <c r="O50" i="19"/>
  <c r="O52" i="19"/>
  <c r="D50" i="19"/>
  <c r="D49" i="19"/>
  <c r="D62" i="19" s="1"/>
  <c r="D52" i="19"/>
  <c r="H35" i="19"/>
  <c r="H34" i="19"/>
  <c r="H37" i="19"/>
  <c r="G52" i="19"/>
  <c r="G50" i="19"/>
  <c r="G49" i="19"/>
  <c r="G62" i="19" s="1"/>
  <c r="F35" i="19"/>
  <c r="F37" i="19"/>
  <c r="F34" i="19"/>
  <c r="F36" i="19" s="1"/>
  <c r="J49" i="19"/>
  <c r="J62" i="19" s="1"/>
  <c r="J52" i="19"/>
  <c r="J50" i="19"/>
  <c r="E35" i="19"/>
  <c r="E34" i="19"/>
  <c r="E37" i="19"/>
  <c r="E52" i="19"/>
  <c r="E50" i="19"/>
  <c r="E49" i="19"/>
  <c r="E62" i="19" s="1"/>
  <c r="H49" i="19"/>
  <c r="H62" i="19" s="1"/>
  <c r="H52" i="19"/>
  <c r="H50" i="19"/>
  <c r="K35" i="19"/>
  <c r="K34" i="19"/>
  <c r="K37" i="19"/>
  <c r="L52" i="19"/>
  <c r="L50" i="19"/>
  <c r="L49" i="19"/>
  <c r="L62" i="19" s="1"/>
  <c r="I35" i="19"/>
  <c r="I34" i="19"/>
  <c r="I37" i="19"/>
  <c r="O37" i="19"/>
  <c r="O35" i="19"/>
  <c r="O34" i="19"/>
  <c r="D35" i="19"/>
  <c r="D37" i="19"/>
  <c r="D34" i="19"/>
  <c r="D36" i="19" s="1"/>
  <c r="N22" i="19"/>
  <c r="N20" i="19"/>
  <c r="N19" i="19"/>
  <c r="F22" i="19"/>
  <c r="F20" i="19"/>
  <c r="F19" i="19"/>
  <c r="F21" i="19" s="1"/>
  <c r="H19" i="19"/>
  <c r="H22" i="19"/>
  <c r="H20" i="19"/>
  <c r="G22" i="19"/>
  <c r="G19" i="19"/>
  <c r="G20" i="19"/>
  <c r="K22" i="19"/>
  <c r="K19" i="19"/>
  <c r="K21" i="19" s="1"/>
  <c r="K20" i="19"/>
  <c r="O22" i="19"/>
  <c r="O19" i="19"/>
  <c r="O20" i="19"/>
  <c r="P18" i="19"/>
  <c r="D20" i="19"/>
  <c r="D19" i="19"/>
  <c r="D22" i="19"/>
  <c r="J22" i="19"/>
  <c r="J20" i="19"/>
  <c r="J19" i="19"/>
  <c r="L19" i="19"/>
  <c r="L22" i="19"/>
  <c r="L20" i="19"/>
  <c r="E22" i="19"/>
  <c r="E19" i="19"/>
  <c r="E21" i="19" s="1"/>
  <c r="E20" i="19"/>
  <c r="I22" i="19"/>
  <c r="I19" i="19"/>
  <c r="I20" i="19"/>
  <c r="M22" i="19"/>
  <c r="M19" i="19"/>
  <c r="M21" i="19" s="1"/>
  <c r="M20" i="19"/>
  <c r="S6" i="24"/>
  <c r="R13" i="24" s="1"/>
  <c r="K6" i="24"/>
  <c r="K37" i="5"/>
  <c r="I37" i="5"/>
  <c r="K33" i="5"/>
  <c r="K32" i="5"/>
  <c r="I31" i="5"/>
  <c r="K31" i="5"/>
  <c r="E36" i="19" l="1"/>
  <c r="H36" i="19"/>
  <c r="G36" i="19"/>
  <c r="O36" i="19"/>
  <c r="I36" i="19"/>
  <c r="K36" i="19"/>
  <c r="N36" i="19"/>
  <c r="J36" i="19"/>
  <c r="P37" i="19"/>
  <c r="P34" i="19"/>
  <c r="P36" i="19" s="1"/>
  <c r="P35" i="19"/>
  <c r="L21" i="19"/>
  <c r="I21" i="19"/>
  <c r="J21" i="19"/>
  <c r="O21" i="19"/>
  <c r="G21" i="19"/>
  <c r="H21" i="19"/>
  <c r="N21" i="19"/>
  <c r="D21" i="19"/>
  <c r="S13" i="24"/>
  <c r="E65" i="19"/>
  <c r="P22" i="19" l="1"/>
  <c r="P20" i="19"/>
  <c r="P19" i="19"/>
  <c r="L17" i="18"/>
  <c r="L16" i="18"/>
  <c r="L15" i="18"/>
  <c r="L14" i="18"/>
  <c r="L13" i="18"/>
  <c r="L12" i="18"/>
  <c r="L11" i="18"/>
  <c r="L10" i="18"/>
  <c r="L9" i="18"/>
  <c r="I10" i="18"/>
  <c r="I11" i="18"/>
  <c r="I12" i="18"/>
  <c r="I13" i="18"/>
  <c r="I14" i="18"/>
  <c r="I15" i="18"/>
  <c r="I16" i="18"/>
  <c r="I17" i="18"/>
  <c r="I9" i="18"/>
  <c r="P21" i="19" l="1"/>
  <c r="C20" i="20"/>
  <c r="D56" i="19" l="1"/>
  <c r="F5" i="12" s="1"/>
  <c r="D55" i="19"/>
  <c r="F4" i="12" s="1"/>
  <c r="D57" i="19" l="1"/>
  <c r="K42" i="5"/>
  <c r="L10" i="6"/>
  <c r="L9" i="6"/>
  <c r="G21" i="4"/>
  <c r="L8" i="6" l="1"/>
  <c r="H34" i="10"/>
  <c r="O25" i="10"/>
  <c r="G13" i="24" l="1"/>
  <c r="G7" i="3"/>
  <c r="C3" i="24"/>
  <c r="I8" i="2"/>
  <c r="L27" i="6"/>
  <c r="M34" i="6"/>
  <c r="G135" i="1"/>
  <c r="L135" i="1"/>
  <c r="K135" i="1"/>
  <c r="J135" i="1"/>
  <c r="I135" i="1"/>
  <c r="H135" i="1"/>
  <c r="D59" i="19" l="1"/>
  <c r="N143" i="1"/>
  <c r="H10" i="5" l="1"/>
  <c r="B151" i="1"/>
  <c r="G14" i="24"/>
  <c r="G15" i="24"/>
  <c r="G16" i="24"/>
  <c r="G44" i="24"/>
  <c r="G45" i="24"/>
  <c r="I12" i="4" l="1"/>
  <c r="F7" i="4"/>
  <c r="F6" i="4"/>
  <c r="J9" i="2" l="1"/>
  <c r="K38" i="24" l="1"/>
  <c r="G43" i="24"/>
  <c r="G42" i="24"/>
  <c r="G41" i="24"/>
  <c r="G28" i="24"/>
  <c r="G27" i="24"/>
  <c r="G25" i="24"/>
  <c r="G22" i="24"/>
  <c r="G21" i="24"/>
  <c r="G20" i="24"/>
  <c r="G12" i="24" l="1"/>
  <c r="G26" i="24"/>
  <c r="I26" i="24" s="1"/>
  <c r="I36" i="24" s="1"/>
  <c r="S14" i="24" s="1"/>
  <c r="G35" i="24"/>
  <c r="G40" i="24"/>
  <c r="G46" i="24" s="1"/>
  <c r="I39" i="24" l="1"/>
  <c r="G36" i="24"/>
  <c r="G34" i="24" s="1"/>
  <c r="I12" i="24"/>
  <c r="I35" i="24" s="1"/>
  <c r="R14" i="24" s="1"/>
  <c r="F34" i="1" l="1"/>
  <c r="L13" i="6" s="1"/>
  <c r="T14" i="24"/>
  <c r="T13" i="24"/>
  <c r="I34" i="24"/>
  <c r="I38" i="24" l="1"/>
  <c r="F33" i="1" s="1"/>
  <c r="F35" i="1" s="1"/>
  <c r="I37" i="24" l="1"/>
  <c r="L12" i="6"/>
  <c r="L11" i="6" s="1"/>
  <c r="D54" i="19" l="1"/>
  <c r="F6" i="12" s="1"/>
  <c r="F7" i="12" s="1"/>
  <c r="J200" i="1"/>
  <c r="J185" i="1"/>
  <c r="I98" i="9"/>
  <c r="D53" i="19" l="1"/>
  <c r="O7" i="10"/>
  <c r="O9" i="10"/>
  <c r="O11" i="10"/>
  <c r="O13" i="10"/>
  <c r="O15" i="10"/>
  <c r="O17" i="10"/>
  <c r="O19" i="10"/>
  <c r="O21" i="10"/>
  <c r="O23" i="10"/>
  <c r="O44" i="10"/>
  <c r="O46" i="10"/>
  <c r="O48" i="10"/>
  <c r="O50" i="10"/>
  <c r="O52" i="10"/>
  <c r="O54" i="10"/>
  <c r="O56" i="10"/>
  <c r="O58" i="10"/>
  <c r="O60" i="10"/>
  <c r="O62" i="10"/>
  <c r="O83" i="10"/>
  <c r="O85" i="10"/>
  <c r="O87" i="10"/>
  <c r="O89" i="10"/>
  <c r="O91" i="10"/>
  <c r="O93" i="10"/>
  <c r="O95" i="10"/>
  <c r="O97" i="10"/>
  <c r="O99" i="10"/>
  <c r="O101" i="10"/>
  <c r="D61" i="19" l="1"/>
  <c r="F8" i="12"/>
  <c r="H12" i="2"/>
  <c r="H13" i="2" s="1"/>
  <c r="H14" i="2" s="1"/>
  <c r="H15" i="2" s="1"/>
  <c r="F80" i="10" l="1"/>
  <c r="F41" i="10"/>
  <c r="F4" i="10"/>
  <c r="L125" i="6"/>
  <c r="L25" i="6"/>
  <c r="D170" i="23"/>
  <c r="D169" i="23"/>
  <c r="D167" i="23"/>
  <c r="D166" i="23"/>
  <c r="D164" i="23"/>
  <c r="D163" i="23"/>
  <c r="D132" i="23"/>
  <c r="D131" i="23"/>
  <c r="D129" i="23"/>
  <c r="D128" i="23"/>
  <c r="D126" i="23"/>
  <c r="D125" i="23"/>
  <c r="D93" i="23"/>
  <c r="D92" i="23"/>
  <c r="D90" i="23"/>
  <c r="D89" i="23"/>
  <c r="D87" i="23"/>
  <c r="D86" i="23"/>
  <c r="D54" i="23"/>
  <c r="D53" i="23"/>
  <c r="D51" i="23"/>
  <c r="D50" i="23"/>
  <c r="D48" i="23"/>
  <c r="D47" i="23"/>
  <c r="D15" i="23"/>
  <c r="D14" i="23"/>
  <c r="D12" i="23"/>
  <c r="D11" i="23"/>
  <c r="D9" i="23"/>
  <c r="D8" i="23"/>
  <c r="G161" i="1"/>
  <c r="J211" i="1"/>
  <c r="J199" i="1"/>
  <c r="J184" i="1"/>
  <c r="D39" i="4"/>
  <c r="H17" i="2"/>
  <c r="I8" i="3"/>
  <c r="G9" i="9"/>
  <c r="C55" i="20"/>
  <c r="D58" i="19"/>
  <c r="R14" i="12"/>
  <c r="G97" i="9"/>
  <c r="G53" i="9"/>
  <c r="I95" i="20"/>
  <c r="I60" i="20"/>
  <c r="C95" i="20"/>
  <c r="C60" i="20"/>
  <c r="C92" i="20"/>
  <c r="C57" i="20"/>
  <c r="C90" i="20"/>
  <c r="K34" i="2"/>
  <c r="I213" i="6"/>
  <c r="I211" i="6"/>
  <c r="I210" i="6"/>
  <c r="I209" i="6"/>
  <c r="I212" i="6" s="1"/>
  <c r="I207" i="6"/>
  <c r="I205" i="6"/>
  <c r="I204" i="6"/>
  <c r="I203" i="6"/>
  <c r="I206" i="6" s="1"/>
  <c r="I201" i="6"/>
  <c r="I199" i="6"/>
  <c r="I198" i="6"/>
  <c r="I197" i="6"/>
  <c r="I200" i="6" s="1"/>
  <c r="I195" i="6"/>
  <c r="I193" i="6"/>
  <c r="I192" i="6"/>
  <c r="I191" i="6"/>
  <c r="I194" i="6" s="1"/>
  <c r="I189" i="6"/>
  <c r="I187" i="6"/>
  <c r="I186" i="6"/>
  <c r="I185" i="6"/>
  <c r="I188" i="6" s="1"/>
  <c r="I183" i="6"/>
  <c r="I181" i="6"/>
  <c r="I180" i="6"/>
  <c r="I179" i="6"/>
  <c r="I177" i="6"/>
  <c r="I175" i="6"/>
  <c r="I174" i="6"/>
  <c r="I173" i="6"/>
  <c r="D209" i="6"/>
  <c r="D203" i="6"/>
  <c r="D197" i="6"/>
  <c r="D191" i="6"/>
  <c r="D185" i="6"/>
  <c r="D179" i="6"/>
  <c r="L106" i="6"/>
  <c r="L105" i="6"/>
  <c r="L104" i="6"/>
  <c r="L103" i="6"/>
  <c r="L102" i="6"/>
  <c r="L101" i="6"/>
  <c r="L100" i="6"/>
  <c r="I106" i="6"/>
  <c r="I105" i="6"/>
  <c r="I104" i="6"/>
  <c r="I103" i="6"/>
  <c r="I102" i="6"/>
  <c r="I101" i="6"/>
  <c r="I100" i="6"/>
  <c r="F106" i="6"/>
  <c r="F105" i="6"/>
  <c r="F104" i="6"/>
  <c r="F103" i="6"/>
  <c r="F102" i="6"/>
  <c r="F101" i="6"/>
  <c r="F100" i="6"/>
  <c r="D106" i="6"/>
  <c r="D105" i="6"/>
  <c r="D104" i="6"/>
  <c r="D103" i="6"/>
  <c r="D102" i="6"/>
  <c r="D101" i="6"/>
  <c r="J89" i="6"/>
  <c r="J88" i="6"/>
  <c r="J87" i="6"/>
  <c r="J86" i="6"/>
  <c r="J85" i="6"/>
  <c r="J84" i="6"/>
  <c r="H89" i="6"/>
  <c r="H88" i="6"/>
  <c r="H87" i="6"/>
  <c r="H86" i="6"/>
  <c r="H85" i="6"/>
  <c r="H84" i="6"/>
  <c r="D88" i="6"/>
  <c r="D87" i="6"/>
  <c r="D86" i="6"/>
  <c r="D85" i="6"/>
  <c r="D89" i="6"/>
  <c r="J78" i="6"/>
  <c r="J77" i="6"/>
  <c r="J76" i="6"/>
  <c r="J75" i="6"/>
  <c r="J74" i="6"/>
  <c r="J73" i="6"/>
  <c r="J72" i="6"/>
  <c r="H77" i="6"/>
  <c r="H76" i="6"/>
  <c r="H75" i="6"/>
  <c r="H74" i="6"/>
  <c r="H73" i="6"/>
  <c r="H72" i="6"/>
  <c r="F77" i="6"/>
  <c r="F76" i="6"/>
  <c r="F75" i="6"/>
  <c r="F74" i="6"/>
  <c r="F73" i="6"/>
  <c r="F72" i="6"/>
  <c r="D77" i="6"/>
  <c r="D76" i="6"/>
  <c r="D75" i="6"/>
  <c r="D74" i="6"/>
  <c r="D73" i="6"/>
  <c r="N16" i="5"/>
  <c r="N15" i="5"/>
  <c r="N14" i="5"/>
  <c r="N13" i="5"/>
  <c r="N12" i="5"/>
  <c r="N11" i="5"/>
  <c r="N10" i="5"/>
  <c r="M23" i="5"/>
  <c r="M22" i="5"/>
  <c r="M21" i="5"/>
  <c r="M20" i="5"/>
  <c r="M19" i="5"/>
  <c r="M18" i="5"/>
  <c r="M17" i="5"/>
  <c r="M16" i="5"/>
  <c r="M15" i="5"/>
  <c r="M14" i="5"/>
  <c r="M13" i="5"/>
  <c r="M12" i="5"/>
  <c r="M11" i="5"/>
  <c r="M10" i="5"/>
  <c r="L23" i="5"/>
  <c r="L22" i="5"/>
  <c r="L21" i="5"/>
  <c r="L20" i="5"/>
  <c r="L19" i="5"/>
  <c r="L18" i="5"/>
  <c r="L17" i="5"/>
  <c r="L16" i="5"/>
  <c r="L15" i="5"/>
  <c r="L14" i="5"/>
  <c r="L13" i="5"/>
  <c r="L12" i="5"/>
  <c r="L11" i="5"/>
  <c r="L10" i="5"/>
  <c r="J23" i="5"/>
  <c r="J22" i="5"/>
  <c r="J21" i="5"/>
  <c r="J20" i="5"/>
  <c r="J19" i="5"/>
  <c r="J18" i="5"/>
  <c r="J17" i="5"/>
  <c r="J16" i="5"/>
  <c r="J15" i="5"/>
  <c r="J14" i="5"/>
  <c r="J13" i="5"/>
  <c r="J12" i="5"/>
  <c r="J11" i="5"/>
  <c r="J10" i="5"/>
  <c r="H23" i="5"/>
  <c r="H22" i="5"/>
  <c r="H21" i="5"/>
  <c r="H20" i="5"/>
  <c r="H19" i="5"/>
  <c r="H18" i="5"/>
  <c r="H17" i="5"/>
  <c r="H16" i="5"/>
  <c r="H15" i="5"/>
  <c r="H14" i="5"/>
  <c r="H13" i="5"/>
  <c r="H12" i="5"/>
  <c r="H11" i="5"/>
  <c r="E23" i="5"/>
  <c r="E22" i="5"/>
  <c r="E21" i="5"/>
  <c r="E20" i="5"/>
  <c r="E19" i="5"/>
  <c r="E18" i="5"/>
  <c r="E16" i="5"/>
  <c r="E15" i="5"/>
  <c r="E14" i="5"/>
  <c r="E13" i="5"/>
  <c r="E12" i="5"/>
  <c r="E11" i="5"/>
  <c r="L161" i="1"/>
  <c r="K161" i="1"/>
  <c r="J161" i="1"/>
  <c r="I161" i="1"/>
  <c r="H161" i="1"/>
  <c r="J165" i="1"/>
  <c r="I165" i="1"/>
  <c r="H165" i="1"/>
  <c r="G165" i="1"/>
  <c r="F165" i="1"/>
  <c r="L131" i="1"/>
  <c r="K131" i="1"/>
  <c r="J131" i="1"/>
  <c r="I131" i="1"/>
  <c r="H131" i="1"/>
  <c r="G131" i="1"/>
  <c r="F131" i="1"/>
  <c r="L128" i="1"/>
  <c r="K128" i="1"/>
  <c r="J128" i="1"/>
  <c r="I128" i="1"/>
  <c r="H128" i="1"/>
  <c r="G128" i="1"/>
  <c r="K32" i="2"/>
  <c r="K31" i="2"/>
  <c r="F168" i="1"/>
  <c r="I9" i="7" s="1"/>
  <c r="F120" i="1"/>
  <c r="L35" i="6" s="1"/>
  <c r="G29" i="2"/>
  <c r="K36" i="2"/>
  <c r="K35" i="2"/>
  <c r="U17" i="18"/>
  <c r="U16" i="18"/>
  <c r="U15" i="18"/>
  <c r="U14" i="18"/>
  <c r="U13" i="18"/>
  <c r="U12" i="18"/>
  <c r="U11" i="18"/>
  <c r="U10" i="18"/>
  <c r="U9" i="18"/>
  <c r="U18" i="18" s="1"/>
  <c r="R17" i="18"/>
  <c r="R16" i="18"/>
  <c r="R15" i="18"/>
  <c r="R14" i="18"/>
  <c r="R13" i="18"/>
  <c r="R12" i="18"/>
  <c r="R11" i="18"/>
  <c r="R10" i="18"/>
  <c r="R9" i="18"/>
  <c r="O17" i="18"/>
  <c r="O16" i="18"/>
  <c r="O15" i="18"/>
  <c r="O14" i="18"/>
  <c r="O13" i="18"/>
  <c r="O12" i="18"/>
  <c r="O11" i="18"/>
  <c r="O10" i="18"/>
  <c r="O9" i="18"/>
  <c r="I18" i="18"/>
  <c r="K172" i="6"/>
  <c r="I172" i="6"/>
  <c r="L7" i="6"/>
  <c r="R15" i="12"/>
  <c r="R13" i="12"/>
  <c r="H72" i="10"/>
  <c r="H73" i="10"/>
  <c r="H71" i="10"/>
  <c r="C72" i="10"/>
  <c r="C73" i="10"/>
  <c r="C71" i="10"/>
  <c r="H112" i="10"/>
  <c r="H113" i="10"/>
  <c r="H111" i="10"/>
  <c r="I61" i="9"/>
  <c r="I60" i="9"/>
  <c r="L59" i="9"/>
  <c r="H59" i="9"/>
  <c r="I58" i="9"/>
  <c r="I57" i="9"/>
  <c r="L56" i="9"/>
  <c r="L55" i="9"/>
  <c r="K56" i="9"/>
  <c r="K55" i="9"/>
  <c r="I54" i="9"/>
  <c r="G50" i="9"/>
  <c r="C112" i="10"/>
  <c r="C113" i="10"/>
  <c r="C111" i="10"/>
  <c r="I105" i="9"/>
  <c r="I104" i="9"/>
  <c r="L103" i="9"/>
  <c r="H103" i="9"/>
  <c r="I102" i="9"/>
  <c r="I101" i="9"/>
  <c r="L100" i="9"/>
  <c r="K100" i="9"/>
  <c r="K99" i="9"/>
  <c r="L99" i="9"/>
  <c r="G94" i="9"/>
  <c r="J212" i="1"/>
  <c r="J213" i="1"/>
  <c r="J201" i="1"/>
  <c r="L18" i="6"/>
  <c r="L17" i="6"/>
  <c r="L15" i="6"/>
  <c r="L16" i="6" s="1"/>
  <c r="G69" i="4"/>
  <c r="H68" i="4"/>
  <c r="G67" i="4"/>
  <c r="G66" i="4"/>
  <c r="G65" i="4"/>
  <c r="G64" i="4"/>
  <c r="G63" i="4"/>
  <c r="G62" i="4"/>
  <c r="I7" i="5"/>
  <c r="D42" i="5"/>
  <c r="L38" i="5"/>
  <c r="L37" i="5"/>
  <c r="D37" i="5"/>
  <c r="L32" i="5"/>
  <c r="L33" i="5"/>
  <c r="L31" i="5"/>
  <c r="D31" i="5"/>
  <c r="M25" i="5"/>
  <c r="J25" i="5"/>
  <c r="J24" i="5"/>
  <c r="I6" i="5"/>
  <c r="I25" i="20"/>
  <c r="C25" i="20"/>
  <c r="C22" i="20"/>
  <c r="C3" i="12"/>
  <c r="L42" i="6"/>
  <c r="H58" i="4"/>
  <c r="G56" i="4"/>
  <c r="G57" i="4"/>
  <c r="G55" i="4"/>
  <c r="G54" i="4"/>
  <c r="G53" i="4"/>
  <c r="I11" i="4"/>
  <c r="J7" i="4"/>
  <c r="F10" i="4"/>
  <c r="J8" i="4"/>
  <c r="F52" i="1"/>
  <c r="F8" i="4" s="1"/>
  <c r="U22" i="12"/>
  <c r="U23" i="12"/>
  <c r="J62" i="6"/>
  <c r="L62" i="6"/>
  <c r="N62" i="6"/>
  <c r="J63" i="6"/>
  <c r="L63" i="6"/>
  <c r="N63" i="6"/>
  <c r="J64" i="6"/>
  <c r="L64" i="6"/>
  <c r="N64" i="6"/>
  <c r="H63" i="6"/>
  <c r="H64" i="6"/>
  <c r="H62" i="6"/>
  <c r="J60" i="6"/>
  <c r="L60" i="6"/>
  <c r="N60" i="6"/>
  <c r="H60" i="6"/>
  <c r="J59" i="6"/>
  <c r="J61" i="6" s="1"/>
  <c r="L59" i="6"/>
  <c r="L61" i="6" s="1"/>
  <c r="N59" i="6"/>
  <c r="N61" i="6" s="1"/>
  <c r="H59" i="6"/>
  <c r="G8" i="3"/>
  <c r="H35" i="10"/>
  <c r="H36" i="10"/>
  <c r="C35" i="10"/>
  <c r="C36" i="10"/>
  <c r="C34" i="10"/>
  <c r="J186" i="1"/>
  <c r="F110" i="1"/>
  <c r="L19" i="6" s="1"/>
  <c r="H29" i="2"/>
  <c r="I10" i="9"/>
  <c r="E4" i="14"/>
  <c r="I17" i="9"/>
  <c r="I16" i="9"/>
  <c r="L15" i="9"/>
  <c r="H15" i="9"/>
  <c r="I14" i="9"/>
  <c r="I13" i="9"/>
  <c r="L12" i="9"/>
  <c r="L11" i="9"/>
  <c r="K12" i="9"/>
  <c r="K11" i="9"/>
  <c r="G6" i="9"/>
  <c r="I21" i="7"/>
  <c r="AA21" i="7" s="1"/>
  <c r="I27" i="7"/>
  <c r="I25" i="7"/>
  <c r="I23" i="7"/>
  <c r="I19" i="7"/>
  <c r="I7" i="7"/>
  <c r="I162" i="6"/>
  <c r="L112" i="6"/>
  <c r="L113" i="6"/>
  <c r="L111" i="6"/>
  <c r="H112" i="6"/>
  <c r="H113" i="6"/>
  <c r="H111" i="6"/>
  <c r="N65" i="6"/>
  <c r="L65" i="6"/>
  <c r="J65" i="6"/>
  <c r="H65" i="6"/>
  <c r="L20" i="6"/>
  <c r="L24" i="6"/>
  <c r="L23" i="6"/>
  <c r="L28" i="6"/>
  <c r="L29" i="6"/>
  <c r="L21" i="6"/>
  <c r="L22" i="6" s="1"/>
  <c r="J56" i="6"/>
  <c r="L56" i="6"/>
  <c r="N56" i="6"/>
  <c r="J57" i="6"/>
  <c r="L57" i="6"/>
  <c r="N57" i="6"/>
  <c r="J58" i="6"/>
  <c r="L58" i="6"/>
  <c r="N58" i="6"/>
  <c r="H58" i="6"/>
  <c r="H57" i="6"/>
  <c r="H56" i="6"/>
  <c r="J55" i="6"/>
  <c r="L55" i="6"/>
  <c r="N55" i="6"/>
  <c r="H55" i="6"/>
  <c r="J54" i="6"/>
  <c r="L54" i="6"/>
  <c r="N54" i="6"/>
  <c r="H54" i="6"/>
  <c r="N77" i="1"/>
  <c r="I94" i="1"/>
  <c r="K38" i="5" s="1"/>
  <c r="F94" i="1"/>
  <c r="I38" i="5" s="1"/>
  <c r="F90" i="1"/>
  <c r="I33" i="5" s="1"/>
  <c r="F89" i="1"/>
  <c r="I32" i="5" s="1"/>
  <c r="G25" i="4"/>
  <c r="H24" i="4"/>
  <c r="G23" i="4"/>
  <c r="G22" i="4"/>
  <c r="G20" i="4"/>
  <c r="H16" i="3"/>
  <c r="G16" i="3" s="1"/>
  <c r="H10" i="3"/>
  <c r="G10" i="3" s="1"/>
  <c r="O12" i="1"/>
  <c r="H41" i="2"/>
  <c r="H37" i="2"/>
  <c r="K33" i="2"/>
  <c r="K30" i="2"/>
  <c r="G28" i="2"/>
  <c r="L10" i="2"/>
  <c r="I10" i="2"/>
  <c r="F16" i="12"/>
  <c r="L18" i="18"/>
  <c r="R18" i="18"/>
  <c r="D29" i="4" l="1"/>
  <c r="O18" i="18"/>
  <c r="D60" i="19"/>
  <c r="E56" i="19"/>
  <c r="G5" i="12" s="1"/>
  <c r="E59" i="19"/>
  <c r="F17" i="12"/>
  <c r="F10" i="12"/>
  <c r="J90" i="6"/>
  <c r="J91" i="6" s="1"/>
  <c r="H78" i="6"/>
  <c r="F78" i="6"/>
  <c r="F79" i="6" s="1"/>
  <c r="M33" i="6"/>
  <c r="H90" i="6"/>
  <c r="I182" i="6"/>
  <c r="F169" i="1"/>
  <c r="I11" i="7" s="1"/>
  <c r="O18" i="1"/>
  <c r="I13" i="2" s="1"/>
  <c r="K36" i="10"/>
  <c r="I176" i="6"/>
  <c r="K73" i="10"/>
  <c r="K113" i="10"/>
  <c r="K112" i="10"/>
  <c r="K111" i="10"/>
  <c r="K72" i="10"/>
  <c r="K71" i="10"/>
  <c r="K34" i="10"/>
  <c r="K35" i="10"/>
  <c r="H61" i="6"/>
  <c r="E55" i="19"/>
  <c r="G4" i="12" s="1"/>
  <c r="D63" i="19"/>
  <c r="H38" i="2"/>
  <c r="F9" i="4"/>
  <c r="H42" i="2"/>
  <c r="I13" i="4"/>
  <c r="E46" i="4"/>
  <c r="G39" i="4"/>
  <c r="H40" i="2"/>
  <c r="H18" i="2"/>
  <c r="H19" i="2" s="1"/>
  <c r="H20" i="2" s="1"/>
  <c r="N162" i="6"/>
  <c r="I127" i="6"/>
  <c r="H39" i="2"/>
  <c r="M32" i="6"/>
  <c r="U66" i="10"/>
  <c r="T101" i="10"/>
  <c r="I29" i="7"/>
  <c r="AD29" i="7" s="1"/>
  <c r="M30" i="6"/>
  <c r="L162" i="6"/>
  <c r="N127" i="6"/>
  <c r="J79" i="6"/>
  <c r="U28" i="10"/>
  <c r="H128" i="6"/>
  <c r="L127" i="6"/>
  <c r="H125" i="6"/>
  <c r="L126" i="6"/>
  <c r="H129" i="6"/>
  <c r="H126" i="6"/>
  <c r="M31" i="6"/>
  <c r="H79" i="6" l="1"/>
  <c r="P78" i="6"/>
  <c r="H91" i="6"/>
  <c r="R90" i="6"/>
  <c r="L20" i="2"/>
  <c r="I20" i="2"/>
  <c r="G30" i="4"/>
  <c r="G32" i="4" s="1"/>
  <c r="G16" i="12"/>
  <c r="E54" i="19"/>
  <c r="G6" i="12" s="1"/>
  <c r="G7" i="12" s="1"/>
  <c r="F12" i="12"/>
  <c r="U8" i="12"/>
  <c r="F9" i="12"/>
  <c r="F11" i="12" s="1"/>
  <c r="E36" i="4"/>
  <c r="F56" i="19"/>
  <c r="H5" i="12" s="1"/>
  <c r="E57" i="19"/>
  <c r="F55" i="19"/>
  <c r="H4" i="12" s="1"/>
  <c r="G40" i="4"/>
  <c r="G45" i="4" s="1"/>
  <c r="J14" i="2"/>
  <c r="I18" i="2"/>
  <c r="J19" i="2"/>
  <c r="I15" i="2"/>
  <c r="L15" i="2"/>
  <c r="G35" i="4" l="1"/>
  <c r="G33" i="4"/>
  <c r="G31" i="4"/>
  <c r="H34" i="4"/>
  <c r="F59" i="19"/>
  <c r="F54" i="19"/>
  <c r="E53" i="19"/>
  <c r="G8" i="12" s="1"/>
  <c r="G17" i="12"/>
  <c r="E58" i="19"/>
  <c r="G56" i="19"/>
  <c r="I5" i="12" s="1"/>
  <c r="E63" i="19"/>
  <c r="G55" i="19"/>
  <c r="I4" i="12" s="1"/>
  <c r="F57" i="19"/>
  <c r="H16" i="12"/>
  <c r="U12" i="12"/>
  <c r="G42" i="4"/>
  <c r="H44" i="4"/>
  <c r="G43" i="4"/>
  <c r="G41" i="4"/>
  <c r="F53" i="19" l="1"/>
  <c r="H8" i="12" s="1"/>
  <c r="H6" i="12"/>
  <c r="H7" i="12" s="1"/>
  <c r="G12" i="12"/>
  <c r="G59" i="19"/>
  <c r="G54" i="19"/>
  <c r="E60" i="19"/>
  <c r="G9" i="12" s="1"/>
  <c r="E61" i="19"/>
  <c r="G10" i="12" s="1"/>
  <c r="F58" i="19"/>
  <c r="I17" i="12"/>
  <c r="H56" i="19"/>
  <c r="J5" i="12" s="1"/>
  <c r="H17" i="12"/>
  <c r="I16" i="12"/>
  <c r="G57" i="19"/>
  <c r="F63" i="19"/>
  <c r="H55" i="19"/>
  <c r="J4" i="12" s="1"/>
  <c r="F61" i="19" l="1"/>
  <c r="H10" i="12" s="1"/>
  <c r="F60" i="19"/>
  <c r="H9" i="12" s="1"/>
  <c r="G53" i="19"/>
  <c r="I8" i="12" s="1"/>
  <c r="I6" i="12"/>
  <c r="I7" i="12" s="1"/>
  <c r="G11" i="12"/>
  <c r="H59" i="19"/>
  <c r="H54" i="19"/>
  <c r="G58" i="19"/>
  <c r="H12" i="12"/>
  <c r="I56" i="19"/>
  <c r="K5" i="12" s="1"/>
  <c r="I55" i="19"/>
  <c r="K4" i="12" s="1"/>
  <c r="G63" i="19"/>
  <c r="H57" i="19"/>
  <c r="J16" i="12"/>
  <c r="G60" i="19" l="1"/>
  <c r="G61" i="19"/>
  <c r="I10" i="12" s="1"/>
  <c r="H53" i="19"/>
  <c r="J8" i="12" s="1"/>
  <c r="J6" i="12"/>
  <c r="J7" i="12" s="1"/>
  <c r="H11" i="12"/>
  <c r="K17" i="12"/>
  <c r="I59" i="19"/>
  <c r="I54" i="19"/>
  <c r="K6" i="12" s="1"/>
  <c r="K7" i="12" s="1"/>
  <c r="I12" i="12"/>
  <c r="H58" i="19"/>
  <c r="I9" i="12"/>
  <c r="J56" i="19"/>
  <c r="L5" i="12" s="1"/>
  <c r="J17" i="12"/>
  <c r="H63" i="19"/>
  <c r="I57" i="19"/>
  <c r="K16" i="12"/>
  <c r="J55" i="19"/>
  <c r="L4" i="12" s="1"/>
  <c r="H61" i="19" l="1"/>
  <c r="I53" i="19"/>
  <c r="I60" i="19" s="1"/>
  <c r="I11" i="12"/>
  <c r="H60" i="19"/>
  <c r="J9" i="12" s="1"/>
  <c r="J59" i="19"/>
  <c r="J54" i="19"/>
  <c r="I58" i="19"/>
  <c r="J10" i="12"/>
  <c r="J12" i="12"/>
  <c r="K56" i="19"/>
  <c r="M5" i="12" s="1"/>
  <c r="L16" i="12"/>
  <c r="J57" i="19"/>
  <c r="K55" i="19"/>
  <c r="M4" i="12" s="1"/>
  <c r="I63" i="19"/>
  <c r="J53" i="19" l="1"/>
  <c r="L8" i="12" s="1"/>
  <c r="L6" i="12"/>
  <c r="L7" i="12" s="1"/>
  <c r="I61" i="19"/>
  <c r="K10" i="12" s="1"/>
  <c r="K8" i="12"/>
  <c r="J11" i="12"/>
  <c r="K59" i="19"/>
  <c r="K54" i="19"/>
  <c r="J58" i="19"/>
  <c r="K9" i="12"/>
  <c r="K12" i="12"/>
  <c r="M17" i="12"/>
  <c r="L56" i="19"/>
  <c r="N5" i="12" s="1"/>
  <c r="L17" i="12"/>
  <c r="L55" i="19"/>
  <c r="N4" i="12" s="1"/>
  <c r="K57" i="19"/>
  <c r="M16" i="12"/>
  <c r="J63" i="19"/>
  <c r="J61" i="19" l="1"/>
  <c r="J60" i="19"/>
  <c r="K53" i="19"/>
  <c r="M8" i="12" s="1"/>
  <c r="M6" i="12"/>
  <c r="M7" i="12" s="1"/>
  <c r="K11" i="12"/>
  <c r="L59" i="19"/>
  <c r="L54" i="19"/>
  <c r="L12" i="12"/>
  <c r="K61" i="19"/>
  <c r="K58" i="19"/>
  <c r="L10" i="12"/>
  <c r="L9" i="12"/>
  <c r="M56" i="19"/>
  <c r="O5" i="12" s="1"/>
  <c r="L57" i="19"/>
  <c r="N16" i="12"/>
  <c r="K63" i="19"/>
  <c r="M55" i="19"/>
  <c r="O4" i="12" s="1"/>
  <c r="K60" i="19" l="1"/>
  <c r="M9" i="12" s="1"/>
  <c r="L53" i="19"/>
  <c r="N8" i="12" s="1"/>
  <c r="N6" i="12"/>
  <c r="N7" i="12" s="1"/>
  <c r="L11" i="12"/>
  <c r="O17" i="12"/>
  <c r="M59" i="19"/>
  <c r="M54" i="19"/>
  <c r="L60" i="19"/>
  <c r="L58" i="19"/>
  <c r="M10" i="12"/>
  <c r="M12" i="12"/>
  <c r="N17" i="12"/>
  <c r="N56" i="19"/>
  <c r="P5" i="12" s="1"/>
  <c r="N55" i="19"/>
  <c r="P4" i="12" s="1"/>
  <c r="O16" i="12"/>
  <c r="M57" i="19"/>
  <c r="L63" i="19"/>
  <c r="L61" i="19" l="1"/>
  <c r="N10" i="12" s="1"/>
  <c r="M53" i="19"/>
  <c r="O8" i="12" s="1"/>
  <c r="O6" i="12"/>
  <c r="O7" i="12" s="1"/>
  <c r="M11" i="12"/>
  <c r="N59" i="19"/>
  <c r="N54" i="19"/>
  <c r="M58" i="19"/>
  <c r="N9" i="12"/>
  <c r="N12" i="12"/>
  <c r="P17" i="12"/>
  <c r="O56" i="19"/>
  <c r="M63" i="19"/>
  <c r="P16" i="12"/>
  <c r="O55" i="19"/>
  <c r="M61" i="19" l="1"/>
  <c r="M60" i="19"/>
  <c r="O9" i="12" s="1"/>
  <c r="D68" i="19"/>
  <c r="Q4" i="12"/>
  <c r="D69" i="19"/>
  <c r="Q5" i="12"/>
  <c r="N53" i="19"/>
  <c r="P8" i="12" s="1"/>
  <c r="P6" i="12"/>
  <c r="P7" i="12" s="1"/>
  <c r="N11" i="12"/>
  <c r="N58" i="19"/>
  <c r="N57" i="19"/>
  <c r="O54" i="19"/>
  <c r="Q6" i="12" s="1"/>
  <c r="Q7" i="12" s="1"/>
  <c r="N61" i="19"/>
  <c r="O59" i="19"/>
  <c r="D73" i="19" s="1"/>
  <c r="O10" i="12"/>
  <c r="O12" i="12"/>
  <c r="N63" i="19"/>
  <c r="O57" i="19"/>
  <c r="O11" i="12" l="1"/>
  <c r="O53" i="19"/>
  <c r="D67" i="19"/>
  <c r="D71" i="19"/>
  <c r="P12" i="12"/>
  <c r="N60" i="19"/>
  <c r="P9" i="12" s="1"/>
  <c r="O58" i="19"/>
  <c r="D72" i="19" s="1"/>
  <c r="P10" i="12"/>
  <c r="D66" i="19" l="1"/>
  <c r="D77" i="19" s="1"/>
  <c r="Q8" i="12"/>
  <c r="R8" i="12" s="1"/>
  <c r="P11" i="12"/>
  <c r="O63" i="19"/>
  <c r="Q12" i="12" s="1"/>
  <c r="O61" i="19"/>
  <c r="Q10" i="12" s="1"/>
  <c r="O60" i="19"/>
  <c r="Q9" i="12" s="1"/>
  <c r="R4" i="12"/>
  <c r="Q16" i="12"/>
  <c r="R5" i="12"/>
  <c r="Q17" i="12"/>
  <c r="D75" i="19"/>
  <c r="R10" i="12" s="1"/>
  <c r="R7" i="12"/>
  <c r="R6" i="12"/>
  <c r="Q11" i="12" l="1"/>
  <c r="L45" i="6"/>
  <c r="L44" i="6" s="1"/>
  <c r="R17" i="12"/>
  <c r="L43" i="6"/>
  <c r="R16" i="12"/>
  <c r="L26" i="6"/>
  <c r="D74" i="19"/>
  <c r="D76" i="19" s="1"/>
  <c r="R9" i="12" l="1"/>
  <c r="R11" i="12" s="1"/>
  <c r="L46" i="6"/>
  <c r="R12" i="12"/>
  <c r="R26" i="6" s="1"/>
  <c r="E47" i="24" l="1"/>
  <c r="E48" i="24" l="1"/>
  <c r="E50"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B12" authorId="0" shapeId="0" xr:uid="{00000000-0006-0000-0100-000001000000}">
      <text>
        <r>
          <rPr>
            <b/>
            <sz val="9"/>
            <color indexed="81"/>
            <rFont val="ＭＳ Ｐゴシック"/>
            <family val="3"/>
            <charset val="128"/>
          </rPr>
          <t>プルダウンから選択</t>
        </r>
      </text>
    </comment>
    <comment ref="B18" authorId="0" shapeId="0" xr:uid="{00000000-0006-0000-0100-000002000000}">
      <text>
        <r>
          <rPr>
            <b/>
            <sz val="9"/>
            <color indexed="81"/>
            <rFont val="ＭＳ Ｐゴシック"/>
            <family val="3"/>
            <charset val="128"/>
          </rPr>
          <t>プルダウンから選択</t>
        </r>
      </text>
    </comment>
    <comment ref="B62" authorId="0" shapeId="0" xr:uid="{00000000-0006-0000-0100-000003000000}">
      <text>
        <r>
          <rPr>
            <b/>
            <sz val="9"/>
            <color indexed="81"/>
            <rFont val="ＭＳ Ｐゴシック"/>
            <family val="3"/>
            <charset val="128"/>
          </rPr>
          <t>決まっていない場合は『未定』と記入</t>
        </r>
      </text>
    </comment>
    <comment ref="B69" authorId="0" shapeId="0" xr:uid="{00000000-0006-0000-0100-000004000000}">
      <text>
        <r>
          <rPr>
            <b/>
            <sz val="9"/>
            <color indexed="81"/>
            <rFont val="ＭＳ Ｐゴシック"/>
            <family val="3"/>
            <charset val="128"/>
          </rPr>
          <t>決まっていない場合は『未定』と記入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tokyokankyo</author>
  </authors>
  <commentList>
    <comment ref="D9" authorId="0" shapeId="0" xr:uid="{00000000-0006-0000-1300-000001000000}">
      <text>
        <r>
          <rPr>
            <b/>
            <sz val="9"/>
            <color indexed="81"/>
            <rFont val="ＭＳ Ｐゴシック"/>
            <family val="3"/>
            <charset val="128"/>
          </rPr>
          <t>補機に使用される所要電力を差し引く</t>
        </r>
      </text>
    </comment>
  </commentList>
</comments>
</file>

<file path=xl/sharedStrings.xml><?xml version="1.0" encoding="utf-8"?>
<sst xmlns="http://schemas.openxmlformats.org/spreadsheetml/2006/main" count="2487" uniqueCount="1080">
  <si>
    <t>事業の名称</t>
    <rPh sb="0" eb="2">
      <t>ジギョウ</t>
    </rPh>
    <rPh sb="3" eb="5">
      <t>メイショウ</t>
    </rPh>
    <phoneticPr fontId="2"/>
  </si>
  <si>
    <t>区市町村</t>
    <rPh sb="0" eb="4">
      <t>クシチョウソン</t>
    </rPh>
    <phoneticPr fontId="2"/>
  </si>
  <si>
    <t>番地等</t>
    <rPh sb="0" eb="2">
      <t>バンチ</t>
    </rPh>
    <rPh sb="2" eb="3">
      <t>トウ</t>
    </rPh>
    <phoneticPr fontId="2"/>
  </si>
  <si>
    <t>助成金交付申請額</t>
    <rPh sb="0" eb="3">
      <t>ジョセイキン</t>
    </rPh>
    <rPh sb="3" eb="5">
      <t>コウフ</t>
    </rPh>
    <rPh sb="5" eb="8">
      <t>シンセイガク</t>
    </rPh>
    <phoneticPr fontId="2"/>
  </si>
  <si>
    <t>部署名（○部△課）</t>
    <rPh sb="0" eb="2">
      <t>ブショ</t>
    </rPh>
    <rPh sb="2" eb="3">
      <t>ナ</t>
    </rPh>
    <rPh sb="5" eb="6">
      <t>ブ</t>
    </rPh>
    <rPh sb="7" eb="8">
      <t>カ</t>
    </rPh>
    <phoneticPr fontId="2"/>
  </si>
  <si>
    <t>氏名</t>
    <rPh sb="0" eb="2">
      <t>シメイ</t>
    </rPh>
    <phoneticPr fontId="2"/>
  </si>
  <si>
    <t>電話番号</t>
    <rPh sb="0" eb="2">
      <t>デンワ</t>
    </rPh>
    <rPh sb="2" eb="4">
      <t>バンゴウ</t>
    </rPh>
    <phoneticPr fontId="2"/>
  </si>
  <si>
    <t>携帯電話</t>
    <rPh sb="0" eb="2">
      <t>ケイタイ</t>
    </rPh>
    <rPh sb="2" eb="4">
      <t>デンワ</t>
    </rPh>
    <phoneticPr fontId="2"/>
  </si>
  <si>
    <t>事業の概要</t>
    <rPh sb="0" eb="2">
      <t>ジギョウ</t>
    </rPh>
    <rPh sb="3" eb="5">
      <t>ガイヨウ</t>
    </rPh>
    <phoneticPr fontId="2"/>
  </si>
  <si>
    <t>概要　1</t>
    <rPh sb="0" eb="2">
      <t>ガイヨウ</t>
    </rPh>
    <phoneticPr fontId="2"/>
  </si>
  <si>
    <t>概要　2</t>
    <rPh sb="0" eb="2">
      <t>ガイヨウ</t>
    </rPh>
    <phoneticPr fontId="2"/>
  </si>
  <si>
    <t>概要　3</t>
    <rPh sb="0" eb="2">
      <t>ガイヨウ</t>
    </rPh>
    <phoneticPr fontId="2"/>
  </si>
  <si>
    <t>概要　4</t>
    <rPh sb="0" eb="2">
      <t>ガイヨウ</t>
    </rPh>
    <phoneticPr fontId="2"/>
  </si>
  <si>
    <t>総括的連絡先</t>
    <rPh sb="0" eb="3">
      <t>ソウカツテキ</t>
    </rPh>
    <rPh sb="3" eb="6">
      <t>レンラクサキ</t>
    </rPh>
    <phoneticPr fontId="2"/>
  </si>
  <si>
    <t>時間区分1</t>
    <rPh sb="0" eb="2">
      <t>ジカン</t>
    </rPh>
    <rPh sb="2" eb="4">
      <t>クブン</t>
    </rPh>
    <phoneticPr fontId="2"/>
  </si>
  <si>
    <t>時間区分2</t>
    <rPh sb="0" eb="2">
      <t>ジカン</t>
    </rPh>
    <rPh sb="2" eb="4">
      <t>クブン</t>
    </rPh>
    <phoneticPr fontId="2"/>
  </si>
  <si>
    <t>区域</t>
    <rPh sb="0" eb="2">
      <t>クイキ</t>
    </rPh>
    <phoneticPr fontId="2"/>
  </si>
  <si>
    <t>時間区分3</t>
    <rPh sb="0" eb="2">
      <t>ジカン</t>
    </rPh>
    <rPh sb="2" eb="4">
      <t>クブン</t>
    </rPh>
    <phoneticPr fontId="2"/>
  </si>
  <si>
    <t>～</t>
    <phoneticPr fontId="2"/>
  </si>
  <si>
    <t>使用燃料</t>
    <rPh sb="0" eb="2">
      <t>シヨウ</t>
    </rPh>
    <rPh sb="2" eb="4">
      <t>ネンリョウ</t>
    </rPh>
    <phoneticPr fontId="2"/>
  </si>
  <si>
    <t>No.2</t>
  </si>
  <si>
    <t>No.3</t>
  </si>
  <si>
    <t>No.4</t>
  </si>
  <si>
    <t>No.1</t>
    <phoneticPr fontId="2"/>
  </si>
  <si>
    <t>kW</t>
    <phoneticPr fontId="2"/>
  </si>
  <si>
    <t>製造者
（予定）</t>
    <rPh sb="0" eb="2">
      <t>セイゾウ</t>
    </rPh>
    <rPh sb="2" eb="3">
      <t>シャ</t>
    </rPh>
    <rPh sb="5" eb="7">
      <t>ヨテイ</t>
    </rPh>
    <phoneticPr fontId="2"/>
  </si>
  <si>
    <t>型式
（予定）</t>
    <rPh sb="0" eb="2">
      <t>カタシキ</t>
    </rPh>
    <rPh sb="4" eb="6">
      <t>ヨテイ</t>
    </rPh>
    <phoneticPr fontId="2"/>
  </si>
  <si>
    <t>－</t>
    <phoneticPr fontId="2"/>
  </si>
  <si>
    <t>燃料の種類</t>
    <rPh sb="0" eb="2">
      <t>ネンリョウ</t>
    </rPh>
    <rPh sb="3" eb="5">
      <t>シュルイ</t>
    </rPh>
    <phoneticPr fontId="2"/>
  </si>
  <si>
    <t>定格電圧</t>
    <rPh sb="0" eb="2">
      <t>テイカク</t>
    </rPh>
    <rPh sb="2" eb="4">
      <t>デンアツ</t>
    </rPh>
    <phoneticPr fontId="2"/>
  </si>
  <si>
    <t>定格周波数</t>
    <rPh sb="0" eb="2">
      <t>テイカク</t>
    </rPh>
    <rPh sb="2" eb="5">
      <t>シュウハスウ</t>
    </rPh>
    <phoneticPr fontId="2"/>
  </si>
  <si>
    <t>%</t>
    <phoneticPr fontId="2"/>
  </si>
  <si>
    <t>V</t>
    <phoneticPr fontId="2"/>
  </si>
  <si>
    <t>Hz</t>
    <phoneticPr fontId="2"/>
  </si>
  <si>
    <t>工事完了予定（年/月）</t>
    <rPh sb="0" eb="2">
      <t>コウジ</t>
    </rPh>
    <rPh sb="2" eb="4">
      <t>カンリョウ</t>
    </rPh>
    <rPh sb="4" eb="6">
      <t>ヨテイ</t>
    </rPh>
    <rPh sb="7" eb="8">
      <t>ネン</t>
    </rPh>
    <rPh sb="9" eb="10">
      <t>ゲツ</t>
    </rPh>
    <phoneticPr fontId="2"/>
  </si>
  <si>
    <t>人</t>
    <rPh sb="0" eb="1">
      <t>ニン</t>
    </rPh>
    <phoneticPr fontId="2"/>
  </si>
  <si>
    <t>外形寸法</t>
    <rPh sb="0" eb="2">
      <t>ガイケイ</t>
    </rPh>
    <rPh sb="2" eb="4">
      <t>スンポウ</t>
    </rPh>
    <phoneticPr fontId="2"/>
  </si>
  <si>
    <t>自己所有</t>
    <rPh sb="0" eb="2">
      <t>ジコ</t>
    </rPh>
    <rPh sb="2" eb="4">
      <t>ショユウ</t>
    </rPh>
    <phoneticPr fontId="2"/>
  </si>
  <si>
    <t>他人所有</t>
    <rPh sb="0" eb="2">
      <t>タニン</t>
    </rPh>
    <rPh sb="2" eb="4">
      <t>ショユウ</t>
    </rPh>
    <phoneticPr fontId="2"/>
  </si>
  <si>
    <t>可能</t>
    <rPh sb="0" eb="2">
      <t>カノウ</t>
    </rPh>
    <phoneticPr fontId="2"/>
  </si>
  <si>
    <t>不可能</t>
    <rPh sb="0" eb="3">
      <t>フカノウ</t>
    </rPh>
    <phoneticPr fontId="2"/>
  </si>
  <si>
    <t>騒音規制の基準遵守</t>
    <rPh sb="0" eb="2">
      <t>ソウオン</t>
    </rPh>
    <rPh sb="2" eb="4">
      <t>キセイ</t>
    </rPh>
    <rPh sb="5" eb="7">
      <t>キジュン</t>
    </rPh>
    <rPh sb="7" eb="9">
      <t>ジュンシュ</t>
    </rPh>
    <phoneticPr fontId="2"/>
  </si>
  <si>
    <t>振動規制の基準遵守</t>
    <rPh sb="0" eb="2">
      <t>シンドウ</t>
    </rPh>
    <rPh sb="2" eb="4">
      <t>キセイ</t>
    </rPh>
    <rPh sb="5" eb="7">
      <t>キジュン</t>
    </rPh>
    <rPh sb="7" eb="9">
      <t>ジュンシュ</t>
    </rPh>
    <phoneticPr fontId="2"/>
  </si>
  <si>
    <t>窒素酸化物規制
の基準遵守</t>
    <rPh sb="0" eb="2">
      <t>チッソ</t>
    </rPh>
    <rPh sb="2" eb="5">
      <t>サンカブツ</t>
    </rPh>
    <rPh sb="5" eb="7">
      <t>キセイ</t>
    </rPh>
    <rPh sb="9" eb="11">
      <t>キジュン</t>
    </rPh>
    <rPh sb="11" eb="13">
      <t>ジュンシュ</t>
    </rPh>
    <phoneticPr fontId="2"/>
  </si>
  <si>
    <t>ESCO契約</t>
    <rPh sb="4" eb="6">
      <t>ケイヤク</t>
    </rPh>
    <phoneticPr fontId="2"/>
  </si>
  <si>
    <t>リース契約</t>
    <rPh sb="3" eb="5">
      <t>ケイヤク</t>
    </rPh>
    <phoneticPr fontId="2"/>
  </si>
  <si>
    <t>割賦契約</t>
    <rPh sb="0" eb="2">
      <t>カップ</t>
    </rPh>
    <rPh sb="2" eb="4">
      <t>ケイヤク</t>
    </rPh>
    <phoneticPr fontId="2"/>
  </si>
  <si>
    <t>熱供給契約</t>
    <rPh sb="0" eb="1">
      <t>ネツ</t>
    </rPh>
    <rPh sb="1" eb="3">
      <t>キョウキュウ</t>
    </rPh>
    <rPh sb="3" eb="5">
      <t>ケイヤク</t>
    </rPh>
    <phoneticPr fontId="2"/>
  </si>
  <si>
    <t>有</t>
    <rPh sb="0" eb="1">
      <t>ア</t>
    </rPh>
    <phoneticPr fontId="2"/>
  </si>
  <si>
    <t>無</t>
    <rPh sb="0" eb="1">
      <t>ナシ</t>
    </rPh>
    <phoneticPr fontId="2"/>
  </si>
  <si>
    <t>ESCO契約の種類</t>
    <rPh sb="4" eb="6">
      <t>ケイヤク</t>
    </rPh>
    <rPh sb="7" eb="9">
      <t>シュルイ</t>
    </rPh>
    <phoneticPr fontId="2"/>
  </si>
  <si>
    <t>シェアード</t>
    <phoneticPr fontId="2"/>
  </si>
  <si>
    <t>ギャランティード</t>
    <phoneticPr fontId="2"/>
  </si>
  <si>
    <t>契約期間</t>
    <rPh sb="0" eb="2">
      <t>ケイヤク</t>
    </rPh>
    <rPh sb="2" eb="4">
      <t>キカン</t>
    </rPh>
    <phoneticPr fontId="2"/>
  </si>
  <si>
    <t>開始年月</t>
    <rPh sb="0" eb="2">
      <t>カイシ</t>
    </rPh>
    <rPh sb="2" eb="4">
      <t>ネンゲツ</t>
    </rPh>
    <phoneticPr fontId="2"/>
  </si>
  <si>
    <t>終了年月</t>
    <rPh sb="0" eb="2">
      <t>シュウリョウ</t>
    </rPh>
    <rPh sb="2" eb="4">
      <t>ネンゲツ</t>
    </rPh>
    <phoneticPr fontId="2"/>
  </si>
  <si>
    <t>期間</t>
    <rPh sb="0" eb="2">
      <t>キカン</t>
    </rPh>
    <phoneticPr fontId="2"/>
  </si>
  <si>
    <t>年間</t>
    <rPh sb="0" eb="1">
      <t>ネン</t>
    </rPh>
    <rPh sb="1" eb="2">
      <t>カン</t>
    </rPh>
    <phoneticPr fontId="2"/>
  </si>
  <si>
    <t>助成事業の工程</t>
    <rPh sb="0" eb="2">
      <t>ジョセイ</t>
    </rPh>
    <rPh sb="2" eb="4">
      <t>ジギョウ</t>
    </rPh>
    <rPh sb="5" eb="7">
      <t>コウテイ</t>
    </rPh>
    <phoneticPr fontId="2"/>
  </si>
  <si>
    <t>事業開始日（予定）</t>
    <rPh sb="0" eb="2">
      <t>ジギョウ</t>
    </rPh>
    <rPh sb="2" eb="4">
      <t>カイシ</t>
    </rPh>
    <rPh sb="4" eb="5">
      <t>ヒ</t>
    </rPh>
    <rPh sb="6" eb="8">
      <t>ヨテイ</t>
    </rPh>
    <phoneticPr fontId="2"/>
  </si>
  <si>
    <t>完了予定日</t>
    <rPh sb="0" eb="2">
      <t>カンリョウ</t>
    </rPh>
    <rPh sb="2" eb="5">
      <t>ヨテイビ</t>
    </rPh>
    <phoneticPr fontId="2"/>
  </si>
  <si>
    <t>工事日数</t>
    <rPh sb="0" eb="2">
      <t>コウジ</t>
    </rPh>
    <rPh sb="2" eb="4">
      <t>ニッスウ</t>
    </rPh>
    <phoneticPr fontId="2"/>
  </si>
  <si>
    <t>資金計画</t>
    <rPh sb="0" eb="2">
      <t>シキン</t>
    </rPh>
    <rPh sb="2" eb="4">
      <t>ケイカク</t>
    </rPh>
    <phoneticPr fontId="2"/>
  </si>
  <si>
    <t>調達先</t>
    <rPh sb="0" eb="2">
      <t>チョウタツ</t>
    </rPh>
    <rPh sb="2" eb="3">
      <t>サキ</t>
    </rPh>
    <phoneticPr fontId="2"/>
  </si>
  <si>
    <t>自己資金</t>
    <rPh sb="0" eb="2">
      <t>ジコ</t>
    </rPh>
    <rPh sb="2" eb="4">
      <t>シキン</t>
    </rPh>
    <phoneticPr fontId="2"/>
  </si>
  <si>
    <t>借入金</t>
    <rPh sb="0" eb="1">
      <t>シャク</t>
    </rPh>
    <rPh sb="1" eb="3">
      <t>ニュウキン</t>
    </rPh>
    <phoneticPr fontId="2"/>
  </si>
  <si>
    <t>リース事業者</t>
    <rPh sb="3" eb="5">
      <t>ジギョウ</t>
    </rPh>
    <rPh sb="5" eb="6">
      <t>シャ</t>
    </rPh>
    <phoneticPr fontId="2"/>
  </si>
  <si>
    <t>ESCO事業者</t>
    <rPh sb="4" eb="7">
      <t>ジギョウシャ</t>
    </rPh>
    <phoneticPr fontId="2"/>
  </si>
  <si>
    <t>熱供給事業者</t>
    <rPh sb="0" eb="1">
      <t>ネツ</t>
    </rPh>
    <rPh sb="1" eb="3">
      <t>キョウキュウ</t>
    </rPh>
    <rPh sb="3" eb="5">
      <t>ジギョウ</t>
    </rPh>
    <rPh sb="5" eb="6">
      <t>シャ</t>
    </rPh>
    <phoneticPr fontId="2"/>
  </si>
  <si>
    <t>日間</t>
    <rPh sb="0" eb="1">
      <t>ヒ</t>
    </rPh>
    <rPh sb="1" eb="2">
      <t>カン</t>
    </rPh>
    <phoneticPr fontId="2"/>
  </si>
  <si>
    <t>千円</t>
    <rPh sb="0" eb="2">
      <t>センエン</t>
    </rPh>
    <phoneticPr fontId="2"/>
  </si>
  <si>
    <t>開業・設立年月日</t>
    <rPh sb="0" eb="2">
      <t>カイギョウ</t>
    </rPh>
    <rPh sb="3" eb="5">
      <t>セツリツ</t>
    </rPh>
    <rPh sb="5" eb="8">
      <t>ネンガッピ</t>
    </rPh>
    <phoneticPr fontId="2"/>
  </si>
  <si>
    <t>日本標準産業分類
による業種</t>
    <rPh sb="0" eb="2">
      <t>ニホン</t>
    </rPh>
    <rPh sb="2" eb="4">
      <t>ヒョウジュン</t>
    </rPh>
    <rPh sb="4" eb="6">
      <t>サンギョウ</t>
    </rPh>
    <rPh sb="6" eb="8">
      <t>ブンルイ</t>
    </rPh>
    <rPh sb="12" eb="14">
      <t>ギョウシュ</t>
    </rPh>
    <phoneticPr fontId="2"/>
  </si>
  <si>
    <t>大分類</t>
    <rPh sb="0" eb="3">
      <t>ダイブンルイ</t>
    </rPh>
    <phoneticPr fontId="2"/>
  </si>
  <si>
    <t>中分類</t>
    <rPh sb="0" eb="3">
      <t>チュウブンルイ</t>
    </rPh>
    <phoneticPr fontId="2"/>
  </si>
  <si>
    <t>資本金（出資金）</t>
    <rPh sb="0" eb="3">
      <t>シホンキン</t>
    </rPh>
    <rPh sb="4" eb="7">
      <t>シュッシキン</t>
    </rPh>
    <phoneticPr fontId="2"/>
  </si>
  <si>
    <t>株主数「出資者数）</t>
    <rPh sb="0" eb="2">
      <t>カブヌシ</t>
    </rPh>
    <rPh sb="2" eb="3">
      <t>スウ</t>
    </rPh>
    <rPh sb="4" eb="7">
      <t>シュッシシャ</t>
    </rPh>
    <rPh sb="7" eb="8">
      <t>スウ</t>
    </rPh>
    <phoneticPr fontId="2"/>
  </si>
  <si>
    <t>発行済株式総数（出資総額）</t>
    <rPh sb="0" eb="2">
      <t>ハッコウ</t>
    </rPh>
    <rPh sb="2" eb="3">
      <t>ズ</t>
    </rPh>
    <rPh sb="3" eb="5">
      <t>カブシキ</t>
    </rPh>
    <rPh sb="5" eb="7">
      <t>ソウスウ</t>
    </rPh>
    <rPh sb="8" eb="10">
      <t>シュッシ</t>
    </rPh>
    <rPh sb="10" eb="12">
      <t>ソウガク</t>
    </rPh>
    <phoneticPr fontId="2"/>
  </si>
  <si>
    <t>役員数</t>
    <rPh sb="0" eb="2">
      <t>ヤクイン</t>
    </rPh>
    <rPh sb="2" eb="3">
      <t>スウ</t>
    </rPh>
    <phoneticPr fontId="2"/>
  </si>
  <si>
    <t>従業員数（役員を除く）</t>
    <rPh sb="0" eb="3">
      <t>ジュウギョウイン</t>
    </rPh>
    <rPh sb="3" eb="4">
      <t>スウ</t>
    </rPh>
    <rPh sb="5" eb="7">
      <t>ヤクイン</t>
    </rPh>
    <rPh sb="8" eb="9">
      <t>ノゾ</t>
    </rPh>
    <phoneticPr fontId="2"/>
  </si>
  <si>
    <t>人（法人を含む）</t>
    <rPh sb="0" eb="1">
      <t>ニン</t>
    </rPh>
    <rPh sb="2" eb="4">
      <t>ホウジン</t>
    </rPh>
    <rPh sb="5" eb="6">
      <t>フク</t>
    </rPh>
    <phoneticPr fontId="2"/>
  </si>
  <si>
    <t>株</t>
    <rPh sb="0" eb="1">
      <t>カブ</t>
    </rPh>
    <phoneticPr fontId="2"/>
  </si>
  <si>
    <t>売上高の状況</t>
    <rPh sb="0" eb="2">
      <t>ウリアゲ</t>
    </rPh>
    <rPh sb="2" eb="3">
      <t>ダカ</t>
    </rPh>
    <rPh sb="4" eb="6">
      <t>ジョウキョウ</t>
    </rPh>
    <phoneticPr fontId="2"/>
  </si>
  <si>
    <t>金額</t>
    <rPh sb="0" eb="2">
      <t>キンガク</t>
    </rPh>
    <phoneticPr fontId="2"/>
  </si>
  <si>
    <t>割合</t>
    <rPh sb="0" eb="2">
      <t>ワリアイ</t>
    </rPh>
    <phoneticPr fontId="2"/>
  </si>
  <si>
    <t>主な製品・商品・サービス名</t>
    <rPh sb="0" eb="1">
      <t>オモ</t>
    </rPh>
    <rPh sb="2" eb="4">
      <t>セイヒン</t>
    </rPh>
    <rPh sb="5" eb="7">
      <t>ショウヒン</t>
    </rPh>
    <rPh sb="12" eb="13">
      <t>ナ</t>
    </rPh>
    <phoneticPr fontId="2"/>
  </si>
  <si>
    <t>第1位</t>
    <rPh sb="0" eb="1">
      <t>ダイ</t>
    </rPh>
    <rPh sb="2" eb="3">
      <t>イ</t>
    </rPh>
    <phoneticPr fontId="2"/>
  </si>
  <si>
    <t>第2位</t>
    <rPh sb="0" eb="1">
      <t>ダイ</t>
    </rPh>
    <rPh sb="2" eb="3">
      <t>イ</t>
    </rPh>
    <phoneticPr fontId="2"/>
  </si>
  <si>
    <t>第3位</t>
    <rPh sb="0" eb="1">
      <t>ダイ</t>
    </rPh>
    <rPh sb="2" eb="3">
      <t>イ</t>
    </rPh>
    <phoneticPr fontId="2"/>
  </si>
  <si>
    <t>契約
期間</t>
    <rPh sb="0" eb="2">
      <t>ケイヤク</t>
    </rPh>
    <rPh sb="3" eb="5">
      <t>キカン</t>
    </rPh>
    <phoneticPr fontId="2"/>
  </si>
  <si>
    <t>役職名</t>
    <rPh sb="0" eb="2">
      <t>ヤクショク</t>
    </rPh>
    <rPh sb="2" eb="3">
      <t>ナ</t>
    </rPh>
    <phoneticPr fontId="2"/>
  </si>
  <si>
    <t>氏名</t>
    <rPh sb="0" eb="2">
      <t>シメイ</t>
    </rPh>
    <phoneticPr fontId="2"/>
  </si>
  <si>
    <t>kW</t>
    <phoneticPr fontId="2"/>
  </si>
  <si>
    <t>（Eメール</t>
    <phoneticPr fontId="6"/>
  </si>
  <si>
    <t>総括的連絡先</t>
    <rPh sb="0" eb="3">
      <t>ソウカツテキ</t>
    </rPh>
    <phoneticPr fontId="2"/>
  </si>
  <si>
    <t>担当者氏名</t>
    <rPh sb="0" eb="3">
      <t>タントウシャ</t>
    </rPh>
    <rPh sb="3" eb="5">
      <t>シメイ</t>
    </rPh>
    <phoneticPr fontId="2"/>
  </si>
  <si>
    <t>会社名</t>
    <rPh sb="0" eb="2">
      <t>カイシャ</t>
    </rPh>
    <rPh sb="2" eb="3">
      <t>ナ</t>
    </rPh>
    <phoneticPr fontId="2"/>
  </si>
  <si>
    <t>複数事業所がある場合は、主要な1箇所の名称のみを記載し、その他○○箇所と記載すること。また、所在地については、主要な1箇所の所在地を記載すること。</t>
    <rPh sb="0" eb="2">
      <t>フクスウ</t>
    </rPh>
    <rPh sb="2" eb="5">
      <t>ジギョウショ</t>
    </rPh>
    <rPh sb="8" eb="10">
      <t>バアイ</t>
    </rPh>
    <rPh sb="12" eb="14">
      <t>シュヨウ</t>
    </rPh>
    <rPh sb="16" eb="18">
      <t>カショ</t>
    </rPh>
    <rPh sb="19" eb="21">
      <t>メイショウ</t>
    </rPh>
    <rPh sb="24" eb="26">
      <t>キサイ</t>
    </rPh>
    <rPh sb="30" eb="31">
      <t>タ</t>
    </rPh>
    <rPh sb="33" eb="35">
      <t>カショ</t>
    </rPh>
    <rPh sb="36" eb="38">
      <t>キサイ</t>
    </rPh>
    <rPh sb="46" eb="49">
      <t>ショザイチ</t>
    </rPh>
    <rPh sb="55" eb="57">
      <t>シュヨウ</t>
    </rPh>
    <rPh sb="59" eb="61">
      <t>カショ</t>
    </rPh>
    <rPh sb="62" eb="65">
      <t>ショザイチ</t>
    </rPh>
    <rPh sb="66" eb="68">
      <t>キサイ</t>
    </rPh>
    <phoneticPr fontId="6"/>
  </si>
  <si>
    <t>郵便番号</t>
    <rPh sb="0" eb="2">
      <t>ユウビン</t>
    </rPh>
    <rPh sb="2" eb="4">
      <t>バンゴウ</t>
    </rPh>
    <phoneticPr fontId="2"/>
  </si>
  <si>
    <t>住所</t>
    <rPh sb="0" eb="2">
      <t>ジュウショ</t>
    </rPh>
    <phoneticPr fontId="2"/>
  </si>
  <si>
    <t>FAX番号</t>
    <rPh sb="3" eb="5">
      <t>バンゴウ</t>
    </rPh>
    <phoneticPr fontId="2"/>
  </si>
  <si>
    <t>代表者役職名</t>
    <rPh sb="0" eb="3">
      <t>ダイヒョウシャ</t>
    </rPh>
    <rPh sb="3" eb="6">
      <t>ヤクショクメイ</t>
    </rPh>
    <phoneticPr fontId="2"/>
  </si>
  <si>
    <t>代表者氏名</t>
    <rPh sb="0" eb="3">
      <t>ダイヒョウシャ</t>
    </rPh>
    <rPh sb="3" eb="5">
      <t>シメイ</t>
    </rPh>
    <phoneticPr fontId="2"/>
  </si>
  <si>
    <t>電話</t>
    <rPh sb="0" eb="2">
      <t>デンワ</t>
    </rPh>
    <phoneticPr fontId="2"/>
  </si>
  <si>
    <t>部署名</t>
    <rPh sb="0" eb="2">
      <t>ブショ</t>
    </rPh>
    <rPh sb="2" eb="3">
      <t>ナ</t>
    </rPh>
    <phoneticPr fontId="2"/>
  </si>
  <si>
    <t>担当者氏名</t>
    <phoneticPr fontId="6"/>
  </si>
  <si>
    <t>開始時刻</t>
    <rPh sb="0" eb="2">
      <t>カイシ</t>
    </rPh>
    <rPh sb="2" eb="4">
      <t>ジコク</t>
    </rPh>
    <phoneticPr fontId="2"/>
  </si>
  <si>
    <t>終了時刻</t>
    <rPh sb="0" eb="2">
      <t>シュウリョウ</t>
    </rPh>
    <rPh sb="2" eb="4">
      <t>ジコク</t>
    </rPh>
    <phoneticPr fontId="2"/>
  </si>
  <si>
    <t>%</t>
    <phoneticPr fontId="6"/>
  </si>
  <si>
    <t>kV</t>
    <phoneticPr fontId="6"/>
  </si>
  <si>
    <r>
      <rPr>
        <sz val="11"/>
        <color indexed="8"/>
        <rFont val="ＭＳ Ｐ明朝"/>
        <family val="1"/>
        <charset val="128"/>
      </rPr>
      <t>人</t>
    </r>
    <rPh sb="0" eb="1">
      <t>ニン</t>
    </rPh>
    <phoneticPr fontId="6"/>
  </si>
  <si>
    <t>No.1</t>
    <phoneticPr fontId="2"/>
  </si>
  <si>
    <t>No.2</t>
    <phoneticPr fontId="2"/>
  </si>
  <si>
    <t>No.3</t>
    <phoneticPr fontId="2"/>
  </si>
  <si>
    <t>No.4</t>
    <phoneticPr fontId="2"/>
  </si>
  <si>
    <t>一時滞在施設の規模</t>
    <rPh sb="0" eb="2">
      <t>イチジ</t>
    </rPh>
    <rPh sb="2" eb="4">
      <t>タイザイ</t>
    </rPh>
    <rPh sb="4" eb="6">
      <t>シセツ</t>
    </rPh>
    <rPh sb="7" eb="9">
      <t>キボ</t>
    </rPh>
    <phoneticPr fontId="6"/>
  </si>
  <si>
    <t>発電
出力</t>
    <rPh sb="0" eb="2">
      <t>ハツデン</t>
    </rPh>
    <rPh sb="3" eb="5">
      <t>シュツリョク</t>
    </rPh>
    <phoneticPr fontId="2"/>
  </si>
  <si>
    <t>Hz</t>
    <phoneticPr fontId="2"/>
  </si>
  <si>
    <t>－</t>
    <phoneticPr fontId="2"/>
  </si>
  <si>
    <t>燃料の供給会社名</t>
    <rPh sb="0" eb="2">
      <t>ネンリョウ</t>
    </rPh>
    <rPh sb="3" eb="5">
      <t>キョウキュウ</t>
    </rPh>
    <rPh sb="5" eb="7">
      <t>カイシャ</t>
    </rPh>
    <rPh sb="7" eb="8">
      <t>ナ</t>
    </rPh>
    <phoneticPr fontId="2"/>
  </si>
  <si>
    <r>
      <t>MWh/</t>
    </r>
    <r>
      <rPr>
        <sz val="11"/>
        <color indexed="8"/>
        <rFont val="ＭＳ Ｐ明朝"/>
        <family val="1"/>
        <charset val="128"/>
      </rPr>
      <t>年</t>
    </r>
    <rPh sb="4" eb="5">
      <t>ネン</t>
    </rPh>
    <phoneticPr fontId="2"/>
  </si>
  <si>
    <t>エネルギーの種類</t>
    <rPh sb="6" eb="8">
      <t>シュルイ</t>
    </rPh>
    <phoneticPr fontId="2"/>
  </si>
  <si>
    <t>熱電比（回収熱/電力）</t>
    <rPh sb="0" eb="1">
      <t>ネツ</t>
    </rPh>
    <rPh sb="1" eb="2">
      <t>デン</t>
    </rPh>
    <rPh sb="2" eb="3">
      <t>ヒ</t>
    </rPh>
    <rPh sb="4" eb="6">
      <t>カイシュウ</t>
    </rPh>
    <rPh sb="6" eb="7">
      <t>ネツ</t>
    </rPh>
    <rPh sb="8" eb="10">
      <t>デンリョク</t>
    </rPh>
    <phoneticPr fontId="2"/>
  </si>
  <si>
    <t>エネルギー使用計画</t>
    <rPh sb="5" eb="7">
      <t>シヨウ</t>
    </rPh>
    <rPh sb="7" eb="9">
      <t>ケイカク</t>
    </rPh>
    <phoneticPr fontId="2"/>
  </si>
  <si>
    <t>年度</t>
    <rPh sb="0" eb="2">
      <t>ネンド</t>
    </rPh>
    <phoneticPr fontId="2"/>
  </si>
  <si>
    <t>kW</t>
    <phoneticPr fontId="2"/>
  </si>
  <si>
    <t>GJ</t>
    <phoneticPr fontId="2"/>
  </si>
  <si>
    <t>kW</t>
    <phoneticPr fontId="2"/>
  </si>
  <si>
    <t>%</t>
  </si>
  <si>
    <t>可能</t>
    <rPh sb="0" eb="2">
      <t>カノウ</t>
    </rPh>
    <phoneticPr fontId="2"/>
  </si>
  <si>
    <t>不可能</t>
    <rPh sb="0" eb="3">
      <t>フカノウ</t>
    </rPh>
    <phoneticPr fontId="2"/>
  </si>
  <si>
    <t>騒音に関する規制基準の遵守は可能か</t>
    <rPh sb="0" eb="2">
      <t>ソウオン</t>
    </rPh>
    <rPh sb="3" eb="4">
      <t>カン</t>
    </rPh>
    <rPh sb="6" eb="8">
      <t>キセイ</t>
    </rPh>
    <rPh sb="8" eb="10">
      <t>キジュン</t>
    </rPh>
    <rPh sb="11" eb="13">
      <t>ジュンシュ</t>
    </rPh>
    <rPh sb="14" eb="16">
      <t>カノウ</t>
    </rPh>
    <phoneticPr fontId="2"/>
  </si>
  <si>
    <t>振動に関する規制基準の遵守は可能か</t>
    <rPh sb="0" eb="2">
      <t>シンドウ</t>
    </rPh>
    <rPh sb="3" eb="4">
      <t>カン</t>
    </rPh>
    <rPh sb="6" eb="8">
      <t>キセイ</t>
    </rPh>
    <rPh sb="8" eb="10">
      <t>キジュン</t>
    </rPh>
    <rPh sb="11" eb="13">
      <t>ジュンシュ</t>
    </rPh>
    <rPh sb="14" eb="16">
      <t>カノウ</t>
    </rPh>
    <phoneticPr fontId="2"/>
  </si>
  <si>
    <t>窒素酸化物に関する規制基準の遵守は可能か</t>
    <rPh sb="0" eb="2">
      <t>チッソ</t>
    </rPh>
    <rPh sb="2" eb="5">
      <t>サンカブツ</t>
    </rPh>
    <rPh sb="6" eb="7">
      <t>カン</t>
    </rPh>
    <rPh sb="9" eb="11">
      <t>キセイ</t>
    </rPh>
    <rPh sb="11" eb="13">
      <t>キジュン</t>
    </rPh>
    <rPh sb="14" eb="16">
      <t>ジュンシュ</t>
    </rPh>
    <rPh sb="17" eb="19">
      <t>カノウ</t>
    </rPh>
    <phoneticPr fontId="2"/>
  </si>
  <si>
    <t>項目</t>
    <rPh sb="0" eb="2">
      <t>コウモク</t>
    </rPh>
    <phoneticPr fontId="2"/>
  </si>
  <si>
    <t>内容</t>
    <rPh sb="0" eb="2">
      <t>ナイヨウ</t>
    </rPh>
    <phoneticPr fontId="2"/>
  </si>
  <si>
    <r>
      <t>ESCO</t>
    </r>
    <r>
      <rPr>
        <sz val="11"/>
        <color indexed="8"/>
        <rFont val="ＭＳ Ｐ明朝"/>
        <family val="1"/>
        <charset val="128"/>
      </rPr>
      <t>事業者の名称</t>
    </r>
    <rPh sb="4" eb="7">
      <t>ジギョウシャ</t>
    </rPh>
    <rPh sb="8" eb="10">
      <t>メイショウ</t>
    </rPh>
    <phoneticPr fontId="2"/>
  </si>
  <si>
    <t>リース（又は割賦販売）契約の有無</t>
    <rPh sb="4" eb="5">
      <t>マタ</t>
    </rPh>
    <rPh sb="6" eb="8">
      <t>カップ</t>
    </rPh>
    <rPh sb="8" eb="10">
      <t>ハンバイ</t>
    </rPh>
    <rPh sb="11" eb="13">
      <t>ケイヤク</t>
    </rPh>
    <rPh sb="14" eb="16">
      <t>ウム</t>
    </rPh>
    <phoneticPr fontId="2"/>
  </si>
  <si>
    <r>
      <t>ESCO</t>
    </r>
    <r>
      <rPr>
        <sz val="11"/>
        <color indexed="8"/>
        <rFont val="ＭＳ Ｐ明朝"/>
        <family val="1"/>
        <charset val="128"/>
      </rPr>
      <t>契約種別</t>
    </r>
    <rPh sb="4" eb="6">
      <t>ケイヤク</t>
    </rPh>
    <rPh sb="6" eb="8">
      <t>シュベツ</t>
    </rPh>
    <phoneticPr fontId="2"/>
  </si>
  <si>
    <r>
      <t>ESCO</t>
    </r>
    <r>
      <rPr>
        <sz val="11"/>
        <color indexed="8"/>
        <rFont val="ＭＳ Ｐ明朝"/>
        <family val="1"/>
        <charset val="128"/>
      </rPr>
      <t>契約期間</t>
    </r>
    <rPh sb="4" eb="6">
      <t>ケイヤク</t>
    </rPh>
    <rPh sb="6" eb="8">
      <t>キカン</t>
    </rPh>
    <phoneticPr fontId="2"/>
  </si>
  <si>
    <t>東京都ビジネス事業者登録年月日</t>
    <rPh sb="0" eb="3">
      <t>トウキョウト</t>
    </rPh>
    <rPh sb="7" eb="10">
      <t>ジギョウシャ</t>
    </rPh>
    <rPh sb="10" eb="12">
      <t>トウロク</t>
    </rPh>
    <rPh sb="12" eb="15">
      <t>ネンガッピ</t>
    </rPh>
    <phoneticPr fontId="2"/>
  </si>
  <si>
    <t>東京都ビジネス事業者登録番号</t>
    <rPh sb="0" eb="3">
      <t>トウキョウト</t>
    </rPh>
    <rPh sb="7" eb="10">
      <t>ジギョウシャ</t>
    </rPh>
    <rPh sb="10" eb="12">
      <t>トウロク</t>
    </rPh>
    <rPh sb="12" eb="14">
      <t>バンゴウ</t>
    </rPh>
    <phoneticPr fontId="2"/>
  </si>
  <si>
    <t>備考</t>
    <rPh sb="0" eb="2">
      <t>ビコウ</t>
    </rPh>
    <phoneticPr fontId="2"/>
  </si>
  <si>
    <t>開始</t>
    <rPh sb="0" eb="2">
      <t>カイシ</t>
    </rPh>
    <phoneticPr fontId="2"/>
  </si>
  <si>
    <t>終了</t>
    <rPh sb="0" eb="2">
      <t>シュウリョウ</t>
    </rPh>
    <phoneticPr fontId="2"/>
  </si>
  <si>
    <t>年間</t>
    <rPh sb="0" eb="2">
      <t>ネンカン</t>
    </rPh>
    <phoneticPr fontId="2"/>
  </si>
  <si>
    <t>無</t>
    <rPh sb="0" eb="1">
      <t>ナシ</t>
    </rPh>
    <phoneticPr fontId="2"/>
  </si>
  <si>
    <t>有</t>
    <rPh sb="0" eb="1">
      <t>ア</t>
    </rPh>
    <phoneticPr fontId="2"/>
  </si>
  <si>
    <t>リース契約等の有無</t>
    <rPh sb="3" eb="5">
      <t>ケイヤク</t>
    </rPh>
    <rPh sb="5" eb="6">
      <t>トウ</t>
    </rPh>
    <rPh sb="7" eb="9">
      <t>ウム</t>
    </rPh>
    <phoneticPr fontId="2"/>
  </si>
  <si>
    <t>ギャランティード</t>
    <phoneticPr fontId="2"/>
  </si>
  <si>
    <t>シェアード</t>
    <phoneticPr fontId="2"/>
  </si>
  <si>
    <t>リース対象機器</t>
    <rPh sb="3" eb="5">
      <t>タイショウ</t>
    </rPh>
    <rPh sb="5" eb="7">
      <t>キキ</t>
    </rPh>
    <phoneticPr fontId="2"/>
  </si>
  <si>
    <t>割賦対象機器</t>
    <rPh sb="0" eb="2">
      <t>カップ</t>
    </rPh>
    <rPh sb="2" eb="4">
      <t>タイショウ</t>
    </rPh>
    <rPh sb="4" eb="6">
      <t>キキ</t>
    </rPh>
    <phoneticPr fontId="2"/>
  </si>
  <si>
    <t>リース（割賦）契約期間</t>
    <rPh sb="4" eb="6">
      <t>カップ</t>
    </rPh>
    <rPh sb="7" eb="9">
      <t>ケイヤク</t>
    </rPh>
    <rPh sb="9" eb="11">
      <t>キカン</t>
    </rPh>
    <phoneticPr fontId="2"/>
  </si>
  <si>
    <t>人</t>
    <rPh sb="0" eb="1">
      <t>ニン</t>
    </rPh>
    <phoneticPr fontId="2"/>
  </si>
  <si>
    <r>
      <rPr>
        <sz val="11"/>
        <color indexed="8"/>
        <rFont val="ＭＳ Ｐ明朝"/>
        <family val="1"/>
        <charset val="128"/>
      </rPr>
      <t>内容</t>
    </r>
    <rPh sb="0" eb="2">
      <t>ナイヨウ</t>
    </rPh>
    <phoneticPr fontId="2"/>
  </si>
  <si>
    <r>
      <rPr>
        <sz val="11"/>
        <color indexed="8"/>
        <rFont val="ＭＳ Ｐ明朝"/>
        <family val="1"/>
        <charset val="128"/>
      </rPr>
      <t>人</t>
    </r>
    <rPh sb="0" eb="1">
      <t>ニン</t>
    </rPh>
    <phoneticPr fontId="2"/>
  </si>
  <si>
    <t>その他特記事項</t>
    <rPh sb="2" eb="3">
      <t>タ</t>
    </rPh>
    <rPh sb="3" eb="5">
      <t>トッキ</t>
    </rPh>
    <rPh sb="5" eb="7">
      <t>ジコウ</t>
    </rPh>
    <phoneticPr fontId="2"/>
  </si>
  <si>
    <t>熱供給事業者</t>
    <rPh sb="0" eb="1">
      <t>ネツ</t>
    </rPh>
    <rPh sb="1" eb="3">
      <t>キョウキュウ</t>
    </rPh>
    <rPh sb="3" eb="5">
      <t>ジギョウ</t>
    </rPh>
    <rPh sb="5" eb="6">
      <t>シャ</t>
    </rPh>
    <phoneticPr fontId="2"/>
  </si>
  <si>
    <t>注）金融機関からの借入金の場合は、金融機関名とその本支店名を備考欄に明記すること。</t>
    <rPh sb="2" eb="4">
      <t>キンユウ</t>
    </rPh>
    <rPh sb="4" eb="6">
      <t>キカン</t>
    </rPh>
    <rPh sb="9" eb="10">
      <t>シャク</t>
    </rPh>
    <rPh sb="10" eb="12">
      <t>ニュウキン</t>
    </rPh>
    <rPh sb="13" eb="15">
      <t>バアイ</t>
    </rPh>
    <rPh sb="17" eb="19">
      <t>キンユウ</t>
    </rPh>
    <rPh sb="19" eb="21">
      <t>キカン</t>
    </rPh>
    <rPh sb="21" eb="22">
      <t>ナ</t>
    </rPh>
    <rPh sb="25" eb="26">
      <t>ホン</t>
    </rPh>
    <rPh sb="26" eb="28">
      <t>シテン</t>
    </rPh>
    <rPh sb="28" eb="29">
      <t>ナ</t>
    </rPh>
    <rPh sb="30" eb="32">
      <t>ビコウ</t>
    </rPh>
    <rPh sb="32" eb="33">
      <t>ラン</t>
    </rPh>
    <rPh sb="34" eb="36">
      <t>メイキ</t>
    </rPh>
    <phoneticPr fontId="2"/>
  </si>
  <si>
    <t>大分類</t>
    <rPh sb="0" eb="3">
      <t>ダイブンルイ</t>
    </rPh>
    <phoneticPr fontId="2"/>
  </si>
  <si>
    <t>中分類</t>
    <rPh sb="0" eb="3">
      <t>チュウブンルイ</t>
    </rPh>
    <phoneticPr fontId="2"/>
  </si>
  <si>
    <t>番号</t>
    <rPh sb="0" eb="2">
      <t>バンゴウ</t>
    </rPh>
    <phoneticPr fontId="2"/>
  </si>
  <si>
    <t>記号</t>
    <rPh sb="0" eb="2">
      <t>キゴウ</t>
    </rPh>
    <phoneticPr fontId="2"/>
  </si>
  <si>
    <t>項目名</t>
    <rPh sb="0" eb="2">
      <t>コウモク</t>
    </rPh>
    <rPh sb="2" eb="3">
      <t>ナ</t>
    </rPh>
    <phoneticPr fontId="2"/>
  </si>
  <si>
    <t>株</t>
    <rPh sb="0" eb="1">
      <t>カブ</t>
    </rPh>
    <phoneticPr fontId="2"/>
  </si>
  <si>
    <t>1.</t>
    <phoneticPr fontId="6"/>
  </si>
  <si>
    <t>%</t>
    <phoneticPr fontId="6"/>
  </si>
  <si>
    <t>(</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</si>
  <si>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</si>
  <si>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</si>
  <si>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</si>
  <si>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</si>
  <si>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</si>
  <si>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</si>
  <si>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</si>
  <si>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</si>
  <si>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</si>
  <si>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備考</t>
    <rPh sb="0" eb="2">
      <t>ビコウ</t>
    </rPh>
    <phoneticPr fontId="6"/>
  </si>
  <si>
    <t>←ここに入力（但し、出資比率は自動計算です。）</t>
    <rPh sb="4" eb="6">
      <t>ニュウリョク</t>
    </rPh>
    <rPh sb="7" eb="8">
      <t>タダ</t>
    </rPh>
    <rPh sb="10" eb="12">
      <t>シュッシ</t>
    </rPh>
    <rPh sb="12" eb="14">
      <t>ヒリツ</t>
    </rPh>
    <rPh sb="15" eb="17">
      <t>ジドウ</t>
    </rPh>
    <rPh sb="17" eb="19">
      <t>ケイサン</t>
    </rPh>
    <phoneticPr fontId="6"/>
  </si>
  <si>
    <r>
      <rPr>
        <sz val="11"/>
        <color indexed="8"/>
        <rFont val="ＭＳ Ｐ明朝"/>
        <family val="1"/>
        <charset val="128"/>
      </rPr>
      <t>単位</t>
    </r>
    <rPh sb="0" eb="2">
      <t>タンイ</t>
    </rPh>
    <phoneticPr fontId="2"/>
  </si>
  <si>
    <r>
      <t>4</t>
    </r>
    <r>
      <rPr>
        <sz val="11"/>
        <color indexed="8"/>
        <rFont val="ＭＳ Ｐ明朝"/>
        <family val="1"/>
        <charset val="128"/>
      </rPr>
      <t>月</t>
    </r>
    <rPh sb="1" eb="2">
      <t>ゲツ</t>
    </rPh>
    <phoneticPr fontId="2"/>
  </si>
  <si>
    <r>
      <t>5</t>
    </r>
    <r>
      <rPr>
        <sz val="11"/>
        <color indexed="8"/>
        <rFont val="ＭＳ Ｐ明朝"/>
        <family val="1"/>
        <charset val="128"/>
      </rPr>
      <t>月</t>
    </r>
  </si>
  <si>
    <r>
      <t>6</t>
    </r>
    <r>
      <rPr>
        <sz val="11"/>
        <color indexed="8"/>
        <rFont val="ＭＳ Ｐ明朝"/>
        <family val="1"/>
        <charset val="128"/>
      </rPr>
      <t>月</t>
    </r>
  </si>
  <si>
    <r>
      <t>7</t>
    </r>
    <r>
      <rPr>
        <sz val="11"/>
        <color indexed="8"/>
        <rFont val="ＭＳ Ｐ明朝"/>
        <family val="1"/>
        <charset val="128"/>
      </rPr>
      <t>月</t>
    </r>
  </si>
  <si>
    <r>
      <t>8</t>
    </r>
    <r>
      <rPr>
        <sz val="11"/>
        <color indexed="8"/>
        <rFont val="ＭＳ Ｐ明朝"/>
        <family val="1"/>
        <charset val="128"/>
      </rPr>
      <t>月</t>
    </r>
  </si>
  <si>
    <r>
      <t>9</t>
    </r>
    <r>
      <rPr>
        <sz val="11"/>
        <color indexed="8"/>
        <rFont val="ＭＳ Ｐ明朝"/>
        <family val="1"/>
        <charset val="128"/>
      </rPr>
      <t>月</t>
    </r>
  </si>
  <si>
    <r>
      <t>10</t>
    </r>
    <r>
      <rPr>
        <sz val="11"/>
        <color indexed="8"/>
        <rFont val="ＭＳ Ｐ明朝"/>
        <family val="1"/>
        <charset val="128"/>
      </rPr>
      <t>月</t>
    </r>
  </si>
  <si>
    <r>
      <t>11</t>
    </r>
    <r>
      <rPr>
        <sz val="11"/>
        <color indexed="8"/>
        <rFont val="ＭＳ Ｐ明朝"/>
        <family val="1"/>
        <charset val="128"/>
      </rPr>
      <t>月</t>
    </r>
  </si>
  <si>
    <r>
      <t>12</t>
    </r>
    <r>
      <rPr>
        <sz val="11"/>
        <color indexed="8"/>
        <rFont val="ＭＳ Ｐ明朝"/>
        <family val="1"/>
        <charset val="128"/>
      </rPr>
      <t>月</t>
    </r>
  </si>
  <si>
    <r>
      <t>1</t>
    </r>
    <r>
      <rPr>
        <sz val="11"/>
        <color indexed="8"/>
        <rFont val="ＭＳ Ｐ明朝"/>
        <family val="1"/>
        <charset val="128"/>
      </rPr>
      <t>月</t>
    </r>
  </si>
  <si>
    <r>
      <t>2</t>
    </r>
    <r>
      <rPr>
        <sz val="11"/>
        <color indexed="8"/>
        <rFont val="ＭＳ Ｐ明朝"/>
        <family val="1"/>
        <charset val="128"/>
      </rPr>
      <t>月</t>
    </r>
  </si>
  <si>
    <r>
      <t>3</t>
    </r>
    <r>
      <rPr>
        <sz val="11"/>
        <color indexed="8"/>
        <rFont val="ＭＳ Ｐ明朝"/>
        <family val="1"/>
        <charset val="128"/>
      </rPr>
      <t>月</t>
    </r>
  </si>
  <si>
    <t>助成金事業工程表</t>
    <rPh sb="0" eb="3">
      <t>ジョセイキン</t>
    </rPh>
    <rPh sb="3" eb="5">
      <t>ジギョウ</t>
    </rPh>
    <rPh sb="5" eb="8">
      <t>コウテイヒョウ</t>
    </rPh>
    <phoneticPr fontId="2"/>
  </si>
  <si>
    <t>（事業所の名称</t>
    <rPh sb="1" eb="3">
      <t>ジギョウ</t>
    </rPh>
    <rPh sb="3" eb="4">
      <t>ショ</t>
    </rPh>
    <rPh sb="5" eb="7">
      <t>メイショウ</t>
    </rPh>
    <phoneticPr fontId="2"/>
  </si>
  <si>
    <t>工程</t>
    <rPh sb="0" eb="2">
      <t>コウテイ</t>
    </rPh>
    <phoneticPr fontId="2"/>
  </si>
  <si>
    <t>注）交付決定通知受領日を想定して記載すること。</t>
    <rPh sb="0" eb="1">
      <t>チュウ</t>
    </rPh>
    <rPh sb="2" eb="4">
      <t>コウフ</t>
    </rPh>
    <rPh sb="4" eb="6">
      <t>ケッテイ</t>
    </rPh>
    <rPh sb="6" eb="8">
      <t>ツウチ</t>
    </rPh>
    <rPh sb="8" eb="10">
      <t>ジュリョウ</t>
    </rPh>
    <rPh sb="10" eb="11">
      <t>ビ</t>
    </rPh>
    <rPh sb="12" eb="14">
      <t>ソウテイ</t>
    </rPh>
    <rPh sb="16" eb="18">
      <t>キサイ</t>
    </rPh>
    <phoneticPr fontId="2"/>
  </si>
  <si>
    <t>注）工程の内容は、適宜追加すること。</t>
    <rPh sb="0" eb="1">
      <t>チュウ</t>
    </rPh>
    <rPh sb="2" eb="4">
      <t>コウテイ</t>
    </rPh>
    <rPh sb="5" eb="7">
      <t>ナイヨウ</t>
    </rPh>
    <rPh sb="9" eb="11">
      <t>テキギ</t>
    </rPh>
    <rPh sb="11" eb="13">
      <t>ツイカ</t>
    </rPh>
    <phoneticPr fontId="2"/>
  </si>
  <si>
    <t>交付決定通知</t>
    <rPh sb="0" eb="4">
      <t>コウフケッテイ</t>
    </rPh>
    <rPh sb="4" eb="6">
      <t>ツウチ</t>
    </rPh>
    <phoneticPr fontId="2"/>
  </si>
  <si>
    <t>機器製作</t>
    <rPh sb="0" eb="2">
      <t>キキ</t>
    </rPh>
    <rPh sb="2" eb="4">
      <t>セイサク</t>
    </rPh>
    <phoneticPr fontId="2"/>
  </si>
  <si>
    <t>据付工事</t>
    <rPh sb="0" eb="1">
      <t>ス</t>
    </rPh>
    <rPh sb="1" eb="2">
      <t>ツ</t>
    </rPh>
    <rPh sb="2" eb="4">
      <t>コウジ</t>
    </rPh>
    <phoneticPr fontId="2"/>
  </si>
  <si>
    <t>試運転</t>
    <rPh sb="0" eb="3">
      <t>シウンテン</t>
    </rPh>
    <phoneticPr fontId="2"/>
  </si>
  <si>
    <t>機器・工事検収引渡し</t>
    <rPh sb="0" eb="2">
      <t>キキ</t>
    </rPh>
    <rPh sb="3" eb="5">
      <t>コウジ</t>
    </rPh>
    <rPh sb="5" eb="7">
      <t>ケンシュウ</t>
    </rPh>
    <rPh sb="7" eb="9">
      <t>ヒキワタ</t>
    </rPh>
    <phoneticPr fontId="2"/>
  </si>
  <si>
    <t>【動作環境】</t>
  </si>
  <si>
    <t>- Microsoft Excel 2003</t>
  </si>
  <si>
    <t>- Microsoft Excel 2007</t>
  </si>
  <si>
    <t>(3)</t>
  </si>
  <si>
    <t>(4)</t>
  </si>
  <si>
    <t>(5)</t>
  </si>
  <si>
    <t>年</t>
    <rPh sb="0" eb="1">
      <t>ネン</t>
    </rPh>
    <phoneticPr fontId="2"/>
  </si>
  <si>
    <t>注）</t>
  </si>
  <si>
    <t>注）工事完了予定日の属する年度の翌年度から起算して2年度分を記載すること。</t>
    <rPh sb="0" eb="1">
      <t>チュウ</t>
    </rPh>
    <rPh sb="2" eb="4">
      <t>コウジ</t>
    </rPh>
    <rPh sb="4" eb="6">
      <t>カンリョウ</t>
    </rPh>
    <rPh sb="6" eb="9">
      <t>ヨテイビ</t>
    </rPh>
    <rPh sb="10" eb="11">
      <t>ゾク</t>
    </rPh>
    <rPh sb="13" eb="15">
      <t>ネンド</t>
    </rPh>
    <rPh sb="16" eb="19">
      <t>ヨクネンド</t>
    </rPh>
    <rPh sb="21" eb="23">
      <t>キサン</t>
    </rPh>
    <rPh sb="26" eb="29">
      <t>ネンドブン</t>
    </rPh>
    <rPh sb="30" eb="32">
      <t>キサイ</t>
    </rPh>
    <phoneticPr fontId="2"/>
  </si>
  <si>
    <t>注）ESCO契約締結（予定）又は既に契約している場合のみ記載すること。</t>
    <rPh sb="0" eb="1">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</si>
  <si>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t>　注）リース契約締結（予定）又は既に契約している場合のみ記載すること。</t>
    <rPh sb="1" eb="2">
      <t>チュウ</t>
    </rPh>
    <rPh sb="6" eb="8">
      <t>ケイヤク</t>
    </rPh>
    <rPh sb="8" eb="10">
      <t>テイケツ</t>
    </rPh>
    <rPh sb="11" eb="13">
      <t>ヨテイ</t>
    </rPh>
    <rPh sb="14" eb="15">
      <t>マタ</t>
    </rPh>
    <rPh sb="16" eb="17">
      <t>スデ</t>
    </rPh>
    <rPh sb="18" eb="20">
      <t>ケイヤク</t>
    </rPh>
    <rPh sb="24" eb="26">
      <t>バアイ</t>
    </rPh>
    <rPh sb="28" eb="30">
      <t>キサイ</t>
    </rPh>
    <phoneticPr fontId="2"/>
  </si>
  <si>
    <r>
      <t>・</t>
    </r>
    <r>
      <rPr>
        <sz val="12"/>
        <color indexed="8"/>
        <rFont val="Century"/>
        <family val="1"/>
      </rPr>
      <t>256MB</t>
    </r>
    <r>
      <rPr>
        <sz val="12"/>
        <color indexed="8"/>
        <rFont val="ＭＳ Ｐ明朝"/>
        <family val="1"/>
        <charset val="128"/>
      </rPr>
      <t>以上のメインメモリ（</t>
    </r>
    <r>
      <rPr>
        <sz val="12"/>
        <color indexed="8"/>
        <rFont val="Century"/>
        <family val="1"/>
      </rPr>
      <t>RAM</t>
    </r>
    <r>
      <rPr>
        <sz val="12"/>
        <color indexed="8"/>
        <rFont val="ＭＳ Ｐ明朝"/>
        <family val="1"/>
        <charset val="128"/>
      </rPr>
      <t>）（</t>
    </r>
    <r>
      <rPr>
        <sz val="12"/>
        <color indexed="8"/>
        <rFont val="Century"/>
        <family val="1"/>
      </rPr>
      <t>512MB</t>
    </r>
    <r>
      <rPr>
        <sz val="12"/>
        <color indexed="8"/>
        <rFont val="ＭＳ Ｐ明朝"/>
        <family val="1"/>
        <charset val="128"/>
      </rPr>
      <t>以上を推奨します）</t>
    </r>
  </si>
  <si>
    <t>薄緑色で着色された部分は、該当する箇所に○を記入してください。</t>
    <rPh sb="0" eb="1">
      <t>ウス</t>
    </rPh>
    <rPh sb="1" eb="3">
      <t>ミドリイロ</t>
    </rPh>
    <rPh sb="4" eb="6">
      <t>チャクショク</t>
    </rPh>
    <rPh sb="9" eb="11">
      <t>ブブン</t>
    </rPh>
    <rPh sb="13" eb="15">
      <t>ガイトウ</t>
    </rPh>
    <rPh sb="17" eb="19">
      <t>カショ</t>
    </rPh>
    <rPh sb="22" eb="24">
      <t>キニュウ</t>
    </rPh>
    <phoneticPr fontId="2"/>
  </si>
  <si>
    <t>本ファイルは、白黒印刷に設定されています。</t>
    <rPh sb="0" eb="1">
      <t>ホン</t>
    </rPh>
    <rPh sb="7" eb="9">
      <t>シロクロ</t>
    </rPh>
    <rPh sb="9" eb="11">
      <t>インサツ</t>
    </rPh>
    <rPh sb="12" eb="14">
      <t>セッテイ</t>
    </rPh>
    <phoneticPr fontId="2"/>
  </si>
  <si>
    <t>環境に関する規制
基準の遵守の可能性</t>
    <rPh sb="0" eb="2">
      <t>カンキョウ</t>
    </rPh>
    <rPh sb="3" eb="4">
      <t>カン</t>
    </rPh>
    <rPh sb="6" eb="8">
      <t>キセイ</t>
    </rPh>
    <rPh sb="9" eb="11">
      <t>キジュン</t>
    </rPh>
    <rPh sb="12" eb="14">
      <t>ジュンシュ</t>
    </rPh>
    <rPh sb="15" eb="18">
      <t>カノウセイ</t>
    </rPh>
    <phoneticPr fontId="2"/>
  </si>
  <si>
    <t>リース等の契約
の有無</t>
    <rPh sb="3" eb="4">
      <t>トウ</t>
    </rPh>
    <rPh sb="5" eb="7">
      <t>ケイヤク</t>
    </rPh>
    <rPh sb="9" eb="11">
      <t>ウム</t>
    </rPh>
    <phoneticPr fontId="2"/>
  </si>
  <si>
    <t>名称（会社名）</t>
    <phoneticPr fontId="2"/>
  </si>
  <si>
    <t>代表者の役職名と氏名</t>
    <phoneticPr fontId="2"/>
  </si>
  <si>
    <t>担当者氏名</t>
    <phoneticPr fontId="2"/>
  </si>
  <si>
    <t>登記された本社住所</t>
    <phoneticPr fontId="2"/>
  </si>
  <si>
    <t>電話番号</t>
    <phoneticPr fontId="2"/>
  </si>
  <si>
    <t>名称（会社名）</t>
    <phoneticPr fontId="2"/>
  </si>
  <si>
    <t>助成対象事業者</t>
    <rPh sb="0" eb="2">
      <t>ジョセイ</t>
    </rPh>
    <rPh sb="2" eb="4">
      <t>タイショウ</t>
    </rPh>
    <rPh sb="4" eb="6">
      <t>ジギョウ</t>
    </rPh>
    <rPh sb="6" eb="7">
      <t>シャ</t>
    </rPh>
    <phoneticPr fontId="2"/>
  </si>
  <si>
    <t>←自動表示</t>
    <rPh sb="1" eb="3">
      <t>ジドウ</t>
    </rPh>
    <rPh sb="3" eb="5">
      <t>ヒョウジ</t>
    </rPh>
    <phoneticPr fontId="6"/>
  </si>
  <si>
    <t>←ここに入力</t>
    <rPh sb="4" eb="6">
      <t>ニュウリョク</t>
    </rPh>
    <phoneticPr fontId="2"/>
  </si>
  <si>
    <t>←記載すべきことがあれば、記入すること。</t>
    <rPh sb="1" eb="3">
      <t>キサイ</t>
    </rPh>
    <rPh sb="13" eb="15">
      <t>キニュウ</t>
    </rPh>
    <phoneticPr fontId="2"/>
  </si>
  <si>
    <t>←ここに記入</t>
    <rPh sb="4" eb="6">
      <t>キニュウ</t>
    </rPh>
    <phoneticPr fontId="2"/>
  </si>
  <si>
    <t>←自動表示</t>
    <rPh sb="1" eb="3">
      <t>ジドウ</t>
    </rPh>
    <rPh sb="3" eb="5">
      <t>ヒョウジ</t>
    </rPh>
    <phoneticPr fontId="2"/>
  </si>
  <si>
    <t>←統括的連絡先の会社名を記入してください。尚、上記のいずれかの企業名をコピーしてください。</t>
    <rPh sb="1" eb="3">
      <t>トウカツ</t>
    </rPh>
    <rPh sb="3" eb="4">
      <t>テキ</t>
    </rPh>
    <rPh sb="4" eb="7">
      <t>レンラクサキ</t>
    </rPh>
    <rPh sb="8" eb="10">
      <t>カイシャ</t>
    </rPh>
    <rPh sb="10" eb="11">
      <t>ナ</t>
    </rPh>
    <rPh sb="12" eb="14">
      <t>キニュウ</t>
    </rPh>
    <rPh sb="21" eb="22">
      <t>ナオ</t>
    </rPh>
    <rPh sb="23" eb="25">
      <t>ジョウキ</t>
    </rPh>
    <rPh sb="31" eb="33">
      <t>キギョウ</t>
    </rPh>
    <rPh sb="33" eb="34">
      <t>メイ</t>
    </rPh>
    <phoneticPr fontId="2"/>
  </si>
  <si>
    <t>←郵便番号を入力してください。</t>
    <rPh sb="1" eb="3">
      <t>ユウビン</t>
    </rPh>
    <rPh sb="3" eb="5">
      <t>バンゴウ</t>
    </rPh>
    <rPh sb="6" eb="8">
      <t>ニュウリョク</t>
    </rPh>
    <phoneticPr fontId="2"/>
  </si>
  <si>
    <t>←担当者の携帯電話の番号を入力してください。</t>
    <rPh sb="1" eb="4">
      <t>タントウシャ</t>
    </rPh>
    <rPh sb="5" eb="7">
      <t>ケイタイ</t>
    </rPh>
    <rPh sb="7" eb="9">
      <t>デンワ</t>
    </rPh>
    <rPh sb="10" eb="12">
      <t>バンゴウ</t>
    </rPh>
    <rPh sb="13" eb="15">
      <t>ニュウリョク</t>
    </rPh>
    <phoneticPr fontId="2"/>
  </si>
  <si>
    <t>リース関係</t>
    <rPh sb="3" eb="5">
      <t>カンケイ</t>
    </rPh>
    <phoneticPr fontId="2"/>
  </si>
  <si>
    <r>
      <t xml:space="preserve"> </t>
    </r>
    <r>
      <rPr>
        <sz val="11"/>
        <color indexed="8"/>
        <rFont val="ＭＳ Ｐ明朝"/>
        <family val="1"/>
        <charset val="128"/>
      </rPr>
      <t>連絡先</t>
    </r>
    <rPh sb="1" eb="4">
      <t>レンラクサキ</t>
    </rPh>
    <phoneticPr fontId="6"/>
  </si>
  <si>
    <t xml:space="preserve"> 部署名</t>
    <rPh sb="1" eb="3">
      <t>ブショ</t>
    </rPh>
    <rPh sb="3" eb="4">
      <t>メイ</t>
    </rPh>
    <phoneticPr fontId="2"/>
  </si>
  <si>
    <t>保守管理事業者</t>
    <rPh sb="0" eb="2">
      <t>ホシュ</t>
    </rPh>
    <rPh sb="2" eb="4">
      <t>カンリ</t>
    </rPh>
    <rPh sb="4" eb="7">
      <t>ジギョウシャ</t>
    </rPh>
    <phoneticPr fontId="2"/>
  </si>
  <si>
    <t>熱供給事業者</t>
    <rPh sb="0" eb="1">
      <t>ネツ</t>
    </rPh>
    <rPh sb="1" eb="3">
      <t>キョウキュウ</t>
    </rPh>
    <rPh sb="3" eb="5">
      <t>ジギョウ</t>
    </rPh>
    <rPh sb="5" eb="6">
      <t>シャ</t>
    </rPh>
    <phoneticPr fontId="2"/>
  </si>
  <si>
    <t>①商業登記簿謄本、②決算報告書（直近3か年分）、③納税証明書、④会社概要書（パンフレット）、⑤熱需給契約書（案）、⑥熱需給料金計算書（案）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8">
      <t>ネツ</t>
    </rPh>
    <rPh sb="48" eb="50">
      <t>ジュキュウ</t>
    </rPh>
    <rPh sb="50" eb="53">
      <t>ケイヤクショ</t>
    </rPh>
    <rPh sb="54" eb="55">
      <t>アン</t>
    </rPh>
    <rPh sb="58" eb="59">
      <t>ネツ</t>
    </rPh>
    <rPh sb="59" eb="61">
      <t>ジュキュウ</t>
    </rPh>
    <rPh sb="61" eb="63">
      <t>リョウキン</t>
    </rPh>
    <rPh sb="63" eb="66">
      <t>ケイサンショ</t>
    </rPh>
    <rPh sb="67" eb="68">
      <t>アン</t>
    </rPh>
    <phoneticPr fontId="2"/>
  </si>
  <si>
    <t>リース事業者</t>
    <rPh sb="3" eb="5">
      <t>ジギョウ</t>
    </rPh>
    <rPh sb="5" eb="6">
      <t>シャ</t>
    </rPh>
    <phoneticPr fontId="2"/>
  </si>
  <si>
    <t>（リース（又は割賦販売の）契約締結の場合）</t>
    <rPh sb="5" eb="6">
      <t>マタ</t>
    </rPh>
    <rPh sb="7" eb="9">
      <t>カップ</t>
    </rPh>
    <rPh sb="9" eb="11">
      <t>ハンバイ</t>
    </rPh>
    <rPh sb="13" eb="15">
      <t>ケイヤク</t>
    </rPh>
    <rPh sb="15" eb="17">
      <t>テイケツ</t>
    </rPh>
    <rPh sb="18" eb="20">
      <t>バアイ</t>
    </rPh>
    <phoneticPr fontId="2"/>
  </si>
  <si>
    <t>（保守管理契約締結の場合）</t>
    <rPh sb="1" eb="3">
      <t>ホシュ</t>
    </rPh>
    <rPh sb="3" eb="5">
      <t>カンリ</t>
    </rPh>
    <rPh sb="5" eb="9">
      <t>ケイヤクテイケツ</t>
    </rPh>
    <rPh sb="10" eb="12">
      <t>バアイ</t>
    </rPh>
    <phoneticPr fontId="2"/>
  </si>
  <si>
    <t>（熱需給契約締結の場合）</t>
    <rPh sb="1" eb="2">
      <t>ネツ</t>
    </rPh>
    <rPh sb="2" eb="4">
      <t>ジュキュウ</t>
    </rPh>
    <rPh sb="4" eb="8">
      <t>ケイヤクテイケツ</t>
    </rPh>
    <rPh sb="9" eb="11">
      <t>バアイ</t>
    </rPh>
    <phoneticPr fontId="2"/>
  </si>
  <si>
    <t>①商業登記簿謄本、②決算報告書（直近3か年分）、③納税証明書、④会社概要書（パンフレット）、⑤ESCO契約書（案）、⑥ESCO料金計算書（案）、⑦東京ビジネス事業者の登録通知書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4">
      <t>ケイヤクショ</t>
    </rPh>
    <rPh sb="55" eb="56">
      <t>アン</t>
    </rPh>
    <rPh sb="63" eb="65">
      <t>リョウキン</t>
    </rPh>
    <rPh sb="65" eb="68">
      <t>ケイサンショ</t>
    </rPh>
    <rPh sb="69" eb="70">
      <t>アン</t>
    </rPh>
    <rPh sb="73" eb="75">
      <t>トウキョウ</t>
    </rPh>
    <rPh sb="79" eb="82">
      <t>ジギョウシャ</t>
    </rPh>
    <rPh sb="83" eb="85">
      <t>トウロク</t>
    </rPh>
    <rPh sb="85" eb="88">
      <t>ツウチショ</t>
    </rPh>
    <phoneticPr fontId="2"/>
  </si>
  <si>
    <t>①商業登記簿謄本、②決算報告書（直近3か年分）、③納税証明書、④会社概要書（パンフレット）、⑤保守管理契約書（案）、⑥保守管理料金計算書（案）、⑦東京都ビジネス事業者の登録通知書</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47" eb="49">
      <t>ホシュ</t>
    </rPh>
    <rPh sb="49" eb="51">
      <t>カンリ</t>
    </rPh>
    <rPh sb="51" eb="54">
      <t>ケイヤクショ</t>
    </rPh>
    <rPh sb="55" eb="56">
      <t>アン</t>
    </rPh>
    <rPh sb="59" eb="61">
      <t>ホシュ</t>
    </rPh>
    <rPh sb="61" eb="63">
      <t>カンリ</t>
    </rPh>
    <rPh sb="63" eb="65">
      <t>リョウキン</t>
    </rPh>
    <rPh sb="65" eb="68">
      <t>ケイサンショ</t>
    </rPh>
    <rPh sb="69" eb="70">
      <t>アン</t>
    </rPh>
    <rPh sb="73" eb="76">
      <t>トウキョウト</t>
    </rPh>
    <rPh sb="80" eb="83">
      <t>ジギョウシャ</t>
    </rPh>
    <rPh sb="84" eb="86">
      <t>トウロク</t>
    </rPh>
    <rPh sb="86" eb="89">
      <t>ツウチショ</t>
    </rPh>
    <phoneticPr fontId="2"/>
  </si>
  <si>
    <t>受け入れる帰宅困難者数（想定）</t>
    <rPh sb="0" eb="1">
      <t>ウ</t>
    </rPh>
    <rPh sb="2" eb="3">
      <t>イ</t>
    </rPh>
    <rPh sb="5" eb="7">
      <t>キタク</t>
    </rPh>
    <rPh sb="7" eb="9">
      <t>コンナン</t>
    </rPh>
    <rPh sb="9" eb="10">
      <t>シャ</t>
    </rPh>
    <rPh sb="10" eb="11">
      <t>スウ</t>
    </rPh>
    <rPh sb="12" eb="14">
      <t>ソウテイ</t>
    </rPh>
    <phoneticPr fontId="6"/>
  </si>
  <si>
    <t>単位</t>
    <rPh sb="0" eb="2">
      <t>タンイ</t>
    </rPh>
    <phoneticPr fontId="2"/>
  </si>
  <si>
    <t>リース事業者（割賦を含む）の名称</t>
    <rPh sb="3" eb="6">
      <t>ジギョウシャ</t>
    </rPh>
    <rPh sb="7" eb="9">
      <t>カップ</t>
    </rPh>
    <rPh sb="10" eb="11">
      <t>フク</t>
    </rPh>
    <rPh sb="14" eb="16">
      <t>メイショウ</t>
    </rPh>
    <phoneticPr fontId="2"/>
  </si>
  <si>
    <t>助成対象事業者</t>
    <rPh sb="0" eb="2">
      <t>ジョセイ</t>
    </rPh>
    <rPh sb="2" eb="4">
      <t>タイショウ</t>
    </rPh>
    <rPh sb="4" eb="7">
      <t>ジギョウシャ</t>
    </rPh>
    <phoneticPr fontId="2"/>
  </si>
  <si>
    <t>注）助成対象事業者の自己資金と借入金は、内数としてカッコ内に記載すること。</t>
    <rPh sb="2" eb="4">
      <t>ジョセイ</t>
    </rPh>
    <rPh sb="4" eb="6">
      <t>タイショウ</t>
    </rPh>
    <rPh sb="6" eb="9">
      <t>ジギョウシャ</t>
    </rPh>
    <phoneticPr fontId="2"/>
  </si>
  <si>
    <t>dB</t>
    <phoneticPr fontId="2"/>
  </si>
  <si>
    <t>騒音</t>
    <rPh sb="0" eb="2">
      <t>ソウオン</t>
    </rPh>
    <phoneticPr fontId="2"/>
  </si>
  <si>
    <t>振動</t>
    <rPh sb="0" eb="2">
      <t>シンドウ</t>
    </rPh>
    <phoneticPr fontId="2"/>
  </si>
  <si>
    <t>窒素酸化物</t>
    <rPh sb="0" eb="2">
      <t>チッソ</t>
    </rPh>
    <rPh sb="2" eb="5">
      <t>サンカブツ</t>
    </rPh>
    <phoneticPr fontId="2"/>
  </si>
  <si>
    <t>〃</t>
    <phoneticPr fontId="2"/>
  </si>
  <si>
    <t>〃</t>
    <phoneticPr fontId="6"/>
  </si>
  <si>
    <t>〃</t>
    <phoneticPr fontId="2"/>
  </si>
  <si>
    <t>〃</t>
    <phoneticPr fontId="2"/>
  </si>
  <si>
    <t>東京都ビジネス
事業者登録番号</t>
    <rPh sb="0" eb="3">
      <t>トウキョウト</t>
    </rPh>
    <rPh sb="8" eb="11">
      <t>ジギョウシャ</t>
    </rPh>
    <rPh sb="11" eb="13">
      <t>トウロク</t>
    </rPh>
    <rPh sb="13" eb="15">
      <t>バンゴウ</t>
    </rPh>
    <phoneticPr fontId="2"/>
  </si>
  <si>
    <t>東京都ビジネス
事業者登録年月日</t>
    <rPh sb="0" eb="3">
      <t>トウキョウト</t>
    </rPh>
    <rPh sb="8" eb="11">
      <t>ジギョウシャ</t>
    </rPh>
    <rPh sb="11" eb="13">
      <t>トウロク</t>
    </rPh>
    <rPh sb="13" eb="16">
      <t>ネンガッピ</t>
    </rPh>
    <phoneticPr fontId="2"/>
  </si>
  <si>
    <t>長さ　（m）</t>
    <rPh sb="0" eb="1">
      <t>ナガ</t>
    </rPh>
    <phoneticPr fontId="2"/>
  </si>
  <si>
    <t>幅　　（m）</t>
    <rPh sb="0" eb="1">
      <t>ハバ</t>
    </rPh>
    <phoneticPr fontId="2"/>
  </si>
  <si>
    <t>高さ　（m）</t>
    <rPh sb="0" eb="1">
      <t>タカ</t>
    </rPh>
    <phoneticPr fontId="2"/>
  </si>
  <si>
    <t>燃料使用量</t>
    <rPh sb="0" eb="2">
      <t>ネンリョウ</t>
    </rPh>
    <rPh sb="2" eb="4">
      <t>シヨウ</t>
    </rPh>
    <rPh sb="4" eb="5">
      <t>リョウ</t>
    </rPh>
    <phoneticPr fontId="2"/>
  </si>
  <si>
    <t>←自動表示</t>
    <rPh sb="1" eb="3">
      <t>ジドウ</t>
    </rPh>
    <rPh sb="3" eb="5">
      <t>ヒョウジ</t>
    </rPh>
    <phoneticPr fontId="2"/>
  </si>
  <si>
    <t>〃</t>
    <phoneticPr fontId="2"/>
  </si>
  <si>
    <t>注）申請した企業の代表者の略歴を記載すること。</t>
    <rPh sb="0" eb="1">
      <t>チュウ</t>
    </rPh>
    <rPh sb="2" eb="4">
      <t>シンセイ</t>
    </rPh>
    <rPh sb="6" eb="8">
      <t>キギョウ</t>
    </rPh>
    <rPh sb="9" eb="12">
      <t>ダイヒョウシャ</t>
    </rPh>
    <rPh sb="13" eb="15">
      <t>リャクレキ</t>
    </rPh>
    <rPh sb="16" eb="18">
      <t>キサイ</t>
    </rPh>
    <phoneticPr fontId="2"/>
  </si>
  <si>
    <t>日間</t>
    <phoneticPr fontId="2"/>
  </si>
  <si>
    <t>h</t>
    <phoneticPr fontId="2"/>
  </si>
  <si>
    <t>MWh</t>
    <phoneticPr fontId="2"/>
  </si>
  <si>
    <t>加重平均
全負荷相当時間</t>
    <rPh sb="0" eb="2">
      <t>カジュウ</t>
    </rPh>
    <rPh sb="2" eb="4">
      <t>ヘイキン</t>
    </rPh>
    <rPh sb="5" eb="6">
      <t>ゼン</t>
    </rPh>
    <rPh sb="6" eb="8">
      <t>フカ</t>
    </rPh>
    <rPh sb="8" eb="10">
      <t>ソウトウ</t>
    </rPh>
    <rPh sb="10" eb="12">
      <t>ジカン</t>
    </rPh>
    <phoneticPr fontId="2"/>
  </si>
  <si>
    <t>※　区分所有者の一行目には、申請代表者を記載すること。また区分所有者全員の情報を記載すること。</t>
    <phoneticPr fontId="2"/>
  </si>
  <si>
    <r>
      <t>(5)</t>
    </r>
    <r>
      <rPr>
        <sz val="11"/>
        <color indexed="8"/>
        <rFont val="ＭＳ Ｐ明朝"/>
        <family val="1"/>
        <charset val="128"/>
      </rPr>
      <t>　電気主任技術者連絡先</t>
    </r>
    <rPh sb="4" eb="6">
      <t>デンキ</t>
    </rPh>
    <rPh sb="6" eb="8">
      <t>シュニン</t>
    </rPh>
    <rPh sb="8" eb="11">
      <t>ギジュツシャ</t>
    </rPh>
    <rPh sb="11" eb="14">
      <t>レンラクサキ</t>
    </rPh>
    <phoneticPr fontId="2"/>
  </si>
  <si>
    <t>部署名</t>
    <rPh sb="0" eb="2">
      <t>ブショ</t>
    </rPh>
    <rPh sb="2" eb="3">
      <t>メイ</t>
    </rPh>
    <phoneticPr fontId="6"/>
  </si>
  <si>
    <t>住　　所</t>
    <rPh sb="0" eb="1">
      <t>ジュウ</t>
    </rPh>
    <rPh sb="3" eb="4">
      <t>ショ</t>
    </rPh>
    <phoneticPr fontId="2"/>
  </si>
  <si>
    <t>担当者役職名</t>
    <rPh sb="3" eb="5">
      <t>ヤクショク</t>
    </rPh>
    <rPh sb="5" eb="6">
      <t>ナ</t>
    </rPh>
    <phoneticPr fontId="6"/>
  </si>
  <si>
    <t>注）契約電力500kW以上の大規模事業所のみ記載してください。</t>
    <rPh sb="0" eb="1">
      <t>チュウ</t>
    </rPh>
    <rPh sb="2" eb="4">
      <t>ケイヤク</t>
    </rPh>
    <rPh sb="4" eb="6">
      <t>デンリョク</t>
    </rPh>
    <rPh sb="11" eb="13">
      <t>イジョウ</t>
    </rPh>
    <rPh sb="14" eb="17">
      <t>ダイキボ</t>
    </rPh>
    <rPh sb="17" eb="19">
      <t>ジギョウ</t>
    </rPh>
    <rPh sb="19" eb="20">
      <t>ショ</t>
    </rPh>
    <rPh sb="22" eb="24">
      <t>キサイ</t>
    </rPh>
    <phoneticPr fontId="2"/>
  </si>
  <si>
    <t>電気主任技術者</t>
    <rPh sb="0" eb="2">
      <t>デンキ</t>
    </rPh>
    <rPh sb="2" eb="4">
      <t>シュニン</t>
    </rPh>
    <rPh sb="4" eb="7">
      <t>ギジュツシャ</t>
    </rPh>
    <phoneticPr fontId="2"/>
  </si>
  <si>
    <t>会社名</t>
    <rPh sb="0" eb="2">
      <t>カイシャ</t>
    </rPh>
    <rPh sb="2" eb="3">
      <t>ナ</t>
    </rPh>
    <phoneticPr fontId="2"/>
  </si>
  <si>
    <t>部署名</t>
    <rPh sb="0" eb="2">
      <t>ブショ</t>
    </rPh>
    <rPh sb="2" eb="3">
      <t>メイ</t>
    </rPh>
    <phoneticPr fontId="2"/>
  </si>
  <si>
    <t>担当者役職名</t>
    <rPh sb="0" eb="3">
      <t>タントウシャ</t>
    </rPh>
    <rPh sb="3" eb="5">
      <t>ヤクショク</t>
    </rPh>
    <rPh sb="5" eb="6">
      <t>ナ</t>
    </rPh>
    <phoneticPr fontId="2"/>
  </si>
  <si>
    <t>←契約電力500kW以上の大規模事業所のみ記入願います。</t>
    <rPh sb="1" eb="3">
      <t>ケイヤク</t>
    </rPh>
    <rPh sb="3" eb="5">
      <t>デンリョク</t>
    </rPh>
    <rPh sb="10" eb="12">
      <t>イジョウ</t>
    </rPh>
    <rPh sb="13" eb="16">
      <t>ダイキボ</t>
    </rPh>
    <rPh sb="16" eb="18">
      <t>ジギョウ</t>
    </rPh>
    <rPh sb="18" eb="19">
      <t>ショ</t>
    </rPh>
    <rPh sb="21" eb="24">
      <t>キニュウネガ</t>
    </rPh>
    <phoneticPr fontId="2"/>
  </si>
  <si>
    <t>kW</t>
    <phoneticPr fontId="2"/>
  </si>
  <si>
    <t>kW</t>
    <phoneticPr fontId="2"/>
  </si>
  <si>
    <t>注）</t>
    <phoneticPr fontId="6"/>
  </si>
  <si>
    <t>%</t>
    <phoneticPr fontId="2"/>
  </si>
  <si>
    <t>注）申請した企業の創業等の沿革、過去・現在の主な事業を記載すること。</t>
    <rPh sb="0" eb="1">
      <t>チュウ</t>
    </rPh>
    <rPh sb="2" eb="4">
      <t>シンセイ</t>
    </rPh>
    <rPh sb="6" eb="8">
      <t>キギョウ</t>
    </rPh>
    <rPh sb="9" eb="11">
      <t>ソウギョウ</t>
    </rPh>
    <rPh sb="11" eb="12">
      <t>トウ</t>
    </rPh>
    <rPh sb="13" eb="15">
      <t>エンカク</t>
    </rPh>
    <rPh sb="16" eb="18">
      <t>カコ</t>
    </rPh>
    <rPh sb="19" eb="21">
      <t>ゲンザイ</t>
    </rPh>
    <rPh sb="22" eb="23">
      <t>オモ</t>
    </rPh>
    <rPh sb="24" eb="26">
      <t>ジギョウ</t>
    </rPh>
    <rPh sb="27" eb="29">
      <t>キサイ</t>
    </rPh>
    <phoneticPr fontId="2"/>
  </si>
  <si>
    <t>①商業登記簿謄本、②決算報告書（直近3か年分）、③納税証明書、④会社概要書（パンフレット）、⑤リ－ス（又は割賦販売の）契約書（案）、⑥リース料金（又は割賦販売価格）計算書（案）</t>
    <rPh sb="1" eb="3">
      <t>ショウギョウ</t>
    </rPh>
    <rPh sb="3" eb="6">
      <t>トウキボ</t>
    </rPh>
    <rPh sb="6" eb="8">
      <t>トウホン</t>
    </rPh>
    <rPh sb="10" eb="12">
      <t>ケッサン</t>
    </rPh>
    <rPh sb="12" eb="15">
      <t>ホウコクショ</t>
    </rPh>
    <rPh sb="16" eb="17">
      <t>チョク</t>
    </rPh>
    <rPh sb="17" eb="18">
      <t>チカ</t>
    </rPh>
    <rPh sb="20" eb="21">
      <t>ネン</t>
    </rPh>
    <rPh sb="21" eb="22">
      <t>ブン</t>
    </rPh>
    <rPh sb="25" eb="27">
      <t>ノウゼイ</t>
    </rPh>
    <rPh sb="27" eb="30">
      <t>ショウメイショ</t>
    </rPh>
    <rPh sb="32" eb="34">
      <t>カイシャ</t>
    </rPh>
    <rPh sb="34" eb="37">
      <t>ガイヨウショ</t>
    </rPh>
    <rPh sb="51" eb="52">
      <t>マタ</t>
    </rPh>
    <rPh sb="53" eb="55">
      <t>カップ</t>
    </rPh>
    <rPh sb="55" eb="57">
      <t>ハンバイ</t>
    </rPh>
    <rPh sb="59" eb="62">
      <t>ケイヤクショ</t>
    </rPh>
    <rPh sb="63" eb="64">
      <t>アン</t>
    </rPh>
    <rPh sb="70" eb="72">
      <t>リョウキン</t>
    </rPh>
    <rPh sb="73" eb="74">
      <t>マタ</t>
    </rPh>
    <rPh sb="75" eb="77">
      <t>カップ</t>
    </rPh>
    <rPh sb="77" eb="79">
      <t>ハンバイ</t>
    </rPh>
    <rPh sb="79" eb="81">
      <t>カカク</t>
    </rPh>
    <rPh sb="82" eb="85">
      <t>ケイサンショ</t>
    </rPh>
    <rPh sb="86" eb="87">
      <t>アン</t>
    </rPh>
    <phoneticPr fontId="2"/>
  </si>
  <si>
    <t>CGS</t>
    <phoneticPr fontId="23"/>
  </si>
  <si>
    <t>項目</t>
    <rPh sb="0" eb="2">
      <t>コウモク</t>
    </rPh>
    <phoneticPr fontId="23"/>
  </si>
  <si>
    <t>単位</t>
    <rPh sb="0" eb="2">
      <t>タンイ</t>
    </rPh>
    <phoneticPr fontId="23"/>
  </si>
  <si>
    <t>No.1</t>
    <phoneticPr fontId="23"/>
  </si>
  <si>
    <t>全負荷相当時間</t>
    <rPh sb="0" eb="1">
      <t>ゼン</t>
    </rPh>
    <rPh sb="1" eb="3">
      <t>フカ</t>
    </rPh>
    <rPh sb="3" eb="5">
      <t>ソウトウ</t>
    </rPh>
    <rPh sb="5" eb="7">
      <t>ジカン</t>
    </rPh>
    <phoneticPr fontId="23"/>
  </si>
  <si>
    <t>h/月</t>
    <rPh sb="2" eb="3">
      <t>ゲツ</t>
    </rPh>
    <phoneticPr fontId="23"/>
  </si>
  <si>
    <t>排熱回収出力</t>
    <rPh sb="0" eb="2">
      <t>ハイネツ</t>
    </rPh>
    <rPh sb="2" eb="4">
      <t>カイシュウ</t>
    </rPh>
    <rPh sb="4" eb="6">
      <t>シュツリョク</t>
    </rPh>
    <phoneticPr fontId="23"/>
  </si>
  <si>
    <t>排熱回収率</t>
    <rPh sb="0" eb="2">
      <t>ハイネツ</t>
    </rPh>
    <rPh sb="2" eb="4">
      <t>カイシュウ</t>
    </rPh>
    <rPh sb="4" eb="5">
      <t>リツ</t>
    </rPh>
    <phoneticPr fontId="23"/>
  </si>
  <si>
    <t>%</t>
    <phoneticPr fontId="23"/>
  </si>
  <si>
    <t>燃料使用</t>
    <rPh sb="0" eb="2">
      <t>ネンリョウ</t>
    </rPh>
    <rPh sb="2" eb="4">
      <t>シヨウ</t>
    </rPh>
    <phoneticPr fontId="23"/>
  </si>
  <si>
    <t>燃料使用量</t>
    <rPh sb="0" eb="2">
      <t>ネンリョウ</t>
    </rPh>
    <rPh sb="2" eb="5">
      <t>シヨウリョウ</t>
    </rPh>
    <phoneticPr fontId="23"/>
  </si>
  <si>
    <t>発電量</t>
    <rPh sb="0" eb="2">
      <t>ハツデン</t>
    </rPh>
    <rPh sb="2" eb="3">
      <t>リョウ</t>
    </rPh>
    <phoneticPr fontId="23"/>
  </si>
  <si>
    <t>MWh/月</t>
    <rPh sb="4" eb="5">
      <t>ゲツ</t>
    </rPh>
    <phoneticPr fontId="23"/>
  </si>
  <si>
    <t>燃料の発熱量</t>
    <rPh sb="0" eb="2">
      <t>ネンリョウ</t>
    </rPh>
    <rPh sb="3" eb="5">
      <t>ハツネツ</t>
    </rPh>
    <rPh sb="5" eb="6">
      <t>リョウ</t>
    </rPh>
    <phoneticPr fontId="23"/>
  </si>
  <si>
    <t>発電量（換算値）</t>
    <rPh sb="0" eb="2">
      <t>ハツデン</t>
    </rPh>
    <rPh sb="2" eb="3">
      <t>リョウ</t>
    </rPh>
    <rPh sb="4" eb="6">
      <t>カンサン</t>
    </rPh>
    <rPh sb="6" eb="7">
      <t>チ</t>
    </rPh>
    <phoneticPr fontId="23"/>
  </si>
  <si>
    <t>有効活用量</t>
    <rPh sb="0" eb="2">
      <t>ユウコウ</t>
    </rPh>
    <rPh sb="2" eb="4">
      <t>カツヨウ</t>
    </rPh>
    <rPh sb="4" eb="5">
      <t>リョウ</t>
    </rPh>
    <phoneticPr fontId="23"/>
  </si>
  <si>
    <t>燃料使用発熱量</t>
    <rPh sb="0" eb="2">
      <t>ネンリョウ</t>
    </rPh>
    <rPh sb="2" eb="4">
      <t>シヨウ</t>
    </rPh>
    <rPh sb="4" eb="6">
      <t>ハツネツ</t>
    </rPh>
    <rPh sb="6" eb="7">
      <t>リョウ</t>
    </rPh>
    <phoneticPr fontId="23"/>
  </si>
  <si>
    <t>%</t>
    <phoneticPr fontId="23"/>
  </si>
  <si>
    <t>%</t>
    <phoneticPr fontId="23"/>
  </si>
  <si>
    <t>合計
又は
平均</t>
    <rPh sb="0" eb="2">
      <t>ゴウケイ</t>
    </rPh>
    <rPh sb="3" eb="4">
      <t>マタ</t>
    </rPh>
    <rPh sb="6" eb="8">
      <t>ヘイキン</t>
    </rPh>
    <phoneticPr fontId="23"/>
  </si>
  <si>
    <t>MJ/h</t>
    <phoneticPr fontId="23"/>
  </si>
  <si>
    <t>GJ/月</t>
    <rPh sb="3" eb="4">
      <t>ゲツ</t>
    </rPh>
    <phoneticPr fontId="23"/>
  </si>
  <si>
    <t>MJ/h</t>
    <phoneticPr fontId="23"/>
  </si>
  <si>
    <t>MJ/h</t>
    <phoneticPr fontId="23"/>
  </si>
  <si>
    <t>GJ</t>
    <phoneticPr fontId="2"/>
  </si>
  <si>
    <t>誓　　約　　書</t>
    <rPh sb="0" eb="1">
      <t>チカイ</t>
    </rPh>
    <rPh sb="3" eb="4">
      <t>ヤク</t>
    </rPh>
    <rPh sb="6" eb="7">
      <t>ショ</t>
    </rPh>
    <phoneticPr fontId="2"/>
  </si>
  <si>
    <t>公益財団法人</t>
    <rPh sb="0" eb="2">
      <t>コウエキ</t>
    </rPh>
    <rPh sb="2" eb="4">
      <t>ザイダン</t>
    </rPh>
    <rPh sb="4" eb="6">
      <t>ホウジン</t>
    </rPh>
    <phoneticPr fontId="2"/>
  </si>
  <si>
    <t>東京都環境公社　理事長　殿</t>
    <rPh sb="0" eb="3">
      <t>トウキョウト</t>
    </rPh>
    <rPh sb="3" eb="5">
      <t>カンキョウ</t>
    </rPh>
    <rPh sb="5" eb="7">
      <t>コウシャ</t>
    </rPh>
    <rPh sb="8" eb="11">
      <t>リジチョウ</t>
    </rPh>
    <rPh sb="12" eb="13">
      <t>トノ</t>
    </rPh>
    <phoneticPr fontId="2"/>
  </si>
  <si>
    <t>　あわせて、貴公社理事長又は東京都が必要と認めた場合には、暴力団関係者であるか否かの確認のため、警視庁へ照会がなされることに同意いたします。</t>
    <phoneticPr fontId="2"/>
  </si>
  <si>
    <t>月</t>
    <rPh sb="0" eb="1">
      <t>ゲツ</t>
    </rPh>
    <phoneticPr fontId="2"/>
  </si>
  <si>
    <t>日</t>
    <rPh sb="0" eb="1">
      <t>ヒ</t>
    </rPh>
    <phoneticPr fontId="2"/>
  </si>
  <si>
    <t>←入力してください。</t>
    <rPh sb="1" eb="3">
      <t>ニュウリョク</t>
    </rPh>
    <phoneticPr fontId="2"/>
  </si>
  <si>
    <t>※　法人その他の団体にあっては、主たる事務所の所在地、名称及び代表者の氏名
　　 を記入すること。</t>
    <rPh sb="2" eb="4">
      <t>ホウジン</t>
    </rPh>
    <rPh sb="6" eb="7">
      <t>タ</t>
    </rPh>
    <rPh sb="8" eb="10">
      <t>ダンタイ</t>
    </rPh>
    <rPh sb="16" eb="17">
      <t>シュ</t>
    </rPh>
    <rPh sb="19" eb="21">
      <t>ジム</t>
    </rPh>
    <rPh sb="21" eb="22">
      <t>ショ</t>
    </rPh>
    <rPh sb="23" eb="26">
      <t>ショザイチ</t>
    </rPh>
    <rPh sb="27" eb="29">
      <t>メイショウ</t>
    </rPh>
    <rPh sb="29" eb="30">
      <t>オヨ</t>
    </rPh>
    <rPh sb="31" eb="34">
      <t>ダイヒョウシャ</t>
    </rPh>
    <rPh sb="35" eb="37">
      <t>シメイ</t>
    </rPh>
    <rPh sb="42" eb="44">
      <t>キニュウ</t>
    </rPh>
    <phoneticPr fontId="2"/>
  </si>
  <si>
    <t>※　この誓約書における「暴力団関係者」とは、次に掲げる者をいう。</t>
    <rPh sb="4" eb="7">
      <t>セイヤクショ</t>
    </rPh>
    <rPh sb="12" eb="15">
      <t>ボウリョクダン</t>
    </rPh>
    <rPh sb="15" eb="18">
      <t>カンケイシャ</t>
    </rPh>
    <phoneticPr fontId="2"/>
  </si>
  <si>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2"/>
  </si>
  <si>
    <t>・暴力団又員を雇用している者</t>
    <rPh sb="1" eb="4">
      <t>ボウリョクダン</t>
    </rPh>
    <rPh sb="4" eb="5">
      <t>マタ</t>
    </rPh>
    <rPh sb="5" eb="6">
      <t>イン</t>
    </rPh>
    <rPh sb="7" eb="9">
      <t>コヨウ</t>
    </rPh>
    <rPh sb="13" eb="14">
      <t>モノ</t>
    </rPh>
    <phoneticPr fontId="2"/>
  </si>
  <si>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2"/>
  </si>
  <si>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2"/>
  </si>
  <si>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2"/>
  </si>
  <si>
    <t>←手入力</t>
    <rPh sb="1" eb="2">
      <t>テ</t>
    </rPh>
    <rPh sb="2" eb="4">
      <t>ニュウリョク</t>
    </rPh>
    <phoneticPr fontId="2"/>
  </si>
  <si>
    <t>CGS設置
事業所の所在地</t>
    <rPh sb="3" eb="5">
      <t>セッチ</t>
    </rPh>
    <rPh sb="6" eb="9">
      <t>ジギョウショ</t>
    </rPh>
    <rPh sb="10" eb="13">
      <t>ショザイチ</t>
    </rPh>
    <phoneticPr fontId="2"/>
  </si>
  <si>
    <t>←熱電融通インフラ設備を記入してください。</t>
    <rPh sb="1" eb="2">
      <t>ネツ</t>
    </rPh>
    <rPh sb="2" eb="3">
      <t>デン</t>
    </rPh>
    <rPh sb="3" eb="5">
      <t>ユウズウ</t>
    </rPh>
    <rPh sb="9" eb="11">
      <t>セツビ</t>
    </rPh>
    <rPh sb="12" eb="14">
      <t>キニュウ</t>
    </rPh>
    <phoneticPr fontId="2"/>
  </si>
  <si>
    <t>←自立分散型電源設備を記入してください。</t>
    <rPh sb="1" eb="3">
      <t>ジリツ</t>
    </rPh>
    <rPh sb="3" eb="6">
      <t>ブンサンガタ</t>
    </rPh>
    <rPh sb="6" eb="8">
      <t>デンゲン</t>
    </rPh>
    <rPh sb="8" eb="10">
      <t>セツビ</t>
    </rPh>
    <rPh sb="11" eb="13">
      <t>キニュウ</t>
    </rPh>
    <phoneticPr fontId="2"/>
  </si>
  <si>
    <t>←エネルギーマネジメントシステムを記入してください。</t>
    <rPh sb="17" eb="19">
      <t>キニュウ</t>
    </rPh>
    <phoneticPr fontId="2"/>
  </si>
  <si>
    <t>床面積</t>
    <rPh sb="0" eb="3">
      <t>ユカメンセキ</t>
    </rPh>
    <phoneticPr fontId="2"/>
  </si>
  <si>
    <t>地上階数</t>
    <rPh sb="0" eb="2">
      <t>チジョウ</t>
    </rPh>
    <rPh sb="2" eb="4">
      <t>カイスウ</t>
    </rPh>
    <phoneticPr fontId="2"/>
  </si>
  <si>
    <t>地下階数</t>
    <rPh sb="0" eb="2">
      <t>チカ</t>
    </rPh>
    <rPh sb="2" eb="4">
      <t>カイスウ</t>
    </rPh>
    <phoneticPr fontId="2"/>
  </si>
  <si>
    <t>←手入力</t>
    <rPh sb="1" eb="2">
      <t>テ</t>
    </rPh>
    <rPh sb="2" eb="4">
      <t>ニュウリョク</t>
    </rPh>
    <phoneticPr fontId="2"/>
  </si>
  <si>
    <t>〃</t>
    <phoneticPr fontId="2"/>
  </si>
  <si>
    <t>熱供給
対象
建築物</t>
    <rPh sb="0" eb="1">
      <t>ネツ</t>
    </rPh>
    <rPh sb="1" eb="3">
      <t>キョウキュウ</t>
    </rPh>
    <rPh sb="4" eb="6">
      <t>タイショウ</t>
    </rPh>
    <rPh sb="7" eb="10">
      <t>ケンチクブツ</t>
    </rPh>
    <phoneticPr fontId="2"/>
  </si>
  <si>
    <t>～</t>
    <phoneticPr fontId="2"/>
  </si>
  <si>
    <t>dB</t>
    <phoneticPr fontId="2"/>
  </si>
  <si>
    <t>(3)　窒素酸化物</t>
    <rPh sb="4" eb="6">
      <t>チッソ</t>
    </rPh>
    <rPh sb="6" eb="9">
      <t>サンカブツ</t>
    </rPh>
    <phoneticPr fontId="2"/>
  </si>
  <si>
    <t>施設の種類</t>
    <rPh sb="0" eb="2">
      <t>シセツ</t>
    </rPh>
    <rPh sb="3" eb="5">
      <t>シュルイ</t>
    </rPh>
    <phoneticPr fontId="2"/>
  </si>
  <si>
    <t>ppm</t>
    <phoneticPr fontId="2"/>
  </si>
  <si>
    <t>エネルギー管理士</t>
    <rPh sb="5" eb="7">
      <t>カンリ</t>
    </rPh>
    <rPh sb="7" eb="8">
      <t>シ</t>
    </rPh>
    <phoneticPr fontId="2"/>
  </si>
  <si>
    <t>助成
対象
経費</t>
    <rPh sb="0" eb="2">
      <t>ジョセイ</t>
    </rPh>
    <rPh sb="3" eb="5">
      <t>タイショウ</t>
    </rPh>
    <rPh sb="6" eb="8">
      <t>ケイヒ</t>
    </rPh>
    <phoneticPr fontId="2"/>
  </si>
  <si>
    <t>助成金
申請額</t>
    <rPh sb="0" eb="3">
      <t>ジョセイキン</t>
    </rPh>
    <rPh sb="4" eb="7">
      <t>シンセイガク</t>
    </rPh>
    <phoneticPr fontId="2"/>
  </si>
  <si>
    <t>CGS</t>
    <phoneticPr fontId="2"/>
  </si>
  <si>
    <t>合計</t>
    <rPh sb="0" eb="2">
      <t>ゴウケイ</t>
    </rPh>
    <phoneticPr fontId="2"/>
  </si>
  <si>
    <t>排熱回
収出力</t>
    <rPh sb="0" eb="2">
      <t>ハイネツ</t>
    </rPh>
    <rPh sb="1" eb="2">
      <t>ネツ</t>
    </rPh>
    <rPh sb="2" eb="3">
      <t>カイ</t>
    </rPh>
    <rPh sb="4" eb="5">
      <t>オサメル</t>
    </rPh>
    <rPh sb="5" eb="7">
      <t>シュツリョク</t>
    </rPh>
    <phoneticPr fontId="2"/>
  </si>
  <si>
    <t>住　　所</t>
    <rPh sb="0" eb="1">
      <t>ジュウ</t>
    </rPh>
    <rPh sb="3" eb="4">
      <t>ショ</t>
    </rPh>
    <phoneticPr fontId="2"/>
  </si>
  <si>
    <t>部署名</t>
    <rPh sb="0" eb="2">
      <t>ブショ</t>
    </rPh>
    <rPh sb="2" eb="3">
      <t>メイ</t>
    </rPh>
    <phoneticPr fontId="2"/>
  </si>
  <si>
    <t>担当者役職名</t>
    <rPh sb="3" eb="6">
      <t>ヤクショクナ</t>
    </rPh>
    <phoneticPr fontId="2"/>
  </si>
  <si>
    <t>担当者氏名</t>
    <phoneticPr fontId="2"/>
  </si>
  <si>
    <t>億円</t>
    <rPh sb="0" eb="2">
      <t>オクエン</t>
    </rPh>
    <phoneticPr fontId="6"/>
  </si>
  <si>
    <t>助成対象事業者
（第二事業者）</t>
    <rPh sb="0" eb="2">
      <t>ジョセイ</t>
    </rPh>
    <rPh sb="2" eb="4">
      <t>タイショウ</t>
    </rPh>
    <rPh sb="4" eb="7">
      <t>ジギョウシャ</t>
    </rPh>
    <rPh sb="9" eb="11">
      <t>ダイニ</t>
    </rPh>
    <rPh sb="11" eb="14">
      <t>ジギョウシャ</t>
    </rPh>
    <phoneticPr fontId="2"/>
  </si>
  <si>
    <t>助成対象事業者
（第三事業者）</t>
    <rPh sb="0" eb="2">
      <t>ジョセイ</t>
    </rPh>
    <rPh sb="2" eb="4">
      <t>タイショウ</t>
    </rPh>
    <rPh sb="4" eb="7">
      <t>ジギョウシャ</t>
    </rPh>
    <rPh sb="9" eb="10">
      <t>ダイ</t>
    </rPh>
    <rPh sb="10" eb="11">
      <t>サン</t>
    </rPh>
    <rPh sb="11" eb="14">
      <t>ジギョウシャ</t>
    </rPh>
    <phoneticPr fontId="2"/>
  </si>
  <si>
    <t>百万円</t>
    <rPh sb="0" eb="3">
      <t>ヒャクマンエン</t>
    </rPh>
    <phoneticPr fontId="2"/>
  </si>
  <si>
    <t>MWh</t>
    <phoneticPr fontId="2"/>
  </si>
  <si>
    <r>
      <t>CGS</t>
    </r>
    <r>
      <rPr>
        <sz val="11"/>
        <color indexed="8"/>
        <rFont val="ＭＳ Ｐ明朝"/>
        <family val="1"/>
        <charset val="128"/>
      </rPr>
      <t>設置建築物</t>
    </r>
    <rPh sb="3" eb="5">
      <t>セッチ</t>
    </rPh>
    <rPh sb="5" eb="8">
      <t>ケンチクブツ</t>
    </rPh>
    <phoneticPr fontId="2"/>
  </si>
  <si>
    <t>負荷
合計
容量</t>
    <rPh sb="0" eb="2">
      <t>フカ</t>
    </rPh>
    <rPh sb="3" eb="5">
      <t>ゴウケイ</t>
    </rPh>
    <rPh sb="6" eb="8">
      <t>ヨウリョウ</t>
    </rPh>
    <phoneticPr fontId="2"/>
  </si>
  <si>
    <t>補正
係数</t>
    <rPh sb="0" eb="2">
      <t>ホセイ</t>
    </rPh>
    <rPh sb="3" eb="5">
      <t>ケイスウ</t>
    </rPh>
    <phoneticPr fontId="2"/>
  </si>
  <si>
    <t>補正後
負荷
合計
容量</t>
    <rPh sb="0" eb="2">
      <t>ホセイ</t>
    </rPh>
    <rPh sb="2" eb="3">
      <t>ゴ</t>
    </rPh>
    <rPh sb="4" eb="6">
      <t>フカ</t>
    </rPh>
    <rPh sb="7" eb="9">
      <t>ゴウケイ</t>
    </rPh>
    <rPh sb="10" eb="12">
      <t>ヨウリョウ</t>
    </rPh>
    <phoneticPr fontId="2"/>
  </si>
  <si>
    <t>kVA</t>
    <phoneticPr fontId="2"/>
  </si>
  <si>
    <t>電灯
負荷</t>
    <rPh sb="0" eb="2">
      <t>デントウ</t>
    </rPh>
    <rPh sb="3" eb="5">
      <t>フカ</t>
    </rPh>
    <phoneticPr fontId="2"/>
  </si>
  <si>
    <t>動力
負荷</t>
    <rPh sb="0" eb="2">
      <t>ドウリョク</t>
    </rPh>
    <rPh sb="3" eb="5">
      <t>フカ</t>
    </rPh>
    <phoneticPr fontId="2"/>
  </si>
  <si>
    <t>冷凍機、パッケージ形空調機、エレベータ等</t>
    <rPh sb="0" eb="3">
      <t>レイトウキ</t>
    </rPh>
    <rPh sb="9" eb="10">
      <t>カタ</t>
    </rPh>
    <rPh sb="10" eb="13">
      <t>クウチョウキ</t>
    </rPh>
    <rPh sb="19" eb="20">
      <t>トウ</t>
    </rPh>
    <phoneticPr fontId="2"/>
  </si>
  <si>
    <t>衛生関係その他（ポンプ等）</t>
    <rPh sb="0" eb="2">
      <t>エイセイ</t>
    </rPh>
    <rPh sb="2" eb="4">
      <t>カンケイ</t>
    </rPh>
    <rPh sb="6" eb="7">
      <t>タ</t>
    </rPh>
    <rPh sb="11" eb="12">
      <t>トウ</t>
    </rPh>
    <phoneticPr fontId="2"/>
  </si>
  <si>
    <t>（注）</t>
    <rPh sb="1" eb="2">
      <t>チュウ</t>
    </rPh>
    <phoneticPr fontId="2"/>
  </si>
  <si>
    <t>・補正係数は、公社が別に定める。（手続きの手引きの『2.申請の方法』の最終頁を参照すること。</t>
    <rPh sb="1" eb="3">
      <t>ホセイ</t>
    </rPh>
    <rPh sb="3" eb="5">
      <t>ケイスウ</t>
    </rPh>
    <rPh sb="7" eb="9">
      <t>コウシャ</t>
    </rPh>
    <rPh sb="10" eb="11">
      <t>ベツ</t>
    </rPh>
    <rPh sb="12" eb="13">
      <t>サダ</t>
    </rPh>
    <rPh sb="17" eb="19">
      <t>テツヅ</t>
    </rPh>
    <rPh sb="21" eb="23">
      <t>テビ</t>
    </rPh>
    <rPh sb="28" eb="30">
      <t>シンセイ</t>
    </rPh>
    <rPh sb="31" eb="33">
      <t>ホウホウ</t>
    </rPh>
    <rPh sb="35" eb="37">
      <t>サイシュウ</t>
    </rPh>
    <rPh sb="37" eb="38">
      <t>ページ</t>
    </rPh>
    <rPh sb="39" eb="41">
      <t>サンショウ</t>
    </rPh>
    <phoneticPr fontId="2"/>
  </si>
  <si>
    <t>kW</t>
    <phoneticPr fontId="2"/>
  </si>
  <si>
    <t>最大需要電力</t>
    <rPh sb="0" eb="2">
      <t>サイダイ</t>
    </rPh>
    <rPh sb="2" eb="4">
      <t>ジュヨウ</t>
    </rPh>
    <rPh sb="4" eb="6">
      <t>デンリョク</t>
    </rPh>
    <phoneticPr fontId="2"/>
  </si>
  <si>
    <r>
      <rPr>
        <sz val="11"/>
        <color indexed="8"/>
        <rFont val="ＭＳ Ｐ明朝"/>
        <family val="1"/>
        <charset val="128"/>
      </rPr>
      <t>階</t>
    </r>
    <rPh sb="0" eb="1">
      <t>カイ</t>
    </rPh>
    <phoneticPr fontId="2"/>
  </si>
  <si>
    <r>
      <t>B</t>
    </r>
    <r>
      <rPr>
        <sz val="11"/>
        <color indexed="8"/>
        <rFont val="ＭＳ Ｐ明朝"/>
        <family val="1"/>
        <charset val="128"/>
      </rPr>
      <t>棟建築物</t>
    </r>
    <rPh sb="1" eb="2">
      <t>ムネ</t>
    </rPh>
    <rPh sb="2" eb="5">
      <t>ケンチクブツ</t>
    </rPh>
    <phoneticPr fontId="21"/>
  </si>
  <si>
    <t>kW</t>
    <phoneticPr fontId="2"/>
  </si>
  <si>
    <t>熱の融通</t>
    <rPh sb="0" eb="1">
      <t>ネツ</t>
    </rPh>
    <rPh sb="2" eb="4">
      <t>ユウズウ</t>
    </rPh>
    <phoneticPr fontId="2"/>
  </si>
  <si>
    <t>熱融通計</t>
    <rPh sb="0" eb="1">
      <t>ネツ</t>
    </rPh>
    <rPh sb="1" eb="3">
      <t>ユウズウ</t>
    </rPh>
    <rPh sb="3" eb="4">
      <t>ケイ</t>
    </rPh>
    <phoneticPr fontId="2"/>
  </si>
  <si>
    <t>既存建築物</t>
    <rPh sb="0" eb="2">
      <t>キゾン</t>
    </rPh>
    <rPh sb="2" eb="5">
      <t>ケンチクブツ</t>
    </rPh>
    <phoneticPr fontId="2"/>
  </si>
  <si>
    <t>新規建築物</t>
    <rPh sb="0" eb="2">
      <t>シンキ</t>
    </rPh>
    <rPh sb="2" eb="5">
      <t>ケンチクブツ</t>
    </rPh>
    <phoneticPr fontId="2"/>
  </si>
  <si>
    <t>既存設備</t>
    <rPh sb="0" eb="2">
      <t>キゾン</t>
    </rPh>
    <rPh sb="2" eb="4">
      <t>セツビ</t>
    </rPh>
    <phoneticPr fontId="2"/>
  </si>
  <si>
    <t>新規導入</t>
    <rPh sb="0" eb="2">
      <t>シンキ</t>
    </rPh>
    <rPh sb="2" eb="4">
      <t>ドウニュウ</t>
    </rPh>
    <phoneticPr fontId="2"/>
  </si>
  <si>
    <t>注）供給対象建築物のエネルギーマネジメントの実施を可能にする設備の既存設備及び
　　導入予定には、該当する項目に『○』を記入してください。</t>
    <rPh sb="0" eb="1">
      <t>チュウ</t>
    </rPh>
    <rPh sb="2" eb="4">
      <t>キョウキュウ</t>
    </rPh>
    <rPh sb="4" eb="6">
      <t>タイショウ</t>
    </rPh>
    <rPh sb="6" eb="9">
      <t>ケンチクブツ</t>
    </rPh>
    <rPh sb="22" eb="24">
      <t>ジッシ</t>
    </rPh>
    <rPh sb="25" eb="27">
      <t>カノウ</t>
    </rPh>
    <rPh sb="30" eb="32">
      <t>セツビ</t>
    </rPh>
    <rPh sb="33" eb="35">
      <t>キゾン</t>
    </rPh>
    <rPh sb="35" eb="37">
      <t>セツビ</t>
    </rPh>
    <rPh sb="37" eb="38">
      <t>オヨ</t>
    </rPh>
    <rPh sb="42" eb="44">
      <t>ドウニュウ</t>
    </rPh>
    <rPh sb="44" eb="46">
      <t>ヨテイ</t>
    </rPh>
    <rPh sb="49" eb="51">
      <t>ガイトウ</t>
    </rPh>
    <rPh sb="53" eb="55">
      <t>コウモク</t>
    </rPh>
    <rPh sb="60" eb="62">
      <t>キニュウ</t>
    </rPh>
    <phoneticPr fontId="2"/>
  </si>
  <si>
    <t>（筆頭事業者）</t>
    <phoneticPr fontId="2"/>
  </si>
  <si>
    <t>熱電融通インフラ
設備容量</t>
    <rPh sb="0" eb="1">
      <t>ネツ</t>
    </rPh>
    <rPh sb="1" eb="2">
      <t>デン</t>
    </rPh>
    <rPh sb="2" eb="4">
      <t>ユウズウ</t>
    </rPh>
    <rPh sb="9" eb="11">
      <t>セツビ</t>
    </rPh>
    <rPh sb="11" eb="13">
      <t>ヨウリョウ</t>
    </rPh>
    <phoneticPr fontId="2"/>
  </si>
  <si>
    <t>GJ/h</t>
    <phoneticPr fontId="2"/>
  </si>
  <si>
    <t>電力融通</t>
    <rPh sb="0" eb="2">
      <t>デンリョク</t>
    </rPh>
    <rPh sb="2" eb="4">
      <t>ユウズウ</t>
    </rPh>
    <phoneticPr fontId="2"/>
  </si>
  <si>
    <t>熱融通</t>
    <rPh sb="0" eb="1">
      <t>ネツ</t>
    </rPh>
    <rPh sb="1" eb="3">
      <t>ユウズウ</t>
    </rPh>
    <phoneticPr fontId="2"/>
  </si>
  <si>
    <t>最大電力融通</t>
    <rPh sb="0" eb="2">
      <t>サイダイ</t>
    </rPh>
    <rPh sb="2" eb="4">
      <t>デンリョク</t>
    </rPh>
    <rPh sb="4" eb="6">
      <t>ユウズウ</t>
    </rPh>
    <phoneticPr fontId="2"/>
  </si>
  <si>
    <t>最大熱融通</t>
    <rPh sb="0" eb="2">
      <t>サイダイ</t>
    </rPh>
    <rPh sb="2" eb="3">
      <t>ネツ</t>
    </rPh>
    <rPh sb="3" eb="5">
      <t>ユウズウ</t>
    </rPh>
    <phoneticPr fontId="2"/>
  </si>
  <si>
    <r>
      <rPr>
        <sz val="11"/>
        <color indexed="8"/>
        <rFont val="ＭＳ Ｐ明朝"/>
        <family val="1"/>
        <charset val="128"/>
      </rPr>
      <t>項目</t>
    </r>
    <rPh sb="0" eb="2">
      <t>コウモク</t>
    </rPh>
    <phoneticPr fontId="2"/>
  </si>
  <si>
    <r>
      <rPr>
        <sz val="11"/>
        <color indexed="8"/>
        <rFont val="ＭＳ Ｐ明朝"/>
        <family val="1"/>
        <charset val="128"/>
      </rPr>
      <t>一時滞在施設の概要</t>
    </r>
    <rPh sb="0" eb="2">
      <t>イチジ</t>
    </rPh>
    <rPh sb="2" eb="4">
      <t>タイザイ</t>
    </rPh>
    <rPh sb="4" eb="6">
      <t>シセツ</t>
    </rPh>
    <rPh sb="7" eb="9">
      <t>ガイヨウ</t>
    </rPh>
    <phoneticPr fontId="2"/>
  </si>
  <si>
    <r>
      <rPr>
        <sz val="11"/>
        <color indexed="8"/>
        <rFont val="ＭＳ Ｐ明朝"/>
        <family val="1"/>
        <charset val="128"/>
      </rPr>
      <t>延床面積</t>
    </r>
    <rPh sb="0" eb="4">
      <t>ノベユカメンセキ</t>
    </rPh>
    <phoneticPr fontId="2"/>
  </si>
  <si>
    <r>
      <rPr>
        <sz val="11"/>
        <color indexed="8"/>
        <rFont val="ＭＳ Ｐ明朝"/>
        <family val="1"/>
        <charset val="128"/>
      </rPr>
      <t>建築物内想定従業員数</t>
    </r>
    <rPh sb="0" eb="3">
      <t>ケンチクブツ</t>
    </rPh>
    <rPh sb="3" eb="4">
      <t>ナイ</t>
    </rPh>
    <rPh sb="4" eb="6">
      <t>ソウテイ</t>
    </rPh>
    <rPh sb="6" eb="9">
      <t>ジュウギョウイン</t>
    </rPh>
    <rPh sb="9" eb="10">
      <t>スウ</t>
    </rPh>
    <phoneticPr fontId="2"/>
  </si>
  <si>
    <r>
      <rPr>
        <sz val="11"/>
        <color indexed="8"/>
        <rFont val="ＭＳ Ｐ明朝"/>
        <family val="1"/>
        <charset val="128"/>
      </rPr>
      <t>受入（想定）帰宅困難者数</t>
    </r>
    <rPh sb="0" eb="2">
      <t>ウケイレ</t>
    </rPh>
    <rPh sb="3" eb="5">
      <t>ソウテイ</t>
    </rPh>
    <rPh sb="6" eb="8">
      <t>キタク</t>
    </rPh>
    <rPh sb="8" eb="10">
      <t>コンナン</t>
    </rPh>
    <rPh sb="10" eb="11">
      <t>シャ</t>
    </rPh>
    <rPh sb="11" eb="12">
      <t>スウ</t>
    </rPh>
    <phoneticPr fontId="2"/>
  </si>
  <si>
    <r>
      <rPr>
        <sz val="11"/>
        <color indexed="8"/>
        <rFont val="ＭＳ Ｐ明朝"/>
        <family val="1"/>
        <charset val="128"/>
      </rPr>
      <t>面積当りの収容者数</t>
    </r>
    <rPh sb="0" eb="2">
      <t>メンセキ</t>
    </rPh>
    <rPh sb="2" eb="3">
      <t>アタ</t>
    </rPh>
    <rPh sb="5" eb="8">
      <t>シュウヨウシャ</t>
    </rPh>
    <rPh sb="8" eb="9">
      <t>スウ</t>
    </rPh>
    <phoneticPr fontId="2"/>
  </si>
  <si>
    <t>MWh/年</t>
    <rPh sb="4" eb="5">
      <t>ネン</t>
    </rPh>
    <phoneticPr fontId="23"/>
  </si>
  <si>
    <t>GJ/年</t>
    <rPh sb="3" eb="4">
      <t>ネン</t>
    </rPh>
    <phoneticPr fontId="23"/>
  </si>
  <si>
    <t>GJ</t>
    <phoneticPr fontId="2"/>
  </si>
  <si>
    <t>工事契約</t>
    <rPh sb="0" eb="2">
      <t>コウジ</t>
    </rPh>
    <rPh sb="2" eb="4">
      <t>ケイヤク</t>
    </rPh>
    <phoneticPr fontId="2"/>
  </si>
  <si>
    <t>詳細設計</t>
    <rPh sb="0" eb="2">
      <t>ショウサイ</t>
    </rPh>
    <rPh sb="2" eb="4">
      <t>セッケイ</t>
    </rPh>
    <phoneticPr fontId="2"/>
  </si>
  <si>
    <t>）</t>
    <phoneticPr fontId="2"/>
  </si>
  <si>
    <t>（助成対象事業者）</t>
    <rPh sb="1" eb="3">
      <t>ジョセイ</t>
    </rPh>
    <rPh sb="3" eb="5">
      <t>タイショウ</t>
    </rPh>
    <rPh sb="5" eb="7">
      <t>ジギョウ</t>
    </rPh>
    <rPh sb="7" eb="8">
      <t>シャ</t>
    </rPh>
    <phoneticPr fontId="2"/>
  </si>
  <si>
    <t>助成対象事業の実施に係る同意書</t>
    <rPh sb="0" eb="2">
      <t>ジョセイ</t>
    </rPh>
    <rPh sb="2" eb="4">
      <t>タイショウ</t>
    </rPh>
    <rPh sb="4" eb="6">
      <t>ジギョウ</t>
    </rPh>
    <rPh sb="7" eb="9">
      <t>ジッシ</t>
    </rPh>
    <rPh sb="10" eb="11">
      <t>カカワ</t>
    </rPh>
    <rPh sb="12" eb="15">
      <t>ドウイショ</t>
    </rPh>
    <phoneticPr fontId="2"/>
  </si>
  <si>
    <t>（郵便番号）</t>
    <rPh sb="1" eb="3">
      <t>ユウビン</t>
    </rPh>
    <rPh sb="3" eb="5">
      <t>バンゴウ</t>
    </rPh>
    <phoneticPr fontId="2"/>
  </si>
  <si>
    <t>（住所）</t>
    <rPh sb="1" eb="3">
      <t>ジュウショ</t>
    </rPh>
    <phoneticPr fontId="2"/>
  </si>
  <si>
    <t>施設名</t>
    <rPh sb="0" eb="2">
      <t>シセツ</t>
    </rPh>
    <rPh sb="2" eb="3">
      <t>メイ</t>
    </rPh>
    <phoneticPr fontId="2"/>
  </si>
  <si>
    <t>（助成事業対象建築物の所有代表者）</t>
    <rPh sb="1" eb="3">
      <t>ジョセイ</t>
    </rPh>
    <rPh sb="3" eb="5">
      <t>ジギョウ</t>
    </rPh>
    <rPh sb="5" eb="7">
      <t>タイショウ</t>
    </rPh>
    <rPh sb="7" eb="10">
      <t>ケンチクブツ</t>
    </rPh>
    <rPh sb="11" eb="13">
      <t>ショユウ</t>
    </rPh>
    <rPh sb="13" eb="16">
      <t>ダイヒョウシャ</t>
    </rPh>
    <phoneticPr fontId="2"/>
  </si>
  <si>
    <t>（役職）</t>
    <rPh sb="1" eb="3">
      <t>ヤクショク</t>
    </rPh>
    <phoneticPr fontId="2"/>
  </si>
  <si>
    <t>（氏名）</t>
    <rPh sb="1" eb="3">
      <t>シメイ</t>
    </rPh>
    <phoneticPr fontId="2"/>
  </si>
  <si>
    <t>備考　助成対象事業者が複数の場合は、宛先を連名にすること。</t>
    <rPh sb="3" eb="5">
      <t>ジョセイ</t>
    </rPh>
    <rPh sb="5" eb="7">
      <t>タイショウ</t>
    </rPh>
    <rPh sb="7" eb="10">
      <t>ジギョウシャ</t>
    </rPh>
    <rPh sb="11" eb="13">
      <t>フクスウ</t>
    </rPh>
    <rPh sb="14" eb="16">
      <t>バアイ</t>
    </rPh>
    <rPh sb="18" eb="20">
      <t>アテサキ</t>
    </rPh>
    <rPh sb="21" eb="23">
      <t>レンメイ</t>
    </rPh>
    <phoneticPr fontId="2"/>
  </si>
  <si>
    <r>
      <t>(5)</t>
    </r>
    <r>
      <rPr>
        <sz val="11"/>
        <color indexed="8"/>
        <rFont val="ＭＳ Ｐ明朝"/>
        <family val="1"/>
        <charset val="128"/>
      </rPr>
      <t>付帯要件機器</t>
    </r>
    <rPh sb="3" eb="5">
      <t>フタイ</t>
    </rPh>
    <rPh sb="5" eb="7">
      <t>ヨウケン</t>
    </rPh>
    <rPh sb="7" eb="9">
      <t>キキ</t>
    </rPh>
    <phoneticPr fontId="2"/>
  </si>
  <si>
    <r>
      <t>(8)</t>
    </r>
    <r>
      <rPr>
        <sz val="11"/>
        <color indexed="8"/>
        <rFont val="ＭＳ Ｐ明朝"/>
        <family val="1"/>
        <charset val="128"/>
      </rPr>
      <t>リース事業者（割賦を含む）の概要</t>
    </r>
    <rPh sb="6" eb="8">
      <t>ジギョウ</t>
    </rPh>
    <rPh sb="8" eb="9">
      <t>シャ</t>
    </rPh>
    <rPh sb="10" eb="12">
      <t>カップ</t>
    </rPh>
    <rPh sb="13" eb="14">
      <t>フク</t>
    </rPh>
    <rPh sb="17" eb="19">
      <t>ガイヨウ</t>
    </rPh>
    <phoneticPr fontId="2"/>
  </si>
  <si>
    <r>
      <t>(9)</t>
    </r>
    <r>
      <rPr>
        <sz val="11"/>
        <color indexed="8"/>
        <rFont val="ＭＳ Ｐ明朝"/>
        <family val="1"/>
        <charset val="128"/>
      </rPr>
      <t>一時滞在施設の概要</t>
    </r>
    <rPh sb="3" eb="5">
      <t>イチジ</t>
    </rPh>
    <rPh sb="5" eb="7">
      <t>タイザイ</t>
    </rPh>
    <rPh sb="7" eb="9">
      <t>シセツ</t>
    </rPh>
    <rPh sb="10" eb="12">
      <t>ガイヨウ</t>
    </rPh>
    <phoneticPr fontId="2"/>
  </si>
  <si>
    <t>kW</t>
    <phoneticPr fontId="2"/>
  </si>
  <si>
    <t>GJ/h</t>
    <phoneticPr fontId="2"/>
  </si>
  <si>
    <t>供給熱電
融通予定量</t>
    <rPh sb="0" eb="2">
      <t>キョウキュウ</t>
    </rPh>
    <rPh sb="2" eb="3">
      <t>ネツ</t>
    </rPh>
    <rPh sb="3" eb="4">
      <t>デン</t>
    </rPh>
    <rPh sb="5" eb="7">
      <t>ユウズウ</t>
    </rPh>
    <rPh sb="7" eb="9">
      <t>ヨテイ</t>
    </rPh>
    <rPh sb="9" eb="10">
      <t>リョウ</t>
    </rPh>
    <phoneticPr fontId="2"/>
  </si>
  <si>
    <r>
      <t>CGS</t>
    </r>
    <r>
      <rPr>
        <sz val="11"/>
        <color indexed="8"/>
        <rFont val="ＭＳ Ｐ明朝"/>
        <family val="1"/>
        <charset val="128"/>
      </rPr>
      <t>設置建築物の所在地</t>
    </r>
    <rPh sb="3" eb="5">
      <t>セッチ</t>
    </rPh>
    <rPh sb="5" eb="8">
      <t>ケンチクブツ</t>
    </rPh>
    <rPh sb="9" eb="12">
      <t>ショザイチ</t>
    </rPh>
    <phoneticPr fontId="2"/>
  </si>
  <si>
    <r>
      <t xml:space="preserve">
CGS</t>
    </r>
    <r>
      <rPr>
        <sz val="11"/>
        <color indexed="8"/>
        <rFont val="ＭＳ Ｐ明朝"/>
        <family val="1"/>
        <charset val="128"/>
      </rPr>
      <t>の概要</t>
    </r>
    <rPh sb="5" eb="7">
      <t>ガイヨウ</t>
    </rPh>
    <phoneticPr fontId="2"/>
  </si>
  <si>
    <r>
      <rPr>
        <sz val="11"/>
        <color indexed="8"/>
        <rFont val="ＭＳ Ｐ明朝"/>
        <family val="1"/>
        <charset val="128"/>
      </rPr>
      <t>燃料消費</t>
    </r>
    <rPh sb="0" eb="2">
      <t>ネンリョウ</t>
    </rPh>
    <rPh sb="2" eb="4">
      <t>ショウヒ</t>
    </rPh>
    <phoneticPr fontId="2"/>
  </si>
  <si>
    <t>1.</t>
    <phoneticPr fontId="2"/>
  </si>
  <si>
    <r>
      <rPr>
        <b/>
        <sz val="11"/>
        <color indexed="8"/>
        <rFont val="ＭＳ Ｐゴシック"/>
        <family val="3"/>
        <charset val="128"/>
      </rPr>
      <t>本エクセルで作成する届出様式の範囲</t>
    </r>
    <rPh sb="0" eb="1">
      <t>ホン</t>
    </rPh>
    <rPh sb="6" eb="8">
      <t>サクセイ</t>
    </rPh>
    <rPh sb="10" eb="12">
      <t>トドケデ</t>
    </rPh>
    <rPh sb="12" eb="14">
      <t>ヨウシキ</t>
    </rPh>
    <rPh sb="15" eb="17">
      <t>ハンイ</t>
    </rPh>
    <phoneticPr fontId="2"/>
  </si>
  <si>
    <t>ホームページからダウンロードできます。</t>
    <phoneticPr fontId="2"/>
  </si>
  <si>
    <t>2.</t>
    <phoneticPr fontId="2"/>
  </si>
  <si>
    <r>
      <rPr>
        <b/>
        <sz val="12"/>
        <color indexed="8"/>
        <rFont val="ＭＳ Ｐゴシック"/>
        <family val="3"/>
        <charset val="128"/>
      </rPr>
      <t>入力の流れ</t>
    </r>
    <rPh sb="0" eb="2">
      <t>ニュウリョク</t>
    </rPh>
    <rPh sb="3" eb="4">
      <t>ナガ</t>
    </rPh>
    <phoneticPr fontId="2"/>
  </si>
  <si>
    <r>
      <rPr>
        <sz val="12"/>
        <color indexed="8"/>
        <rFont val="ＭＳ Ｐゴシック"/>
        <family val="3"/>
        <charset val="128"/>
      </rPr>
      <t>シートの列んでいる順番に入力していく</t>
    </r>
    <rPh sb="4" eb="5">
      <t>ナラ</t>
    </rPh>
    <rPh sb="9" eb="11">
      <t>ジュンバン</t>
    </rPh>
    <rPh sb="12" eb="14">
      <t>ニュウリョク</t>
    </rPh>
    <phoneticPr fontId="2"/>
  </si>
  <si>
    <t>3.</t>
    <phoneticPr fontId="2"/>
  </si>
  <si>
    <r>
      <rPr>
        <b/>
        <sz val="12"/>
        <color indexed="8"/>
        <rFont val="ＭＳ Ｐゴシック"/>
        <family val="3"/>
        <charset val="128"/>
      </rPr>
      <t>入力の手順</t>
    </r>
    <rPh sb="0" eb="2">
      <t>ニュウリョク</t>
    </rPh>
    <rPh sb="3" eb="5">
      <t>テ</t>
    </rPh>
    <phoneticPr fontId="2"/>
  </si>
  <si>
    <t>1)</t>
    <phoneticPr fontId="2"/>
  </si>
  <si>
    <r>
      <rPr>
        <b/>
        <sz val="12"/>
        <color indexed="8"/>
        <rFont val="ＭＳ Ｐゴシック"/>
        <family val="3"/>
        <charset val="128"/>
      </rPr>
      <t>「基本情報」入力シートへの入力</t>
    </r>
    <rPh sb="6" eb="8">
      <t>ニュウリョク</t>
    </rPh>
    <rPh sb="13" eb="15">
      <t>ニュウリョク</t>
    </rPh>
    <phoneticPr fontId="2"/>
  </si>
  <si>
    <r>
      <rPr>
        <sz val="12"/>
        <color indexed="8"/>
        <rFont val="ＭＳ Ｐゴシック"/>
        <family val="3"/>
        <charset val="128"/>
      </rPr>
      <t>まず「基本情報」入力シートに、入力可能な情報を入力してください。重複する入力等の省力化ができます。</t>
    </r>
    <rPh sb="32" eb="34">
      <t>チョウフク</t>
    </rPh>
    <rPh sb="36" eb="38">
      <t>ニュウリョク</t>
    </rPh>
    <rPh sb="38" eb="39">
      <t>ナド</t>
    </rPh>
    <rPh sb="40" eb="42">
      <t>ショウリョク</t>
    </rPh>
    <rPh sb="42" eb="43">
      <t>カ</t>
    </rPh>
    <phoneticPr fontId="2"/>
  </si>
  <si>
    <t>(1)</t>
    <phoneticPr fontId="2"/>
  </si>
  <si>
    <r>
      <rPr>
        <sz val="12"/>
        <color indexed="8"/>
        <rFont val="ＭＳ Ｐゴシック"/>
        <family val="3"/>
        <charset val="128"/>
      </rPr>
      <t>記載すべき項目は、</t>
    </r>
    <rPh sb="0" eb="2">
      <t>キサイ</t>
    </rPh>
    <rPh sb="5" eb="7">
      <t>コウモク</t>
    </rPh>
    <phoneticPr fontId="2"/>
  </si>
  <si>
    <r>
      <rPr>
        <sz val="12"/>
        <color indexed="8"/>
        <rFont val="ＭＳ Ｐゴシック"/>
        <family val="3"/>
        <charset val="128"/>
      </rPr>
      <t>薄茶色で着色されている部分です。ここに入力してください。　</t>
    </r>
    <rPh sb="1" eb="2">
      <t>チャ</t>
    </rPh>
    <rPh sb="19" eb="21">
      <t>ニュウリョク</t>
    </rPh>
    <phoneticPr fontId="2"/>
  </si>
  <si>
    <t>(2)</t>
    <phoneticPr fontId="2"/>
  </si>
  <si>
    <t>薄黄色で着色された部分は、どちらかの欄に○を記入してください。</t>
    <rPh sb="0" eb="1">
      <t>ウス</t>
    </rPh>
    <rPh sb="1" eb="3">
      <t>キイロ</t>
    </rPh>
    <rPh sb="4" eb="6">
      <t>チャクショク</t>
    </rPh>
    <rPh sb="9" eb="11">
      <t>ブブン</t>
    </rPh>
    <rPh sb="18" eb="19">
      <t>ラン</t>
    </rPh>
    <rPh sb="22" eb="24">
      <t>キニュウ</t>
    </rPh>
    <phoneticPr fontId="2"/>
  </si>
  <si>
    <r>
      <rPr>
        <sz val="12"/>
        <color indexed="8"/>
        <rFont val="ＭＳ Ｐゴシック"/>
        <family val="3"/>
        <charset val="128"/>
      </rPr>
      <t>薄青色で着色されている部分は自動計算、又はリンク自動表示されています。入力は不要です。</t>
    </r>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</si>
  <si>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入力セルで着色されていない部分は、全てセルに保護が掛かっていますので、入力はできません。</t>
    </r>
    <rPh sb="0" eb="2">
      <t>ニュウリョク</t>
    </rPh>
    <rPh sb="5" eb="7">
      <t>チャクショク</t>
    </rPh>
    <rPh sb="13" eb="15">
      <t>ブブン</t>
    </rPh>
    <rPh sb="17" eb="18">
      <t>スベ</t>
    </rPh>
    <rPh sb="22" eb="24">
      <t>ホゴ</t>
    </rPh>
    <rPh sb="25" eb="26">
      <t>カ</t>
    </rPh>
    <rPh sb="35" eb="37">
      <t>ニュウリョク</t>
    </rPh>
    <phoneticPr fontId="2"/>
  </si>
  <si>
    <r>
      <rPr>
        <sz val="12"/>
        <color indexed="8"/>
        <rFont val="ＭＳ Ｐゴシック"/>
        <family val="3"/>
        <charset val="128"/>
      </rPr>
      <t>入力を試みたり、セル保護の解除を行わないで下さい。</t>
    </r>
    <rPh sb="0" eb="2">
      <t>ニュウリョク</t>
    </rPh>
    <rPh sb="3" eb="4">
      <t>ココロ</t>
    </rPh>
    <rPh sb="10" eb="12">
      <t>ホゴ</t>
    </rPh>
    <rPh sb="13" eb="15">
      <t>カイジョ</t>
    </rPh>
    <rPh sb="16" eb="17">
      <t>オコナ</t>
    </rPh>
    <rPh sb="21" eb="22">
      <t>クダ</t>
    </rPh>
    <phoneticPr fontId="2"/>
  </si>
  <si>
    <r>
      <t>(6</t>
    </r>
    <r>
      <rPr>
        <sz val="12"/>
        <color indexed="8"/>
        <rFont val="ＭＳ Ｐ明朝"/>
        <family val="1"/>
        <charset val="128"/>
      </rPr>
      <t>）</t>
    </r>
    <phoneticPr fontId="2"/>
  </si>
  <si>
    <r>
      <t>2</t>
    </r>
    <r>
      <rPr>
        <sz val="12"/>
        <color indexed="8"/>
        <rFont val="ＭＳ Ｐゴシック"/>
        <family val="3"/>
        <charset val="128"/>
      </rPr>
      <t>）</t>
    </r>
    <phoneticPr fontId="2"/>
  </si>
  <si>
    <r>
      <rPr>
        <sz val="12"/>
        <color indexed="8"/>
        <rFont val="ＭＳ Ｐゴシック"/>
        <family val="3"/>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2"/>
  </si>
  <si>
    <r>
      <rPr>
        <sz val="12"/>
        <color indexed="8"/>
        <rFont val="ＭＳ Ｐゴシック"/>
        <family val="3"/>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2"/>
  </si>
  <si>
    <t>薄茶色で着色されている部分です。ここに入力してください。　</t>
    <rPh sb="1" eb="2">
      <t>チャ</t>
    </rPh>
    <rPh sb="19" eb="21">
      <t>ニュウリョク</t>
    </rPh>
    <phoneticPr fontId="2"/>
  </si>
  <si>
    <t>薄青色で着色されている部分は自動計算、又はリンク自動表示されています。入力は不要です。</t>
    <rPh sb="0" eb="1">
      <t>ウス</t>
    </rPh>
    <rPh sb="1" eb="2">
      <t>アオ</t>
    </rPh>
    <rPh sb="2" eb="3">
      <t>イロ</t>
    </rPh>
    <rPh sb="4" eb="5">
      <t>チャク</t>
    </rPh>
    <rPh sb="5" eb="6">
      <t>イロ</t>
    </rPh>
    <rPh sb="11" eb="13">
      <t>ブブン</t>
    </rPh>
    <rPh sb="14" eb="16">
      <t>ジドウ</t>
    </rPh>
    <rPh sb="16" eb="18">
      <t>ケイサン</t>
    </rPh>
    <rPh sb="19" eb="20">
      <t>マタ</t>
    </rPh>
    <rPh sb="24" eb="26">
      <t>ジドウ</t>
    </rPh>
    <rPh sb="26" eb="28">
      <t>ヒョウジ</t>
    </rPh>
    <rPh sb="35" eb="37">
      <t>ニュウリョク</t>
    </rPh>
    <rPh sb="38" eb="40">
      <t>フヨウ</t>
    </rPh>
    <phoneticPr fontId="2"/>
  </si>
  <si>
    <r>
      <rPr>
        <sz val="12"/>
        <color indexed="8"/>
        <rFont val="ＭＳ Ｐゴシック"/>
        <family val="3"/>
        <charset val="128"/>
      </rPr>
      <t>着色されていない部分は、全てセルに保護が掛かっていますので、入力はできません。</t>
    </r>
  </si>
  <si>
    <r>
      <t>3</t>
    </r>
    <r>
      <rPr>
        <sz val="12"/>
        <color indexed="8"/>
        <rFont val="ＭＳ Ｐゴシック"/>
        <family val="3"/>
        <charset val="128"/>
      </rPr>
      <t>）</t>
    </r>
    <phoneticPr fontId="2"/>
  </si>
  <si>
    <r>
      <rPr>
        <b/>
        <sz val="12"/>
        <color indexed="8"/>
        <rFont val="ＭＳ Ｐゴシック"/>
        <family val="3"/>
        <charset val="128"/>
      </rPr>
      <t>その他、注意事項</t>
    </r>
    <rPh sb="2" eb="3">
      <t>タ</t>
    </rPh>
    <rPh sb="4" eb="6">
      <t>チュウイ</t>
    </rPh>
    <rPh sb="6" eb="8">
      <t>ジコウ</t>
    </rPh>
    <phoneticPr fontId="2"/>
  </si>
  <si>
    <r>
      <rPr>
        <sz val="12"/>
        <color indexed="8"/>
        <rFont val="ＭＳ Ｐゴシック"/>
        <family val="3"/>
        <charset val="128"/>
      </rPr>
      <t>・第</t>
    </r>
    <r>
      <rPr>
        <sz val="12"/>
        <color indexed="8"/>
        <rFont val="Century"/>
        <family val="1"/>
      </rPr>
      <t>1</t>
    </r>
    <r>
      <rPr>
        <sz val="12"/>
        <color indexed="8"/>
        <rFont val="ＭＳ Ｐゴシック"/>
        <family val="3"/>
        <charset val="128"/>
      </rPr>
      <t>号様式の事業者住所・氏名等については、その様式毎に記載してください。</t>
    </r>
    <rPh sb="1" eb="2">
      <t>ダイ</t>
    </rPh>
    <rPh sb="3" eb="4">
      <t>ゴウ</t>
    </rPh>
    <rPh sb="4" eb="6">
      <t>ヨウシキ</t>
    </rPh>
    <rPh sb="7" eb="10">
      <t>ジギョウシャ</t>
    </rPh>
    <rPh sb="10" eb="12">
      <t>ジュウショ</t>
    </rPh>
    <rPh sb="13" eb="15">
      <t>シメイ</t>
    </rPh>
    <rPh sb="15" eb="16">
      <t>トウ</t>
    </rPh>
    <rPh sb="24" eb="26">
      <t>ヨウシキ</t>
    </rPh>
    <rPh sb="26" eb="27">
      <t>ゴト</t>
    </rPh>
    <rPh sb="28" eb="30">
      <t>キサイ</t>
    </rPh>
    <phoneticPr fontId="2"/>
  </si>
  <si>
    <r>
      <rPr>
        <sz val="12"/>
        <color indexed="8"/>
        <rFont val="ＭＳ Ｐゴシック"/>
        <family val="3"/>
        <charset val="128"/>
      </rPr>
      <t>・</t>
    </r>
    <r>
      <rPr>
        <sz val="12"/>
        <color indexed="8"/>
        <rFont val="Century"/>
        <family val="1"/>
      </rPr>
      <t>ESCO</t>
    </r>
    <r>
      <rPr>
        <sz val="12"/>
        <color indexed="8"/>
        <rFont val="ＭＳ Ｐゴシック"/>
        <family val="3"/>
        <charset val="128"/>
      </rPr>
      <t>事業者がある場合、エネルギー使用実績表は下記要領で行って下さい。</t>
    </r>
    <rPh sb="5" eb="8">
      <t>ジギョウシャ</t>
    </rPh>
    <rPh sb="11" eb="13">
      <t>バアイ</t>
    </rPh>
    <rPh sb="25" eb="27">
      <t>カキ</t>
    </rPh>
    <rPh sb="27" eb="29">
      <t>ヨウリョウ</t>
    </rPh>
    <rPh sb="30" eb="31">
      <t>オコナ</t>
    </rPh>
    <rPh sb="33" eb="34">
      <t>クダ</t>
    </rPh>
    <phoneticPr fontId="2"/>
  </si>
  <si>
    <t>1.</t>
    <phoneticPr fontId="2"/>
  </si>
  <si>
    <t>申請する各様式の印刷について</t>
    <rPh sb="0" eb="2">
      <t>シンセイ</t>
    </rPh>
    <rPh sb="4" eb="5">
      <t>カク</t>
    </rPh>
    <rPh sb="5" eb="7">
      <t>ヨウシキ</t>
    </rPh>
    <rPh sb="8" eb="10">
      <t>インサツ</t>
    </rPh>
    <phoneticPr fontId="2"/>
  </si>
  <si>
    <r>
      <t>記載された各様式を印刷するにあたっては、</t>
    </r>
    <r>
      <rPr>
        <u/>
        <sz val="12"/>
        <color indexed="10"/>
        <rFont val="ＭＳ Ｐ明朝"/>
        <family val="1"/>
        <charset val="128"/>
      </rPr>
      <t>様式の入力欄に着色されたセルの色を落とし、着色が無い状態で印刷して提出するようにお願い致します。</t>
    </r>
    <rPh sb="0" eb="2">
      <t>キサイ</t>
    </rPh>
    <rPh sb="5" eb="6">
      <t>カク</t>
    </rPh>
    <rPh sb="6" eb="8">
      <t>ヨウシキ</t>
    </rPh>
    <rPh sb="9" eb="11">
      <t>インサツ</t>
    </rPh>
    <rPh sb="20" eb="22">
      <t>ヨウシキ</t>
    </rPh>
    <rPh sb="23" eb="25">
      <t>ニュウリョク</t>
    </rPh>
    <rPh sb="25" eb="26">
      <t>ラン</t>
    </rPh>
    <rPh sb="27" eb="29">
      <t>チャクショク</t>
    </rPh>
    <rPh sb="35" eb="36">
      <t>イロ</t>
    </rPh>
    <rPh sb="37" eb="38">
      <t>オ</t>
    </rPh>
    <rPh sb="41" eb="43">
      <t>チャクショク</t>
    </rPh>
    <rPh sb="44" eb="45">
      <t>ナ</t>
    </rPh>
    <rPh sb="46" eb="48">
      <t>ジョウタイ</t>
    </rPh>
    <rPh sb="49" eb="51">
      <t>インサツ</t>
    </rPh>
    <phoneticPr fontId="2"/>
  </si>
  <si>
    <t>2.</t>
    <phoneticPr fontId="2"/>
  </si>
  <si>
    <t>印刷の手順</t>
    <rPh sb="0" eb="2">
      <t>インサツ</t>
    </rPh>
    <rPh sb="3" eb="5">
      <t>テ</t>
    </rPh>
    <phoneticPr fontId="2"/>
  </si>
  <si>
    <t>「ファイル」メニューの「ページ設定」を実行し「ページ設定」ダイアログボックスを表示します。</t>
    <phoneticPr fontId="2"/>
  </si>
  <si>
    <t>「シート」タブをクリックして「白黒印刷」チェックボックスをオンにすると、セルの塗りつぶし色や文字の色などがすべて白黒に置き換えられて印刷されます。</t>
    <phoneticPr fontId="2"/>
  </si>
  <si>
    <t>「印刷プレビュー」→「ページ設定」→「シート」タブ→印刷の「白黒印刷」にチェック→OK→印刷</t>
    <rPh sb="1" eb="3">
      <t>インサツ</t>
    </rPh>
    <rPh sb="14" eb="16">
      <t>セッテイ</t>
    </rPh>
    <rPh sb="26" eb="28">
      <t>インサツ</t>
    </rPh>
    <rPh sb="30" eb="32">
      <t>シロクロ</t>
    </rPh>
    <rPh sb="32" eb="34">
      <t>インサツ</t>
    </rPh>
    <rPh sb="44" eb="46">
      <t>インサツ</t>
    </rPh>
    <phoneticPr fontId="2"/>
  </si>
  <si>
    <r>
      <t>・</t>
    </r>
    <r>
      <rPr>
        <sz val="12"/>
        <color indexed="8"/>
        <rFont val="Century"/>
        <family val="1"/>
      </rPr>
      <t>OS</t>
    </r>
    <r>
      <rPr>
        <sz val="12"/>
        <color indexed="8"/>
        <rFont val="ＭＳ Ｐ明朝"/>
        <family val="1"/>
        <charset val="128"/>
      </rPr>
      <t>：</t>
    </r>
    <r>
      <rPr>
        <sz val="12"/>
        <color indexed="8"/>
        <rFont val="Century"/>
        <family val="1"/>
      </rPr>
      <t>Microsoft Windows XP,Vista</t>
    </r>
    <phoneticPr fontId="2"/>
  </si>
  <si>
    <t>・以下のアプリケーションで動作を確認しました。</t>
    <rPh sb="13" eb="15">
      <t>ドウサ</t>
    </rPh>
    <rPh sb="16" eb="18">
      <t>カクニン</t>
    </rPh>
    <phoneticPr fontId="2"/>
  </si>
  <si>
    <t>助成事業対象建築物</t>
    <rPh sb="0" eb="2">
      <t>ジョセイ</t>
    </rPh>
    <rPh sb="2" eb="4">
      <t>ジギョウ</t>
    </rPh>
    <rPh sb="4" eb="6">
      <t>タイショウ</t>
    </rPh>
    <rPh sb="6" eb="9">
      <t>ケンチクブツ</t>
    </rPh>
    <phoneticPr fontId="2"/>
  </si>
  <si>
    <t>事業所の概要</t>
    <rPh sb="0" eb="3">
      <t>ジギョウショ</t>
    </rPh>
    <rPh sb="4" eb="6">
      <t>ガイヨウ</t>
    </rPh>
    <phoneticPr fontId="2"/>
  </si>
  <si>
    <t>供給対象建築物</t>
    <rPh sb="0" eb="2">
      <t>キョウキュウ</t>
    </rPh>
    <rPh sb="2" eb="4">
      <t>タイショウ</t>
    </rPh>
    <rPh sb="4" eb="7">
      <t>ケンチクブツ</t>
    </rPh>
    <phoneticPr fontId="2"/>
  </si>
  <si>
    <t>電力供給対象建築物</t>
    <rPh sb="0" eb="2">
      <t>デンリョク</t>
    </rPh>
    <rPh sb="2" eb="4">
      <t>キョウキュウ</t>
    </rPh>
    <rPh sb="4" eb="6">
      <t>タイショウ</t>
    </rPh>
    <rPh sb="6" eb="9">
      <t>ケンチクブツ</t>
    </rPh>
    <phoneticPr fontId="2"/>
  </si>
  <si>
    <t>熱供給対象建築物</t>
    <rPh sb="0" eb="1">
      <t>ネツ</t>
    </rPh>
    <rPh sb="1" eb="3">
      <t>キョウキュウ</t>
    </rPh>
    <rPh sb="3" eb="8">
      <t>タイショウケンチクブツ</t>
    </rPh>
    <phoneticPr fontId="2"/>
  </si>
  <si>
    <t>床面積</t>
    <rPh sb="0" eb="3">
      <t>ユカメンセキ</t>
    </rPh>
    <phoneticPr fontId="2"/>
  </si>
  <si>
    <t>人</t>
    <rPh sb="0" eb="1">
      <t>ニン</t>
    </rPh>
    <phoneticPr fontId="2"/>
  </si>
  <si>
    <t>地上階数</t>
    <rPh sb="0" eb="2">
      <t>チジョウ</t>
    </rPh>
    <rPh sb="2" eb="4">
      <t>カイスウ</t>
    </rPh>
    <phoneticPr fontId="2"/>
  </si>
  <si>
    <t>階</t>
    <rPh sb="0" eb="1">
      <t>カイ</t>
    </rPh>
    <phoneticPr fontId="2"/>
  </si>
  <si>
    <t>地下階数</t>
    <rPh sb="0" eb="2">
      <t>チカ</t>
    </rPh>
    <rPh sb="2" eb="4">
      <t>カイスウ</t>
    </rPh>
    <phoneticPr fontId="2"/>
  </si>
  <si>
    <t>kW</t>
    <phoneticPr fontId="2"/>
  </si>
  <si>
    <t>kW</t>
    <phoneticPr fontId="2"/>
  </si>
  <si>
    <t>最大供給能力</t>
    <rPh sb="0" eb="2">
      <t>サイダイ</t>
    </rPh>
    <rPh sb="2" eb="4">
      <t>キョウキュウ</t>
    </rPh>
    <rPh sb="4" eb="6">
      <t>ノウリョク</t>
    </rPh>
    <phoneticPr fontId="2"/>
  </si>
  <si>
    <t>最大供給電力比率</t>
    <rPh sb="0" eb="2">
      <t>サイダイ</t>
    </rPh>
    <rPh sb="2" eb="4">
      <t>キョウキュウ</t>
    </rPh>
    <rPh sb="4" eb="6">
      <t>デンリョク</t>
    </rPh>
    <rPh sb="6" eb="8">
      <t>ヒリツ</t>
    </rPh>
    <phoneticPr fontId="2"/>
  </si>
  <si>
    <t>％</t>
    <phoneticPr fontId="2"/>
  </si>
  <si>
    <t>電力融通予定量</t>
    <rPh sb="0" eb="2">
      <t>デンリョク</t>
    </rPh>
    <rPh sb="2" eb="4">
      <t>ユウズウ</t>
    </rPh>
    <rPh sb="4" eb="6">
      <t>ヨテイ</t>
    </rPh>
    <rPh sb="6" eb="7">
      <t>リョウ</t>
    </rPh>
    <phoneticPr fontId="2"/>
  </si>
  <si>
    <t>MWh/年</t>
    <rPh sb="4" eb="5">
      <t>ネン</t>
    </rPh>
    <phoneticPr fontId="2"/>
  </si>
  <si>
    <t>最大熱供給</t>
    <rPh sb="0" eb="2">
      <t>サイダイ</t>
    </rPh>
    <rPh sb="2" eb="3">
      <t>ネツ</t>
    </rPh>
    <rPh sb="3" eb="5">
      <t>キョウキュウ</t>
    </rPh>
    <phoneticPr fontId="2"/>
  </si>
  <si>
    <t>GJ/h</t>
    <phoneticPr fontId="2"/>
  </si>
  <si>
    <t>熱融通予定量</t>
    <rPh sb="0" eb="1">
      <t>ネツ</t>
    </rPh>
    <rPh sb="1" eb="3">
      <t>ユウズウ</t>
    </rPh>
    <rPh sb="3" eb="5">
      <t>ヨテイ</t>
    </rPh>
    <rPh sb="5" eb="6">
      <t>リョウ</t>
    </rPh>
    <phoneticPr fontId="2"/>
  </si>
  <si>
    <t>GJ/年</t>
    <rPh sb="3" eb="4">
      <t>ネン</t>
    </rPh>
    <phoneticPr fontId="2"/>
  </si>
  <si>
    <t>BEMS</t>
    <phoneticPr fontId="2"/>
  </si>
  <si>
    <t>既存建築物</t>
    <rPh sb="0" eb="2">
      <t>キゾン</t>
    </rPh>
    <rPh sb="2" eb="5">
      <t>ケンチクブツ</t>
    </rPh>
    <phoneticPr fontId="2"/>
  </si>
  <si>
    <t>既存設備</t>
    <rPh sb="0" eb="2">
      <t>キゾン</t>
    </rPh>
    <rPh sb="2" eb="4">
      <t>セツビ</t>
    </rPh>
    <phoneticPr fontId="2"/>
  </si>
  <si>
    <t>←該当する項目に『○』を記入してください。</t>
    <rPh sb="1" eb="3">
      <t>ガイトウ</t>
    </rPh>
    <rPh sb="5" eb="7">
      <t>コウモク</t>
    </rPh>
    <rPh sb="12" eb="14">
      <t>キニュウ</t>
    </rPh>
    <phoneticPr fontId="2"/>
  </si>
  <si>
    <t>新規導入</t>
    <rPh sb="0" eb="2">
      <t>シンキ</t>
    </rPh>
    <rPh sb="2" eb="4">
      <t>ドウニュウ</t>
    </rPh>
    <phoneticPr fontId="2"/>
  </si>
  <si>
    <t>新規建築物</t>
    <rPh sb="0" eb="2">
      <t>シンキ</t>
    </rPh>
    <rPh sb="2" eb="5">
      <t>ケンチクブツ</t>
    </rPh>
    <phoneticPr fontId="2"/>
  </si>
  <si>
    <t>公衆無線LANの設置</t>
    <rPh sb="0" eb="2">
      <t>コウシュウ</t>
    </rPh>
    <rPh sb="2" eb="4">
      <t>ムセン</t>
    </rPh>
    <rPh sb="8" eb="10">
      <t>セッチ</t>
    </rPh>
    <phoneticPr fontId="2"/>
  </si>
  <si>
    <t>一時滞在施設</t>
    <rPh sb="0" eb="2">
      <t>イチジ</t>
    </rPh>
    <rPh sb="2" eb="4">
      <t>タイザイ</t>
    </rPh>
    <rPh sb="4" eb="6">
      <t>シセツ</t>
    </rPh>
    <phoneticPr fontId="2"/>
  </si>
  <si>
    <t>避難施設延床面積</t>
    <rPh sb="0" eb="2">
      <t>ヒナン</t>
    </rPh>
    <rPh sb="2" eb="4">
      <t>シセツ</t>
    </rPh>
    <rPh sb="4" eb="8">
      <t>ノベユカメンセキ</t>
    </rPh>
    <phoneticPr fontId="2"/>
  </si>
  <si>
    <t>建築物内想定従業員数</t>
    <rPh sb="0" eb="3">
      <t>ケンチクブツ</t>
    </rPh>
    <rPh sb="3" eb="4">
      <t>ナイ</t>
    </rPh>
    <rPh sb="4" eb="6">
      <t>ソウテイ</t>
    </rPh>
    <rPh sb="6" eb="9">
      <t>ジュウギョウイン</t>
    </rPh>
    <rPh sb="9" eb="10">
      <t>スウ</t>
    </rPh>
    <phoneticPr fontId="2"/>
  </si>
  <si>
    <t>受入（想定）帰宅困難者数</t>
    <rPh sb="0" eb="2">
      <t>ウケイレ</t>
    </rPh>
    <rPh sb="3" eb="5">
      <t>ソウテイ</t>
    </rPh>
    <rPh sb="6" eb="8">
      <t>キタク</t>
    </rPh>
    <rPh sb="8" eb="10">
      <t>コンナン</t>
    </rPh>
    <rPh sb="10" eb="11">
      <t>シャ</t>
    </rPh>
    <rPh sb="11" eb="12">
      <t>スウ</t>
    </rPh>
    <phoneticPr fontId="2"/>
  </si>
  <si>
    <t>面積当りの収容者数</t>
    <rPh sb="0" eb="2">
      <t>メンセキ</t>
    </rPh>
    <rPh sb="2" eb="3">
      <t>ア</t>
    </rPh>
    <rPh sb="5" eb="8">
      <t>シュウヨウシャ</t>
    </rPh>
    <rPh sb="8" eb="9">
      <t>スウ</t>
    </rPh>
    <phoneticPr fontId="2"/>
  </si>
  <si>
    <t>kW</t>
    <phoneticPr fontId="2"/>
  </si>
  <si>
    <t>電力
供給
対象
建築物</t>
    <rPh sb="0" eb="2">
      <t>デンリョク</t>
    </rPh>
    <rPh sb="3" eb="5">
      <t>キョウキュウ</t>
    </rPh>
    <rPh sb="6" eb="8">
      <t>タイショウ</t>
    </rPh>
    <rPh sb="9" eb="12">
      <t>ケンチクブツ</t>
    </rPh>
    <phoneticPr fontId="2"/>
  </si>
  <si>
    <r>
      <t xml:space="preserve">CGS
</t>
    </r>
    <r>
      <rPr>
        <sz val="11"/>
        <color indexed="8"/>
        <rFont val="ＭＳ Ｐ明朝"/>
        <family val="1"/>
        <charset val="128"/>
      </rPr>
      <t>設置建築物</t>
    </r>
    <rPh sb="4" eb="6">
      <t>セッチ</t>
    </rPh>
    <rPh sb="6" eb="9">
      <t>ケンチクブツ</t>
    </rPh>
    <phoneticPr fontId="2"/>
  </si>
  <si>
    <t/>
  </si>
  <si>
    <t>一般への周知方法</t>
    <rPh sb="0" eb="2">
      <t>イッパン</t>
    </rPh>
    <rPh sb="4" eb="6">
      <t>シュウチ</t>
    </rPh>
    <rPh sb="6" eb="8">
      <t>ホウホウ</t>
    </rPh>
    <phoneticPr fontId="2"/>
  </si>
  <si>
    <t>　また、この誓約に違反又は相違があり、交付要綱第２４条の規定により助成金交付決定の全部又は一部の取消しを受けた場合において、交付要綱第２５条に規定する助成金の返還を請求されたときは、これに異議なく応じることを誓約いたします。</t>
    <phoneticPr fontId="2"/>
  </si>
  <si>
    <t>※</t>
    <phoneticPr fontId="6"/>
  </si>
  <si>
    <t>←コージェネレーションシステムの仕様を記入</t>
    <rPh sb="16" eb="18">
      <t>シヨウ</t>
    </rPh>
    <rPh sb="19" eb="21">
      <t>キニュウ</t>
    </rPh>
    <phoneticPr fontId="6"/>
  </si>
  <si>
    <t>添付書類：①商業登記簿謄本、②決算報告書（直近３カ年分）、③納税証明書、④会社概要書（パンフレット、地図等）</t>
    <phoneticPr fontId="2"/>
  </si>
  <si>
    <t>添付書類：</t>
    <phoneticPr fontId="6"/>
  </si>
  <si>
    <t>　事業所の所在地</t>
    <phoneticPr fontId="2"/>
  </si>
  <si>
    <t>添付書類：①機器カタログ、②排熱利用計算書（排熱利用率の算定根拠資料）</t>
    <phoneticPr fontId="2"/>
  </si>
  <si>
    <t>公益財団法人</t>
    <rPh sb="0" eb="2">
      <t>コウエキ</t>
    </rPh>
    <phoneticPr fontId="2"/>
  </si>
  <si>
    <t>東京都環境公社　理事長　殿</t>
    <rPh sb="8" eb="11">
      <t>リジチョウ</t>
    </rPh>
    <rPh sb="12" eb="13">
      <t>トノ</t>
    </rPh>
    <phoneticPr fontId="2"/>
  </si>
  <si>
    <t>　コージェネレーションシステムによるエネルギー使用計画</t>
    <rPh sb="23" eb="25">
      <t>シヨウ</t>
    </rPh>
    <rPh sb="25" eb="27">
      <t>ケイカク</t>
    </rPh>
    <phoneticPr fontId="2"/>
  </si>
  <si>
    <t>・供給対象建築物等の電力需要の実績値を有しない場合は、補正後負荷合計容量の合計を供給対象建築物等の電力需要とする。</t>
    <rPh sb="10" eb="12">
      <t>デンリョク</t>
    </rPh>
    <rPh sb="12" eb="14">
      <t>ジュヨウ</t>
    </rPh>
    <rPh sb="15" eb="18">
      <t>ジッセキチ</t>
    </rPh>
    <rPh sb="19" eb="20">
      <t>ユウ</t>
    </rPh>
    <rPh sb="23" eb="25">
      <t>バアイ</t>
    </rPh>
    <rPh sb="27" eb="29">
      <t>ホセイ</t>
    </rPh>
    <rPh sb="29" eb="30">
      <t>ゴ</t>
    </rPh>
    <rPh sb="30" eb="32">
      <t>フカ</t>
    </rPh>
    <rPh sb="32" eb="34">
      <t>ゴウケイ</t>
    </rPh>
    <rPh sb="34" eb="36">
      <t>ヨウリョウ</t>
    </rPh>
    <rPh sb="37" eb="39">
      <t>ゴウケイ</t>
    </rPh>
    <rPh sb="49" eb="51">
      <t>デンリョク</t>
    </rPh>
    <rPh sb="51" eb="53">
      <t>ジュヨウ</t>
    </rPh>
    <phoneticPr fontId="2"/>
  </si>
  <si>
    <t>注）　別紙2-3に号機別コージェネレーションシステムのエネルギー使用計画を作成すると自動的に、入力されます。</t>
    <rPh sb="0" eb="1">
      <t>チュウ</t>
    </rPh>
    <rPh sb="3" eb="5">
      <t>ベッシ</t>
    </rPh>
    <rPh sb="9" eb="11">
      <t>ゴウキ</t>
    </rPh>
    <rPh sb="11" eb="12">
      <t>ベツ</t>
    </rPh>
    <rPh sb="32" eb="34">
      <t>シヨウ</t>
    </rPh>
    <rPh sb="34" eb="36">
      <t>ケイカク</t>
    </rPh>
    <rPh sb="37" eb="39">
      <t>サクセイ</t>
    </rPh>
    <rPh sb="42" eb="45">
      <t>ジドウテキ</t>
    </rPh>
    <rPh sb="47" eb="49">
      <t>ニュウリョク</t>
    </rPh>
    <phoneticPr fontId="2"/>
  </si>
  <si>
    <t>号機別コージェネレーションシステムによるエネルギー使用計画</t>
    <rPh sb="0" eb="2">
      <t>ゴウキ</t>
    </rPh>
    <rPh sb="2" eb="3">
      <t>ベツ</t>
    </rPh>
    <rPh sb="25" eb="27">
      <t>シヨウ</t>
    </rPh>
    <rPh sb="27" eb="29">
      <t>ケイカク</t>
    </rPh>
    <phoneticPr fontId="2"/>
  </si>
  <si>
    <t>・負荷合計容量の値の根拠資料（負荷リスト等）を添付すること。</t>
    <rPh sb="1" eb="3">
      <t>フカ</t>
    </rPh>
    <rPh sb="3" eb="5">
      <t>ゴウケイ</t>
    </rPh>
    <rPh sb="5" eb="7">
      <t>ヨウリョウ</t>
    </rPh>
    <rPh sb="8" eb="9">
      <t>チ</t>
    </rPh>
    <rPh sb="10" eb="12">
      <t>コンキョ</t>
    </rPh>
    <rPh sb="12" eb="14">
      <t>シリョウ</t>
    </rPh>
    <rPh sb="15" eb="17">
      <t>フカ</t>
    </rPh>
    <rPh sb="20" eb="21">
      <t>トウ</t>
    </rPh>
    <rPh sb="23" eb="25">
      <t>テンプ</t>
    </rPh>
    <phoneticPr fontId="2"/>
  </si>
  <si>
    <t>東京都環境公社　理事長　殿</t>
    <phoneticPr fontId="2"/>
  </si>
  <si>
    <t>設置するコージェネレーション
システムの定格発電容量</t>
    <rPh sb="0" eb="2">
      <t>セッチ</t>
    </rPh>
    <rPh sb="20" eb="22">
      <t>テイカク</t>
    </rPh>
    <rPh sb="22" eb="24">
      <t>ハツデン</t>
    </rPh>
    <rPh sb="24" eb="26">
      <t>ヨウリョウ</t>
    </rPh>
    <phoneticPr fontId="2"/>
  </si>
  <si>
    <t>供給対象建築物等の
最大需要電力合計</t>
    <rPh sb="0" eb="2">
      <t>キョウキュウ</t>
    </rPh>
    <rPh sb="2" eb="4">
      <t>タイショウ</t>
    </rPh>
    <rPh sb="4" eb="7">
      <t>ケンチクブツ</t>
    </rPh>
    <rPh sb="7" eb="8">
      <t>トウ</t>
    </rPh>
    <rPh sb="10" eb="12">
      <t>サイダイ</t>
    </rPh>
    <rPh sb="12" eb="14">
      <t>ジュヨウ</t>
    </rPh>
    <rPh sb="14" eb="16">
      <t>デンリョク</t>
    </rPh>
    <rPh sb="16" eb="18">
      <t>ゴウケイ</t>
    </rPh>
    <phoneticPr fontId="2"/>
  </si>
  <si>
    <t>添付書類：コージェネレーションシステムから発生する騒音、振動及び窒素酸化物が規制基準を遵守することを証明する資料（計算書など）</t>
    <phoneticPr fontId="2"/>
  </si>
  <si>
    <r>
      <t>(</t>
    </r>
    <r>
      <rPr>
        <sz val="8"/>
        <color indexed="8"/>
        <rFont val="ＭＳ Ｐ明朝"/>
        <family val="1"/>
        <charset val="128"/>
      </rPr>
      <t>税込)</t>
    </r>
    <rPh sb="1" eb="3">
      <t>ゼイコミ</t>
    </rPh>
    <phoneticPr fontId="2"/>
  </si>
  <si>
    <t>http://</t>
    <phoneticPr fontId="6"/>
  </si>
  <si>
    <t>熱融通量（受け）</t>
    <rPh sb="0" eb="1">
      <t>ネツ</t>
    </rPh>
    <rPh sb="1" eb="3">
      <t>ユウズウ</t>
    </rPh>
    <rPh sb="3" eb="4">
      <t>リョウ</t>
    </rPh>
    <rPh sb="5" eb="6">
      <t>ウ</t>
    </rPh>
    <phoneticPr fontId="2"/>
  </si>
  <si>
    <t>助成対象事業者</t>
    <rPh sb="0" eb="2">
      <t>ジョセイ</t>
    </rPh>
    <rPh sb="2" eb="4">
      <t>タイショウ</t>
    </rPh>
    <rPh sb="4" eb="6">
      <t>ジギョウ</t>
    </rPh>
    <rPh sb="6" eb="7">
      <t>シャ</t>
    </rPh>
    <phoneticPr fontId="2"/>
  </si>
  <si>
    <t>熱供給事業者</t>
    <rPh sb="0" eb="1">
      <t>ネツ</t>
    </rPh>
    <rPh sb="1" eb="3">
      <t>キョウキュウ</t>
    </rPh>
    <rPh sb="3" eb="5">
      <t>ジギョウ</t>
    </rPh>
    <rPh sb="5" eb="6">
      <t>シャ</t>
    </rPh>
    <phoneticPr fontId="2"/>
  </si>
  <si>
    <t>ＥＳＣＯ事業者</t>
    <rPh sb="4" eb="6">
      <t>ジギョウ</t>
    </rPh>
    <rPh sb="6" eb="7">
      <t>シャ</t>
    </rPh>
    <phoneticPr fontId="2"/>
  </si>
  <si>
    <t>リース事業者</t>
    <rPh sb="3" eb="5">
      <t>ジギョウ</t>
    </rPh>
    <rPh sb="5" eb="6">
      <t>シャ</t>
    </rPh>
    <phoneticPr fontId="2"/>
  </si>
  <si>
    <t>共同申請の場合は、プルダウンから選択してください。</t>
    <rPh sb="0" eb="2">
      <t>キョウドウ</t>
    </rPh>
    <rPh sb="2" eb="4">
      <t>シンセイ</t>
    </rPh>
    <rPh sb="5" eb="7">
      <t>バアイ</t>
    </rPh>
    <rPh sb="16" eb="18">
      <t>センタク</t>
    </rPh>
    <phoneticPr fontId="2"/>
  </si>
  <si>
    <r>
      <rPr>
        <sz val="11"/>
        <color indexed="8"/>
        <rFont val="ＭＳ Ｐ明朝"/>
        <family val="1"/>
        <charset val="128"/>
      </rPr>
      <t>住　所</t>
    </r>
  </si>
  <si>
    <t>一時滞在施設への供給電力</t>
    <rPh sb="0" eb="2">
      <t>イチジ</t>
    </rPh>
    <rPh sb="2" eb="4">
      <t>タイザイ</t>
    </rPh>
    <rPh sb="4" eb="6">
      <t>シセツ</t>
    </rPh>
    <rPh sb="8" eb="10">
      <t>キョウキュウ</t>
    </rPh>
    <rPh sb="10" eb="12">
      <t>デンリョク</t>
    </rPh>
    <phoneticPr fontId="2"/>
  </si>
  <si>
    <t>供給対象建築物</t>
    <rPh sb="0" eb="2">
      <t>キョウキュウ</t>
    </rPh>
    <rPh sb="2" eb="4">
      <t>タイショウ</t>
    </rPh>
    <rPh sb="4" eb="7">
      <t>ケンチクブツ</t>
    </rPh>
    <phoneticPr fontId="2"/>
  </si>
  <si>
    <t>（供給対象建築物の所有代表者）</t>
    <rPh sb="1" eb="3">
      <t>キョウキュウ</t>
    </rPh>
    <rPh sb="3" eb="5">
      <t>タイショウ</t>
    </rPh>
    <rPh sb="5" eb="8">
      <t>ケンチクブツ</t>
    </rPh>
    <rPh sb="9" eb="11">
      <t>ショユウ</t>
    </rPh>
    <rPh sb="11" eb="14">
      <t>ダイヒョウシャ</t>
    </rPh>
    <phoneticPr fontId="2"/>
  </si>
  <si>
    <t>一時滞在施設への供給電力</t>
    <rPh sb="0" eb="2">
      <t>イチジ</t>
    </rPh>
    <rPh sb="2" eb="4">
      <t>タイザイ</t>
    </rPh>
    <rPh sb="4" eb="6">
      <t>シセツ</t>
    </rPh>
    <rPh sb="8" eb="10">
      <t>キョウキュウ</t>
    </rPh>
    <rPh sb="10" eb="12">
      <t>デンリョク</t>
    </rPh>
    <phoneticPr fontId="2"/>
  </si>
  <si>
    <t>別紙１　交付申請内訳書と整合性をとってください</t>
    <rPh sb="0" eb="2">
      <t>ベッシ</t>
    </rPh>
    <rPh sb="4" eb="6">
      <t>コウフ</t>
    </rPh>
    <rPh sb="6" eb="8">
      <t>シンセイ</t>
    </rPh>
    <rPh sb="8" eb="11">
      <t>ウチワケショ</t>
    </rPh>
    <rPh sb="12" eb="15">
      <t>セイゴウセイ</t>
    </rPh>
    <phoneticPr fontId="2"/>
  </si>
  <si>
    <t>- Microsoft Excel 2010</t>
    <phoneticPr fontId="2"/>
  </si>
  <si>
    <r>
      <t>m</t>
    </r>
    <r>
      <rPr>
        <vertAlign val="superscript"/>
        <sz val="11"/>
        <color indexed="8"/>
        <rFont val="ＭＳ Ｐゴシック"/>
        <family val="3"/>
        <charset val="128"/>
      </rPr>
      <t>2</t>
    </r>
    <phoneticPr fontId="2"/>
  </si>
  <si>
    <r>
      <t>m</t>
    </r>
    <r>
      <rPr>
        <vertAlign val="superscript"/>
        <sz val="11"/>
        <color indexed="8"/>
        <rFont val="ＭＳ Ｐゴシック"/>
        <family val="3"/>
        <charset val="128"/>
      </rPr>
      <t>3</t>
    </r>
    <r>
      <rPr>
        <vertAlign val="subscript"/>
        <sz val="11"/>
        <color indexed="8"/>
        <rFont val="ＭＳ Ｐゴシック"/>
        <family val="3"/>
        <charset val="128"/>
      </rPr>
      <t>N</t>
    </r>
    <r>
      <rPr>
        <sz val="11"/>
        <color indexed="8"/>
        <rFont val="ＭＳ Ｐゴシック"/>
        <family val="3"/>
        <charset val="128"/>
      </rPr>
      <t>/h</t>
    </r>
    <phoneticPr fontId="2"/>
  </si>
  <si>
    <r>
      <t>燃料の炭素換算係数</t>
    </r>
    <r>
      <rPr>
        <vertAlign val="superscript"/>
        <sz val="11"/>
        <color indexed="8"/>
        <rFont val="ＭＳ Ｐゴシック"/>
        <family val="3"/>
        <charset val="128"/>
      </rPr>
      <t>※1</t>
    </r>
    <rPh sb="0" eb="2">
      <t>ネンリョウ</t>
    </rPh>
    <rPh sb="3" eb="5">
      <t>タンソ</t>
    </rPh>
    <rPh sb="5" eb="7">
      <t>カンサン</t>
    </rPh>
    <rPh sb="7" eb="9">
      <t>ケイスウ</t>
    </rPh>
    <phoneticPr fontId="2"/>
  </si>
  <si>
    <r>
      <t>t-</t>
    </r>
    <r>
      <rPr>
        <vertAlign val="subscript"/>
        <sz val="11"/>
        <color indexed="8"/>
        <rFont val="ＭＳ Ｐゴシック"/>
        <family val="3"/>
        <charset val="128"/>
      </rPr>
      <t>C</t>
    </r>
    <r>
      <rPr>
        <sz val="11"/>
        <color indexed="8"/>
        <rFont val="ＭＳ Ｐゴシック"/>
        <family val="3"/>
        <charset val="128"/>
      </rPr>
      <t>/GJ</t>
    </r>
    <phoneticPr fontId="2"/>
  </si>
  <si>
    <r>
      <t>m</t>
    </r>
    <r>
      <rPr>
        <vertAlign val="superscript"/>
        <sz val="11"/>
        <color indexed="8"/>
        <rFont val="ＭＳ Ｐゴシック"/>
        <family val="3"/>
        <charset val="128"/>
      </rPr>
      <t>2</t>
    </r>
    <phoneticPr fontId="2"/>
  </si>
  <si>
    <r>
      <t>人/m</t>
    </r>
    <r>
      <rPr>
        <vertAlign val="superscript"/>
        <sz val="11"/>
        <color indexed="8"/>
        <rFont val="ＭＳ Ｐゴシック"/>
        <family val="3"/>
        <charset val="128"/>
      </rPr>
      <t>2</t>
    </r>
    <rPh sb="0" eb="1">
      <t>ニン</t>
    </rPh>
    <phoneticPr fontId="2"/>
  </si>
  <si>
    <r>
      <t>CGS</t>
    </r>
    <r>
      <rPr>
        <sz val="9"/>
        <color indexed="8"/>
        <rFont val="ＭＳ Ｐ明朝"/>
        <family val="1"/>
        <charset val="128"/>
      </rPr>
      <t>設置建築物</t>
    </r>
    <rPh sb="3" eb="5">
      <t>セッチ</t>
    </rPh>
    <rPh sb="5" eb="8">
      <t>ケンチクブツ</t>
    </rPh>
    <phoneticPr fontId="2"/>
  </si>
  <si>
    <t>発電効率　【HHV基準】</t>
    <rPh sb="0" eb="2">
      <t>ハツデン</t>
    </rPh>
    <rPh sb="2" eb="4">
      <t>コウリツ</t>
    </rPh>
    <rPh sb="9" eb="11">
      <t>キジュン</t>
    </rPh>
    <phoneticPr fontId="2"/>
  </si>
  <si>
    <t>排熱回収効率（排熱利用率）　【HHV基準】</t>
    <rPh sb="0" eb="2">
      <t>ハイネツ</t>
    </rPh>
    <rPh sb="2" eb="4">
      <t>カイシュウ</t>
    </rPh>
    <rPh sb="4" eb="6">
      <t>コウリツ</t>
    </rPh>
    <rPh sb="7" eb="9">
      <t>ハイネツ</t>
    </rPh>
    <rPh sb="9" eb="11">
      <t>リヨウ</t>
    </rPh>
    <rPh sb="11" eb="12">
      <t>リツ</t>
    </rPh>
    <phoneticPr fontId="2"/>
  </si>
  <si>
    <t>総合効率　【HHV基準】</t>
    <rPh sb="0" eb="2">
      <t>ソウゴウ</t>
    </rPh>
    <rPh sb="2" eb="4">
      <t>コウリツ</t>
    </rPh>
    <phoneticPr fontId="2"/>
  </si>
  <si>
    <t>第１号様式（第８条関係)</t>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</si>
  <si>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</si>
  <si>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</si>
  <si>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r>
      <rPr>
        <sz val="11"/>
        <color indexed="8"/>
        <rFont val="ＭＳ Ｐ明朝"/>
        <family val="1"/>
        <charset val="128"/>
      </rPr>
      <t>（助成対象事業者）</t>
    </r>
  </si>
  <si>
    <r>
      <rPr>
        <sz val="11"/>
        <color indexed="8"/>
        <rFont val="ＭＳ Ｐ明朝"/>
        <family val="1"/>
        <charset val="128"/>
      </rPr>
      <t>氏　名</t>
    </r>
    <phoneticPr fontId="6"/>
  </si>
  <si>
    <t>助成金交付申請書</t>
  </si>
  <si>
    <r>
      <rPr>
        <sz val="11"/>
        <color indexed="8"/>
        <rFont val="ＭＳ Ｐ明朝"/>
        <family val="1"/>
        <charset val="128"/>
      </rPr>
      <t>事業の名称</t>
    </r>
  </si>
  <si>
    <r>
      <rPr>
        <sz val="11"/>
        <color indexed="8"/>
        <rFont val="ＭＳ Ｐ明朝"/>
        <family val="1"/>
        <charset val="128"/>
      </rPr>
      <t>事業所の名称</t>
    </r>
  </si>
  <si>
    <r>
      <rPr>
        <sz val="11"/>
        <color indexed="8"/>
        <rFont val="ＭＳ Ｐ明朝"/>
        <family val="1"/>
        <charset val="128"/>
      </rPr>
      <t>事業所の所在地</t>
    </r>
    <phoneticPr fontId="6"/>
  </si>
  <si>
    <t>円</t>
    <rPh sb="0" eb="1">
      <t>エン</t>
    </rPh>
    <phoneticPr fontId="6"/>
  </si>
  <si>
    <r>
      <rPr>
        <sz val="11"/>
        <color indexed="8"/>
        <rFont val="ＭＳ Ｐ明朝"/>
        <family val="1"/>
        <charset val="128"/>
      </rPr>
      <t>助成金交付申請額</t>
    </r>
  </si>
  <si>
    <r>
      <t xml:space="preserve">(2) </t>
    </r>
    <r>
      <rPr>
        <sz val="11"/>
        <color indexed="8"/>
        <rFont val="ＭＳ Ｐ明朝"/>
        <family val="1"/>
        <charset val="128"/>
      </rPr>
      <t>助成対象経費</t>
    </r>
  </si>
  <si>
    <r>
      <t xml:space="preserve">(3) </t>
    </r>
    <r>
      <rPr>
        <sz val="11"/>
        <color indexed="8"/>
        <rFont val="ＭＳ Ｐ明朝"/>
        <family val="1"/>
        <charset val="128"/>
      </rPr>
      <t>助成金交付申請額</t>
    </r>
  </si>
  <si>
    <r>
      <rPr>
        <sz val="11"/>
        <color indexed="8"/>
        <rFont val="ＭＳ Ｐ明朝"/>
        <family val="1"/>
        <charset val="128"/>
      </rPr>
      <t xml:space="preserve">会社名 </t>
    </r>
    <rPh sb="0" eb="2">
      <t>カイシャ</t>
    </rPh>
    <rPh sb="2" eb="3">
      <t>ナ</t>
    </rPh>
    <phoneticPr fontId="6"/>
  </si>
  <si>
    <r>
      <rPr>
        <sz val="11"/>
        <color indexed="8"/>
        <rFont val="ＭＳ Ｐ明朝"/>
        <family val="1"/>
        <charset val="128"/>
      </rPr>
      <t>担当者氏名</t>
    </r>
    <rPh sb="0" eb="3">
      <t>タントウシャ</t>
    </rPh>
    <rPh sb="3" eb="5">
      <t>シメイ</t>
    </rPh>
    <phoneticPr fontId="6"/>
  </si>
  <si>
    <r>
      <rPr>
        <sz val="11"/>
        <color indexed="8"/>
        <rFont val="ＭＳ Ｐ明朝"/>
        <family val="1"/>
        <charset val="128"/>
      </rPr>
      <t>（電話番号</t>
    </r>
    <phoneticPr fontId="6"/>
  </si>
  <si>
    <r>
      <rPr>
        <sz val="11"/>
        <color indexed="8"/>
        <rFont val="ＭＳ Ｐ明朝"/>
        <family val="1"/>
        <charset val="128"/>
      </rPr>
      <t>）</t>
    </r>
  </si>
  <si>
    <r>
      <rPr>
        <sz val="11"/>
        <color indexed="8"/>
        <rFont val="ＭＳ Ｐ明朝"/>
        <family val="1"/>
        <charset val="128"/>
      </rPr>
      <t>（携帯電話</t>
    </r>
    <phoneticPr fontId="6"/>
  </si>
  <si>
    <r>
      <rPr>
        <sz val="11"/>
        <color indexed="8"/>
        <rFont val="ＭＳ Ｐ明朝"/>
        <family val="1"/>
        <charset val="128"/>
      </rPr>
      <t xml:space="preserve">※受付欄 </t>
    </r>
  </si>
  <si>
    <t>住　所</t>
  </si>
  <si>
    <t>氏　名</t>
  </si>
  <si>
    <r>
      <t>(税抜</t>
    </r>
    <r>
      <rPr>
        <sz val="8"/>
        <color indexed="8"/>
        <rFont val="ＭＳ Ｐ明朝"/>
        <family val="1"/>
        <charset val="128"/>
      </rPr>
      <t>)</t>
    </r>
    <rPh sb="1" eb="2">
      <t>ゼイ</t>
    </rPh>
    <rPh sb="2" eb="3">
      <t>ヌ</t>
    </rPh>
    <phoneticPr fontId="2"/>
  </si>
  <si>
    <r>
      <rPr>
        <sz val="11"/>
        <color rgb="FFFFFF00"/>
        <rFont val="ＭＳ Ｐゴシック"/>
        <family val="3"/>
        <charset val="128"/>
        <scheme val="minor"/>
      </rPr>
      <t>税抜き</t>
    </r>
    <r>
      <rPr>
        <sz val="11"/>
        <color theme="1"/>
        <rFont val="ＭＳ Ｐゴシック"/>
        <family val="3"/>
        <charset val="128"/>
        <scheme val="minor"/>
      </rPr>
      <t>金額を記入してください</t>
    </r>
    <rPh sb="0" eb="1">
      <t>ゼイ</t>
    </rPh>
    <rPh sb="1" eb="2">
      <t>ヌ</t>
    </rPh>
    <rPh sb="3" eb="5">
      <t>キンガク</t>
    </rPh>
    <rPh sb="6" eb="8">
      <t>キニュウ</t>
    </rPh>
    <phoneticPr fontId="2"/>
  </si>
  <si>
    <r>
      <rPr>
        <sz val="11"/>
        <color indexed="8"/>
        <rFont val="ＭＳ Ｐ明朝"/>
        <family val="1"/>
        <charset val="128"/>
      </rPr>
      <t>月</t>
    </r>
    <rPh sb="0" eb="1">
      <t>ツキ</t>
    </rPh>
    <phoneticPr fontId="2"/>
  </si>
  <si>
    <r>
      <rPr>
        <sz val="11"/>
        <color indexed="8"/>
        <rFont val="ＭＳ Ｐ明朝"/>
        <family val="1"/>
        <charset val="128"/>
      </rPr>
      <t>日</t>
    </r>
    <rPh sb="0" eb="1">
      <t>ヒ</t>
    </rPh>
    <phoneticPr fontId="2"/>
  </si>
  <si>
    <t>助成事業実施計画書</t>
    <phoneticPr fontId="6"/>
  </si>
  <si>
    <t>1. 事業の概要</t>
    <phoneticPr fontId="6"/>
  </si>
  <si>
    <r>
      <rPr>
        <sz val="11"/>
        <color indexed="8"/>
        <rFont val="ＭＳ Ｐ明朝"/>
        <family val="1"/>
        <charset val="128"/>
      </rPr>
      <t>（1)</t>
    </r>
    <phoneticPr fontId="6"/>
  </si>
  <si>
    <r>
      <rPr>
        <sz val="11"/>
        <color indexed="8"/>
        <rFont val="ＭＳ Ｐ明朝"/>
        <family val="1"/>
        <charset val="128"/>
      </rPr>
      <t>事業の名称</t>
    </r>
    <phoneticPr fontId="6"/>
  </si>
  <si>
    <r>
      <rPr>
        <sz val="11"/>
        <color indexed="8"/>
        <rFont val="ＭＳ Ｐ明朝"/>
        <family val="1"/>
        <charset val="128"/>
      </rPr>
      <t>（2)</t>
    </r>
    <phoneticPr fontId="6"/>
  </si>
  <si>
    <r>
      <rPr>
        <sz val="11"/>
        <color indexed="8"/>
        <rFont val="ＭＳ Ｐ明朝"/>
        <family val="1"/>
        <charset val="128"/>
      </rPr>
      <t>事業所の名称</t>
    </r>
    <r>
      <rPr>
        <vertAlign val="superscript"/>
        <sz val="11"/>
        <color indexed="8"/>
        <rFont val="ＭＳ Ｐ明朝"/>
        <family val="1"/>
        <charset val="128"/>
      </rPr>
      <t>※</t>
    </r>
    <phoneticPr fontId="6"/>
  </si>
  <si>
    <r>
      <rPr>
        <sz val="11"/>
        <color indexed="8"/>
        <rFont val="ＭＳ Ｐ明朝"/>
        <family val="1"/>
        <charset val="128"/>
      </rPr>
      <t>（3)</t>
    </r>
    <phoneticPr fontId="6"/>
  </si>
  <si>
    <r>
      <t>事業所の所在地</t>
    </r>
    <r>
      <rPr>
        <vertAlign val="superscript"/>
        <sz val="10.5"/>
        <color indexed="8"/>
        <rFont val="ＭＳ Ｐ明朝"/>
        <family val="1"/>
        <charset val="128"/>
      </rPr>
      <t>※</t>
    </r>
    <phoneticPr fontId="6"/>
  </si>
  <si>
    <r>
      <rPr>
        <sz val="11"/>
        <color indexed="8"/>
        <rFont val="ＭＳ Ｐ明朝"/>
        <family val="1"/>
        <charset val="128"/>
      </rPr>
      <t>（4)</t>
    </r>
    <phoneticPr fontId="6"/>
  </si>
  <si>
    <t>概要</t>
  </si>
  <si>
    <r>
      <rPr>
        <sz val="9"/>
        <color indexed="8"/>
        <rFont val="ＭＳ Ｐ明朝"/>
        <family val="1"/>
        <charset val="128"/>
      </rPr>
      <t xml:space="preserve">※
</t>
    </r>
    <phoneticPr fontId="6"/>
  </si>
  <si>
    <r>
      <t xml:space="preserve">2. </t>
    </r>
    <r>
      <rPr>
        <sz val="11"/>
        <color indexed="8"/>
        <rFont val="ＭＳ Ｐ明朝"/>
        <family val="1"/>
        <charset val="128"/>
      </rPr>
      <t>事業者及び連絡先</t>
    </r>
    <phoneticPr fontId="6"/>
  </si>
  <si>
    <r>
      <t>(1)</t>
    </r>
    <r>
      <rPr>
        <sz val="11"/>
        <color indexed="8"/>
        <rFont val="ＭＳ Ｐ明朝"/>
        <family val="1"/>
        <charset val="128"/>
      </rPr>
      <t>　本事業における総括的連絡先</t>
    </r>
    <phoneticPr fontId="6"/>
  </si>
  <si>
    <r>
      <t xml:space="preserve"> </t>
    </r>
    <r>
      <rPr>
        <sz val="11"/>
        <color indexed="8"/>
        <rFont val="ＭＳ Ｐ明朝"/>
        <family val="1"/>
        <charset val="128"/>
      </rPr>
      <t>会社名（事業者名）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</si>
  <si>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</si>
  <si>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代表者役職名と氏名</t>
    </r>
    <rPh sb="4" eb="7">
      <t>ヤクショクメイ</t>
    </rPh>
    <phoneticPr fontId="6"/>
  </si>
  <si>
    <r>
      <t xml:space="preserve"> </t>
    </r>
    <r>
      <rPr>
        <sz val="11"/>
        <color indexed="8"/>
        <rFont val="ＭＳ Ｐ明朝"/>
        <family val="1"/>
        <charset val="128"/>
      </rPr>
      <t>窓口担当者氏名</t>
    </r>
    <phoneticPr fontId="6"/>
  </si>
  <si>
    <r>
      <rPr>
        <sz val="11"/>
        <color indexed="8"/>
        <rFont val="ＭＳ Ｐ明朝"/>
        <family val="1"/>
        <charset val="128"/>
      </rPr>
      <t>電話番号</t>
    </r>
    <rPh sb="0" eb="1">
      <t>デン</t>
    </rPh>
    <rPh sb="1" eb="2">
      <t>ハナシ</t>
    </rPh>
    <rPh sb="2" eb="3">
      <t>バン</t>
    </rPh>
    <rPh sb="3" eb="4">
      <t>ゴウ</t>
    </rPh>
    <phoneticPr fontId="6"/>
  </si>
  <si>
    <t>携帯電話</t>
    <rPh sb="0" eb="1">
      <t>ケイ</t>
    </rPh>
    <rPh sb="1" eb="2">
      <t>オビ</t>
    </rPh>
    <rPh sb="2" eb="3">
      <t>デン</t>
    </rPh>
    <rPh sb="3" eb="4">
      <t>ハナシ</t>
    </rPh>
    <phoneticPr fontId="6"/>
  </si>
  <si>
    <t>注）事業全般の内容について、総括的対応が可能であるとともに、申請者に係る公社からの指示に対して、 
　一元的な窓口を担う連絡先を記載すること。</t>
    <phoneticPr fontId="6"/>
  </si>
  <si>
    <t>（2）助成対象事業者（区分所有者又は共有者の場合は、代表会社）</t>
    <rPh sb="3" eb="5">
      <t>ジョセイ</t>
    </rPh>
    <rPh sb="5" eb="7">
      <t>タイショウ</t>
    </rPh>
    <rPh sb="7" eb="10">
      <t>ジギョウシャ</t>
    </rPh>
    <phoneticPr fontId="6"/>
  </si>
  <si>
    <r>
      <t xml:space="preserve"> </t>
    </r>
    <r>
      <rPr>
        <sz val="11"/>
        <color indexed="8"/>
        <rFont val="ＭＳ Ｐ明朝"/>
        <family val="1"/>
        <charset val="128"/>
      </rPr>
      <t>会社名</t>
    </r>
    <phoneticPr fontId="6"/>
  </si>
  <si>
    <r>
      <t xml:space="preserve"> </t>
    </r>
    <r>
      <rPr>
        <sz val="11"/>
        <color indexed="8"/>
        <rFont val="ＭＳ Ｐ明朝"/>
        <family val="1"/>
        <charset val="128"/>
      </rPr>
      <t>会社所在地</t>
    </r>
    <phoneticPr fontId="6"/>
  </si>
  <si>
    <r>
      <t xml:space="preserve"> </t>
    </r>
    <r>
      <rPr>
        <sz val="11"/>
        <color indexed="8"/>
        <rFont val="ＭＳ Ｐ明朝"/>
        <family val="1"/>
        <charset val="128"/>
      </rPr>
      <t>代表者氏名</t>
    </r>
    <phoneticPr fontId="6"/>
  </si>
  <si>
    <r>
      <t xml:space="preserve"> </t>
    </r>
    <r>
      <rPr>
        <sz val="11"/>
        <color indexed="8"/>
        <rFont val="ＭＳ Ｐ明朝"/>
        <family val="1"/>
        <charset val="128"/>
      </rPr>
      <t>担当者氏名</t>
    </r>
    <phoneticPr fontId="6"/>
  </si>
  <si>
    <r>
      <t xml:space="preserve"> </t>
    </r>
    <r>
      <rPr>
        <sz val="11"/>
        <color indexed="8"/>
        <rFont val="ＭＳ Ｐ明朝"/>
        <family val="1"/>
        <charset val="128"/>
      </rPr>
      <t>電話番号</t>
    </r>
    <phoneticPr fontId="6"/>
  </si>
  <si>
    <t>①商業登記簿謄本（個人事業主の場合は、開業届の写し等、業種、設立年月日が証明される
書類）、②決算報告書（直近3か年分）、③納税証明書、④会社概要書（パンフレット等）</t>
    <phoneticPr fontId="6"/>
  </si>
  <si>
    <r>
      <rPr>
        <sz val="11"/>
        <color indexed="8"/>
        <rFont val="ＭＳ Ｐ明朝"/>
        <family val="1"/>
        <charset val="128"/>
      </rPr>
      <t>（3）</t>
    </r>
    <phoneticPr fontId="6"/>
  </si>
  <si>
    <r>
      <rPr>
        <sz val="9"/>
        <color indexed="8"/>
        <rFont val="ＭＳ Ｐ明朝"/>
        <family val="1"/>
        <charset val="128"/>
      </rPr>
      <t>添付書類：</t>
    </r>
    <phoneticPr fontId="6"/>
  </si>
  <si>
    <t>（4）</t>
    <phoneticPr fontId="6"/>
  </si>
  <si>
    <r>
      <rPr>
        <sz val="9"/>
        <color indexed="8"/>
        <rFont val="ＭＳ Ｐ明朝"/>
        <family val="1"/>
        <charset val="128"/>
      </rPr>
      <t>添付書類：</t>
    </r>
  </si>
  <si>
    <t>（6）</t>
    <phoneticPr fontId="2"/>
  </si>
  <si>
    <r>
      <t xml:space="preserve"> </t>
    </r>
    <r>
      <rPr>
        <sz val="11"/>
        <color indexed="8"/>
        <rFont val="ＭＳ Ｐ明朝"/>
        <family val="1"/>
        <charset val="128"/>
      </rPr>
      <t>会社名</t>
    </r>
    <phoneticPr fontId="2"/>
  </si>
  <si>
    <r>
      <t xml:space="preserve"> </t>
    </r>
    <r>
      <rPr>
        <sz val="11"/>
        <color indexed="8"/>
        <rFont val="ＭＳ Ｐ明朝"/>
        <family val="1"/>
        <charset val="128"/>
      </rPr>
      <t>電話番号</t>
    </r>
    <phoneticPr fontId="2"/>
  </si>
  <si>
    <r>
      <rPr>
        <sz val="11"/>
        <color indexed="8"/>
        <rFont val="ＭＳ Ｐ明朝"/>
        <family val="1"/>
        <charset val="128"/>
      </rPr>
      <t>（ESCO契約締結の場合）</t>
    </r>
    <rPh sb="5" eb="7">
      <t>ケイヤク</t>
    </rPh>
    <rPh sb="7" eb="9">
      <t>テイケツ</t>
    </rPh>
    <rPh sb="10" eb="12">
      <t>バアイ</t>
    </rPh>
    <phoneticPr fontId="2"/>
  </si>
  <si>
    <t>3.1　事業所の概要</t>
    <rPh sb="4" eb="7">
      <t>ジギョウショ</t>
    </rPh>
    <rPh sb="8" eb="10">
      <t>ガイヨウ</t>
    </rPh>
    <phoneticPr fontId="2"/>
  </si>
  <si>
    <t>CGS設置建築物</t>
    <rPh sb="3" eb="5">
      <t>セッチ</t>
    </rPh>
    <rPh sb="5" eb="8">
      <t>ケンチクブツ</t>
    </rPh>
    <phoneticPr fontId="2"/>
  </si>
  <si>
    <t>3.2　環境に関する規制基準</t>
    <rPh sb="4" eb="6">
      <t>カンキョウ</t>
    </rPh>
    <rPh sb="7" eb="8">
      <t>カン</t>
    </rPh>
    <rPh sb="10" eb="12">
      <t>キセイ</t>
    </rPh>
    <rPh sb="12" eb="14">
      <t>キジュン</t>
    </rPh>
    <phoneticPr fontId="2"/>
  </si>
  <si>
    <t>(1)　騒音</t>
    <rPh sb="4" eb="6">
      <t>ソウオン</t>
    </rPh>
    <phoneticPr fontId="2"/>
  </si>
  <si>
    <t>種別</t>
    <rPh sb="0" eb="2">
      <t>シュベツ</t>
    </rPh>
    <phoneticPr fontId="2"/>
  </si>
  <si>
    <t>時間の区分</t>
    <rPh sb="0" eb="2">
      <t>ジカン</t>
    </rPh>
    <rPh sb="3" eb="5">
      <t>クブン</t>
    </rPh>
    <phoneticPr fontId="2"/>
  </si>
  <si>
    <t>規制基準</t>
    <rPh sb="0" eb="2">
      <t>キセイ</t>
    </rPh>
    <rPh sb="2" eb="4">
      <t>キジュン</t>
    </rPh>
    <phoneticPr fontId="2"/>
  </si>
  <si>
    <t>(2)　振動</t>
    <rPh sb="4" eb="6">
      <t>シンドウ</t>
    </rPh>
    <phoneticPr fontId="2"/>
  </si>
  <si>
    <r>
      <t xml:space="preserve">3. </t>
    </r>
    <r>
      <rPr>
        <sz val="11"/>
        <color indexed="8"/>
        <rFont val="ＭＳ Ｐ明朝"/>
        <family val="1"/>
        <charset val="128"/>
      </rPr>
      <t>事業所の概要</t>
    </r>
    <phoneticPr fontId="2"/>
  </si>
  <si>
    <t xml:space="preserve"> ふりがな</t>
    <phoneticPr fontId="2"/>
  </si>
  <si>
    <r>
      <t>m</t>
    </r>
    <r>
      <rPr>
        <vertAlign val="superscript"/>
        <sz val="10.5"/>
        <color indexed="8"/>
        <rFont val="ＭＳ Ｐ明朝"/>
        <family val="1"/>
        <charset val="128"/>
      </rPr>
      <t>2</t>
    </r>
    <phoneticPr fontId="2"/>
  </si>
  <si>
    <t>※ 事業所の名称には、必ず建物名を記載して、その後に事業所名を記載すること。</t>
    <phoneticPr fontId="2"/>
  </si>
  <si>
    <r>
      <t xml:space="preserve">4. </t>
    </r>
    <r>
      <rPr>
        <sz val="11"/>
        <color indexed="8"/>
        <rFont val="ＭＳ Ｐ明朝"/>
        <family val="1"/>
        <charset val="128"/>
      </rPr>
      <t>実施計画</t>
    </r>
    <phoneticPr fontId="6"/>
  </si>
  <si>
    <t xml:space="preserve">  (1) 計画の概要</t>
    <phoneticPr fontId="6"/>
  </si>
  <si>
    <t xml:space="preserve"> 助成事業に要する経費（税込）</t>
    <rPh sb="12" eb="14">
      <t>ゼイコミ</t>
    </rPh>
    <phoneticPr fontId="6"/>
  </si>
  <si>
    <t>千円</t>
  </si>
  <si>
    <t xml:space="preserve"> 助成対象経費</t>
    <phoneticPr fontId="6"/>
  </si>
  <si>
    <t>（CGS設備設置経費）</t>
    <rPh sb="4" eb="6">
      <t>セツビ</t>
    </rPh>
    <rPh sb="6" eb="8">
      <t>セッチ</t>
    </rPh>
    <rPh sb="8" eb="10">
      <t>ケイヒ</t>
    </rPh>
    <phoneticPr fontId="2"/>
  </si>
  <si>
    <t>（熱電融通インフラ設備設置経費）</t>
    <rPh sb="1" eb="2">
      <t>ネツ</t>
    </rPh>
    <rPh sb="2" eb="3">
      <t>デン</t>
    </rPh>
    <rPh sb="3" eb="5">
      <t>ユウズウ</t>
    </rPh>
    <rPh sb="9" eb="11">
      <t>セツビ</t>
    </rPh>
    <rPh sb="11" eb="13">
      <t>セッチ</t>
    </rPh>
    <rPh sb="13" eb="15">
      <t>ケイヒ</t>
    </rPh>
    <phoneticPr fontId="2"/>
  </si>
  <si>
    <r>
      <t xml:space="preserve"> 助成金交付申請額</t>
    </r>
    <r>
      <rPr>
        <vertAlign val="superscript"/>
        <sz val="11"/>
        <color indexed="8"/>
        <rFont val="ＭＳ 明朝"/>
        <family val="1"/>
        <charset val="128"/>
      </rPr>
      <t/>
    </r>
    <phoneticPr fontId="6"/>
  </si>
  <si>
    <r>
      <t>m</t>
    </r>
    <r>
      <rPr>
        <vertAlign val="superscript"/>
        <sz val="11"/>
        <color indexed="8"/>
        <rFont val="ＭＳ Ｐ明朝"/>
        <family val="1"/>
        <charset val="128"/>
      </rPr>
      <t>3</t>
    </r>
    <r>
      <rPr>
        <vertAlign val="subscript"/>
        <sz val="11"/>
        <color indexed="8"/>
        <rFont val="ＭＳ Ｐ明朝"/>
        <family val="1"/>
        <charset val="128"/>
      </rPr>
      <t>N</t>
    </r>
    <r>
      <rPr>
        <sz val="11"/>
        <color indexed="8"/>
        <rFont val="ＭＳ Ｐ明朝"/>
        <family val="1"/>
        <charset val="128"/>
      </rPr>
      <t>/h</t>
    </r>
    <phoneticPr fontId="2"/>
  </si>
  <si>
    <t>燃料の種類</t>
    <rPh sb="0" eb="2">
      <t>ネンリョウ</t>
    </rPh>
    <rPh sb="3" eb="5">
      <t>シュルイ</t>
    </rPh>
    <phoneticPr fontId="6"/>
  </si>
  <si>
    <t>燃料供給会社名</t>
    <rPh sb="0" eb="2">
      <t>ネンリョウ</t>
    </rPh>
    <rPh sb="2" eb="4">
      <t>キョウキュウ</t>
    </rPh>
    <rPh sb="4" eb="6">
      <t>カイシャ</t>
    </rPh>
    <rPh sb="6" eb="7">
      <t>ナ</t>
    </rPh>
    <phoneticPr fontId="2"/>
  </si>
  <si>
    <t>燃料の炭素換算係数</t>
    <rPh sb="0" eb="2">
      <t>ネンリョウ</t>
    </rPh>
    <rPh sb="3" eb="5">
      <t>タンソ</t>
    </rPh>
    <rPh sb="5" eb="7">
      <t>カンサン</t>
    </rPh>
    <rPh sb="7" eb="9">
      <t>ケイスウ</t>
    </rPh>
    <phoneticPr fontId="6"/>
  </si>
  <si>
    <r>
      <t>燃料の炭素換算係数比率</t>
    </r>
    <r>
      <rPr>
        <vertAlign val="superscript"/>
        <sz val="11"/>
        <color indexed="8"/>
        <rFont val="ＭＳ Ｐ明朝"/>
        <family val="1"/>
        <charset val="128"/>
      </rPr>
      <t>※</t>
    </r>
    <rPh sb="0" eb="2">
      <t>ネンリョウ</t>
    </rPh>
    <rPh sb="3" eb="5">
      <t>タンソ</t>
    </rPh>
    <rPh sb="5" eb="7">
      <t>カンサン</t>
    </rPh>
    <rPh sb="7" eb="9">
      <t>ケイスウ</t>
    </rPh>
    <rPh sb="9" eb="11">
      <t>ヒリツ</t>
    </rPh>
    <phoneticPr fontId="2"/>
  </si>
  <si>
    <t>1.1＞</t>
    <phoneticPr fontId="2"/>
  </si>
  <si>
    <t>定格電圧</t>
    <rPh sb="0" eb="2">
      <t>テイカク</t>
    </rPh>
    <rPh sb="2" eb="4">
      <t>デンアツ</t>
    </rPh>
    <phoneticPr fontId="6"/>
  </si>
  <si>
    <t>定格周波数</t>
    <rPh sb="0" eb="2">
      <t>テイカク</t>
    </rPh>
    <rPh sb="2" eb="5">
      <t>シュウハスウ</t>
    </rPh>
    <phoneticPr fontId="6"/>
  </si>
  <si>
    <r>
      <t>m</t>
    </r>
    <r>
      <rPr>
        <vertAlign val="superscript"/>
        <sz val="11"/>
        <color indexed="8"/>
        <rFont val="ＭＳ Ｐ明朝"/>
        <family val="1"/>
        <charset val="128"/>
      </rPr>
      <t>2</t>
    </r>
    <phoneticPr fontId="6"/>
  </si>
  <si>
    <t xml:space="preserve"> 工事完了予定</t>
    <phoneticPr fontId="6"/>
  </si>
  <si>
    <t xml:space="preserve"> 備考</t>
    <phoneticPr fontId="6"/>
  </si>
  <si>
    <t>特定排出者の事業活動に伴う温室効果ガスの排出量の算定に関する省令（平成18年3月29日経済産業省・
環境省令第3号）別表第1の第5欄に掲げる天然ガスの燃料換算係数（t-c/GJ）はB=0.0138です。ガス供給
会社の燃料換算係数をAとして、A/B計算値を燃料の炭素換算係数比率に記載してください。</t>
    <rPh sb="0" eb="2">
      <t>トクテイ</t>
    </rPh>
    <rPh sb="2" eb="5">
      <t>ハイシュツシャ</t>
    </rPh>
    <rPh sb="6" eb="8">
      <t>ジギョウ</t>
    </rPh>
    <rPh sb="8" eb="10">
      <t>カツドウ</t>
    </rPh>
    <rPh sb="11" eb="12">
      <t>トモナ</t>
    </rPh>
    <rPh sb="13" eb="15">
      <t>オンシツ</t>
    </rPh>
    <rPh sb="15" eb="17">
      <t>コウカ</t>
    </rPh>
    <rPh sb="20" eb="22">
      <t>ハイシュツ</t>
    </rPh>
    <rPh sb="22" eb="23">
      <t>リョウ</t>
    </rPh>
    <rPh sb="24" eb="26">
      <t>サンテイ</t>
    </rPh>
    <rPh sb="27" eb="28">
      <t>カン</t>
    </rPh>
    <rPh sb="30" eb="32">
      <t>ショウレイ</t>
    </rPh>
    <rPh sb="33" eb="35">
      <t>ヘイセイ</t>
    </rPh>
    <rPh sb="37" eb="38">
      <t>ネン</t>
    </rPh>
    <rPh sb="39" eb="40">
      <t>ゲツ</t>
    </rPh>
    <rPh sb="42" eb="43">
      <t>ヒ</t>
    </rPh>
    <rPh sb="43" eb="45">
      <t>ケイザイ</t>
    </rPh>
    <rPh sb="45" eb="48">
      <t>サンギョウショウ</t>
    </rPh>
    <rPh sb="50" eb="53">
      <t>カンキョウショウ</t>
    </rPh>
    <rPh sb="53" eb="54">
      <t>レイ</t>
    </rPh>
    <rPh sb="54" eb="55">
      <t>ダイ</t>
    </rPh>
    <rPh sb="56" eb="57">
      <t>ゴウ</t>
    </rPh>
    <rPh sb="58" eb="60">
      <t>ベッピョウ</t>
    </rPh>
    <rPh sb="60" eb="61">
      <t>ダイ</t>
    </rPh>
    <rPh sb="63" eb="64">
      <t>ダイ</t>
    </rPh>
    <rPh sb="65" eb="66">
      <t>ラン</t>
    </rPh>
    <rPh sb="67" eb="68">
      <t>カカ</t>
    </rPh>
    <rPh sb="70" eb="72">
      <t>テンネン</t>
    </rPh>
    <rPh sb="75" eb="77">
      <t>ネンリョウ</t>
    </rPh>
    <rPh sb="77" eb="79">
      <t>カンサン</t>
    </rPh>
    <rPh sb="79" eb="81">
      <t>ケイスウ</t>
    </rPh>
    <rPh sb="103" eb="105">
      <t>キョウキュウ</t>
    </rPh>
    <rPh sb="106" eb="108">
      <t>カイシャ</t>
    </rPh>
    <rPh sb="109" eb="111">
      <t>ネンリョウ</t>
    </rPh>
    <rPh sb="111" eb="113">
      <t>カンサン</t>
    </rPh>
    <rPh sb="113" eb="115">
      <t>ケイスウ</t>
    </rPh>
    <rPh sb="124" eb="127">
      <t>ケイサンチ</t>
    </rPh>
    <rPh sb="128" eb="130">
      <t>ネンリョウ</t>
    </rPh>
    <rPh sb="131" eb="133">
      <t>タンソ</t>
    </rPh>
    <rPh sb="133" eb="135">
      <t>カンサン</t>
    </rPh>
    <rPh sb="135" eb="137">
      <t>ケイスウ</t>
    </rPh>
    <rPh sb="137" eb="139">
      <t>ヒリツ</t>
    </rPh>
    <rPh sb="140" eb="142">
      <t>キサイ</t>
    </rPh>
    <phoneticPr fontId="6"/>
  </si>
  <si>
    <t xml:space="preserve">  (2) エネルギー使用計画（詳細は別紙2参照）</t>
    <rPh sb="11" eb="13">
      <t>シヨウ</t>
    </rPh>
    <rPh sb="13" eb="15">
      <t>ケイカク</t>
    </rPh>
    <rPh sb="16" eb="18">
      <t>ショウサイ</t>
    </rPh>
    <rPh sb="19" eb="21">
      <t>ベッシ</t>
    </rPh>
    <rPh sb="22" eb="24">
      <t>サンショウ</t>
    </rPh>
    <phoneticPr fontId="6"/>
  </si>
  <si>
    <r>
      <rPr>
        <sz val="11"/>
        <color indexed="8"/>
        <rFont val="ＭＳ Ｐ明朝"/>
        <family val="1"/>
        <charset val="128"/>
      </rPr>
      <t>－</t>
    </r>
    <phoneticPr fontId="2"/>
  </si>
  <si>
    <r>
      <t xml:space="preserve">4. </t>
    </r>
    <r>
      <rPr>
        <sz val="11"/>
        <color indexed="8"/>
        <rFont val="ＭＳ Ｐ明朝"/>
        <family val="1"/>
        <charset val="128"/>
      </rPr>
      <t>実施計画</t>
    </r>
    <phoneticPr fontId="6"/>
  </si>
  <si>
    <r>
      <t xml:space="preserve">(3) </t>
    </r>
    <r>
      <rPr>
        <sz val="11"/>
        <color indexed="8"/>
        <rFont val="ＭＳ Ｐ明朝"/>
        <family val="1"/>
        <charset val="128"/>
      </rPr>
      <t>CGSの仕様概要</t>
    </r>
    <rPh sb="8" eb="10">
      <t>シヨウ</t>
    </rPh>
    <rPh sb="10" eb="12">
      <t>ガイヨウ</t>
    </rPh>
    <phoneticPr fontId="2"/>
  </si>
  <si>
    <t>CGSの仕様</t>
    <rPh sb="4" eb="6">
      <t>シヨウ</t>
    </rPh>
    <phoneticPr fontId="6"/>
  </si>
  <si>
    <t>機器番号</t>
    <rPh sb="0" eb="2">
      <t>キキ</t>
    </rPh>
    <rPh sb="2" eb="4">
      <t>バンゴウ</t>
    </rPh>
    <phoneticPr fontId="6"/>
  </si>
  <si>
    <t>製造メーカー名（製造者）</t>
    <rPh sb="0" eb="2">
      <t>セイゾウ</t>
    </rPh>
    <rPh sb="6" eb="7">
      <t>ナ</t>
    </rPh>
    <rPh sb="8" eb="11">
      <t>セイゾウシャ</t>
    </rPh>
    <phoneticPr fontId="6"/>
  </si>
  <si>
    <t>型式</t>
    <rPh sb="0" eb="2">
      <t>カタシキ</t>
    </rPh>
    <phoneticPr fontId="6"/>
  </si>
  <si>
    <t>効率　（%）</t>
    <rPh sb="0" eb="2">
      <t>コウリツ</t>
    </rPh>
    <phoneticPr fontId="2"/>
  </si>
  <si>
    <t>発電</t>
    <rPh sb="0" eb="2">
      <t>ハツデン</t>
    </rPh>
    <phoneticPr fontId="2"/>
  </si>
  <si>
    <t>排熱回収</t>
    <rPh sb="0" eb="2">
      <t>ハイネツ</t>
    </rPh>
    <rPh sb="2" eb="4">
      <t>カイシュウ</t>
    </rPh>
    <phoneticPr fontId="2"/>
  </si>
  <si>
    <t>総合</t>
    <rPh sb="0" eb="2">
      <t>ソウゴウ</t>
    </rPh>
    <phoneticPr fontId="2"/>
  </si>
  <si>
    <t>外形寸法　（m）</t>
    <rPh sb="0" eb="2">
      <t>ガイケイ</t>
    </rPh>
    <rPh sb="2" eb="4">
      <t>スンポウ</t>
    </rPh>
    <phoneticPr fontId="2"/>
  </si>
  <si>
    <t>長さ</t>
    <rPh sb="0" eb="1">
      <t>ナガ</t>
    </rPh>
    <phoneticPr fontId="2"/>
  </si>
  <si>
    <t>幅</t>
    <rPh sb="0" eb="1">
      <t>ハバ</t>
    </rPh>
    <phoneticPr fontId="2"/>
  </si>
  <si>
    <t>高さ</t>
    <rPh sb="0" eb="1">
      <t>タカ</t>
    </rPh>
    <phoneticPr fontId="2"/>
  </si>
  <si>
    <t>(4)熱電融通インフラ設備</t>
    <rPh sb="3" eb="4">
      <t>ネツ</t>
    </rPh>
    <rPh sb="4" eb="5">
      <t>デン</t>
    </rPh>
    <rPh sb="5" eb="7">
      <t>ユウズウ</t>
    </rPh>
    <rPh sb="11" eb="13">
      <t>セツビ</t>
    </rPh>
    <phoneticPr fontId="2"/>
  </si>
  <si>
    <t>供給能力</t>
    <rPh sb="0" eb="2">
      <t>キョウキュウ</t>
    </rPh>
    <rPh sb="2" eb="4">
      <t>ノウリョク</t>
    </rPh>
    <phoneticPr fontId="2"/>
  </si>
  <si>
    <t>最大供給電力</t>
    <rPh sb="0" eb="2">
      <t>サイダイ</t>
    </rPh>
    <rPh sb="2" eb="4">
      <t>キョウキュウ</t>
    </rPh>
    <rPh sb="4" eb="6">
      <t>デンリョク</t>
    </rPh>
    <phoneticPr fontId="2"/>
  </si>
  <si>
    <t>供給予定電力量</t>
    <rPh sb="0" eb="2">
      <t>キョウキュウ</t>
    </rPh>
    <rPh sb="2" eb="4">
      <t>ヨテイ</t>
    </rPh>
    <rPh sb="4" eb="6">
      <t>デンリョク</t>
    </rPh>
    <rPh sb="6" eb="7">
      <t>リョウ</t>
    </rPh>
    <phoneticPr fontId="2"/>
  </si>
  <si>
    <t>電気の融通</t>
    <rPh sb="0" eb="2">
      <t>デンキ</t>
    </rPh>
    <rPh sb="3" eb="5">
      <t>ユウズウ</t>
    </rPh>
    <phoneticPr fontId="2"/>
  </si>
  <si>
    <r>
      <rPr>
        <sz val="11"/>
        <color indexed="8"/>
        <rFont val="ＭＳ Ｐ明朝"/>
        <family val="1"/>
        <charset val="128"/>
      </rPr>
      <t>－</t>
    </r>
    <phoneticPr fontId="2"/>
  </si>
  <si>
    <t>供給予定熱量</t>
    <rPh sb="0" eb="2">
      <t>キョウキュウ</t>
    </rPh>
    <rPh sb="2" eb="4">
      <t>ヨテイ</t>
    </rPh>
    <rPh sb="4" eb="5">
      <t>ネツ</t>
    </rPh>
    <rPh sb="5" eb="6">
      <t>リョウ</t>
    </rPh>
    <phoneticPr fontId="2"/>
  </si>
  <si>
    <r>
      <t xml:space="preserve">4. </t>
    </r>
    <r>
      <rPr>
        <sz val="11"/>
        <color indexed="8"/>
        <rFont val="ＭＳ Ｐ明朝"/>
        <family val="1"/>
        <charset val="128"/>
      </rPr>
      <t>実施計画</t>
    </r>
    <phoneticPr fontId="6"/>
  </si>
  <si>
    <t>(6)環境に関する規制基準の順守</t>
    <rPh sb="3" eb="5">
      <t>カンキョウ</t>
    </rPh>
    <rPh sb="6" eb="7">
      <t>カン</t>
    </rPh>
    <rPh sb="9" eb="11">
      <t>キセイ</t>
    </rPh>
    <rPh sb="11" eb="13">
      <t>キジュン</t>
    </rPh>
    <rPh sb="14" eb="16">
      <t>ジュンシュ</t>
    </rPh>
    <phoneticPr fontId="2"/>
  </si>
  <si>
    <t>(7)ESCO事業者の概要</t>
    <rPh sb="7" eb="10">
      <t>ジギョウシャ</t>
    </rPh>
    <rPh sb="11" eb="13">
      <t>ガイヨウ</t>
    </rPh>
    <phoneticPr fontId="2"/>
  </si>
  <si>
    <r>
      <t>m</t>
    </r>
    <r>
      <rPr>
        <vertAlign val="superscript"/>
        <sz val="11"/>
        <color indexed="8"/>
        <rFont val="ＭＳ Ｐ明朝"/>
        <family val="1"/>
        <charset val="128"/>
      </rPr>
      <t>2</t>
    </r>
    <phoneticPr fontId="2"/>
  </si>
  <si>
    <r>
      <t>m</t>
    </r>
    <r>
      <rPr>
        <vertAlign val="superscript"/>
        <sz val="11"/>
        <color indexed="8"/>
        <rFont val="ＭＳ Ｐ明朝"/>
        <family val="1"/>
        <charset val="128"/>
      </rPr>
      <t>2</t>
    </r>
    <phoneticPr fontId="2"/>
  </si>
  <si>
    <r>
      <t>人/m</t>
    </r>
    <r>
      <rPr>
        <vertAlign val="superscript"/>
        <sz val="11"/>
        <color indexed="8"/>
        <rFont val="ＭＳ Ｐ明朝"/>
        <family val="1"/>
        <charset val="128"/>
      </rPr>
      <t>2</t>
    </r>
    <rPh sb="0" eb="1">
      <t>ニン</t>
    </rPh>
    <phoneticPr fontId="2"/>
  </si>
  <si>
    <t>発電効率　（HHV基準）</t>
    <rPh sb="0" eb="2">
      <t>ハツデン</t>
    </rPh>
    <rPh sb="2" eb="4">
      <t>コウリツ</t>
    </rPh>
    <rPh sb="9" eb="11">
      <t>キジュン</t>
    </rPh>
    <phoneticPr fontId="6"/>
  </si>
  <si>
    <t>排熱利用率　（HHV基準）</t>
    <rPh sb="0" eb="2">
      <t>ハイネツ</t>
    </rPh>
    <rPh sb="2" eb="4">
      <t>リヨウ</t>
    </rPh>
    <rPh sb="4" eb="5">
      <t>リツ</t>
    </rPh>
    <phoneticPr fontId="6"/>
  </si>
  <si>
    <t>総合効率　（HHV基準）</t>
    <rPh sb="0" eb="2">
      <t>ソウゴウ</t>
    </rPh>
    <rPh sb="2" eb="4">
      <t>コウリツ</t>
    </rPh>
    <phoneticPr fontId="6"/>
  </si>
  <si>
    <r>
      <t xml:space="preserve">5. </t>
    </r>
    <r>
      <rPr>
        <sz val="11"/>
        <color indexed="8"/>
        <rFont val="ＭＳ Ｐ明朝"/>
        <family val="1"/>
        <charset val="128"/>
      </rPr>
      <t>詳細工程及び資金調達計画</t>
    </r>
    <phoneticPr fontId="6"/>
  </si>
  <si>
    <r>
      <rPr>
        <sz val="9"/>
        <color indexed="8"/>
        <rFont val="ＭＳ Ｐ明朝"/>
        <family val="1"/>
        <charset val="128"/>
      </rPr>
      <t>注）交付決定日を想定して以下の予定日等を計画すること。</t>
    </r>
  </si>
  <si>
    <r>
      <t>5.1</t>
    </r>
    <r>
      <rPr>
        <sz val="11"/>
        <color indexed="8"/>
        <rFont val="ＭＳ Ｐ明朝"/>
        <family val="1"/>
        <charset val="128"/>
      </rPr>
      <t xml:space="preserve">　助成金事業の事業開始日 （工事契約予定日） </t>
    </r>
    <rPh sb="19" eb="21">
      <t>ケイヤク</t>
    </rPh>
    <phoneticPr fontId="6"/>
  </si>
  <si>
    <r>
      <t>5.2</t>
    </r>
    <r>
      <rPr>
        <sz val="11"/>
        <color indexed="8"/>
        <rFont val="ＭＳ Ｐ明朝"/>
        <family val="1"/>
        <charset val="128"/>
      </rPr>
      <t>　助成金事業の完了予定日</t>
    </r>
  </si>
  <si>
    <r>
      <t>5.3</t>
    </r>
    <r>
      <rPr>
        <sz val="11"/>
        <color indexed="8"/>
        <rFont val="ＭＳ Ｐ明朝"/>
        <family val="1"/>
        <charset val="128"/>
      </rPr>
      <t>　助成金事業の工事日数（土日祝日を含む）</t>
    </r>
    <rPh sb="15" eb="17">
      <t>ドニチ</t>
    </rPh>
    <rPh sb="17" eb="19">
      <t>シュクジツ</t>
    </rPh>
    <rPh sb="20" eb="21">
      <t>フク</t>
    </rPh>
    <phoneticPr fontId="6"/>
  </si>
  <si>
    <r>
      <t>5.5</t>
    </r>
    <r>
      <rPr>
        <sz val="11"/>
        <color indexed="8"/>
        <rFont val="ＭＳ Ｐ明朝"/>
        <family val="1"/>
        <charset val="128"/>
      </rPr>
      <t>　資金調達計画</t>
    </r>
  </si>
  <si>
    <t>調 達 先</t>
    <phoneticPr fontId="6"/>
  </si>
  <si>
    <t>調達金額（千円）</t>
    <rPh sb="5" eb="7">
      <t>センエン</t>
    </rPh>
    <phoneticPr fontId="6"/>
  </si>
  <si>
    <t>備 考</t>
    <phoneticPr fontId="6"/>
  </si>
  <si>
    <t>自己資金</t>
  </si>
  <si>
    <t>借入金</t>
  </si>
  <si>
    <t>ESCO事業者（シェアード契約の場合は記載）</t>
    <phoneticPr fontId="6"/>
  </si>
  <si>
    <t>リース事業者（リース・割賦の場合は記載）</t>
    <rPh sb="11" eb="13">
      <t>カップ</t>
    </rPh>
    <phoneticPr fontId="6"/>
  </si>
  <si>
    <t>合　　　　計</t>
  </si>
  <si>
    <t>注）上記調達金額合計は、第1号様式の (1)助成事業に要する経費の金額と合致させること。</t>
  </si>
  <si>
    <t>実施上問題となる事項があれば、その内容と解決の見通しを記載すること。</t>
  </si>
  <si>
    <t xml:space="preserve">注） </t>
    <phoneticPr fontId="6"/>
  </si>
  <si>
    <t>事業実施に当たって許認可（届出）、権利使用（又は取得）の必要なものについて、その取得状況及び見通しを記載すること。</t>
    <phoneticPr fontId="6"/>
  </si>
  <si>
    <r>
      <t xml:space="preserve">6. </t>
    </r>
    <r>
      <rPr>
        <sz val="11"/>
        <color indexed="8"/>
        <rFont val="ＭＳ Ｐ明朝"/>
        <family val="1"/>
        <charset val="128"/>
      </rPr>
      <t>実施事業に関する事項</t>
    </r>
    <phoneticPr fontId="6"/>
  </si>
  <si>
    <t>百万円</t>
    <phoneticPr fontId="2"/>
  </si>
  <si>
    <t>百万円</t>
    <phoneticPr fontId="2"/>
  </si>
  <si>
    <t>助成対象事業者について</t>
    <phoneticPr fontId="6"/>
  </si>
  <si>
    <r>
      <t>1.</t>
    </r>
    <r>
      <rPr>
        <sz val="7"/>
        <color indexed="8"/>
        <rFont val="ＭＳ Ｐ明朝"/>
        <family val="1"/>
        <charset val="128"/>
      </rPr>
      <t xml:space="preserve">    </t>
    </r>
    <r>
      <rPr>
        <sz val="10.5"/>
        <color indexed="8"/>
        <rFont val="ＭＳ Ｐ明朝"/>
        <family val="1"/>
        <charset val="128"/>
      </rPr>
      <t>助成対象事業者に関する情報</t>
    </r>
  </si>
  <si>
    <t xml:space="preserve"> ふりがな</t>
    <phoneticPr fontId="6"/>
  </si>
  <si>
    <r>
      <rPr>
        <b/>
        <u/>
        <sz val="11"/>
        <color indexed="8"/>
        <rFont val="ＭＳ Ｐ明朝"/>
        <family val="1"/>
        <charset val="128"/>
      </rPr>
      <t>←ここに入力</t>
    </r>
    <rPh sb="4" eb="6">
      <t>ニュウリョク</t>
    </rPh>
    <phoneticPr fontId="6"/>
  </si>
  <si>
    <t xml:space="preserve"> 企業名</t>
    <phoneticPr fontId="6"/>
  </si>
  <si>
    <r>
      <rPr>
        <sz val="11"/>
        <color indexed="8"/>
        <rFont val="ＭＳ Ｐ明朝"/>
        <family val="1"/>
        <charset val="128"/>
      </rPr>
      <t>自動表示</t>
    </r>
    <rPh sb="0" eb="2">
      <t>ジドウ</t>
    </rPh>
    <rPh sb="2" eb="4">
      <t>ヒョウジ</t>
    </rPh>
    <phoneticPr fontId="6"/>
  </si>
  <si>
    <t xml:space="preserve"> （屋号）</t>
    <phoneticPr fontId="6"/>
  </si>
  <si>
    <t xml:space="preserve"> 代表者名</t>
    <phoneticPr fontId="6"/>
  </si>
  <si>
    <t xml:space="preserve"> 開業・設立日</t>
    <phoneticPr fontId="6"/>
  </si>
  <si>
    <r>
      <t>日本標準産業分類</t>
    </r>
    <r>
      <rPr>
        <vertAlign val="superscript"/>
        <sz val="10.5"/>
        <color indexed="8"/>
        <rFont val="ＭＳ Ｐ明朝"/>
        <family val="1"/>
        <charset val="128"/>
      </rPr>
      <t xml:space="preserve">※1
</t>
    </r>
    <r>
      <rPr>
        <sz val="10.5"/>
        <color indexed="8"/>
        <rFont val="ＭＳ Ｐ明朝"/>
        <family val="1"/>
        <charset val="128"/>
      </rPr>
      <t>による業種</t>
    </r>
    <r>
      <rPr>
        <vertAlign val="superscript"/>
        <sz val="10.5"/>
        <color indexed="8"/>
        <rFont val="ＭＳ Ｐ明朝"/>
        <family val="1"/>
        <charset val="128"/>
      </rPr>
      <t>※2</t>
    </r>
    <rPh sb="0" eb="2">
      <t>ニホン</t>
    </rPh>
    <rPh sb="2" eb="4">
      <t>ヒョウジュン</t>
    </rPh>
    <rPh sb="4" eb="6">
      <t>サンギョウ</t>
    </rPh>
    <rPh sb="6" eb="8">
      <t>ブンルイ</t>
    </rPh>
    <phoneticPr fontId="6"/>
  </si>
  <si>
    <t xml:space="preserve"> 資本金（出資金）</t>
    <phoneticPr fontId="6"/>
  </si>
  <si>
    <t xml:space="preserve"> 株主数（出資者数）</t>
    <phoneticPr fontId="6"/>
  </si>
  <si>
    <t xml:space="preserve"> 発行済株式総数（出資総額）</t>
    <phoneticPr fontId="6"/>
  </si>
  <si>
    <t xml:space="preserve"> 役員数</t>
    <phoneticPr fontId="6"/>
  </si>
  <si>
    <t xml:space="preserve"> 従業員数</t>
    <phoneticPr fontId="6"/>
  </si>
  <si>
    <r>
      <t xml:space="preserve"> 企業の沿革</t>
    </r>
    <r>
      <rPr>
        <vertAlign val="superscript"/>
        <sz val="10.5"/>
        <color indexed="8"/>
        <rFont val="ＭＳ Ｐ明朝"/>
        <family val="1"/>
        <charset val="128"/>
      </rPr>
      <t>※3</t>
    </r>
    <phoneticPr fontId="6"/>
  </si>
  <si>
    <r>
      <t xml:space="preserve"> 代表者の略歴</t>
    </r>
    <r>
      <rPr>
        <vertAlign val="superscript"/>
        <sz val="10.5"/>
        <color indexed="8"/>
        <rFont val="ＭＳ Ｐ明朝"/>
        <family val="1"/>
        <charset val="128"/>
      </rPr>
      <t>※3</t>
    </r>
    <phoneticPr fontId="6"/>
  </si>
  <si>
    <t xml:space="preserve"> ホームページアドレス</t>
    <phoneticPr fontId="6"/>
  </si>
  <si>
    <t>※1 統計法（平成19年法律第53号）第28条第1項及び附則第3条の規定に基づき、法第2条第9項に規定する統計基準のこと。</t>
    <rPh sb="3" eb="6">
      <t>トウケイホウ</t>
    </rPh>
    <rPh sb="7" eb="9">
      <t>ヘイセイ</t>
    </rPh>
    <rPh sb="11" eb="12">
      <t>ネン</t>
    </rPh>
    <rPh sb="12" eb="14">
      <t>ホウリツ</t>
    </rPh>
    <rPh sb="14" eb="15">
      <t>ダイ</t>
    </rPh>
    <rPh sb="17" eb="18">
      <t>ゴウ</t>
    </rPh>
    <rPh sb="19" eb="20">
      <t>ダイ</t>
    </rPh>
    <rPh sb="22" eb="23">
      <t>ジョウ</t>
    </rPh>
    <rPh sb="23" eb="24">
      <t>ダイ</t>
    </rPh>
    <rPh sb="25" eb="26">
      <t>コウ</t>
    </rPh>
    <rPh sb="26" eb="27">
      <t>オヨ</t>
    </rPh>
    <rPh sb="28" eb="30">
      <t>フソク</t>
    </rPh>
    <rPh sb="30" eb="31">
      <t>ダイ</t>
    </rPh>
    <rPh sb="32" eb="33">
      <t>ジョウ</t>
    </rPh>
    <rPh sb="34" eb="36">
      <t>キテイ</t>
    </rPh>
    <rPh sb="37" eb="38">
      <t>モト</t>
    </rPh>
    <rPh sb="41" eb="42">
      <t>ホウ</t>
    </rPh>
    <rPh sb="42" eb="43">
      <t>ダイ</t>
    </rPh>
    <rPh sb="44" eb="45">
      <t>ジョウ</t>
    </rPh>
    <rPh sb="45" eb="46">
      <t>ダイ</t>
    </rPh>
    <rPh sb="47" eb="48">
      <t>コウ</t>
    </rPh>
    <rPh sb="49" eb="51">
      <t>キテイ</t>
    </rPh>
    <rPh sb="53" eb="55">
      <t>トウケイ</t>
    </rPh>
    <rPh sb="55" eb="57">
      <t>キジュン</t>
    </rPh>
    <phoneticPr fontId="2"/>
  </si>
  <si>
    <t>※2 業種は、売上高が最も大きな業種を記載すること。</t>
    <phoneticPr fontId="2"/>
  </si>
  <si>
    <t>※3 企業及び代表者の刑事上の処分などがある場合は、沿革又は略歴に記載すること。</t>
  </si>
  <si>
    <t>助成対象事業者について</t>
    <phoneticPr fontId="6"/>
  </si>
  <si>
    <t xml:space="preserve"> ふりがな</t>
    <phoneticPr fontId="6"/>
  </si>
  <si>
    <t xml:space="preserve"> 企業名</t>
    <phoneticPr fontId="6"/>
  </si>
  <si>
    <t xml:space="preserve"> （屋号）</t>
    <phoneticPr fontId="6"/>
  </si>
  <si>
    <t xml:space="preserve"> 代表者名</t>
    <phoneticPr fontId="6"/>
  </si>
  <si>
    <t>2. 助成対象事業者の現況等</t>
    <phoneticPr fontId="6"/>
  </si>
  <si>
    <r>
      <rPr>
        <sz val="11"/>
        <color indexed="8"/>
        <rFont val="ＭＳ Ｐ明朝"/>
        <family val="1"/>
        <charset val="128"/>
      </rPr>
      <t>　(1) 株主（出資者）構成</t>
    </r>
    <phoneticPr fontId="6"/>
  </si>
  <si>
    <t>株主（出資者）名</t>
    <phoneticPr fontId="6"/>
  </si>
  <si>
    <t>資本金</t>
    <phoneticPr fontId="6"/>
  </si>
  <si>
    <t>主たる事業</t>
    <phoneticPr fontId="6"/>
  </si>
  <si>
    <t>従業員数</t>
    <phoneticPr fontId="6"/>
  </si>
  <si>
    <t>所有株式数</t>
    <phoneticPr fontId="6"/>
  </si>
  <si>
    <t>出資</t>
    <phoneticPr fontId="6"/>
  </si>
  <si>
    <t>（業種）</t>
    <phoneticPr fontId="6"/>
  </si>
  <si>
    <t>（出資額）</t>
    <phoneticPr fontId="6"/>
  </si>
  <si>
    <t>比率</t>
  </si>
  <si>
    <t>人</t>
  </si>
  <si>
    <t>株</t>
  </si>
  <si>
    <t>千円）</t>
    <phoneticPr fontId="6"/>
  </si>
  <si>
    <t>千円）</t>
    <phoneticPr fontId="6"/>
  </si>
  <si>
    <t>注）個人が株主である場合は、以下の表にも記載すること。</t>
  </si>
  <si>
    <t>注）出資比率は、小数点2桁目を切り捨てた数値を記載すること。</t>
  </si>
  <si>
    <t>注）出資額が多い順に10位までの株主を記載すること。</t>
  </si>
  <si>
    <t>　(2) 直近の決算期に製品・商品・サービス等別売上高（主たるもの）</t>
    <phoneticPr fontId="2"/>
  </si>
  <si>
    <t>主な製品・商品・サービス等の売上高</t>
    <phoneticPr fontId="6"/>
  </si>
  <si>
    <t>金額</t>
    <phoneticPr fontId="6"/>
  </si>
  <si>
    <t>割合</t>
    <phoneticPr fontId="6"/>
  </si>
  <si>
    <t>2. 助成対象事業者の現況等</t>
    <phoneticPr fontId="6"/>
  </si>
  <si>
    <r>
      <rPr>
        <sz val="11"/>
        <color indexed="8"/>
        <rFont val="ＭＳ Ｐ明朝"/>
        <family val="1"/>
        <charset val="128"/>
      </rPr>
      <t>　(1) 株主（出資者）構成</t>
    </r>
    <phoneticPr fontId="6"/>
  </si>
  <si>
    <t>株主（出資者）名</t>
    <phoneticPr fontId="6"/>
  </si>
  <si>
    <t>資本金</t>
    <phoneticPr fontId="6"/>
  </si>
  <si>
    <t>主たる事業</t>
    <phoneticPr fontId="6"/>
  </si>
  <si>
    <t>従業員数</t>
    <phoneticPr fontId="6"/>
  </si>
  <si>
    <t>所有株式数</t>
    <phoneticPr fontId="6"/>
  </si>
  <si>
    <t>出資</t>
    <phoneticPr fontId="6"/>
  </si>
  <si>
    <t>（業種）</t>
    <phoneticPr fontId="6"/>
  </si>
  <si>
    <t>（出資額）</t>
    <phoneticPr fontId="6"/>
  </si>
  <si>
    <t>(3) 助成対象事業者が計画する助成事業の実施体制</t>
  </si>
  <si>
    <r>
      <t xml:space="preserve">(4) </t>
    </r>
    <r>
      <rPr>
        <sz val="11"/>
        <color indexed="8"/>
        <rFont val="ＭＳ Ｐ明朝"/>
        <family val="1"/>
        <charset val="128"/>
      </rPr>
      <t>助成対象事業者の今後のエネルギー使用計画について</t>
    </r>
    <rPh sb="20" eb="22">
      <t>シヨウ</t>
    </rPh>
    <phoneticPr fontId="2"/>
  </si>
  <si>
    <t>今後のエネルギー使用計画等について記入すること。</t>
    <phoneticPr fontId="2"/>
  </si>
  <si>
    <r>
      <t xml:space="preserve">(5) </t>
    </r>
    <r>
      <rPr>
        <sz val="11"/>
        <color indexed="8"/>
        <rFont val="ＭＳ Ｐ明朝"/>
        <family val="1"/>
        <charset val="128"/>
      </rPr>
      <t>区分又は共同所有者の情報　事業範囲の区分所有者全員分</t>
    </r>
    <rPh sb="6" eb="7">
      <t>マタ</t>
    </rPh>
    <rPh sb="8" eb="10">
      <t>キョウドウ</t>
    </rPh>
    <rPh sb="10" eb="13">
      <t>ショユウシャ</t>
    </rPh>
    <phoneticPr fontId="2"/>
  </si>
  <si>
    <t>区分所有者の会社名（個人名）</t>
    <phoneticPr fontId="6"/>
  </si>
  <si>
    <t>業種</t>
    <phoneticPr fontId="6"/>
  </si>
  <si>
    <t>資本金</t>
    <phoneticPr fontId="6"/>
  </si>
  <si>
    <t>従業員数</t>
    <phoneticPr fontId="6"/>
  </si>
  <si>
    <t>区分割合</t>
    <phoneticPr fontId="6"/>
  </si>
  <si>
    <t>（千円）</t>
  </si>
  <si>
    <t>（人）</t>
    <phoneticPr fontId="6"/>
  </si>
  <si>
    <t>（%）</t>
  </si>
  <si>
    <r>
      <t>（申請代表者）</t>
    </r>
    <r>
      <rPr>
        <vertAlign val="superscript"/>
        <sz val="9"/>
        <color indexed="8"/>
        <rFont val="ＭＳ Ｐ明朝"/>
        <family val="1"/>
        <charset val="128"/>
      </rPr>
      <t>※</t>
    </r>
    <phoneticPr fontId="6"/>
  </si>
  <si>
    <t>注）区分所有者がいる場合のみ記載すること。</t>
  </si>
  <si>
    <t>注）区分所有者全員の申請代表者への承諾書を添付すること。</t>
  </si>
  <si>
    <r>
      <rPr>
        <sz val="9"/>
        <color indexed="8"/>
        <rFont val="ＭＳ Ｐ明朝"/>
        <family val="1"/>
        <charset val="128"/>
      </rPr>
      <t>添付書類：</t>
    </r>
    <phoneticPr fontId="6"/>
  </si>
  <si>
    <t>①商業登記簿謄本（個人事業主の場合は、開業届の写し等、業種、設立年月日が証明される書類）、②建物登記簿謄本、③決算報告書・確定申告書（直近3か年分）、④納税証明書（直近3か年分）、⑤会社概要書（パンフレット等）⑥申請同意書</t>
    <rPh sb="61" eb="63">
      <t>カクテイ</t>
    </rPh>
    <rPh sb="63" eb="65">
      <t>シンコク</t>
    </rPh>
    <rPh sb="65" eb="66">
      <t>ショ</t>
    </rPh>
    <rPh sb="82" eb="83">
      <t>チョク</t>
    </rPh>
    <rPh sb="83" eb="84">
      <t>チカ</t>
    </rPh>
    <rPh sb="86" eb="87">
      <t>ネン</t>
    </rPh>
    <rPh sb="87" eb="88">
      <t>ブン</t>
    </rPh>
    <rPh sb="106" eb="108">
      <t>シンセイ</t>
    </rPh>
    <rPh sb="108" eb="111">
      <t>ドウイショ</t>
    </rPh>
    <phoneticPr fontId="6"/>
  </si>
  <si>
    <r>
      <rPr>
        <sz val="11"/>
        <color indexed="8"/>
        <rFont val="ＭＳ Ｐ明朝"/>
        <family val="1"/>
        <charset val="128"/>
      </rPr>
      <t>千m</t>
    </r>
    <r>
      <rPr>
        <vertAlign val="superscript"/>
        <sz val="11"/>
        <color indexed="8"/>
        <rFont val="ＭＳ Ｐ明朝"/>
        <family val="1"/>
        <charset val="128"/>
      </rPr>
      <t>3</t>
    </r>
    <r>
      <rPr>
        <vertAlign val="subscript"/>
        <sz val="11"/>
        <color indexed="8"/>
        <rFont val="ＭＳ Ｐ明朝"/>
        <family val="1"/>
        <charset val="128"/>
      </rPr>
      <t>N</t>
    </r>
    <rPh sb="0" eb="1">
      <t>セン</t>
    </rPh>
    <phoneticPr fontId="2"/>
  </si>
  <si>
    <r>
      <rPr>
        <sz val="11"/>
        <color indexed="8"/>
        <rFont val="ＭＳ Ｐ明朝"/>
        <family val="1"/>
        <charset val="128"/>
      </rPr>
      <t>－</t>
    </r>
    <phoneticPr fontId="2"/>
  </si>
  <si>
    <t>CGSを設置する建築物及び供給対象建築物等の電力需要計算書</t>
    <rPh sb="4" eb="6">
      <t>セッチ</t>
    </rPh>
    <rPh sb="8" eb="11">
      <t>ケンチクブツ</t>
    </rPh>
    <rPh sb="11" eb="12">
      <t>オヨ</t>
    </rPh>
    <rPh sb="22" eb="24">
      <t>デンリョク</t>
    </rPh>
    <rPh sb="24" eb="26">
      <t>ジュヨウ</t>
    </rPh>
    <rPh sb="26" eb="29">
      <t>ケイサンショ</t>
    </rPh>
    <phoneticPr fontId="2"/>
  </si>
  <si>
    <t>・契約電力に対する自立・分散型電源の出力の割合が10%以上である場合、又は供給対象建築物等の電力需要の実績値を有する場合は、本計算書の作成は不要である。ただし、証拠書類（電力請求書等）のコピーを添付すること。</t>
    <rPh sb="1" eb="3">
      <t>ケイヤク</t>
    </rPh>
    <rPh sb="3" eb="5">
      <t>デンリョク</t>
    </rPh>
    <rPh sb="6" eb="7">
      <t>タイ</t>
    </rPh>
    <rPh sb="9" eb="11">
      <t>ジリツ</t>
    </rPh>
    <rPh sb="12" eb="15">
      <t>ブンサンガタ</t>
    </rPh>
    <rPh sb="15" eb="17">
      <t>デンゲン</t>
    </rPh>
    <rPh sb="18" eb="20">
      <t>シュツリョク</t>
    </rPh>
    <rPh sb="21" eb="23">
      <t>ワリアイ</t>
    </rPh>
    <rPh sb="27" eb="29">
      <t>イジョウ</t>
    </rPh>
    <rPh sb="32" eb="34">
      <t>バアイ</t>
    </rPh>
    <rPh sb="35" eb="36">
      <t>マタ</t>
    </rPh>
    <rPh sb="46" eb="48">
      <t>デンリョク</t>
    </rPh>
    <rPh sb="48" eb="50">
      <t>ジュヨウ</t>
    </rPh>
    <rPh sb="51" eb="54">
      <t>ジッセキチ</t>
    </rPh>
    <rPh sb="55" eb="56">
      <t>ユウ</t>
    </rPh>
    <rPh sb="58" eb="60">
      <t>バアイ</t>
    </rPh>
    <rPh sb="62" eb="63">
      <t>ホン</t>
    </rPh>
    <rPh sb="63" eb="66">
      <t>ケイサンショ</t>
    </rPh>
    <rPh sb="67" eb="69">
      <t>サクセイ</t>
    </rPh>
    <rPh sb="70" eb="72">
      <t>フヨウ</t>
    </rPh>
    <rPh sb="80" eb="82">
      <t>ショウコ</t>
    </rPh>
    <rPh sb="82" eb="84">
      <t>ショルイ</t>
    </rPh>
    <rPh sb="85" eb="87">
      <t>デンリョク</t>
    </rPh>
    <rPh sb="87" eb="89">
      <t>セイキュウ</t>
    </rPh>
    <rPh sb="89" eb="90">
      <t>ショ</t>
    </rPh>
    <rPh sb="90" eb="91">
      <t>トウ</t>
    </rPh>
    <rPh sb="97" eb="99">
      <t>テンプ</t>
    </rPh>
    <phoneticPr fontId="2"/>
  </si>
  <si>
    <t>・供給対象建築物等の電力需要の実績値を有する場合は、申請日から過去1年以内における最大電力（実績値）を供給対象施建築物の電力需要とする。</t>
    <rPh sb="10" eb="12">
      <t>デンリョク</t>
    </rPh>
    <rPh sb="12" eb="14">
      <t>ジュヨウ</t>
    </rPh>
    <rPh sb="15" eb="18">
      <t>ジッセキチ</t>
    </rPh>
    <rPh sb="19" eb="20">
      <t>ユウ</t>
    </rPh>
    <rPh sb="22" eb="24">
      <t>バアイ</t>
    </rPh>
    <rPh sb="26" eb="28">
      <t>シンセイ</t>
    </rPh>
    <rPh sb="28" eb="29">
      <t>ビ</t>
    </rPh>
    <rPh sb="31" eb="33">
      <t>カコ</t>
    </rPh>
    <rPh sb="34" eb="35">
      <t>ネン</t>
    </rPh>
    <rPh sb="35" eb="37">
      <t>イナイ</t>
    </rPh>
    <rPh sb="41" eb="43">
      <t>サイダイ</t>
    </rPh>
    <rPh sb="43" eb="45">
      <t>デンリョク</t>
    </rPh>
    <rPh sb="46" eb="49">
      <t>ジッセキチ</t>
    </rPh>
    <rPh sb="51" eb="53">
      <t>キョウキュウ</t>
    </rPh>
    <rPh sb="53" eb="55">
      <t>タイショウ</t>
    </rPh>
    <rPh sb="55" eb="56">
      <t>セ</t>
    </rPh>
    <rPh sb="56" eb="59">
      <t>ケンチクブツ</t>
    </rPh>
    <rPh sb="60" eb="62">
      <t>デンリョク</t>
    </rPh>
    <rPh sb="62" eb="64">
      <t>ジュヨウ</t>
    </rPh>
    <phoneticPr fontId="2"/>
  </si>
  <si>
    <r>
      <rPr>
        <sz val="11"/>
        <color indexed="8"/>
        <rFont val="ＭＳ Ｐ明朝"/>
        <family val="1"/>
        <charset val="128"/>
      </rPr>
      <t>（A）</t>
    </r>
    <phoneticPr fontId="2"/>
  </si>
  <si>
    <r>
      <rPr>
        <sz val="11"/>
        <color indexed="8"/>
        <rFont val="ＭＳ Ｐ明朝"/>
        <family val="1"/>
        <charset val="128"/>
      </rPr>
      <t>（B）</t>
    </r>
    <phoneticPr fontId="2"/>
  </si>
  <si>
    <r>
      <rPr>
        <sz val="11"/>
        <color indexed="8"/>
        <rFont val="ＭＳ Ｐ明朝"/>
        <family val="1"/>
        <charset val="128"/>
      </rPr>
      <t>（A）×（B）</t>
    </r>
    <phoneticPr fontId="2"/>
  </si>
  <si>
    <r>
      <rPr>
        <sz val="11"/>
        <color indexed="8"/>
        <rFont val="ＭＳ Ｐ明朝"/>
        <family val="1"/>
        <charset val="128"/>
      </rPr>
      <t>照明</t>
    </r>
    <rPh sb="0" eb="2">
      <t>ショウメイ</t>
    </rPh>
    <phoneticPr fontId="2"/>
  </si>
  <si>
    <r>
      <t>OA</t>
    </r>
    <r>
      <rPr>
        <sz val="11"/>
        <color indexed="8"/>
        <rFont val="ＭＳ Ｐ明朝"/>
        <family val="1"/>
        <charset val="128"/>
      </rPr>
      <t>機器</t>
    </r>
    <rPh sb="2" eb="4">
      <t>キキ</t>
    </rPh>
    <phoneticPr fontId="2"/>
  </si>
  <si>
    <r>
      <rPr>
        <sz val="11"/>
        <color indexed="8"/>
        <rFont val="ＭＳ Ｐ明朝"/>
        <family val="1"/>
        <charset val="128"/>
      </rPr>
      <t>空調及び換気関係（単相200V等）</t>
    </r>
    <rPh sb="0" eb="2">
      <t>クウチョウ</t>
    </rPh>
    <rPh sb="2" eb="3">
      <t>オヨ</t>
    </rPh>
    <rPh sb="4" eb="6">
      <t>カンキ</t>
    </rPh>
    <rPh sb="6" eb="8">
      <t>カンケイ</t>
    </rPh>
    <rPh sb="9" eb="11">
      <t>タンソウ</t>
    </rPh>
    <rPh sb="15" eb="16">
      <t>トウ</t>
    </rPh>
    <phoneticPr fontId="2"/>
  </si>
  <si>
    <r>
      <rPr>
        <sz val="11"/>
        <color indexed="8"/>
        <rFont val="ＭＳ Ｐ明朝"/>
        <family val="1"/>
        <charset val="128"/>
      </rPr>
      <t>給湯器等</t>
    </r>
    <rPh sb="0" eb="3">
      <t>キュウトウキ</t>
    </rPh>
    <rPh sb="3" eb="4">
      <t>トウ</t>
    </rPh>
    <phoneticPr fontId="2"/>
  </si>
  <si>
    <r>
      <rPr>
        <sz val="11"/>
        <color indexed="8"/>
        <rFont val="ＭＳ Ｐ明朝"/>
        <family val="1"/>
        <charset val="128"/>
      </rPr>
      <t>空調及び換気関係（3相200V）</t>
    </r>
    <rPh sb="0" eb="2">
      <t>クウチョウ</t>
    </rPh>
    <rPh sb="2" eb="3">
      <t>オヨ</t>
    </rPh>
    <rPh sb="4" eb="6">
      <t>カンキ</t>
    </rPh>
    <rPh sb="6" eb="8">
      <t>カンケイ</t>
    </rPh>
    <rPh sb="10" eb="11">
      <t>ソウ</t>
    </rPh>
    <phoneticPr fontId="2"/>
  </si>
  <si>
    <r>
      <rPr>
        <sz val="11"/>
        <color indexed="8"/>
        <rFont val="ＭＳ Ｐ明朝"/>
        <family val="1"/>
        <charset val="128"/>
      </rPr>
      <t>合　　　　計</t>
    </r>
    <rPh sb="0" eb="1">
      <t>ゴウ</t>
    </rPh>
    <rPh sb="5" eb="6">
      <t>ケイ</t>
    </rPh>
    <phoneticPr fontId="2"/>
  </si>
  <si>
    <r>
      <rPr>
        <sz val="11"/>
        <color indexed="8"/>
        <rFont val="ＭＳ Ｐ明朝"/>
        <family val="1"/>
        <charset val="128"/>
      </rPr>
      <t>コンセント</t>
    </r>
    <phoneticPr fontId="2"/>
  </si>
  <si>
    <r>
      <rPr>
        <sz val="11"/>
        <color indexed="8"/>
        <rFont val="ＭＳ Ｐ明朝"/>
        <family val="1"/>
        <charset val="128"/>
      </rPr>
      <t>ファンコイル</t>
    </r>
    <phoneticPr fontId="2"/>
  </si>
  <si>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</si>
  <si>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/月</t>
    </r>
    <rPh sb="0" eb="1">
      <t>セン</t>
    </rPh>
    <rPh sb="5" eb="6">
      <t>ゲツ</t>
    </rPh>
    <phoneticPr fontId="23"/>
  </si>
  <si>
    <r>
      <t>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/h</t>
    </r>
    <phoneticPr fontId="23"/>
  </si>
  <si>
    <r>
      <t>MJ/m</t>
    </r>
    <r>
      <rPr>
        <vertAlign val="superscript"/>
        <sz val="11"/>
        <color indexed="8"/>
        <rFont val="ＭＳ Ｐ明朝"/>
        <family val="1"/>
        <charset val="128"/>
      </rPr>
      <t>3</t>
    </r>
    <r>
      <rPr>
        <vertAlign val="subscript"/>
        <sz val="11"/>
        <color indexed="8"/>
        <rFont val="ＭＳ Ｐ明朝"/>
        <family val="1"/>
        <charset val="128"/>
      </rPr>
      <t>N</t>
    </r>
    <phoneticPr fontId="23"/>
  </si>
  <si>
    <r>
      <t>千m</t>
    </r>
    <r>
      <rPr>
        <vertAlign val="superscript"/>
        <sz val="11"/>
        <color indexed="8"/>
        <rFont val="ＭＳ Ｐ明朝"/>
        <family val="1"/>
        <charset val="128"/>
      </rPr>
      <t>3</t>
    </r>
    <r>
      <rPr>
        <vertAlign val="subscript"/>
        <sz val="11"/>
        <color indexed="8"/>
        <rFont val="ＭＳ Ｐ明朝"/>
        <family val="1"/>
        <charset val="128"/>
      </rPr>
      <t>N</t>
    </r>
    <r>
      <rPr>
        <sz val="11"/>
        <color theme="1"/>
        <rFont val="ＭＳ Ｐ明朝"/>
        <family val="1"/>
        <charset val="128"/>
      </rPr>
      <t>/年</t>
    </r>
    <rPh sb="0" eb="1">
      <t>セン</t>
    </rPh>
    <rPh sb="5" eb="6">
      <t>ネン</t>
    </rPh>
    <phoneticPr fontId="23"/>
  </si>
  <si>
    <r>
      <t>←東京都以外に本社所在地があるケースもありますので、</t>
    </r>
    <r>
      <rPr>
        <sz val="11"/>
        <color rgb="FFFFFF00"/>
        <rFont val="ＭＳ Ｐゴシック"/>
        <family val="3"/>
        <charset val="128"/>
        <scheme val="minor"/>
      </rPr>
      <t>都道府県から</t>
    </r>
    <r>
      <rPr>
        <sz val="11"/>
        <color theme="1"/>
        <rFont val="ＭＳ Ｐゴシック"/>
        <family val="3"/>
        <charset val="128"/>
        <scheme val="minor"/>
      </rPr>
      <t>記載願います。</t>
    </r>
    <rPh sb="1" eb="4">
      <t>トウキョウト</t>
    </rPh>
    <rPh sb="4" eb="6">
      <t>イガイ</t>
    </rPh>
    <rPh sb="7" eb="9">
      <t>ホンシャ</t>
    </rPh>
    <rPh sb="9" eb="12">
      <t>ショザイチ</t>
    </rPh>
    <rPh sb="26" eb="30">
      <t>トドウフケン</t>
    </rPh>
    <rPh sb="32" eb="35">
      <t>キサイネガ</t>
    </rPh>
    <phoneticPr fontId="2"/>
  </si>
  <si>
    <t>一時滞在施設設置
建築物</t>
    <rPh sb="0" eb="2">
      <t>イチジ</t>
    </rPh>
    <rPh sb="2" eb="4">
      <t>タイザイ</t>
    </rPh>
    <rPh sb="4" eb="6">
      <t>シセツ</t>
    </rPh>
    <rPh sb="6" eb="8">
      <t>セッチ</t>
    </rPh>
    <rPh sb="9" eb="12">
      <t>ケンチクブツ</t>
    </rPh>
    <phoneticPr fontId="2"/>
  </si>
  <si>
    <t>ＥＳＣＯ事業者</t>
    <rPh sb="4" eb="7">
      <t>ジギョウシャ</t>
    </rPh>
    <phoneticPr fontId="2"/>
  </si>
  <si>
    <t>円（税込）</t>
    <rPh sb="0" eb="1">
      <t>エン</t>
    </rPh>
    <rPh sb="2" eb="4">
      <t>ゼイコミ</t>
    </rPh>
    <phoneticPr fontId="2"/>
  </si>
  <si>
    <t>円（税抜）</t>
    <rPh sb="0" eb="1">
      <t>エン</t>
    </rPh>
    <rPh sb="2" eb="3">
      <t>ゼイ</t>
    </rPh>
    <rPh sb="3" eb="4">
      <t>ヌ</t>
    </rPh>
    <phoneticPr fontId="2"/>
  </si>
  <si>
    <t>←ＨＨＶ基準</t>
    <rPh sb="4" eb="6">
      <t>キジュン</t>
    </rPh>
    <phoneticPr fontId="2"/>
  </si>
  <si>
    <t>（日本産業規格A列4番）</t>
    <rPh sb="3" eb="5">
      <t>サンギョウ</t>
    </rPh>
    <phoneticPr fontId="2"/>
  </si>
  <si>
    <t>（日本産業規格A列4番）</t>
    <rPh sb="3" eb="5">
      <t>サンギョウ</t>
    </rPh>
    <phoneticPr fontId="27"/>
  </si>
  <si>
    <t>（日本産業規格A列4番）</t>
    <rPh sb="3" eb="5">
      <t>サンギョウ</t>
    </rPh>
    <phoneticPr fontId="31"/>
  </si>
  <si>
    <t>（日本産業規格A列4番）</t>
    <rPh sb="1" eb="3">
      <t>ニホン</t>
    </rPh>
    <rPh sb="3" eb="5">
      <t>サンギョウ</t>
    </rPh>
    <rPh sb="5" eb="7">
      <t>キカク</t>
    </rPh>
    <rPh sb="8" eb="9">
      <t>レツ</t>
    </rPh>
    <rPh sb="10" eb="11">
      <t>バン</t>
    </rPh>
    <phoneticPr fontId="2"/>
  </si>
  <si>
    <t>（日本産業規格A列4番）</t>
    <rPh sb="3" eb="5">
      <t>サンギョウ</t>
    </rPh>
    <phoneticPr fontId="2"/>
  </si>
  <si>
    <t>4月</t>
    <rPh sb="1" eb="2">
      <t>ゲツ</t>
    </rPh>
    <phoneticPr fontId="22"/>
  </si>
  <si>
    <t>5月</t>
  </si>
  <si>
    <t>6月</t>
  </si>
  <si>
    <t>7月</t>
  </si>
  <si>
    <t>8月</t>
  </si>
  <si>
    <t>9月</t>
  </si>
  <si>
    <t>10月</t>
  </si>
  <si>
    <t>11月</t>
  </si>
  <si>
    <t>12月</t>
  </si>
  <si>
    <t>1月</t>
  </si>
  <si>
    <t>2月</t>
  </si>
  <si>
    <t>3月</t>
  </si>
  <si>
    <t>第２４号様式</t>
    <phoneticPr fontId="2"/>
  </si>
  <si>
    <t>第２４号様式</t>
    <phoneticPr fontId="2"/>
  </si>
  <si>
    <t>第２５号様式</t>
    <rPh sb="0" eb="1">
      <t>ダイ</t>
    </rPh>
    <rPh sb="3" eb="4">
      <t>ゴウ</t>
    </rPh>
    <rPh sb="4" eb="6">
      <t>ヨウシキ</t>
    </rPh>
    <phoneticPr fontId="2"/>
  </si>
  <si>
    <t>消費税率：</t>
    <rPh sb="0" eb="3">
      <t>ショウヒゼイ</t>
    </rPh>
    <rPh sb="3" eb="4">
      <t>リツ</t>
    </rPh>
    <phoneticPr fontId="2"/>
  </si>
  <si>
    <t>％</t>
    <phoneticPr fontId="2"/>
  </si>
  <si>
    <t>事業者名</t>
    <rPh sb="0" eb="3">
      <t>ジギョウシャ</t>
    </rPh>
    <rPh sb="3" eb="4">
      <t>ナ</t>
    </rPh>
    <phoneticPr fontId="2"/>
  </si>
  <si>
    <t>設備区分</t>
    <rPh sb="0" eb="2">
      <t>セツビ</t>
    </rPh>
    <rPh sb="2" eb="4">
      <t>クブン</t>
    </rPh>
    <phoneticPr fontId="2"/>
  </si>
  <si>
    <t>①助成事業に要する経費　　
（千円）</t>
    <rPh sb="1" eb="3">
      <t>ジョセイ</t>
    </rPh>
    <rPh sb="3" eb="5">
      <t>ジギョウ</t>
    </rPh>
    <rPh sb="6" eb="7">
      <t>ヨウ</t>
    </rPh>
    <rPh sb="9" eb="11">
      <t>ケイヒ</t>
    </rPh>
    <rPh sb="15" eb="16">
      <t>セン</t>
    </rPh>
    <rPh sb="16" eb="17">
      <t>エン</t>
    </rPh>
    <phoneticPr fontId="2"/>
  </si>
  <si>
    <t>単価</t>
    <rPh sb="0" eb="2">
      <t>タンカ</t>
    </rPh>
    <phoneticPr fontId="2"/>
  </si>
  <si>
    <t>数量</t>
    <rPh sb="0" eb="2">
      <t>スウリョウ</t>
    </rPh>
    <phoneticPr fontId="2"/>
  </si>
  <si>
    <t>経費</t>
    <rPh sb="0" eb="2">
      <t>ケイヒ</t>
    </rPh>
    <phoneticPr fontId="2"/>
  </si>
  <si>
    <t>助成対象設備</t>
    <rPh sb="0" eb="2">
      <t>ジョセイ</t>
    </rPh>
    <rPh sb="2" eb="4">
      <t>タイショウ</t>
    </rPh>
    <rPh sb="4" eb="6">
      <t>セツビ</t>
    </rPh>
    <phoneticPr fontId="2"/>
  </si>
  <si>
    <t>－</t>
  </si>
  <si>
    <t>←CGS機器設置工事の費用を記入すること。</t>
    <rPh sb="4" eb="6">
      <t>キキ</t>
    </rPh>
    <rPh sb="6" eb="8">
      <t>セッチ</t>
    </rPh>
    <rPh sb="8" eb="10">
      <t>コウジ</t>
    </rPh>
    <rPh sb="11" eb="13">
      <t>ヒヨウ</t>
    </rPh>
    <rPh sb="14" eb="16">
      <t>キニュウ</t>
    </rPh>
    <phoneticPr fontId="2"/>
  </si>
  <si>
    <t>熱電融通インフラ設置工事</t>
    <rPh sb="0" eb="1">
      <t>ネツ</t>
    </rPh>
    <rPh sb="1" eb="2">
      <t>デン</t>
    </rPh>
    <rPh sb="2" eb="4">
      <t>ユウズウ</t>
    </rPh>
    <rPh sb="8" eb="10">
      <t>セッチ</t>
    </rPh>
    <rPh sb="10" eb="12">
      <t>コウジ</t>
    </rPh>
    <phoneticPr fontId="2"/>
  </si>
  <si>
    <t>←熱電融通インフラ設備の費用を記載すること。</t>
    <rPh sb="1" eb="2">
      <t>ネツ</t>
    </rPh>
    <rPh sb="2" eb="3">
      <t>デン</t>
    </rPh>
    <rPh sb="3" eb="5">
      <t>ユウズウ</t>
    </rPh>
    <rPh sb="9" eb="11">
      <t>セツビ</t>
    </rPh>
    <rPh sb="12" eb="14">
      <t>ヒヨウ</t>
    </rPh>
    <rPh sb="15" eb="17">
      <t>キサイ</t>
    </rPh>
    <phoneticPr fontId="2"/>
  </si>
  <si>
    <t>CGS設備経費</t>
    <rPh sb="3" eb="5">
      <t>セツビ</t>
    </rPh>
    <rPh sb="5" eb="7">
      <t>ケイヒ</t>
    </rPh>
    <phoneticPr fontId="2"/>
  </si>
  <si>
    <t>熱電融通インフラ設備経費</t>
    <rPh sb="0" eb="1">
      <t>ネツ</t>
    </rPh>
    <rPh sb="1" eb="2">
      <t>デン</t>
    </rPh>
    <rPh sb="2" eb="4">
      <t>ユウズウ</t>
    </rPh>
    <rPh sb="8" eb="10">
      <t>セツビ</t>
    </rPh>
    <rPh sb="10" eb="12">
      <t>ケイヒ</t>
    </rPh>
    <phoneticPr fontId="2"/>
  </si>
  <si>
    <t>助成対象外設備</t>
    <rPh sb="0" eb="2">
      <t>ジョセイ</t>
    </rPh>
    <rPh sb="2" eb="4">
      <t>タイショウ</t>
    </rPh>
    <rPh sb="4" eb="5">
      <t>ガイ</t>
    </rPh>
    <rPh sb="5" eb="7">
      <t>セツビ</t>
    </rPh>
    <phoneticPr fontId="2"/>
  </si>
  <si>
    <t>その他工事費</t>
    <rPh sb="2" eb="3">
      <t>タ</t>
    </rPh>
    <rPh sb="3" eb="5">
      <t>コウジ</t>
    </rPh>
    <rPh sb="5" eb="6">
      <t>ヒ</t>
    </rPh>
    <phoneticPr fontId="2"/>
  </si>
  <si>
    <t>助成対象外経費合計</t>
    <rPh sb="0" eb="9">
      <t>ジョセイタイショウガイケイヒゴウケイ</t>
    </rPh>
    <phoneticPr fontId="2"/>
  </si>
  <si>
    <t>－</t>
    <phoneticPr fontId="2"/>
  </si>
  <si>
    <t>総計</t>
    <rPh sb="0" eb="1">
      <t>ソウ</t>
    </rPh>
    <phoneticPr fontId="2"/>
  </si>
  <si>
    <t>消費税等相当額</t>
    <rPh sb="0" eb="3">
      <t>ショウヒゼイ</t>
    </rPh>
    <rPh sb="3" eb="4">
      <t>トウ</t>
    </rPh>
    <rPh sb="4" eb="6">
      <t>ソウトウ</t>
    </rPh>
    <rPh sb="6" eb="7">
      <t>ガク</t>
    </rPh>
    <phoneticPr fontId="2"/>
  </si>
  <si>
    <t>推定総工事金額</t>
    <rPh sb="0" eb="2">
      <t>スイテイ</t>
    </rPh>
    <rPh sb="2" eb="3">
      <t>ソウ</t>
    </rPh>
    <rPh sb="3" eb="5">
      <t>コウジ</t>
    </rPh>
    <rPh sb="5" eb="7">
      <t>キンガク</t>
    </rPh>
    <phoneticPr fontId="2"/>
  </si>
  <si>
    <t>（助成事業に要する経費）</t>
    <rPh sb="1" eb="3">
      <t>ジョセイ</t>
    </rPh>
    <rPh sb="3" eb="5">
      <t>ジギョウ</t>
    </rPh>
    <rPh sb="6" eb="7">
      <t>ヨウ</t>
    </rPh>
    <rPh sb="9" eb="11">
      <t>ケイヒ</t>
    </rPh>
    <phoneticPr fontId="2"/>
  </si>
  <si>
    <t>Version</t>
    <phoneticPr fontId="2"/>
  </si>
  <si>
    <t>CGS</t>
    <phoneticPr fontId="66"/>
  </si>
  <si>
    <t>融通</t>
    <rPh sb="0" eb="2">
      <t>ユウズウ</t>
    </rPh>
    <phoneticPr fontId="66"/>
  </si>
  <si>
    <t>計</t>
    <rPh sb="0" eb="1">
      <t>ケイ</t>
    </rPh>
    <phoneticPr fontId="66"/>
  </si>
  <si>
    <t>％</t>
    <phoneticPr fontId="2"/>
  </si>
  <si>
    <t>第２２号様式　その2-2</t>
    <phoneticPr fontId="6"/>
  </si>
  <si>
    <t>備考　供給対象建築物等とは、ｺｰｼﾞｪﾈﾚｰｼｮﾝｼｽﾃﾑを設置する建築物及びｺｰｼﾞｪﾈﾚｰｼｮﾝｼｽﾃﾑから電気又は熱の供給を受ける建築物をいう。</t>
    <rPh sb="58" eb="59">
      <t>マタ</t>
    </rPh>
    <rPh sb="60" eb="61">
      <t>ネツ</t>
    </rPh>
    <phoneticPr fontId="2"/>
  </si>
  <si>
    <t>第1号様式：別紙1</t>
    <rPh sb="0" eb="1">
      <t>ダイ</t>
    </rPh>
    <rPh sb="2" eb="3">
      <t>ゴウ</t>
    </rPh>
    <rPh sb="3" eb="5">
      <t>ヨウシキ</t>
    </rPh>
    <rPh sb="6" eb="8">
      <t>ベッシ</t>
    </rPh>
    <phoneticPr fontId="2"/>
  </si>
  <si>
    <t>燃料消費　 　 　　　　　　（kW）</t>
    <rPh sb="0" eb="2">
      <t>ネンリョウ</t>
    </rPh>
    <rPh sb="2" eb="4">
      <t>ショウヒ</t>
    </rPh>
    <phoneticPr fontId="6"/>
  </si>
  <si>
    <t>有効発電量</t>
    <rPh sb="0" eb="2">
      <t>ユウコウ</t>
    </rPh>
    <rPh sb="2" eb="4">
      <t>ハツデン</t>
    </rPh>
    <rPh sb="4" eb="5">
      <t>リョウ</t>
    </rPh>
    <phoneticPr fontId="2"/>
  </si>
  <si>
    <t>排熱回収熱量</t>
    <rPh sb="0" eb="1">
      <t>ハイ</t>
    </rPh>
    <rPh sb="1" eb="2">
      <t>ネツ</t>
    </rPh>
    <rPh sb="2" eb="4">
      <t>カイシュウ</t>
    </rPh>
    <rPh sb="4" eb="5">
      <t>ネツ</t>
    </rPh>
    <rPh sb="5" eb="6">
      <t>リョウ</t>
    </rPh>
    <phoneticPr fontId="2"/>
  </si>
  <si>
    <r>
      <t xml:space="preserve">6.1 </t>
    </r>
    <r>
      <rPr>
        <sz val="11"/>
        <color indexed="8"/>
        <rFont val="ＭＳ Ｐ明朝"/>
        <family val="1"/>
        <charset val="128"/>
      </rPr>
      <t>許認可・権利関係等事業実施の前提となる事項</t>
    </r>
    <phoneticPr fontId="2"/>
  </si>
  <si>
    <r>
      <t xml:space="preserve">6.2 </t>
    </r>
    <r>
      <rPr>
        <sz val="11"/>
        <color indexed="8"/>
        <rFont val="ＭＳ Ｐ明朝"/>
        <family val="1"/>
        <charset val="128"/>
      </rPr>
      <t>その他実施上問題となる事項</t>
    </r>
    <phoneticPr fontId="2"/>
  </si>
  <si>
    <t>kW</t>
    <phoneticPr fontId="23"/>
  </si>
  <si>
    <t>kW</t>
    <phoneticPr fontId="23"/>
  </si>
  <si>
    <t>CGS設置工事（排熱利用設備を含む）</t>
    <rPh sb="3" eb="5">
      <t>セッチ</t>
    </rPh>
    <rPh sb="5" eb="7">
      <t>コウジ</t>
    </rPh>
    <rPh sb="8" eb="10">
      <t>ハイネツ</t>
    </rPh>
    <rPh sb="10" eb="12">
      <t>リヨウ</t>
    </rPh>
    <rPh sb="12" eb="14">
      <t>セツビ</t>
    </rPh>
    <rPh sb="15" eb="16">
      <t>フク</t>
    </rPh>
    <phoneticPr fontId="2"/>
  </si>
  <si>
    <t>令和</t>
    <rPh sb="0" eb="2">
      <t>レイワ</t>
    </rPh>
    <phoneticPr fontId="2"/>
  </si>
  <si>
    <t>供給対象建築物等</t>
    <rPh sb="0" eb="2">
      <t>キョウキュウ</t>
    </rPh>
    <rPh sb="2" eb="4">
      <t>タイショウ</t>
    </rPh>
    <rPh sb="4" eb="7">
      <t>ケンチクブツ</t>
    </rPh>
    <rPh sb="7" eb="8">
      <t>トウ</t>
    </rPh>
    <phoneticPr fontId="2"/>
  </si>
  <si>
    <t>補機に使用される所要電力合計</t>
    <rPh sb="0" eb="2">
      <t>ホキ</t>
    </rPh>
    <rPh sb="3" eb="5">
      <t>シヨウ</t>
    </rPh>
    <rPh sb="8" eb="10">
      <t>ショヨウ</t>
    </rPh>
    <rPh sb="10" eb="12">
      <t>デンリョク</t>
    </rPh>
    <rPh sb="12" eb="14">
      <t>ゴウケイ</t>
    </rPh>
    <phoneticPr fontId="2"/>
  </si>
  <si>
    <t>内訳</t>
    <rPh sb="0" eb="2">
      <t>ウチワケ</t>
    </rPh>
    <phoneticPr fontId="2"/>
  </si>
  <si>
    <t>発電機力率</t>
    <rPh sb="0" eb="3">
      <t>ハツデンキ</t>
    </rPh>
    <rPh sb="3" eb="5">
      <t>リキリツ</t>
    </rPh>
    <phoneticPr fontId="2"/>
  </si>
  <si>
    <t>電気融通計</t>
    <rPh sb="0" eb="2">
      <t>デンキ</t>
    </rPh>
    <rPh sb="2" eb="4">
      <t>ユウズウ</t>
    </rPh>
    <rPh sb="4" eb="5">
      <t>ケイ</t>
    </rPh>
    <phoneticPr fontId="2"/>
  </si>
  <si>
    <t>電力供給計</t>
    <rPh sb="0" eb="2">
      <t>デンリョク</t>
    </rPh>
    <rPh sb="2" eb="4">
      <t>キョウキュウ</t>
    </rPh>
    <rPh sb="4" eb="5">
      <t>ケイ</t>
    </rPh>
    <phoneticPr fontId="2"/>
  </si>
  <si>
    <t>設置するCGSの定格発電容量</t>
    <rPh sb="0" eb="2">
      <t>セッチ</t>
    </rPh>
    <rPh sb="8" eb="10">
      <t>テイカク</t>
    </rPh>
    <rPh sb="10" eb="12">
      <t>ハツデン</t>
    </rPh>
    <rPh sb="12" eb="14">
      <t>ヨウリョウ</t>
    </rPh>
    <phoneticPr fontId="2"/>
  </si>
  <si>
    <t>←事業所のエネルギー消費量が原油換算1,500kL以上であれば、エネルギー管理士を選任する必要があります。</t>
    <rPh sb="1" eb="4">
      <t>ジギョウショ</t>
    </rPh>
    <rPh sb="10" eb="12">
      <t>ショウヒ</t>
    </rPh>
    <rPh sb="12" eb="13">
      <t>リョウ</t>
    </rPh>
    <rPh sb="14" eb="16">
      <t>ゲンユ</t>
    </rPh>
    <rPh sb="16" eb="18">
      <t>カンサン</t>
    </rPh>
    <rPh sb="25" eb="27">
      <t>イジョウ</t>
    </rPh>
    <rPh sb="37" eb="39">
      <t>カンリ</t>
    </rPh>
    <rPh sb="39" eb="40">
      <t>シ</t>
    </rPh>
    <rPh sb="41" eb="43">
      <t>センニン</t>
    </rPh>
    <rPh sb="45" eb="47">
      <t>ヒツヨウ</t>
    </rPh>
    <phoneticPr fontId="2"/>
  </si>
  <si>
    <t>←また、事業者として他の事業所を含めて、原油換算1,500kL以上であれば、いずれかの事業所においてエネルギー管理士を選任する必要があります。</t>
    <rPh sb="4" eb="7">
      <t>ジギョウシャ</t>
    </rPh>
    <rPh sb="10" eb="11">
      <t>タ</t>
    </rPh>
    <rPh sb="12" eb="15">
      <t>ジギョウショ</t>
    </rPh>
    <rPh sb="16" eb="17">
      <t>フク</t>
    </rPh>
    <rPh sb="20" eb="22">
      <t>ゲンユ</t>
    </rPh>
    <rPh sb="22" eb="24">
      <t>カンサン</t>
    </rPh>
    <rPh sb="31" eb="33">
      <t>イジョウ</t>
    </rPh>
    <rPh sb="43" eb="46">
      <t>ジギョウショ</t>
    </rPh>
    <rPh sb="55" eb="57">
      <t>カンリ</t>
    </rPh>
    <rPh sb="57" eb="58">
      <t>シ</t>
    </rPh>
    <rPh sb="59" eb="61">
      <t>センニン</t>
    </rPh>
    <rPh sb="63" eb="65">
      <t>ヒツヨウ</t>
    </rPh>
    <phoneticPr fontId="2"/>
  </si>
  <si>
    <t>助成事業の区分</t>
    <rPh sb="0" eb="2">
      <t>ジョセイ</t>
    </rPh>
    <rPh sb="2" eb="4">
      <t>ジギョウ</t>
    </rPh>
    <rPh sb="5" eb="7">
      <t>クブン</t>
    </rPh>
    <phoneticPr fontId="2"/>
  </si>
  <si>
    <t>単独申請の場合は、本様式(第22号様式　その2-1)は提出不要です。
また共同申請で、総括的連絡先を記載している場合は、総括的連絡先と同一の事業者は記載不要です。</t>
    <rPh sb="27" eb="29">
      <t>テイシュツ</t>
    </rPh>
    <phoneticPr fontId="6"/>
  </si>
  <si>
    <t>有効発電出力</t>
    <rPh sb="0" eb="2">
      <t>ユウコウ</t>
    </rPh>
    <rPh sb="2" eb="4">
      <t>ハツデン</t>
    </rPh>
    <rPh sb="4" eb="6">
      <t>シュツリョク</t>
    </rPh>
    <phoneticPr fontId="23"/>
  </si>
  <si>
    <t>避難施設延床面積</t>
    <rPh sb="0" eb="2">
      <t>ヒナン</t>
    </rPh>
    <rPh sb="2" eb="4">
      <t>シセツ</t>
    </rPh>
    <rPh sb="4" eb="5">
      <t>ノ</t>
    </rPh>
    <rPh sb="5" eb="6">
      <t>ユカ</t>
    </rPh>
    <rPh sb="6" eb="8">
      <t>メンセキ</t>
    </rPh>
    <phoneticPr fontId="6"/>
  </si>
  <si>
    <t>事業所の延床面積合計</t>
    <rPh sb="0" eb="3">
      <t>ジギョウショ</t>
    </rPh>
    <rPh sb="4" eb="5">
      <t>ノ</t>
    </rPh>
    <rPh sb="5" eb="8">
      <t>ユカメンセキ</t>
    </rPh>
    <rPh sb="8" eb="10">
      <t>ゴウケイ</t>
    </rPh>
    <phoneticPr fontId="2"/>
  </si>
  <si>
    <t>排熱回収熱量</t>
    <rPh sb="0" eb="2">
      <t>ハイネツ</t>
    </rPh>
    <rPh sb="2" eb="4">
      <t>カイシュウ</t>
    </rPh>
    <rPh sb="4" eb="6">
      <t>ネツリョウ</t>
    </rPh>
    <phoneticPr fontId="2"/>
  </si>
  <si>
    <t>燃料
消費</t>
    <rPh sb="0" eb="2">
      <t>ネンリョウ</t>
    </rPh>
    <rPh sb="3" eb="5">
      <t>ショウヒ</t>
    </rPh>
    <phoneticPr fontId="2"/>
  </si>
  <si>
    <t>定格発電出力　　　　　　（kW）</t>
    <rPh sb="0" eb="2">
      <t>テイカク</t>
    </rPh>
    <rPh sb="2" eb="4">
      <t>ハツデン</t>
    </rPh>
    <rPh sb="4" eb="6">
      <t>シュツリョク</t>
    </rPh>
    <phoneticPr fontId="6"/>
  </si>
  <si>
    <t>第22号
その1</t>
    <rPh sb="0" eb="1">
      <t>ダイ</t>
    </rPh>
    <rPh sb="3" eb="4">
      <t>ゴウ</t>
    </rPh>
    <phoneticPr fontId="2"/>
  </si>
  <si>
    <t>第22号その2</t>
    <rPh sb="0" eb="1">
      <t>ダイ</t>
    </rPh>
    <rPh sb="3" eb="4">
      <t>ゴウ</t>
    </rPh>
    <phoneticPr fontId="2"/>
  </si>
  <si>
    <t>第22号その3</t>
    <rPh sb="0" eb="1">
      <t>ダイ</t>
    </rPh>
    <rPh sb="3" eb="4">
      <t>ゴウ</t>
    </rPh>
    <phoneticPr fontId="2"/>
  </si>
  <si>
    <t>第22号
その4の1</t>
    <rPh sb="0" eb="1">
      <t>ダイ</t>
    </rPh>
    <rPh sb="3" eb="4">
      <t>ゴウ</t>
    </rPh>
    <phoneticPr fontId="2"/>
  </si>
  <si>
    <t>第22号その4の2</t>
    <rPh sb="0" eb="1">
      <t>ダイ</t>
    </rPh>
    <phoneticPr fontId="2"/>
  </si>
  <si>
    <t>第22号その4の5</t>
    <rPh sb="0" eb="1">
      <t>ダイ</t>
    </rPh>
    <rPh sb="3" eb="4">
      <t>ゴウ</t>
    </rPh>
    <phoneticPr fontId="2"/>
  </si>
  <si>
    <t>第22号その4-の2</t>
    <rPh sb="0" eb="1">
      <t>ダイ</t>
    </rPh>
    <rPh sb="3" eb="4">
      <t>ゴウ</t>
    </rPh>
    <phoneticPr fontId="2"/>
  </si>
  <si>
    <t>第22号
その5</t>
    <rPh sb="0" eb="1">
      <t>ダイ</t>
    </rPh>
    <rPh sb="3" eb="4">
      <t>ゴウ</t>
    </rPh>
    <phoneticPr fontId="2"/>
  </si>
  <si>
    <t>第22号
別紙1
その1</t>
    <rPh sb="0" eb="1">
      <t>ダイ</t>
    </rPh>
    <rPh sb="3" eb="4">
      <t>ゴウ</t>
    </rPh>
    <rPh sb="5" eb="7">
      <t>ベッシ</t>
    </rPh>
    <phoneticPr fontId="2"/>
  </si>
  <si>
    <t>第22号
別紙1
その2</t>
    <rPh sb="0" eb="1">
      <t>ダイ</t>
    </rPh>
    <rPh sb="3" eb="4">
      <t>ゴウ</t>
    </rPh>
    <rPh sb="5" eb="7">
      <t>ベッシ</t>
    </rPh>
    <phoneticPr fontId="2"/>
  </si>
  <si>
    <t>部署名</t>
    <rPh sb="0" eb="2">
      <t>ブショ</t>
    </rPh>
    <rPh sb="2" eb="3">
      <t>ナ</t>
    </rPh>
    <phoneticPr fontId="6"/>
  </si>
  <si>
    <r>
      <t xml:space="preserve"> Eメール</t>
    </r>
    <r>
      <rPr>
        <sz val="11"/>
        <color indexed="8"/>
        <rFont val="ＭＳ Ｐ明朝"/>
        <family val="1"/>
        <charset val="128"/>
      </rPr>
      <t>アドレス</t>
    </r>
    <phoneticPr fontId="6"/>
  </si>
  <si>
    <r>
      <t xml:space="preserve"> Eメール</t>
    </r>
    <r>
      <rPr>
        <sz val="11"/>
        <color indexed="8"/>
        <rFont val="ＭＳ Ｐ明朝"/>
        <family val="1"/>
        <charset val="128"/>
      </rPr>
      <t>アドレス</t>
    </r>
    <phoneticPr fontId="2"/>
  </si>
  <si>
    <t>竣工年月（予定）</t>
    <rPh sb="5" eb="7">
      <t>ヨテイ</t>
    </rPh>
    <phoneticPr fontId="2"/>
  </si>
  <si>
    <t>建築部内想定従業員数</t>
    <rPh sb="0" eb="2">
      <t>ケンチク</t>
    </rPh>
    <rPh sb="2" eb="3">
      <t>ブ</t>
    </rPh>
    <rPh sb="3" eb="4">
      <t>ナイ</t>
    </rPh>
    <rPh sb="4" eb="6">
      <t>ソウテイ</t>
    </rPh>
    <rPh sb="6" eb="9">
      <t>ジュウギョウイン</t>
    </rPh>
    <rPh sb="9" eb="10">
      <t>スウ</t>
    </rPh>
    <phoneticPr fontId="2"/>
  </si>
  <si>
    <t>建築物の所有形態</t>
    <rPh sb="0" eb="3">
      <t>ケンチクブツ</t>
    </rPh>
    <phoneticPr fontId="2"/>
  </si>
  <si>
    <t>助成金
交付
申請額</t>
    <rPh sb="0" eb="3">
      <t>ジョセイキン</t>
    </rPh>
    <rPh sb="4" eb="6">
      <t>コウフ</t>
    </rPh>
    <rPh sb="7" eb="9">
      <t>シンセイ</t>
    </rPh>
    <rPh sb="9" eb="10">
      <t>ガク</t>
    </rPh>
    <phoneticPr fontId="6"/>
  </si>
  <si>
    <t>有効発電出力合計</t>
    <rPh sb="0" eb="2">
      <t>ユウコウ</t>
    </rPh>
    <rPh sb="2" eb="4">
      <t>ハツデン</t>
    </rPh>
    <rPh sb="4" eb="6">
      <t>シュツリョク</t>
    </rPh>
    <rPh sb="6" eb="8">
      <t>ゴウケイ</t>
    </rPh>
    <phoneticPr fontId="2"/>
  </si>
  <si>
    <t>有効排熱回収出力合計</t>
    <rPh sb="0" eb="2">
      <t>ユウコウ</t>
    </rPh>
    <rPh sb="2" eb="4">
      <t>ハイネツ</t>
    </rPh>
    <rPh sb="4" eb="6">
      <t>カイシュウ</t>
    </rPh>
    <rPh sb="6" eb="8">
      <t>シュツリョク</t>
    </rPh>
    <rPh sb="8" eb="10">
      <t>ゴウケイ</t>
    </rPh>
    <phoneticPr fontId="2"/>
  </si>
  <si>
    <t>総合運用効率（2.17×有効発電効率＋排熱利用率）</t>
    <rPh sb="0" eb="2">
      <t>ソウゴウ</t>
    </rPh>
    <rPh sb="2" eb="4">
      <t>ウンヨウ</t>
    </rPh>
    <rPh sb="4" eb="6">
      <t>コウリツ</t>
    </rPh>
    <rPh sb="12" eb="14">
      <t>ユウコウ</t>
    </rPh>
    <rPh sb="14" eb="16">
      <t>ハツデン</t>
    </rPh>
    <rPh sb="16" eb="18">
      <t>コウリツ</t>
    </rPh>
    <rPh sb="19" eb="21">
      <t>ハイネツ</t>
    </rPh>
    <rPh sb="21" eb="23">
      <t>リヨウ</t>
    </rPh>
    <rPh sb="23" eb="24">
      <t>リツ</t>
    </rPh>
    <phoneticPr fontId="6"/>
  </si>
  <si>
    <t>建築物内想定従業員数合計</t>
    <rPh sb="0" eb="3">
      <t>ケンチクブツ</t>
    </rPh>
    <rPh sb="3" eb="4">
      <t>ナイ</t>
    </rPh>
    <rPh sb="4" eb="6">
      <t>ソウテイ</t>
    </rPh>
    <rPh sb="6" eb="9">
      <t>ジュウギョウイン</t>
    </rPh>
    <rPh sb="9" eb="10">
      <t>スウ</t>
    </rPh>
    <rPh sb="10" eb="12">
      <t>ゴウケイ</t>
    </rPh>
    <phoneticPr fontId="2"/>
  </si>
  <si>
    <t>Eメールアドレス</t>
    <phoneticPr fontId="2"/>
  </si>
  <si>
    <t>事業所の名称</t>
    <phoneticPr fontId="2"/>
  </si>
  <si>
    <t>最大需要電力合計</t>
    <rPh sb="0" eb="2">
      <t>サイダイ</t>
    </rPh>
    <rPh sb="2" eb="4">
      <t>ジュヨウ</t>
    </rPh>
    <rPh sb="4" eb="6">
      <t>デンリョク</t>
    </rPh>
    <rPh sb="6" eb="8">
      <t>ゴウケイ</t>
    </rPh>
    <phoneticPr fontId="2"/>
  </si>
  <si>
    <t>会社名（事業者名）</t>
    <rPh sb="0" eb="3">
      <t>カイシャメイ</t>
    </rPh>
    <rPh sb="4" eb="7">
      <t>ジギョウシャ</t>
    </rPh>
    <rPh sb="7" eb="8">
      <t>ナ</t>
    </rPh>
    <phoneticPr fontId="2"/>
  </si>
  <si>
    <t>規制基準　（ppm）</t>
    <phoneticPr fontId="2"/>
  </si>
  <si>
    <t>CGS
の仕様</t>
    <rPh sb="5" eb="7">
      <t>シヨウ</t>
    </rPh>
    <phoneticPr fontId="2"/>
  </si>
  <si>
    <t>竣工年月（予定）</t>
    <rPh sb="0" eb="2">
      <t>シュンコウ</t>
    </rPh>
    <rPh sb="2" eb="4">
      <t>ネンゲツ</t>
    </rPh>
    <rPh sb="5" eb="7">
      <t>ヨテイ</t>
    </rPh>
    <phoneticPr fontId="2"/>
  </si>
  <si>
    <t>助成事業に要する経費</t>
    <rPh sb="0" eb="2">
      <t>ジョセイ</t>
    </rPh>
    <rPh sb="2" eb="4">
      <t>ジギョウ</t>
    </rPh>
    <rPh sb="5" eb="6">
      <t>ヨウ</t>
    </rPh>
    <rPh sb="8" eb="10">
      <t>ケイヒ</t>
    </rPh>
    <phoneticPr fontId="2"/>
  </si>
  <si>
    <t>注）詳細は、別紙1その1～4に記載すること。但し、その4は対象となる場合のみ添付すること。</t>
    <phoneticPr fontId="6"/>
  </si>
  <si>
    <t>←電力融通を行う場合は融通先の建築物の最大需要電力の合計を記載してください。</t>
    <rPh sb="1" eb="3">
      <t>デンリョク</t>
    </rPh>
    <rPh sb="3" eb="5">
      <t>ユウヅウ</t>
    </rPh>
    <rPh sb="6" eb="7">
      <t>オコナ</t>
    </rPh>
    <rPh sb="8" eb="10">
      <t>バアイ</t>
    </rPh>
    <rPh sb="11" eb="13">
      <t>ユウヅウ</t>
    </rPh>
    <rPh sb="13" eb="14">
      <t>サキ</t>
    </rPh>
    <rPh sb="15" eb="18">
      <t>ケンチクブツ</t>
    </rPh>
    <rPh sb="19" eb="21">
      <t>サイダイ</t>
    </rPh>
    <rPh sb="21" eb="23">
      <t>ジュヨウ</t>
    </rPh>
    <rPh sb="23" eb="25">
      <t>デンリョク</t>
    </rPh>
    <rPh sb="26" eb="28">
      <t>ゴウケイ</t>
    </rPh>
    <rPh sb="29" eb="31">
      <t>キサイ</t>
    </rPh>
    <phoneticPr fontId="2"/>
  </si>
  <si>
    <t>有効電力量</t>
    <rPh sb="0" eb="2">
      <t>ユウコウ</t>
    </rPh>
    <rPh sb="2" eb="4">
      <t>デンリョク</t>
    </rPh>
    <rPh sb="4" eb="5">
      <t>リョウ</t>
    </rPh>
    <phoneticPr fontId="23"/>
  </si>
  <si>
    <t>有効電力量（換算値）</t>
    <rPh sb="2" eb="4">
      <t>デンリョク</t>
    </rPh>
    <rPh sb="4" eb="5">
      <t>リョウ</t>
    </rPh>
    <rPh sb="6" eb="8">
      <t>カンサン</t>
    </rPh>
    <rPh sb="8" eb="9">
      <t>チ</t>
    </rPh>
    <phoneticPr fontId="23"/>
  </si>
  <si>
    <t>建物物内想定従業員数</t>
    <rPh sb="0" eb="2">
      <t>タテモノ</t>
    </rPh>
    <rPh sb="2" eb="3">
      <t>ブツ</t>
    </rPh>
    <rPh sb="3" eb="4">
      <t>ナイ</t>
    </rPh>
    <rPh sb="4" eb="6">
      <t>ソウテイ</t>
    </rPh>
    <rPh sb="6" eb="10">
      <t>ジュウギョウインスウ</t>
    </rPh>
    <phoneticPr fontId="2"/>
  </si>
  <si>
    <t>建築物の所有状態（助成対象ビル）</t>
    <rPh sb="0" eb="3">
      <t>ケンチクブツ</t>
    </rPh>
    <rPh sb="4" eb="6">
      <t>ショユウ</t>
    </rPh>
    <rPh sb="6" eb="8">
      <t>ジョウタイ</t>
    </rPh>
    <rPh sb="9" eb="11">
      <t>ジョセイ</t>
    </rPh>
    <rPh sb="11" eb="13">
      <t>タイショウ</t>
    </rPh>
    <phoneticPr fontId="2"/>
  </si>
  <si>
    <t>CGS導入の出力合計</t>
    <rPh sb="3" eb="5">
      <t>ドウニュウ</t>
    </rPh>
    <rPh sb="6" eb="8">
      <t>シュツリョク</t>
    </rPh>
    <rPh sb="8" eb="10">
      <t>ゴウケイ</t>
    </rPh>
    <phoneticPr fontId="2"/>
  </si>
  <si>
    <t>総重量　（t）</t>
    <rPh sb="0" eb="3">
      <t>ソウジュウリョウ</t>
    </rPh>
    <phoneticPr fontId="2"/>
  </si>
  <si>
    <t>助成事業のパターン</t>
    <rPh sb="0" eb="2">
      <t>ジョセイ</t>
    </rPh>
    <rPh sb="2" eb="4">
      <t>ジギョウ</t>
    </rPh>
    <phoneticPr fontId="2"/>
  </si>
  <si>
    <t>有効電力量</t>
    <rPh sb="0" eb="2">
      <t>ユウコウ</t>
    </rPh>
    <rPh sb="2" eb="4">
      <t>デンリョク</t>
    </rPh>
    <rPh sb="4" eb="5">
      <t>リョウ</t>
    </rPh>
    <phoneticPr fontId="2"/>
  </si>
  <si>
    <t>総合運用効率(2.17有効発電効率＋排熱利用率)</t>
    <rPh sb="0" eb="2">
      <t>ソウゴウ</t>
    </rPh>
    <rPh sb="2" eb="4">
      <t>ウンヨウ</t>
    </rPh>
    <rPh sb="4" eb="6">
      <t>コウリツ</t>
    </rPh>
    <phoneticPr fontId="23"/>
  </si>
  <si>
    <t>排熱回収熱量</t>
    <rPh sb="0" eb="2">
      <t>ハイネツ</t>
    </rPh>
    <rPh sb="2" eb="4">
      <t>カイシュウ</t>
    </rPh>
    <rPh sb="4" eb="6">
      <t>ネツリョウ</t>
    </rPh>
    <phoneticPr fontId="23"/>
  </si>
  <si>
    <r>
      <t>　事業所の名称</t>
    </r>
    <r>
      <rPr>
        <vertAlign val="superscript"/>
        <sz val="11"/>
        <color indexed="8"/>
        <rFont val="ＭＳ Ｐ明朝"/>
        <family val="1"/>
        <charset val="128"/>
      </rPr>
      <t xml:space="preserve"> ※</t>
    </r>
    <rPh sb="3" eb="4">
      <t>ショ</t>
    </rPh>
    <phoneticPr fontId="2"/>
  </si>
  <si>
    <t>燃料の高位発熱量（HHV）</t>
    <rPh sb="0" eb="2">
      <t>ネンリョウ</t>
    </rPh>
    <rPh sb="3" eb="5">
      <t>コウイ</t>
    </rPh>
    <rPh sb="5" eb="7">
      <t>ハツネツ</t>
    </rPh>
    <rPh sb="7" eb="8">
      <t>リョウ</t>
    </rPh>
    <phoneticPr fontId="2"/>
  </si>
  <si>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2"/>
  </si>
  <si>
    <t>燃料高位発熱量</t>
    <rPh sb="0" eb="2">
      <t>ネンリョウ</t>
    </rPh>
    <rPh sb="2" eb="6">
      <t>コウイハツネツ</t>
    </rPh>
    <rPh sb="6" eb="7">
      <t>リョウ</t>
    </rPh>
    <phoneticPr fontId="22"/>
  </si>
  <si>
    <r>
      <t>MJ/m</t>
    </r>
    <r>
      <rPr>
        <vertAlign val="superscript"/>
        <sz val="11"/>
        <color theme="1"/>
        <rFont val="ＭＳ Ｐ明朝"/>
        <family val="1"/>
        <charset val="128"/>
      </rPr>
      <t>3</t>
    </r>
    <r>
      <rPr>
        <vertAlign val="subscript"/>
        <sz val="11"/>
        <color theme="1"/>
        <rFont val="ＭＳ Ｐ明朝"/>
        <family val="1"/>
        <charset val="128"/>
      </rPr>
      <t>N</t>
    </r>
    <phoneticPr fontId="22"/>
  </si>
  <si>
    <t>有効発電効率</t>
    <rPh sb="0" eb="2">
      <t>ユウコウ</t>
    </rPh>
    <rPh sb="2" eb="4">
      <t>ハツデン</t>
    </rPh>
    <rPh sb="4" eb="6">
      <t>コウリツ</t>
    </rPh>
    <phoneticPr fontId="22"/>
  </si>
  <si>
    <t>排熱利用率</t>
    <rPh sb="0" eb="2">
      <t>ハイネツ</t>
    </rPh>
    <rPh sb="2" eb="4">
      <t>リヨウ</t>
    </rPh>
    <rPh sb="4" eb="5">
      <t>リツ</t>
    </rPh>
    <phoneticPr fontId="22"/>
  </si>
  <si>
    <t>有効発電効率</t>
    <rPh sb="0" eb="2">
      <t>ユウコウ</t>
    </rPh>
    <rPh sb="2" eb="4">
      <t>ハツデン</t>
    </rPh>
    <rPh sb="4" eb="6">
      <t>コウリツ</t>
    </rPh>
    <phoneticPr fontId="2"/>
  </si>
  <si>
    <t>電力融通率</t>
    <rPh sb="0" eb="2">
      <t>デンリョク</t>
    </rPh>
    <rPh sb="2" eb="4">
      <t>ユウズウ</t>
    </rPh>
    <rPh sb="4" eb="5">
      <t>リツ</t>
    </rPh>
    <phoneticPr fontId="2"/>
  </si>
  <si>
    <t>熱融通率</t>
    <rPh sb="0" eb="1">
      <t>ネツ</t>
    </rPh>
    <rPh sb="1" eb="3">
      <t>ユウズウ</t>
    </rPh>
    <rPh sb="3" eb="4">
      <t>リツ</t>
    </rPh>
    <phoneticPr fontId="2"/>
  </si>
  <si>
    <t>熱電融通</t>
    <rPh sb="0" eb="2">
      <t>ネツデン</t>
    </rPh>
    <rPh sb="2" eb="4">
      <t>ユウヅウ</t>
    </rPh>
    <phoneticPr fontId="2"/>
  </si>
  <si>
    <t>CGS機器</t>
    <rPh sb="3" eb="5">
      <t>キキ</t>
    </rPh>
    <phoneticPr fontId="2"/>
  </si>
  <si>
    <r>
      <t>Eメール</t>
    </r>
    <r>
      <rPr>
        <sz val="11"/>
        <color indexed="8"/>
        <rFont val="ＭＳ Ｐ明朝"/>
        <family val="1"/>
        <charset val="128"/>
      </rPr>
      <t>アドレス</t>
    </r>
    <phoneticPr fontId="2"/>
  </si>
  <si>
    <t>排熱回収出力　　      　（kW）</t>
    <rPh sb="0" eb="2">
      <t>ハイネツ</t>
    </rPh>
    <rPh sb="2" eb="4">
      <t>カイシュウ</t>
    </rPh>
    <rPh sb="4" eb="6">
      <t>シュツリョク</t>
    </rPh>
    <phoneticPr fontId="6"/>
  </si>
  <si>
    <t>総重量　（ｔ）</t>
    <rPh sb="0" eb="3">
      <t>ソウジュウリョウ</t>
    </rPh>
    <phoneticPr fontId="2"/>
  </si>
  <si>
    <t>排熱利用率</t>
    <rPh sb="0" eb="2">
      <t>ハイネツ</t>
    </rPh>
    <rPh sb="2" eb="4">
      <t>リヨウ</t>
    </rPh>
    <rPh sb="4" eb="5">
      <t>リツ</t>
    </rPh>
    <phoneticPr fontId="2"/>
  </si>
  <si>
    <t>注）　工事完了予定年月の属する年度の翌年度から起算して1年間のエネルギー使用量の計画を記載すること。</t>
    <rPh sb="0" eb="1">
      <t>チュウ</t>
    </rPh>
    <rPh sb="3" eb="5">
      <t>コウジ</t>
    </rPh>
    <rPh sb="5" eb="7">
      <t>カンリョウ</t>
    </rPh>
    <rPh sb="7" eb="9">
      <t>ヨテイ</t>
    </rPh>
    <rPh sb="9" eb="11">
      <t>ネンゲツ</t>
    </rPh>
    <rPh sb="12" eb="13">
      <t>ゾク</t>
    </rPh>
    <rPh sb="15" eb="17">
      <t>ネンド</t>
    </rPh>
    <rPh sb="18" eb="21">
      <t>ヨクネンド</t>
    </rPh>
    <rPh sb="23" eb="25">
      <t>キサン</t>
    </rPh>
    <rPh sb="28" eb="30">
      <t>ネンカン</t>
    </rPh>
    <rPh sb="36" eb="38">
      <t>シヨウ</t>
    </rPh>
    <rPh sb="38" eb="39">
      <t>リョウ</t>
    </rPh>
    <rPh sb="40" eb="42">
      <t>ケイカク</t>
    </rPh>
    <rPh sb="43" eb="45">
      <t>キサイ</t>
    </rPh>
    <phoneticPr fontId="2"/>
  </si>
  <si>
    <r>
      <t xml:space="preserve">総合効率
</t>
    </r>
    <r>
      <rPr>
        <sz val="9"/>
        <color theme="1"/>
        <rFont val="ＭＳ Ｐ明朝"/>
        <family val="1"/>
        <charset val="128"/>
      </rPr>
      <t>(有効発電効率＋排熱利用率)</t>
    </r>
    <rPh sb="0" eb="2">
      <t>ソウゴウ</t>
    </rPh>
    <rPh sb="2" eb="4">
      <t>コウリツ</t>
    </rPh>
    <phoneticPr fontId="2"/>
  </si>
  <si>
    <r>
      <t>注-1）</t>
    </r>
    <r>
      <rPr>
        <sz val="10.5"/>
        <color indexed="62"/>
        <rFont val="ＭＳ Ｐ明朝"/>
        <family val="1"/>
        <charset val="128"/>
      </rPr>
      <t>水色</t>
    </r>
    <r>
      <rPr>
        <sz val="10.5"/>
        <color indexed="8"/>
        <rFont val="ＭＳ Ｐ明朝"/>
        <family val="1"/>
        <charset val="128"/>
      </rPr>
      <t>で着色した部分に工事名や機器名を記入下さい。　</t>
    </r>
    <rPh sb="0" eb="1">
      <t>チュウ</t>
    </rPh>
    <phoneticPr fontId="2"/>
  </si>
  <si>
    <r>
      <t>注-2）また</t>
    </r>
    <r>
      <rPr>
        <sz val="10.5"/>
        <color indexed="13"/>
        <rFont val="ＭＳ Ｐ明朝"/>
        <family val="1"/>
        <charset val="128"/>
      </rPr>
      <t>黄色</t>
    </r>
    <r>
      <rPr>
        <sz val="10.5"/>
        <color indexed="8"/>
        <rFont val="ＭＳ Ｐ明朝"/>
        <family val="1"/>
        <charset val="128"/>
      </rPr>
      <t>で着色した部分に単価・数良及び工事費を記載下さい。</t>
    </r>
    <rPh sb="0" eb="1">
      <t>チュウ</t>
    </rPh>
    <phoneticPr fontId="2"/>
  </si>
  <si>
    <t>②助成対象
経費
（千円）</t>
    <rPh sb="1" eb="3">
      <t>ジョセイ</t>
    </rPh>
    <rPh sb="3" eb="5">
      <t>タイショウ</t>
    </rPh>
    <rPh sb="6" eb="8">
      <t>ケイヒ</t>
    </rPh>
    <rPh sb="10" eb="12">
      <t>センエン</t>
    </rPh>
    <phoneticPr fontId="2"/>
  </si>
  <si>
    <t>③助成対象経費合計</t>
    <rPh sb="1" eb="3">
      <t>ジョセイ</t>
    </rPh>
    <rPh sb="3" eb="5">
      <t>タイショウ</t>
    </rPh>
    <rPh sb="5" eb="7">
      <t>ケイヒ</t>
    </rPh>
    <rPh sb="7" eb="9">
      <t>ゴウケイ</t>
    </rPh>
    <phoneticPr fontId="2"/>
  </si>
  <si>
    <t>④交付申請額</t>
    <rPh sb="1" eb="3">
      <t>コウフ</t>
    </rPh>
    <rPh sb="3" eb="6">
      <t>シンセイガク</t>
    </rPh>
    <phoneticPr fontId="2"/>
  </si>
  <si>
    <t>1）CGS設置工事</t>
    <rPh sb="5" eb="7">
      <t>セッチ</t>
    </rPh>
    <rPh sb="7" eb="9">
      <t>コウジ</t>
    </rPh>
    <phoneticPr fontId="66"/>
  </si>
  <si>
    <t>2）排熱利用設備工事</t>
    <rPh sb="2" eb="4">
      <t>ハイネツ</t>
    </rPh>
    <rPh sb="4" eb="6">
      <t>リヨウ</t>
    </rPh>
    <rPh sb="6" eb="8">
      <t>セツビ</t>
    </rPh>
    <rPh sb="8" eb="10">
      <t>コウジ</t>
    </rPh>
    <phoneticPr fontId="66"/>
  </si>
  <si>
    <t>（注）②の額が実施要綱第4条の第1項（5）に定める助成金額の限度額を超える時は、限度額を記入すること。</t>
    <rPh sb="1" eb="2">
      <t>チュウ</t>
    </rPh>
    <rPh sb="5" eb="6">
      <t>ガク</t>
    </rPh>
    <rPh sb="7" eb="9">
      <t>ジッシ</t>
    </rPh>
    <rPh sb="9" eb="11">
      <t>ヨウコウ</t>
    </rPh>
    <rPh sb="11" eb="12">
      <t>ダイ</t>
    </rPh>
    <rPh sb="13" eb="14">
      <t>ジョウ</t>
    </rPh>
    <rPh sb="15" eb="16">
      <t>ダイ</t>
    </rPh>
    <rPh sb="17" eb="18">
      <t>コウ</t>
    </rPh>
    <rPh sb="22" eb="23">
      <t>サダ</t>
    </rPh>
    <rPh sb="25" eb="27">
      <t>ジョセイ</t>
    </rPh>
    <rPh sb="27" eb="29">
      <t>キンガク</t>
    </rPh>
    <rPh sb="30" eb="32">
      <t>ゲンド</t>
    </rPh>
    <rPh sb="32" eb="33">
      <t>ガク</t>
    </rPh>
    <rPh sb="34" eb="35">
      <t>コ</t>
    </rPh>
    <rPh sb="37" eb="38">
      <t>トキ</t>
    </rPh>
    <rPh sb="40" eb="42">
      <t>ゲンド</t>
    </rPh>
    <rPh sb="42" eb="43">
      <t>ガク</t>
    </rPh>
    <rPh sb="44" eb="46">
      <t>キニュウ</t>
    </rPh>
    <phoneticPr fontId="2"/>
  </si>
  <si>
    <r>
      <t>電力融通量</t>
    </r>
    <r>
      <rPr>
        <vertAlign val="superscript"/>
        <sz val="11"/>
        <color theme="1"/>
        <rFont val="ＭＳ Ｐ明朝"/>
        <family val="1"/>
        <charset val="128"/>
      </rPr>
      <t>※1</t>
    </r>
    <rPh sb="0" eb="2">
      <t>デンリョク</t>
    </rPh>
    <rPh sb="2" eb="4">
      <t>ユウズウ</t>
    </rPh>
    <rPh sb="4" eb="5">
      <t>リョウ</t>
    </rPh>
    <phoneticPr fontId="2"/>
  </si>
  <si>
    <r>
      <t>熱融通量（送り）</t>
    </r>
    <r>
      <rPr>
        <vertAlign val="superscript"/>
        <sz val="11"/>
        <color theme="1"/>
        <rFont val="ＭＳ Ｐ明朝"/>
        <family val="1"/>
        <charset val="128"/>
      </rPr>
      <t>※2</t>
    </r>
    <rPh sb="0" eb="1">
      <t>ネツ</t>
    </rPh>
    <rPh sb="1" eb="3">
      <t>ユウズウ</t>
    </rPh>
    <rPh sb="3" eb="4">
      <t>リョウ</t>
    </rPh>
    <rPh sb="5" eb="6">
      <t>オク</t>
    </rPh>
    <phoneticPr fontId="2"/>
  </si>
  <si>
    <t>※1：電力融通量は、右記の式に従った数値を記入してください。
　　　詳細は、手続きの手引き1.5.2（2）⑦を参照願います。</t>
    <rPh sb="3" eb="5">
      <t>デンリョク</t>
    </rPh>
    <rPh sb="5" eb="7">
      <t>ユウズウ</t>
    </rPh>
    <rPh sb="7" eb="8">
      <t>リョウ</t>
    </rPh>
    <rPh sb="10" eb="12">
      <t>ウキ</t>
    </rPh>
    <rPh sb="13" eb="14">
      <t>シキ</t>
    </rPh>
    <rPh sb="15" eb="16">
      <t>シタガ</t>
    </rPh>
    <rPh sb="18" eb="20">
      <t>スウチ</t>
    </rPh>
    <rPh sb="21" eb="23">
      <t>キニュウ</t>
    </rPh>
    <rPh sb="34" eb="36">
      <t>ショウサイ</t>
    </rPh>
    <rPh sb="38" eb="40">
      <t>テツヅ</t>
    </rPh>
    <rPh sb="42" eb="44">
      <t>テビ</t>
    </rPh>
    <rPh sb="55" eb="58">
      <t>サンショウネガ</t>
    </rPh>
    <phoneticPr fontId="2"/>
  </si>
  <si>
    <t>※2熱融通量は、右記の式に従った数値を記入してください。
　　　詳細は、手続きの手引き1.5.2（2）⑦を参照願います。</t>
    <rPh sb="2" eb="3">
      <t>ネツ</t>
    </rPh>
    <rPh sb="3" eb="5">
      <t>ユウズウ</t>
    </rPh>
    <rPh sb="5" eb="6">
      <t>リョウ</t>
    </rPh>
    <rPh sb="8" eb="10">
      <t>ウキ</t>
    </rPh>
    <rPh sb="11" eb="12">
      <t>シキ</t>
    </rPh>
    <rPh sb="13" eb="14">
      <t>シタガ</t>
    </rPh>
    <rPh sb="16" eb="18">
      <t>スウチ</t>
    </rPh>
    <rPh sb="19" eb="21">
      <t>キニュウ</t>
    </rPh>
    <phoneticPr fontId="2"/>
  </si>
  <si>
    <t>総合運用効率(2.17×有効発電効率＋排熱利用率)</t>
    <rPh sb="0" eb="2">
      <t>ソウゴウ</t>
    </rPh>
    <rPh sb="2" eb="4">
      <t>ウンヨウ</t>
    </rPh>
    <rPh sb="4" eb="6">
      <t>コウリツ</t>
    </rPh>
    <phoneticPr fontId="23"/>
  </si>
  <si>
    <t>基本情報のB11、B17セルには、ESCO事業者か熱供給事業かの選択をお願いします。</t>
    <rPh sb="0" eb="2">
      <t>キホン</t>
    </rPh>
    <rPh sb="2" eb="4">
      <t>ジョウホウ</t>
    </rPh>
    <rPh sb="21" eb="24">
      <t>ジギョウシャ</t>
    </rPh>
    <rPh sb="25" eb="26">
      <t>ネツ</t>
    </rPh>
    <rPh sb="26" eb="30">
      <t>キョウキュウジギョウ</t>
    </rPh>
    <rPh sb="32" eb="34">
      <t>センタク</t>
    </rPh>
    <rPh sb="36" eb="37">
      <t>ネガ</t>
    </rPh>
    <phoneticPr fontId="2"/>
  </si>
  <si>
    <r>
      <rPr>
        <b/>
        <sz val="12"/>
        <color indexed="8"/>
        <rFont val="ＭＳ Ｐゴシック"/>
        <family val="3"/>
        <charset val="128"/>
      </rPr>
      <t>個別様式（第</t>
    </r>
    <r>
      <rPr>
        <b/>
        <sz val="12"/>
        <color indexed="8"/>
        <rFont val="Century"/>
        <family val="1"/>
      </rPr>
      <t>1</t>
    </r>
    <r>
      <rPr>
        <b/>
        <sz val="12"/>
        <color indexed="8"/>
        <rFont val="ＭＳ Ｐゴシック"/>
        <family val="3"/>
        <charset val="128"/>
      </rPr>
      <t>号様式、第</t>
    </r>
    <r>
      <rPr>
        <b/>
        <sz val="12"/>
        <color indexed="8"/>
        <rFont val="Century"/>
        <family val="1"/>
      </rPr>
      <t>22</t>
    </r>
    <r>
      <rPr>
        <b/>
        <sz val="12"/>
        <color indexed="8"/>
        <rFont val="ＭＳ Ｐゴシック"/>
        <family val="3"/>
        <charset val="128"/>
      </rPr>
      <t>号様式</t>
    </r>
    <r>
      <rPr>
        <b/>
        <sz val="12"/>
        <color indexed="8"/>
        <rFont val="Century"/>
        <family val="1"/>
      </rPr>
      <t xml:space="preserve"> </t>
    </r>
    <r>
      <rPr>
        <b/>
        <sz val="12"/>
        <color indexed="8"/>
        <rFont val="ＭＳ Ｐゴシック"/>
        <family val="3"/>
        <charset val="128"/>
      </rPr>
      <t>（その１～多数））への入力</t>
    </r>
    <rPh sb="0" eb="2">
      <t>コベツ</t>
    </rPh>
    <rPh sb="2" eb="4">
      <t>ヨウシキ</t>
    </rPh>
    <rPh sb="29" eb="31">
      <t>ニュウリョク</t>
    </rPh>
    <phoneticPr fontId="2"/>
  </si>
  <si>
    <r>
      <rPr>
        <sz val="12"/>
        <color indexed="8"/>
        <rFont val="ＭＳ Ｐゴシック"/>
        <family val="3"/>
        <charset val="128"/>
      </rPr>
      <t>①第</t>
    </r>
    <r>
      <rPr>
        <sz val="12"/>
        <color indexed="8"/>
        <rFont val="Century"/>
        <family val="1"/>
      </rPr>
      <t>22</t>
    </r>
    <r>
      <rPr>
        <sz val="12"/>
        <color indexed="8"/>
        <rFont val="ＭＳ Ｐゴシック"/>
        <family val="3"/>
        <charset val="128"/>
      </rPr>
      <t>号様式　その</t>
    </r>
    <r>
      <rPr>
        <sz val="12"/>
        <color indexed="8"/>
        <rFont val="Century"/>
        <family val="1"/>
      </rPr>
      <t>4</t>
    </r>
    <r>
      <rPr>
        <sz val="12"/>
        <color indexed="8"/>
        <rFont val="ＭＳ Ｐゴシック"/>
        <family val="3"/>
        <charset val="128"/>
      </rPr>
      <t>は個別の事業所とそれら個別の事業所のデータを合算した合算総合版を作成して下さい。</t>
    </r>
    <rPh sb="12" eb="14">
      <t>コベツ</t>
    </rPh>
    <rPh sb="15" eb="18">
      <t>ジギョウショ</t>
    </rPh>
    <rPh sb="22" eb="24">
      <t>コベツ</t>
    </rPh>
    <rPh sb="25" eb="28">
      <t>ジギョウショ</t>
    </rPh>
    <rPh sb="33" eb="35">
      <t>ガッサン</t>
    </rPh>
    <rPh sb="37" eb="39">
      <t>ガッサン</t>
    </rPh>
    <rPh sb="39" eb="41">
      <t>ソウゴウ</t>
    </rPh>
    <rPh sb="41" eb="42">
      <t>バン</t>
    </rPh>
    <rPh sb="43" eb="45">
      <t>サクセイ</t>
    </rPh>
    <rPh sb="47" eb="48">
      <t>ゲ</t>
    </rPh>
    <phoneticPr fontId="2"/>
  </si>
  <si>
    <r>
      <rPr>
        <sz val="12"/>
        <color indexed="8"/>
        <rFont val="ＭＳ Ｐゴシック"/>
        <family val="3"/>
        <charset val="128"/>
      </rPr>
      <t>②第</t>
    </r>
    <r>
      <rPr>
        <sz val="12"/>
        <color indexed="8"/>
        <rFont val="Century"/>
        <family val="1"/>
      </rPr>
      <t>22</t>
    </r>
    <r>
      <rPr>
        <sz val="12"/>
        <color indexed="8"/>
        <rFont val="ＭＳ Ｐゴシック"/>
        <family val="3"/>
        <charset val="128"/>
      </rPr>
      <t>号様式</t>
    </r>
    <r>
      <rPr>
        <sz val="12"/>
        <color indexed="8"/>
        <rFont val="Century"/>
        <family val="1"/>
      </rPr>
      <t xml:space="preserve"> </t>
    </r>
    <r>
      <rPr>
        <sz val="12"/>
        <color indexed="8"/>
        <rFont val="ＭＳ Ｐゴシック"/>
        <family val="3"/>
        <charset val="128"/>
      </rPr>
      <t>別紙</t>
    </r>
    <r>
      <rPr>
        <sz val="12"/>
        <color indexed="8"/>
        <rFont val="Century"/>
        <family val="1"/>
      </rPr>
      <t>2</t>
    </r>
    <r>
      <rPr>
        <sz val="12"/>
        <color indexed="8"/>
        <rFont val="ＭＳ Ｐゴシック"/>
        <family val="3"/>
        <charset val="128"/>
      </rPr>
      <t>　エネルギー使用実績表も個別の事業所毎に作成してください。</t>
    </r>
    <rPh sb="23" eb="25">
      <t>コベツ</t>
    </rPh>
    <rPh sb="26" eb="29">
      <t>ジギョウショ</t>
    </rPh>
    <rPh sb="29" eb="30">
      <t>マイ</t>
    </rPh>
    <phoneticPr fontId="2"/>
  </si>
  <si>
    <r>
      <t>修正</t>
    </r>
    <r>
      <rPr>
        <sz val="12"/>
        <color indexed="8"/>
        <rFont val="Century"/>
        <family val="1"/>
      </rPr>
      <t>1</t>
    </r>
    <r>
      <rPr>
        <sz val="12"/>
        <color indexed="8"/>
        <rFont val="ＭＳ Ｐ明朝"/>
        <family val="1"/>
        <charset val="128"/>
      </rPr>
      <t>：</t>
    </r>
    <rPh sb="0" eb="2">
      <t>シュウセイ</t>
    </rPh>
    <phoneticPr fontId="2"/>
  </si>
  <si>
    <r>
      <t>修正</t>
    </r>
    <r>
      <rPr>
        <sz val="12"/>
        <color indexed="8"/>
        <rFont val="Century"/>
        <family val="1"/>
      </rPr>
      <t>2</t>
    </r>
    <r>
      <rPr>
        <sz val="12"/>
        <color indexed="8"/>
        <rFont val="ＭＳ Ｐ明朝"/>
        <family val="1"/>
        <charset val="128"/>
      </rPr>
      <t>：</t>
    </r>
    <rPh sb="0" eb="2">
      <t>シュウセイ</t>
    </rPh>
    <phoneticPr fontId="2"/>
  </si>
  <si>
    <r>
      <t>修正</t>
    </r>
    <r>
      <rPr>
        <sz val="12"/>
        <color indexed="8"/>
        <rFont val="Century"/>
        <family val="1"/>
      </rPr>
      <t>3</t>
    </r>
    <r>
      <rPr>
        <sz val="12"/>
        <color indexed="8"/>
        <rFont val="ＭＳ Ｐ明朝"/>
        <family val="1"/>
        <charset val="128"/>
      </rPr>
      <t>：</t>
    </r>
    <rPh sb="0" eb="2">
      <t>シュウセイ</t>
    </rPh>
    <phoneticPr fontId="2"/>
  </si>
  <si>
    <r>
      <t>修正</t>
    </r>
    <r>
      <rPr>
        <sz val="12"/>
        <color indexed="8"/>
        <rFont val="Century"/>
        <family val="1"/>
      </rPr>
      <t>4</t>
    </r>
    <r>
      <rPr>
        <sz val="12"/>
        <color indexed="8"/>
        <rFont val="ＭＳ Ｐ明朝"/>
        <family val="1"/>
        <charset val="128"/>
      </rPr>
      <t>：</t>
    </r>
    <rPh sb="0" eb="2">
      <t>シュウセイ</t>
    </rPh>
    <phoneticPr fontId="2"/>
  </si>
  <si>
    <r>
      <rPr>
        <sz val="12"/>
        <color indexed="8"/>
        <rFont val="ＭＳ Ｐゴシック"/>
        <family val="3"/>
        <charset val="128"/>
      </rPr>
      <t>　本ファイルは、第</t>
    </r>
    <r>
      <rPr>
        <sz val="12"/>
        <color indexed="8"/>
        <rFont val="Century"/>
        <family val="1"/>
      </rPr>
      <t>1</t>
    </r>
    <r>
      <rPr>
        <sz val="12"/>
        <color indexed="8"/>
        <rFont val="ＭＳ Ｐゴシック"/>
        <family val="3"/>
        <charset val="128"/>
      </rPr>
      <t>号様式と第</t>
    </r>
    <r>
      <rPr>
        <sz val="12"/>
        <color indexed="8"/>
        <rFont val="Century"/>
        <family val="1"/>
      </rPr>
      <t>22</t>
    </r>
    <r>
      <rPr>
        <sz val="12"/>
        <color indexed="8"/>
        <rFont val="ＭＳ Ｐゴシック"/>
        <family val="3"/>
        <charset val="128"/>
      </rPr>
      <t>号様式その</t>
    </r>
    <r>
      <rPr>
        <sz val="12"/>
        <color indexed="8"/>
        <rFont val="Century"/>
        <family val="1"/>
      </rPr>
      <t>1</t>
    </r>
    <r>
      <rPr>
        <sz val="12"/>
        <color indexed="8"/>
        <rFont val="ＭＳ Ｐゴシック"/>
        <family val="3"/>
        <charset val="128"/>
      </rPr>
      <t>～その</t>
    </r>
    <r>
      <rPr>
        <sz val="12"/>
        <color indexed="8"/>
        <rFont val="Century"/>
        <family val="1"/>
      </rPr>
      <t xml:space="preserve">6 </t>
    </r>
    <r>
      <rPr>
        <sz val="12"/>
        <color indexed="8"/>
        <rFont val="ＭＳ Ｐゴシック"/>
        <family val="3"/>
        <charset val="128"/>
      </rPr>
      <t>及び、第</t>
    </r>
    <r>
      <rPr>
        <sz val="12"/>
        <color indexed="8"/>
        <rFont val="Century"/>
        <family val="1"/>
      </rPr>
      <t>22</t>
    </r>
    <r>
      <rPr>
        <sz val="12"/>
        <color indexed="8"/>
        <rFont val="ＭＳ Ｐゴシック"/>
        <family val="3"/>
        <charset val="128"/>
      </rPr>
      <t>号様式：別紙</t>
    </r>
    <r>
      <rPr>
        <sz val="12"/>
        <color indexed="8"/>
        <rFont val="Century"/>
        <family val="1"/>
      </rPr>
      <t>1</t>
    </r>
    <r>
      <rPr>
        <sz val="12"/>
        <color indexed="8"/>
        <rFont val="ＭＳ Ｐゴシック"/>
        <family val="3"/>
        <charset val="128"/>
      </rPr>
      <t>その</t>
    </r>
    <r>
      <rPr>
        <sz val="12"/>
        <color indexed="8"/>
        <rFont val="Century"/>
        <family val="1"/>
      </rPr>
      <t>1</t>
    </r>
    <r>
      <rPr>
        <sz val="12"/>
        <color indexed="8"/>
        <rFont val="ＭＳ Ｐゴシック"/>
        <family val="3"/>
        <charset val="128"/>
      </rPr>
      <t>～その</t>
    </r>
    <r>
      <rPr>
        <sz val="12"/>
        <color indexed="8"/>
        <rFont val="Century"/>
        <family val="1"/>
      </rPr>
      <t>4</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t>
    </r>
    <r>
      <rPr>
        <sz val="12"/>
        <color indexed="8"/>
        <rFont val="Century"/>
        <family val="1"/>
      </rPr>
      <t>2-1</t>
    </r>
    <r>
      <rPr>
        <sz val="12"/>
        <color indexed="8"/>
        <rFont val="ＭＳ Ｐゴシック"/>
        <family val="3"/>
        <charset val="128"/>
      </rPr>
      <t>～別紙</t>
    </r>
    <r>
      <rPr>
        <sz val="12"/>
        <color indexed="8"/>
        <rFont val="Century"/>
        <family val="1"/>
      </rPr>
      <t>2-3</t>
    </r>
    <r>
      <rPr>
        <sz val="12"/>
        <color indexed="8"/>
        <rFont val="ＭＳ Ｐゴシック"/>
        <family val="3"/>
        <charset val="128"/>
      </rPr>
      <t>、第</t>
    </r>
    <r>
      <rPr>
        <sz val="12"/>
        <color indexed="8"/>
        <rFont val="Century"/>
        <family val="1"/>
      </rPr>
      <t>22</t>
    </r>
    <r>
      <rPr>
        <sz val="12"/>
        <color indexed="8"/>
        <rFont val="ＭＳ Ｐゴシック"/>
        <family val="3"/>
        <charset val="128"/>
      </rPr>
      <t>号様式：別紙3、第24号様式、第25号様式までをカバーしています。</t>
    </r>
    <rPh sb="1" eb="2">
      <t>ホン</t>
    </rPh>
    <rPh sb="62" eb="64">
      <t>ベッシ</t>
    </rPh>
    <rPh sb="68" eb="69">
      <t>ダイ</t>
    </rPh>
    <rPh sb="71" eb="72">
      <t>ゴウ</t>
    </rPh>
    <rPh sb="72" eb="74">
      <t>ヨウシキ</t>
    </rPh>
    <rPh sb="75" eb="77">
      <t>ベッシ</t>
    </rPh>
    <phoneticPr fontId="2"/>
  </si>
  <si>
    <r>
      <t xml:space="preserve">(1) </t>
    </r>
    <r>
      <rPr>
        <sz val="11"/>
        <color indexed="8"/>
        <rFont val="ＭＳ Ｐ明朝"/>
        <family val="1"/>
        <charset val="128"/>
      </rPr>
      <t>助成事業に要する経費</t>
    </r>
    <phoneticPr fontId="2"/>
  </si>
  <si>
    <t>注）電力供給業、熱供給業に属する第一種エネルギー管理指定工場等については、原油
　　 換算で年間１０万キロリットル以上の場合、エネルギー管理士を2名選任する必要があります。
     また年間１０万キロリットル未満の場合は、１名の選任が必要です。</t>
    <phoneticPr fontId="2"/>
  </si>
  <si>
    <t>大企業</t>
    <rPh sb="0" eb="3">
      <t>ダイキギョウ</t>
    </rPh>
    <phoneticPr fontId="66"/>
  </si>
  <si>
    <t>大企業/中小企業</t>
    <rPh sb="0" eb="3">
      <t>ダイキギョウ</t>
    </rPh>
    <rPh sb="4" eb="8">
      <t>チュウショウキギョウ</t>
    </rPh>
    <phoneticPr fontId="66"/>
  </si>
  <si>
    <t>事業者区分</t>
    <rPh sb="0" eb="3">
      <t>ジギョウシャ</t>
    </rPh>
    <rPh sb="3" eb="5">
      <t>クブン</t>
    </rPh>
    <phoneticPr fontId="2"/>
  </si>
  <si>
    <t>個人事業主</t>
    <rPh sb="0" eb="2">
      <t>コジン</t>
    </rPh>
    <rPh sb="2" eb="5">
      <t>ジギョウヌシ</t>
    </rPh>
    <phoneticPr fontId="2"/>
  </si>
  <si>
    <t>中小企業・CGS＋融通</t>
    <rPh sb="0" eb="4">
      <t>チュウショウキギョウ</t>
    </rPh>
    <rPh sb="9" eb="11">
      <t>ユウズウ</t>
    </rPh>
    <phoneticPr fontId="66"/>
  </si>
  <si>
    <t>中小企業</t>
    <rPh sb="0" eb="2">
      <t>チュウショウ</t>
    </rPh>
    <rPh sb="2" eb="4">
      <t>キギョウ</t>
    </rPh>
    <phoneticPr fontId="66"/>
  </si>
  <si>
    <t>助成事業</t>
    <rPh sb="0" eb="4">
      <t>ジョセイジギョウ</t>
    </rPh>
    <phoneticPr fontId="66"/>
  </si>
  <si>
    <r>
      <rPr>
        <sz val="14"/>
        <color rgb="FFFF0000"/>
        <rFont val="ＭＳ Ｐゴシック"/>
        <family val="3"/>
        <charset val="128"/>
      </rPr>
      <t>コジェネレーションシステム導入支援</t>
    </r>
    <r>
      <rPr>
        <sz val="14"/>
        <color indexed="8"/>
        <rFont val="ＭＳ Ｐゴシック"/>
        <family val="3"/>
        <charset val="128"/>
      </rPr>
      <t>事業の
申請関係様式の記入要領</t>
    </r>
    <rPh sb="13" eb="15">
      <t>ドウニュウ</t>
    </rPh>
    <rPh sb="15" eb="17">
      <t>シエン</t>
    </rPh>
    <rPh sb="17" eb="19">
      <t>ジギョウ</t>
    </rPh>
    <rPh sb="21" eb="23">
      <t>シンセイ</t>
    </rPh>
    <rPh sb="23" eb="25">
      <t>カンケイ</t>
    </rPh>
    <rPh sb="25" eb="27">
      <t>ヨウシキ</t>
    </rPh>
    <rPh sb="28" eb="30">
      <t>キニュウ</t>
    </rPh>
    <rPh sb="30" eb="32">
      <t>ヨウリョウ</t>
    </rPh>
    <phoneticPr fontId="2"/>
  </si>
  <si>
    <r>
      <rPr>
        <sz val="14"/>
        <color rgb="FFFF0000"/>
        <rFont val="ＭＳ Ｐゴシック"/>
        <family val="3"/>
        <charset val="128"/>
      </rPr>
      <t>コジェネレーションシステム導入支援</t>
    </r>
    <r>
      <rPr>
        <sz val="14"/>
        <color indexed="8"/>
        <rFont val="ＭＳ Ｐゴシック"/>
        <family val="3"/>
        <charset val="128"/>
      </rPr>
      <t>事業
の申請関係様式の印刷要領</t>
    </r>
    <rPh sb="13" eb="17">
      <t>ドウニュウシエン</t>
    </rPh>
    <rPh sb="17" eb="19">
      <t>ジギョウ</t>
    </rPh>
    <rPh sb="21" eb="23">
      <t>シンセイ</t>
    </rPh>
    <rPh sb="23" eb="25">
      <t>カンケイ</t>
    </rPh>
    <rPh sb="25" eb="27">
      <t>ヨウシキ</t>
    </rPh>
    <rPh sb="28" eb="30">
      <t>インサツ</t>
    </rPh>
    <rPh sb="30" eb="32">
      <t>ヨウリョウ</t>
    </rPh>
    <phoneticPr fontId="2"/>
  </si>
  <si>
    <t>独立行政法人</t>
    <rPh sb="0" eb="6">
      <t>ドクリツギョウセイホウジン</t>
    </rPh>
    <phoneticPr fontId="2"/>
  </si>
  <si>
    <t>国立大学法人</t>
    <rPh sb="0" eb="2">
      <t>コクリツ</t>
    </rPh>
    <rPh sb="2" eb="6">
      <t>ダイガクホウジン</t>
    </rPh>
    <phoneticPr fontId="2"/>
  </si>
  <si>
    <t>公立大学法人</t>
    <rPh sb="0" eb="2">
      <t>コウリツ</t>
    </rPh>
    <rPh sb="2" eb="6">
      <t>ダイガクホウジン</t>
    </rPh>
    <phoneticPr fontId="2"/>
  </si>
  <si>
    <t>学校法人</t>
    <rPh sb="0" eb="4">
      <t>ガッコウホウジン</t>
    </rPh>
    <phoneticPr fontId="2"/>
  </si>
  <si>
    <t>一般社団法人</t>
    <rPh sb="0" eb="6">
      <t>イッパンシャダンホウジン</t>
    </rPh>
    <phoneticPr fontId="2"/>
  </si>
  <si>
    <t>一般財団法人</t>
    <rPh sb="0" eb="6">
      <t>イッパンザイダンホウジン</t>
    </rPh>
    <phoneticPr fontId="2"/>
  </si>
  <si>
    <t>公益社団法人</t>
    <rPh sb="0" eb="2">
      <t>コウエキ</t>
    </rPh>
    <rPh sb="2" eb="6">
      <t>シャダンホウジン</t>
    </rPh>
    <phoneticPr fontId="2"/>
  </si>
  <si>
    <t>医療法人</t>
    <rPh sb="0" eb="4">
      <t>イリョウホウジン</t>
    </rPh>
    <phoneticPr fontId="2"/>
  </si>
  <si>
    <t>社会福祉法人</t>
    <rPh sb="0" eb="6">
      <t>シャカイフクシホウジン</t>
    </rPh>
    <phoneticPr fontId="2"/>
  </si>
  <si>
    <t>特別法に基づく法人又は協同組合等</t>
    <rPh sb="0" eb="3">
      <t>トクベツホウ</t>
    </rPh>
    <rPh sb="4" eb="5">
      <t>モト</t>
    </rPh>
    <rPh sb="7" eb="9">
      <t>ホウジン</t>
    </rPh>
    <rPh sb="9" eb="10">
      <t>マタ</t>
    </rPh>
    <rPh sb="11" eb="15">
      <t>キョウドウクミアイ</t>
    </rPh>
    <rPh sb="15" eb="16">
      <t>トウ</t>
    </rPh>
    <phoneticPr fontId="2"/>
  </si>
  <si>
    <t>CGS+熱電融通＝1</t>
    <rPh sb="4" eb="8">
      <t>ネツデンユウズウ</t>
    </rPh>
    <phoneticPr fontId="66"/>
  </si>
  <si>
    <t>熱電融通＝2</t>
    <rPh sb="0" eb="4">
      <t>ネツデンユウズウ</t>
    </rPh>
    <phoneticPr fontId="66"/>
  </si>
  <si>
    <t>CGS単独＝3</t>
    <rPh sb="3" eb="5">
      <t>タンドク</t>
    </rPh>
    <phoneticPr fontId="66"/>
  </si>
  <si>
    <t>中小企業相当外＝0</t>
    <rPh sb="0" eb="4">
      <t>チュウショウキギョウ</t>
    </rPh>
    <rPh sb="4" eb="6">
      <t>ソウトウ</t>
    </rPh>
    <rPh sb="6" eb="7">
      <t>ガイ</t>
    </rPh>
    <phoneticPr fontId="66"/>
  </si>
  <si>
    <t>中小企業相当＝1</t>
    <rPh sb="0" eb="6">
      <t>チュウショウキギョウソウトウ</t>
    </rPh>
    <phoneticPr fontId="66"/>
  </si>
  <si>
    <t>法律により直接設立された法人(資本金・従業員数が中小企業に該当しない法人)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4" eb="36">
      <t>ホウジン</t>
    </rPh>
    <phoneticPr fontId="2"/>
  </si>
  <si>
    <t>法律により直接設立された法人(資本金・従業員数が中小企業に該当する法人)</t>
    <rPh sb="0" eb="2">
      <t>ホウリツ</t>
    </rPh>
    <rPh sb="5" eb="9">
      <t>チョクセツセツリツ</t>
    </rPh>
    <rPh sb="12" eb="14">
      <t>ホウジン</t>
    </rPh>
    <rPh sb="15" eb="18">
      <t>シホンキン</t>
    </rPh>
    <rPh sb="19" eb="23">
      <t>ジュウギョウインスウ</t>
    </rPh>
    <rPh sb="24" eb="28">
      <t>チュウショウキギョウ</t>
    </rPh>
    <rPh sb="29" eb="31">
      <t>ガイトウ</t>
    </rPh>
    <rPh sb="33" eb="35">
      <t>ホウジン</t>
    </rPh>
    <phoneticPr fontId="2"/>
  </si>
  <si>
    <t>その他公益財団法人東京都環境公社が認めた事業者</t>
    <rPh sb="2" eb="3">
      <t>タ</t>
    </rPh>
    <rPh sb="3" eb="9">
      <t>コウエキザイダンホウジン</t>
    </rPh>
    <rPh sb="9" eb="12">
      <t>トウキョウト</t>
    </rPh>
    <rPh sb="12" eb="14">
      <t>カンキョウ</t>
    </rPh>
    <rPh sb="14" eb="16">
      <t>コウシャ</t>
    </rPh>
    <rPh sb="17" eb="18">
      <t>ミト</t>
    </rPh>
    <rPh sb="20" eb="23">
      <t>ジギョウシャ</t>
    </rPh>
    <phoneticPr fontId="2"/>
  </si>
  <si>
    <t>公社が認めた事業者＝2</t>
    <rPh sb="0" eb="2">
      <t>コウシャ</t>
    </rPh>
    <rPh sb="3" eb="4">
      <t>ミト</t>
    </rPh>
    <rPh sb="6" eb="9">
      <t>ジギョウシャ</t>
    </rPh>
    <phoneticPr fontId="66"/>
  </si>
  <si>
    <t>地方独立行政法人</t>
    <rPh sb="0" eb="2">
      <t>チホウ</t>
    </rPh>
    <rPh sb="2" eb="8">
      <t>ドクリツギョウセイホウジン</t>
    </rPh>
    <phoneticPr fontId="2"/>
  </si>
  <si>
    <t>民間企業(中小企業に該当する事業者)</t>
    <rPh sb="0" eb="2">
      <t>ミンカン</t>
    </rPh>
    <rPh sb="2" eb="4">
      <t>キギョウ</t>
    </rPh>
    <rPh sb="5" eb="9">
      <t>チュウショウキギョウ</t>
    </rPh>
    <rPh sb="10" eb="12">
      <t>ガイトウ</t>
    </rPh>
    <rPh sb="14" eb="17">
      <t>ジギョウシャ</t>
    </rPh>
    <phoneticPr fontId="2"/>
  </si>
  <si>
    <r>
      <rPr>
        <sz val="14"/>
        <color rgb="FFFF0000"/>
        <rFont val="ＭＳ Ｐゴシック"/>
        <family val="3"/>
        <charset val="128"/>
        <scheme val="minor"/>
      </rPr>
      <t>コージェネレーションシステム導入支援</t>
    </r>
    <r>
      <rPr>
        <sz val="14"/>
        <color theme="1"/>
        <rFont val="ＭＳ Ｐゴシック"/>
        <family val="3"/>
        <charset val="128"/>
        <scheme val="minor"/>
      </rPr>
      <t>事業入力データ</t>
    </r>
    <rPh sb="14" eb="16">
      <t>ドウニュウ</t>
    </rPh>
    <rPh sb="16" eb="18">
      <t>シエン</t>
    </rPh>
    <rPh sb="18" eb="20">
      <t>ジギョウ</t>
    </rPh>
    <rPh sb="20" eb="22">
      <t>ニュウリョク</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</si>
  <si>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8">
      <t>ドウニュウシエン</t>
    </rPh>
    <phoneticPr fontId="2"/>
  </si>
  <si>
    <r>
      <rPr>
        <sz val="11"/>
        <color rgb="FFFF0000"/>
        <rFont val="ＭＳ Ｐゴシック"/>
        <family val="3"/>
        <charset val="128"/>
        <scheme val="minor"/>
      </rPr>
      <t>コージェネレーションシステム導入支援</t>
    </r>
    <r>
      <rPr>
        <sz val="11"/>
        <color theme="1"/>
        <rFont val="ＭＳ Ｐゴシック"/>
        <family val="3"/>
        <charset val="128"/>
        <scheme val="minor"/>
      </rPr>
      <t>事業入力データ</t>
    </r>
    <rPh sb="14" eb="16">
      <t>ドウニュウ</t>
    </rPh>
    <rPh sb="16" eb="18">
      <t>シエン</t>
    </rPh>
    <rPh sb="18" eb="20">
      <t>ジギョウ</t>
    </rPh>
    <phoneticPr fontId="2"/>
  </si>
  <si>
    <t>実績報告書提出</t>
    <rPh sb="0" eb="5">
      <t>ジッセキホウコクショ</t>
    </rPh>
    <rPh sb="5" eb="7">
      <t>テイシュツ</t>
    </rPh>
    <phoneticPr fontId="2"/>
  </si>
  <si>
    <t>　CGS本体</t>
    <rPh sb="4" eb="6">
      <t>ホンタイ</t>
    </rPh>
    <phoneticPr fontId="66"/>
  </si>
  <si>
    <t>　CGS付帯設備</t>
    <rPh sb="4" eb="8">
      <t>フタイセツビ</t>
    </rPh>
    <phoneticPr fontId="66"/>
  </si>
  <si>
    <t>　CGS設置工事</t>
    <rPh sb="4" eb="6">
      <t>セッチ</t>
    </rPh>
    <rPh sb="6" eb="8">
      <t>コウジ</t>
    </rPh>
    <phoneticPr fontId="66"/>
  </si>
  <si>
    <t>　ジェネリンク本体</t>
    <rPh sb="7" eb="9">
      <t>ホンタイ</t>
    </rPh>
    <phoneticPr fontId="66"/>
  </si>
  <si>
    <t>　ジェネリンク設置工事</t>
    <rPh sb="7" eb="9">
      <t>セッチ</t>
    </rPh>
    <rPh sb="9" eb="11">
      <t>コウジ</t>
    </rPh>
    <phoneticPr fontId="66"/>
  </si>
  <si>
    <t>　熱融通配管工事諸経費</t>
    <rPh sb="1" eb="4">
      <t>ネツユウズウ</t>
    </rPh>
    <rPh sb="4" eb="6">
      <t>ハイカン</t>
    </rPh>
    <rPh sb="6" eb="8">
      <t>コウジ</t>
    </rPh>
    <rPh sb="8" eb="11">
      <t>ショケイヒ</t>
    </rPh>
    <phoneticPr fontId="66"/>
  </si>
  <si>
    <t>2025-04-01</t>
    <phoneticPr fontId="2"/>
  </si>
  <si>
    <t>第三種</t>
    <rPh sb="0" eb="3">
      <t>ダイサンシュ</t>
    </rPh>
    <phoneticPr fontId="2"/>
  </si>
  <si>
    <t>～翌日</t>
    <rPh sb="1" eb="3">
      <t>ヨクジツ</t>
    </rPh>
    <phoneticPr fontId="2"/>
  </si>
  <si>
    <t>第二種</t>
    <rPh sb="0" eb="3">
      <t>ダイニシュ</t>
    </rPh>
    <phoneticPr fontId="2"/>
  </si>
  <si>
    <t>熱供給量</t>
    <rPh sb="0" eb="4">
      <t>ネツキョウキュウリョウ</t>
    </rPh>
    <phoneticPr fontId="2"/>
  </si>
  <si>
    <t>CGSビル</t>
    <phoneticPr fontId="2"/>
  </si>
  <si>
    <t>熱供給予定量</t>
    <rPh sb="0" eb="1">
      <t>ネツ</t>
    </rPh>
    <rPh sb="1" eb="3">
      <t>キョウキュウ</t>
    </rPh>
    <rPh sb="3" eb="5">
      <t>ヨテイ</t>
    </rPh>
    <rPh sb="5" eb="6">
      <t>リョウ</t>
    </rPh>
    <phoneticPr fontId="2"/>
  </si>
  <si>
    <r>
      <t>CGS</t>
    </r>
    <r>
      <rPr>
        <sz val="11"/>
        <color theme="1"/>
        <rFont val="ＭＳ Ｐ明朝"/>
        <family val="1"/>
        <charset val="128"/>
      </rPr>
      <t>ビル</t>
    </r>
    <phoneticPr fontId="2"/>
  </si>
  <si>
    <t>融通ビル</t>
    <rPh sb="0" eb="2">
      <t>ユウズウ</t>
    </rPh>
    <phoneticPr fontId="2"/>
  </si>
  <si>
    <t>熱融通合計</t>
    <rPh sb="0" eb="1">
      <t>ネツ</t>
    </rPh>
    <rPh sb="1" eb="3">
      <t>ユウズウ</t>
    </rPh>
    <rPh sb="3" eb="5">
      <t>ゴウケイ</t>
    </rPh>
    <phoneticPr fontId="2"/>
  </si>
  <si>
    <t>諸経費</t>
    <rPh sb="0" eb="3">
      <t>ショケイヒ</t>
    </rPh>
    <phoneticPr fontId="66"/>
  </si>
  <si>
    <t>民間企業(中小企業に該当しない事業者)</t>
    <rPh sb="0" eb="2">
      <t>ミンカン</t>
    </rPh>
    <rPh sb="2" eb="4">
      <t>キギョウ</t>
    </rPh>
    <rPh sb="5" eb="9">
      <t>チュウショウキギョウ</t>
    </rPh>
    <rPh sb="10" eb="12">
      <t>ガイトウ</t>
    </rPh>
    <rPh sb="15" eb="18">
      <t>ジギョウシャ</t>
    </rPh>
    <phoneticPr fontId="2"/>
  </si>
  <si>
    <t>助成金交付申請内訳書</t>
    <rPh sb="0" eb="2">
      <t>ジョセイ</t>
    </rPh>
    <rPh sb="2" eb="3">
      <t>キン</t>
    </rPh>
    <rPh sb="3" eb="5">
      <t>コウフ</t>
    </rPh>
    <rPh sb="5" eb="7">
      <t>シンセイ</t>
    </rPh>
    <rPh sb="7" eb="10">
      <t>ウチワケショ</t>
    </rPh>
    <phoneticPr fontId="2"/>
  </si>
  <si>
    <t>設計費</t>
    <rPh sb="0" eb="3">
      <t>セッケイヒ</t>
    </rPh>
    <phoneticPr fontId="66"/>
  </si>
  <si>
    <t>設備費</t>
    <rPh sb="0" eb="3">
      <t>セツビヒ</t>
    </rPh>
    <phoneticPr fontId="66"/>
  </si>
  <si>
    <t>工事費</t>
    <rPh sb="0" eb="3">
      <t>コウジヒ</t>
    </rPh>
    <phoneticPr fontId="66"/>
  </si>
  <si>
    <t>　CGS及び付帯設備配置詳細設計</t>
    <rPh sb="4" eb="5">
      <t>オヨ</t>
    </rPh>
    <rPh sb="6" eb="10">
      <t>フタイセツビ</t>
    </rPh>
    <rPh sb="10" eb="12">
      <t>ハイチ</t>
    </rPh>
    <rPh sb="12" eb="14">
      <t>ショウサイ</t>
    </rPh>
    <rPh sb="14" eb="16">
      <t>セッケイ</t>
    </rPh>
    <phoneticPr fontId="66"/>
  </si>
  <si>
    <t>　ジェネリンク設備設置配置詳細設計</t>
    <rPh sb="7" eb="9">
      <t>セツビ</t>
    </rPh>
    <rPh sb="9" eb="11">
      <t>セッチ</t>
    </rPh>
    <rPh sb="11" eb="17">
      <t>ハイチショウサイセッケイ</t>
    </rPh>
    <phoneticPr fontId="66"/>
  </si>
  <si>
    <t>　CGS設置工事諸経費</t>
    <rPh sb="4" eb="6">
      <t>セッチ</t>
    </rPh>
    <rPh sb="6" eb="8">
      <t>コウジ</t>
    </rPh>
    <rPh sb="8" eb="11">
      <t>ショケイヒ</t>
    </rPh>
    <phoneticPr fontId="66"/>
  </si>
  <si>
    <t>CGS設置工事経費</t>
    <rPh sb="3" eb="5">
      <t>セッチ</t>
    </rPh>
    <rPh sb="5" eb="7">
      <t>コウジ</t>
    </rPh>
    <rPh sb="7" eb="9">
      <t>ケイヒ</t>
    </rPh>
    <phoneticPr fontId="2"/>
  </si>
  <si>
    <t>熱電融通インフラ設置工事経費</t>
    <rPh sb="0" eb="1">
      <t>ネツ</t>
    </rPh>
    <rPh sb="1" eb="2">
      <t>デン</t>
    </rPh>
    <rPh sb="2" eb="4">
      <t>ユウズウ</t>
    </rPh>
    <rPh sb="8" eb="10">
      <t>セッチ</t>
    </rPh>
    <rPh sb="10" eb="12">
      <t>コウジ</t>
    </rPh>
    <rPh sb="12" eb="14">
      <t>ケイヒ</t>
    </rPh>
    <phoneticPr fontId="2"/>
  </si>
  <si>
    <t>令和</t>
    <rPh sb="0" eb="2">
      <t>レイワ</t>
    </rPh>
    <phoneticPr fontId="27"/>
  </si>
  <si>
    <t>令和</t>
    <rPh sb="0" eb="2">
      <t>レイワ</t>
    </rPh>
    <phoneticPr fontId="31"/>
  </si>
  <si>
    <t>令和</t>
    <rPh sb="0" eb="2">
      <t>レイワ</t>
    </rPh>
    <phoneticPr fontId="26"/>
  </si>
  <si>
    <t>(中小企業版）</t>
    <rPh sb="1" eb="3">
      <t>チュウショウ</t>
    </rPh>
    <rPh sb="3" eb="5">
      <t>キギョウ</t>
    </rPh>
    <rPh sb="5" eb="6">
      <t>ハン</t>
    </rPh>
    <phoneticPr fontId="26"/>
  </si>
  <si>
    <t>（大企業版）</t>
    <rPh sb="1" eb="4">
      <t>ダイキギョウ</t>
    </rPh>
    <rPh sb="4" eb="5">
      <t>ハン</t>
    </rPh>
    <phoneticPr fontId="26"/>
  </si>
  <si>
    <t>（大企業版）</t>
    <phoneticPr fontId="26"/>
  </si>
  <si>
    <t>　当社は、交付要綱第７条第１項第４号の別表第１に規定した中小企業及び相当、或いは中小企業以外の内、中小企業及び相当に該当することを誓約します。</t>
    <rPh sb="1" eb="3">
      <t>トウシャ</t>
    </rPh>
    <rPh sb="5" eb="9">
      <t>コウフヨウコウ</t>
    </rPh>
    <rPh sb="9" eb="10">
      <t>ダイ</t>
    </rPh>
    <rPh sb="11" eb="12">
      <t>ジョウ</t>
    </rPh>
    <rPh sb="12" eb="13">
      <t>ダイ</t>
    </rPh>
    <rPh sb="14" eb="15">
      <t>コウ</t>
    </rPh>
    <rPh sb="15" eb="16">
      <t>ダイ</t>
    </rPh>
    <rPh sb="17" eb="18">
      <t>ゴウ</t>
    </rPh>
    <rPh sb="19" eb="21">
      <t>ベッピョウ</t>
    </rPh>
    <rPh sb="21" eb="22">
      <t>ダイ</t>
    </rPh>
    <rPh sb="24" eb="26">
      <t>キテイ</t>
    </rPh>
    <rPh sb="28" eb="32">
      <t>チュウショウキギョウ</t>
    </rPh>
    <rPh sb="32" eb="33">
      <t>オヨ</t>
    </rPh>
    <rPh sb="34" eb="36">
      <t>ソウトウ</t>
    </rPh>
    <rPh sb="37" eb="38">
      <t>アル</t>
    </rPh>
    <rPh sb="40" eb="46">
      <t>チュウショウキギョウイガイ</t>
    </rPh>
    <rPh sb="47" eb="48">
      <t>ウチ</t>
    </rPh>
    <rPh sb="49" eb="53">
      <t>チュウショウキギョウ</t>
    </rPh>
    <rPh sb="53" eb="54">
      <t>オヨ</t>
    </rPh>
    <rPh sb="55" eb="57">
      <t>ソウトウ</t>
    </rPh>
    <rPh sb="58" eb="60">
      <t>ガイトウ</t>
    </rPh>
    <rPh sb="65" eb="67">
      <t>セイヤク</t>
    </rPh>
    <phoneticPr fontId="26"/>
  </si>
  <si>
    <t>2028</t>
    <phoneticPr fontId="2"/>
  </si>
  <si>
    <t>第1号様式別紙に記載してください。</t>
    <rPh sb="0" eb="1">
      <t>ダイ</t>
    </rPh>
    <rPh sb="2" eb="3">
      <t>ゴウ</t>
    </rPh>
    <rPh sb="3" eb="7">
      <t>ヨウシキベッシ</t>
    </rPh>
    <rPh sb="8" eb="10">
      <t>キサイ</t>
    </rPh>
    <phoneticPr fontId="2"/>
  </si>
  <si>
    <t>CGS設備及び熱融通配管設備</t>
    <rPh sb="3" eb="5">
      <t>セツビ</t>
    </rPh>
    <rPh sb="5" eb="6">
      <t>オヨ</t>
    </rPh>
    <rPh sb="7" eb="12">
      <t>ネツユウズウハイカン</t>
    </rPh>
    <rPh sb="12" eb="14">
      <t>セツビ</t>
    </rPh>
    <phoneticPr fontId="2"/>
  </si>
  <si>
    <t>（リース事業者等）</t>
    <rPh sb="4" eb="7">
      <t>ジギョウシャ</t>
    </rPh>
    <rPh sb="7" eb="8">
      <t>トウ</t>
    </rPh>
    <phoneticPr fontId="2"/>
  </si>
  <si>
    <t>2025</t>
    <phoneticPr fontId="2"/>
  </si>
  <si>
    <t>2026</t>
    <phoneticPr fontId="2"/>
  </si>
  <si>
    <t>2027</t>
    <phoneticPr fontId="2"/>
  </si>
  <si>
    <t>2029</t>
    <phoneticPr fontId="2"/>
  </si>
  <si>
    <t>第2ビル</t>
    <rPh sb="0" eb="1">
      <t>ダイ</t>
    </rPh>
    <phoneticPr fontId="2"/>
  </si>
  <si>
    <t>第２２号様式　その1（第８条別表第1　14）</t>
    <rPh sb="11" eb="12">
      <t>ダイ</t>
    </rPh>
    <rPh sb="13" eb="14">
      <t>ジョウ</t>
    </rPh>
    <rPh sb="14" eb="16">
      <t>ベッピョウ</t>
    </rPh>
    <rPh sb="16" eb="17">
      <t>ダイ</t>
    </rPh>
    <phoneticPr fontId="6"/>
  </si>
  <si>
    <t>第２２号様式　その2-1（第８条別表第1　14）</t>
    <rPh sb="13" eb="14">
      <t>ダイ</t>
    </rPh>
    <rPh sb="15" eb="16">
      <t>ジョウ</t>
    </rPh>
    <rPh sb="16" eb="18">
      <t>ベッピョウ</t>
    </rPh>
    <rPh sb="18" eb="19">
      <t>ダイ</t>
    </rPh>
    <phoneticPr fontId="6"/>
  </si>
  <si>
    <t>第２２号様式　その3（第８条別表第1　14）</t>
    <phoneticPr fontId="2"/>
  </si>
  <si>
    <t>第２２号様式　その4-1（第８条別表第1　14）</t>
    <phoneticPr fontId="6"/>
  </si>
  <si>
    <t>第２２号様式　その4-2（第８条別表第1　14）</t>
    <phoneticPr fontId="6"/>
  </si>
  <si>
    <t>第２２号様式　その4-3（第８条別表第1　14）</t>
    <phoneticPr fontId="6"/>
  </si>
  <si>
    <t>第２２号様式　その4-4（第８条別表第1　14）</t>
    <phoneticPr fontId="6"/>
  </si>
  <si>
    <t>第２２号様式　その4-5（第８条別表第1　14）</t>
    <phoneticPr fontId="6"/>
  </si>
  <si>
    <t>第２２号様式　その5（第８条別表第1　14）</t>
    <phoneticPr fontId="6"/>
  </si>
  <si>
    <t>第２２号様式　その6（第８条別表第1　14）</t>
    <phoneticPr fontId="6"/>
  </si>
  <si>
    <t>第２２号様式：別紙1その1-1（第８条別表第1　14）</t>
    <phoneticPr fontId="6"/>
  </si>
  <si>
    <t>第19号様式：別紙1その1-2（第８条別表第1　14）</t>
    <phoneticPr fontId="6"/>
  </si>
  <si>
    <t>第19号様式：別紙1その1-3（第８条別表第1　14）</t>
    <phoneticPr fontId="6"/>
  </si>
  <si>
    <t>第２２号様式：別紙1その2-1（第８条別表第1　14）</t>
    <phoneticPr fontId="6"/>
  </si>
  <si>
    <t>第19号様式：別紙1その2-2（第８条別表第1　14）</t>
    <phoneticPr fontId="6"/>
  </si>
  <si>
    <t>第19号様式：別紙1その2-3（第８条別表第1　14）</t>
    <phoneticPr fontId="6"/>
  </si>
  <si>
    <t>第２２号様式：別紙1その3（第８条別表第1　14）</t>
    <phoneticPr fontId="6"/>
  </si>
  <si>
    <t>第２２号様式：別紙1その4（第８条別表第1　14）</t>
    <phoneticPr fontId="6"/>
  </si>
  <si>
    <t>第２２号様式　別紙2-1（第８条別表第1　14）</t>
    <rPh sb="0" eb="1">
      <t>ダイ</t>
    </rPh>
    <rPh sb="3" eb="4">
      <t>ゴウ</t>
    </rPh>
    <rPh sb="4" eb="6">
      <t>ヨウシキ</t>
    </rPh>
    <rPh sb="7" eb="9">
      <t>ベッシ</t>
    </rPh>
    <phoneticPr fontId="2"/>
  </si>
  <si>
    <t>第２２号様式　別紙2-2（第８条別表第1　14）</t>
    <rPh sb="0" eb="1">
      <t>ダイ</t>
    </rPh>
    <rPh sb="3" eb="4">
      <t>ゴウ</t>
    </rPh>
    <rPh sb="4" eb="6">
      <t>ヨウシキ</t>
    </rPh>
    <rPh sb="7" eb="9">
      <t>ベッシ</t>
    </rPh>
    <phoneticPr fontId="2"/>
  </si>
  <si>
    <t>第２２号様式　別紙2-3（第８条別表第1　14）</t>
    <rPh sb="0" eb="1">
      <t>ダイ</t>
    </rPh>
    <rPh sb="3" eb="4">
      <t>ゴウ</t>
    </rPh>
    <rPh sb="4" eb="6">
      <t>ヨウシキ</t>
    </rPh>
    <rPh sb="7" eb="9">
      <t>ベッシ</t>
    </rPh>
    <phoneticPr fontId="2"/>
  </si>
  <si>
    <t>第２２号様式　別紙3（第８条別表第1　14）</t>
    <rPh sb="0" eb="1">
      <t>ダイ</t>
    </rPh>
    <rPh sb="3" eb="4">
      <t>ゴウ</t>
    </rPh>
    <rPh sb="4" eb="6">
      <t>ヨウシキ</t>
    </rPh>
    <rPh sb="7" eb="9">
      <t>ベッシ</t>
    </rPh>
    <phoneticPr fontId="2"/>
  </si>
  <si>
    <t>エネルギーマネジメント・デマンドレスポンス</t>
    <phoneticPr fontId="2"/>
  </si>
  <si>
    <t>第1号
鑑</t>
    <rPh sb="0" eb="1">
      <t>ダイ</t>
    </rPh>
    <rPh sb="2" eb="3">
      <t>ゴウ</t>
    </rPh>
    <rPh sb="4" eb="5">
      <t>カガミ</t>
    </rPh>
    <phoneticPr fontId="2"/>
  </si>
  <si>
    <t>第1号
別紙</t>
    <rPh sb="0" eb="1">
      <t>ダイ</t>
    </rPh>
    <rPh sb="2" eb="3">
      <t>ゴウ</t>
    </rPh>
    <rPh sb="4" eb="6">
      <t>ベッシ</t>
    </rPh>
    <phoneticPr fontId="2"/>
  </si>
  <si>
    <t>国補助併用</t>
    <rPh sb="0" eb="3">
      <t>クニホジョ</t>
    </rPh>
    <rPh sb="3" eb="5">
      <t>ヘイヨウ</t>
    </rPh>
    <phoneticPr fontId="2"/>
  </si>
  <si>
    <t>融通インフラ</t>
    <rPh sb="0" eb="2">
      <t>ユウズウ</t>
    </rPh>
    <phoneticPr fontId="2"/>
  </si>
  <si>
    <t>有無</t>
    <rPh sb="0" eb="2">
      <t>ウム</t>
    </rPh>
    <phoneticPr fontId="2"/>
  </si>
  <si>
    <t>補助対象金額</t>
    <rPh sb="0" eb="4">
      <t>ホジョタイショウ</t>
    </rPh>
    <rPh sb="4" eb="6">
      <t>キンガク</t>
    </rPh>
    <phoneticPr fontId="2"/>
  </si>
  <si>
    <t>申請者の名称</t>
    <rPh sb="0" eb="3">
      <t>シンセイシャ</t>
    </rPh>
    <rPh sb="4" eb="6">
      <t>メイショウ</t>
    </rPh>
    <phoneticPr fontId="2"/>
  </si>
  <si>
    <t>東京都都市整備局経由の申請</t>
    <rPh sb="0" eb="3">
      <t>トウキョウト</t>
    </rPh>
    <rPh sb="3" eb="8">
      <t>トシセイビキョク</t>
    </rPh>
    <rPh sb="8" eb="10">
      <t>ケイユ</t>
    </rPh>
    <rPh sb="11" eb="13">
      <t>シンセイ</t>
    </rPh>
    <phoneticPr fontId="2"/>
  </si>
  <si>
    <t>国への
直接申請</t>
    <rPh sb="0" eb="1">
      <t>クニ</t>
    </rPh>
    <rPh sb="4" eb="8">
      <t>チョクセツシンセイ</t>
    </rPh>
    <phoneticPr fontId="2"/>
  </si>
  <si>
    <t>国補助</t>
    <rPh sb="0" eb="3">
      <t>クニホジョ</t>
    </rPh>
    <phoneticPr fontId="66"/>
  </si>
  <si>
    <t>　</t>
  </si>
  <si>
    <t>事業名</t>
    <rPh sb="0" eb="3">
      <t>ジギョウメイ</t>
    </rPh>
    <phoneticPr fontId="2"/>
  </si>
  <si>
    <r>
      <t>　</t>
    </r>
    <r>
      <rPr>
        <sz val="12"/>
        <rFont val="ＭＳ Ｐ明朝"/>
        <family val="1"/>
        <charset val="128"/>
      </rPr>
      <t>コージェネレーションシステム導入支援</t>
    </r>
    <r>
      <rPr>
        <sz val="12"/>
        <color theme="1"/>
        <rFont val="ＭＳ Ｐ明朝"/>
        <family val="1"/>
        <charset val="128"/>
      </rPr>
      <t>事業助成金交付要綱</t>
    </r>
    <r>
      <rPr>
        <sz val="12"/>
        <rFont val="ＭＳ Ｐ明朝"/>
        <family val="1"/>
        <charset val="128"/>
      </rPr>
      <t>（令和７年４月２２日付７都環公地温第５６０号。</t>
    </r>
    <r>
      <rPr>
        <sz val="12"/>
        <color theme="1"/>
        <rFont val="ＭＳ Ｐ明朝"/>
        <family val="1"/>
        <charset val="128"/>
      </rPr>
      <t>以下「交付要綱」という。）</t>
    </r>
    <r>
      <rPr>
        <sz val="12"/>
        <rFont val="ＭＳ Ｐ明朝"/>
        <family val="1"/>
        <charset val="128"/>
      </rPr>
      <t>第８条</t>
    </r>
    <r>
      <rPr>
        <sz val="12"/>
        <color theme="1"/>
        <rFont val="ＭＳ Ｐ明朝"/>
        <family val="1"/>
        <charset val="128"/>
      </rPr>
      <t>の規定に基づく助成金の交付の申請を行うに当たり、当該申請により助成金等の交付を受けようとする者（法人その他の団体にあっては、代表者、役員又は使用人その他の従業員若しくは構成員を含む。）が交付要綱</t>
    </r>
    <r>
      <rPr>
        <sz val="12"/>
        <rFont val="ＭＳ Ｐ明朝"/>
        <family val="1"/>
        <charset val="128"/>
      </rPr>
      <t>第３条</t>
    </r>
    <r>
      <rPr>
        <sz val="12"/>
        <color theme="1"/>
        <rFont val="ＭＳ Ｐ明朝"/>
        <family val="1"/>
        <charset val="128"/>
      </rPr>
      <t>に規定する助成対象事業者に該当し、将来にわたっても該当するよう法令等を遵守することをここに誓約いたします。</t>
    </r>
    <rPh sb="15" eb="19">
      <t>ドウニュウシエン</t>
    </rPh>
    <phoneticPr fontId="2"/>
  </si>
  <si>
    <t>　コージェネレーションシステム導入支援事業助成金交付要綱（令和７年４月２２日付７都環公地温第５６０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15" eb="19">
      <t>ドウニュウシエン</t>
    </rPh>
    <phoneticPr fontId="2"/>
  </si>
  <si>
    <r>
      <t>5.4</t>
    </r>
    <r>
      <rPr>
        <sz val="11"/>
        <color indexed="8"/>
        <rFont val="ＭＳ Ｐ明朝"/>
        <family val="1"/>
        <charset val="128"/>
      </rPr>
      <t>　助成金事業工程表（詳細は別紙3参照）（第８条別表第1　14）</t>
    </r>
    <phoneticPr fontId="2"/>
  </si>
  <si>
    <t xml:space="preserve"> 本事業を共同事業で行う場合は、共同申請者同士及び工事請負者との連絡・責任体制を明確に記入すること。</t>
    <rPh sb="27" eb="29">
      <t>ウケオイ</t>
    </rPh>
    <phoneticPr fontId="6"/>
  </si>
  <si>
    <r>
      <rPr>
        <b/>
        <sz val="11"/>
        <color rgb="FFFF0000"/>
        <rFont val="ＭＳ Ｐ明朝"/>
        <family val="1"/>
        <charset val="128"/>
      </rPr>
      <t>総合運用効率</t>
    </r>
    <r>
      <rPr>
        <sz val="11"/>
        <color theme="1"/>
        <rFont val="ＭＳ Ｐ明朝"/>
        <family val="1"/>
        <charset val="128"/>
      </rPr>
      <t xml:space="preserve">
</t>
    </r>
    <r>
      <rPr>
        <sz val="9"/>
        <color theme="1"/>
        <rFont val="ＭＳ Ｐ明朝"/>
        <family val="1"/>
        <charset val="128"/>
      </rPr>
      <t>(2.17×有効発電効率＋排熱利用率)</t>
    </r>
    <rPh sb="0" eb="2">
      <t>ソウゴウ</t>
    </rPh>
    <rPh sb="2" eb="4">
      <t>ウンヨウ</t>
    </rPh>
    <rPh sb="4" eb="6">
      <t>コウリツ</t>
    </rPh>
    <phoneticPr fontId="2"/>
  </si>
  <si>
    <t>←西暦で△◇○●/△△/□□で入力してください。</t>
    <rPh sb="1" eb="3">
      <t>セイレキ</t>
    </rPh>
    <rPh sb="15" eb="17">
      <t>ニュウリョク</t>
    </rPh>
    <phoneticPr fontId="2"/>
  </si>
  <si>
    <t>ESCO事業者</t>
  </si>
  <si>
    <t>補機電力</t>
    <rPh sb="0" eb="4">
      <t>ホキデンリョク</t>
    </rPh>
    <phoneticPr fontId="2"/>
  </si>
  <si>
    <r>
      <t>公開日：</t>
    </r>
    <r>
      <rPr>
        <sz val="12"/>
        <color indexed="8"/>
        <rFont val="Century"/>
        <family val="1"/>
      </rPr>
      <t>2025/04/22</t>
    </r>
    <phoneticPr fontId="2"/>
  </si>
  <si>
    <r>
      <t xml:space="preserve">   </t>
    </r>
    <r>
      <rPr>
        <sz val="11"/>
        <rFont val="ＭＳ Ｐ明朝"/>
        <family val="1"/>
        <charset val="128"/>
      </rPr>
      <t>コージェネレーションシステム導入支援</t>
    </r>
    <r>
      <rPr>
        <sz val="11"/>
        <color indexed="8"/>
        <rFont val="ＭＳ Ｐ明朝"/>
        <family val="1"/>
        <charset val="128"/>
      </rPr>
      <t>事業助成金交付要綱（</t>
    </r>
    <r>
      <rPr>
        <sz val="11"/>
        <rFont val="ＭＳ Ｐ明朝"/>
        <family val="1"/>
        <charset val="128"/>
      </rPr>
      <t xml:space="preserve"> 令和７年４月22日付７都環公地温第560号 ） 第８条第１項の</t>
    </r>
    <r>
      <rPr>
        <sz val="11"/>
        <color indexed="8"/>
        <rFont val="ＭＳ Ｐ明朝"/>
        <family val="1"/>
        <charset val="128"/>
      </rPr>
      <t>規定に基づき、助成金の交付について関係書類を添えて、次のとおり申請します。</t>
    </r>
    <r>
      <rPr>
        <sz val="11"/>
        <color theme="1"/>
        <rFont val="ＭＳ Ｐ明朝"/>
        <family val="1"/>
        <charset val="128"/>
      </rPr>
      <t xml:space="preserve">
 また、本助成事業の当公社への申請に伴い、今後助成事業終了により公社から都への事業移管に際して個人情報の移管についても同意します。</t>
    </r>
    <rPh sb="17" eb="21">
      <t>ドウニュウシエン</t>
    </rPh>
    <rPh sb="116" eb="118">
      <t>シンセイ</t>
    </rPh>
    <rPh sb="124" eb="126">
      <t>ジョセイ</t>
    </rPh>
    <rPh sb="145" eb="146">
      <t>サイ</t>
    </rPh>
    <rPh sb="153" eb="155">
      <t>イカン</t>
    </rPh>
    <phoneticPr fontId="2"/>
  </si>
  <si>
    <r>
      <rPr>
        <sz val="11"/>
        <color rgb="FFFF0000"/>
        <rFont val="ＭＳ Ｐ明朝"/>
        <family val="1"/>
        <charset val="128"/>
      </rPr>
      <t>　</t>
    </r>
    <r>
      <rPr>
        <sz val="11"/>
        <rFont val="ＭＳ Ｐ明朝"/>
        <family val="1"/>
        <charset val="128"/>
      </rPr>
      <t>コージェネレーションシステム導入支援事業助成金交付要綱（令和７年４月２２日付７都環公地温第５６０号）第４条、第５条、第１０条第１項第四号、同項第五号、第１２条、第３２条及び第３４条の規定を確認の上、上記の事業者の助成金交付申請に同意します。
　また、本助成事業の当公社への申請に伴い、今後助成事業終了により公社から都への事業移管に際して個人情報の移管についても同意します。</t>
    </r>
    <rPh sb="15" eb="19">
      <t>ドウニュウシエン</t>
    </rPh>
    <rPh sb="19" eb="21">
      <t>ジギョウ</t>
    </rPh>
    <rPh sb="21" eb="23">
      <t>ジョセイ</t>
    </rPh>
    <rPh sb="23" eb="24">
      <t>キン</t>
    </rPh>
    <rPh sb="24" eb="26">
      <t>コウフ</t>
    </rPh>
    <rPh sb="26" eb="28">
      <t>ヨウコウ</t>
    </rPh>
    <rPh sb="29" eb="31">
      <t>レイワ</t>
    </rPh>
    <rPh sb="32" eb="33">
      <t>ネン</t>
    </rPh>
    <rPh sb="34" eb="35">
      <t>ゲツ</t>
    </rPh>
    <rPh sb="37" eb="38">
      <t>ヒ</t>
    </rPh>
    <rPh sb="38" eb="39">
      <t>ツケ</t>
    </rPh>
    <rPh sb="40" eb="41">
      <t>ト</t>
    </rPh>
    <rPh sb="43" eb="45">
      <t>チオン</t>
    </rPh>
    <rPh sb="67" eb="68">
      <t>ヨン</t>
    </rPh>
    <rPh sb="73" eb="74">
      <t>ゴ</t>
    </rPh>
    <phoneticPr fontId="2"/>
  </si>
  <si>
    <t>土木建築工事費他</t>
    <rPh sb="0" eb="4">
      <t>ドボクケンチク</t>
    </rPh>
    <rPh sb="4" eb="7">
      <t>コウジヒ</t>
    </rPh>
    <rPh sb="7" eb="8">
      <t>タ</t>
    </rPh>
    <phoneticPr fontId="66"/>
  </si>
  <si>
    <t>注-4）着色していない部分は保護を掛けていますので、修正できません。</t>
    <rPh sb="0" eb="1">
      <t>チュウ</t>
    </rPh>
    <rPh sb="4" eb="6">
      <t>チャクショク</t>
    </rPh>
    <rPh sb="11" eb="13">
      <t>ブブン</t>
    </rPh>
    <rPh sb="14" eb="16">
      <t>ホゴ</t>
    </rPh>
    <rPh sb="17" eb="18">
      <t>カ</t>
    </rPh>
    <rPh sb="26" eb="28">
      <t>シュウセイ</t>
    </rPh>
    <phoneticPr fontId="2"/>
  </si>
  <si>
    <r>
      <t>注-3）なお</t>
    </r>
    <r>
      <rPr>
        <sz val="10.5"/>
        <color theme="9" tint="0.79998168889431442"/>
        <rFont val="ＭＳ Ｐ明朝"/>
        <family val="1"/>
        <charset val="128"/>
      </rPr>
      <t>オレンジ</t>
    </r>
    <r>
      <rPr>
        <sz val="10.5"/>
        <color indexed="8"/>
        <rFont val="ＭＳ Ｐ明朝"/>
        <family val="1"/>
        <charset val="128"/>
      </rPr>
      <t>色で着色した部分に国補助等の有無を記載下さい。</t>
    </r>
    <rPh sb="0" eb="1">
      <t>チュウ</t>
    </rPh>
    <rPh sb="19" eb="23">
      <t>クニホジョトウ</t>
    </rPh>
    <rPh sb="24" eb="26">
      <t>ウム</t>
    </rPh>
    <phoneticPr fontId="2"/>
  </si>
  <si>
    <t>総合効率</t>
    <rPh sb="0" eb="4">
      <t>ソウゴウコウリツ</t>
    </rPh>
    <phoneticPr fontId="22"/>
  </si>
  <si>
    <t>助成事業名</t>
    <rPh sb="0" eb="5">
      <t>ジョセイジギョウメイ</t>
    </rPh>
    <phoneticPr fontId="27"/>
  </si>
  <si>
    <t>助成事業名</t>
    <rPh sb="0" eb="2">
      <t>ジョセイ</t>
    </rPh>
    <rPh sb="2" eb="4">
      <t>ジギョウ</t>
    </rPh>
    <rPh sb="4" eb="5">
      <t>メイ</t>
    </rPh>
    <phoneticPr fontId="27"/>
  </si>
  <si>
    <t>助成事業名</t>
    <rPh sb="0" eb="5">
      <t>ジョセイジギョウメイ</t>
    </rPh>
    <phoneticPr fontId="31"/>
  </si>
  <si>
    <t>自動表示（補足事項がある場合は備考欄へ入力してください。）</t>
    <rPh sb="0" eb="4">
      <t>ジドウヒョウジ</t>
    </rPh>
    <rPh sb="5" eb="9">
      <t>ホソクジコウ</t>
    </rPh>
    <rPh sb="12" eb="14">
      <t>バアイ</t>
    </rPh>
    <rPh sb="15" eb="18">
      <t>ビコウラン</t>
    </rPh>
    <rPh sb="19" eb="21">
      <t>ニュウリョク</t>
    </rPh>
    <phoneticPr fontId="6"/>
  </si>
  <si>
    <t>　コージェネレーションシステム導入支援事業助成金交付要綱（令和７年４月２２日付７都環公地温第５６０号）第４条、第５条、第１０条第１項第４号、同項第５号、第１２条、第３２条及び第３４条の規定を確認の上、上記の事業者の助成金交付申請に同意します。
　また、本助成事業の当公社への応募に伴い、今後事業終了による公社から都への事業移管による個人情報の移転についても同意します。</t>
    <rPh sb="21" eb="23">
      <t>ジョセイ</t>
    </rPh>
    <rPh sb="23" eb="24">
      <t>キン</t>
    </rPh>
    <rPh sb="24" eb="26">
      <t>コウフ</t>
    </rPh>
    <rPh sb="26" eb="28">
      <t>ヨウコウ</t>
    </rPh>
    <phoneticPr fontId="2"/>
  </si>
  <si>
    <t>　コージェネレーションシステム導入支援事業助成金交付要綱（令和７年４月２２日付７都環公地温第５６０号）第４条、第５条、第１０条第１項第４号、同項第５号、第１２条、第３２条及び第３４条の規定を確認の上、上記の事業者の助成金交付申請に同意します。
　また、本助成事業の当公社への応募に伴い、今後事業終了による公社から都への事業移管による個人情報の移転についても同意します。</t>
    <rPh sb="21" eb="23">
      <t>ジョセイ</t>
    </rPh>
    <rPh sb="23" eb="24">
      <t>キン</t>
    </rPh>
    <rPh sb="24" eb="26">
      <t>コウフ</t>
    </rPh>
    <rPh sb="26" eb="28">
      <t>ヨウコウ</t>
    </rPh>
    <rPh sb="34" eb="35">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</si>
</sst>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quot;年&quot;m&quot;月&quot;d&quot;日&quot;;@"/>
    <numFmt numFmtId="177" formatCode="yyyy&quot;年&quot;m&quot;月&quot;;@"/>
    <numFmt numFmtId="178" formatCode="#,##0.0;[Red]\-#,##0.0"/>
    <numFmt numFmtId="179" formatCode="#,##0_);[Red]\(#,##0\)"/>
    <numFmt numFmtId="180" formatCode="#,##0.0_);[Red]\(#,##0.0\)"/>
    <numFmt numFmtId="181" formatCode="0.0"/>
    <numFmt numFmtId="182" formatCode="#,##0.000;[Red]\-#,##0.000"/>
    <numFmt numFmtId="183" formatCode="#,##0_ ;[Red]\-#,##0\ "/>
    <numFmt numFmtId="184" formatCode="#,##0.0000;[Red]\-#,##0.0000"/>
  </numFmts>
  <fonts count="8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1"/>
      <color indexed="8"/>
      <name val="ＭＳ 明朝"/>
      <family val="1"/>
      <charset val="128"/>
    </font>
    <font>
      <sz val="11"/>
      <color indexed="8"/>
      <name val="Century"/>
      <family val="1"/>
    </font>
    <font>
      <sz val="6"/>
      <name val="ＭＳ Ｐゴシック"/>
      <family val="3"/>
      <charset val="128"/>
    </font>
    <font>
      <sz val="11"/>
      <color indexed="8"/>
      <name val="ＭＳ Ｐ明朝"/>
      <family val="1"/>
      <charset val="128"/>
    </font>
    <font>
      <sz val="12"/>
      <color indexed="8"/>
      <name val="Century"/>
      <family val="1"/>
    </font>
    <font>
      <sz val="9"/>
      <color indexed="8"/>
      <name val="Century"/>
      <family val="1"/>
    </font>
    <font>
      <vertAlign val="superscript"/>
      <sz val="11"/>
      <color indexed="8"/>
      <name val="ＭＳ 明朝"/>
      <family val="1"/>
      <charset val="128"/>
    </font>
    <font>
      <sz val="9"/>
      <color indexed="8"/>
      <name val="ＭＳ Ｐ明朝"/>
      <family val="1"/>
      <charset val="128"/>
    </font>
    <font>
      <sz val="10.5"/>
      <color indexed="8"/>
      <name val="ＭＳ Ｐ明朝"/>
      <family val="1"/>
      <charset val="128"/>
    </font>
    <font>
      <sz val="10"/>
      <color indexed="8"/>
      <name val="ＭＳ Ｐ明朝"/>
      <family val="1"/>
      <charset val="128"/>
    </font>
    <font>
      <vertAlign val="superscript"/>
      <sz val="11"/>
      <color indexed="8"/>
      <name val="ＭＳ Ｐ明朝"/>
      <family val="1"/>
      <charset val="128"/>
    </font>
    <font>
      <sz val="14"/>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12"/>
      <color indexed="8"/>
      <name val="Century"/>
      <family val="1"/>
    </font>
    <font>
      <u/>
      <sz val="12"/>
      <color indexed="10"/>
      <name val="ＭＳ Ｐ明朝"/>
      <family val="1"/>
      <charset val="128"/>
    </font>
    <font>
      <sz val="12"/>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vertAlign val="subscript"/>
      <sz val="11"/>
      <color indexed="8"/>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8"/>
      <color indexed="8"/>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u/>
      <sz val="12.65"/>
      <color theme="10"/>
      <name val="ＭＳ Ｐゴシック"/>
      <family val="3"/>
      <charset val="128"/>
    </font>
    <font>
      <sz val="11"/>
      <color theme="1"/>
      <name val="Century"/>
      <family val="1"/>
    </font>
    <font>
      <sz val="12"/>
      <color theme="1"/>
      <name val="Century"/>
      <family val="1"/>
    </font>
    <font>
      <sz val="11"/>
      <color theme="1"/>
      <name val="ＭＳ Ｐ明朝"/>
      <family val="1"/>
      <charset val="128"/>
    </font>
    <font>
      <sz val="11"/>
      <color theme="1"/>
      <name val="ＭＳ 明朝"/>
      <family val="1"/>
      <charset val="128"/>
    </font>
    <font>
      <sz val="10"/>
      <color theme="1"/>
      <name val="ＭＳ Ｐ明朝"/>
      <family val="1"/>
      <charset val="128"/>
    </font>
    <font>
      <sz val="9"/>
      <color theme="1"/>
      <name val="ＭＳ Ｐ明朝"/>
      <family val="1"/>
      <charset val="128"/>
    </font>
    <font>
      <sz val="14"/>
      <color theme="1"/>
      <name val="Century"/>
      <family val="1"/>
    </font>
    <font>
      <b/>
      <sz val="11"/>
      <color theme="1"/>
      <name val="Century"/>
      <family val="1"/>
    </font>
    <font>
      <sz val="12"/>
      <color theme="1"/>
      <name val="ＭＳ Ｐ明朝"/>
      <family val="1"/>
      <charset val="128"/>
    </font>
    <font>
      <u/>
      <sz val="12"/>
      <color theme="10"/>
      <name val="ＭＳ Ｐゴシック"/>
      <family val="3"/>
      <charset val="128"/>
    </font>
    <font>
      <b/>
      <sz val="12"/>
      <color theme="1"/>
      <name val="Century"/>
      <family val="1"/>
    </font>
    <font>
      <b/>
      <u/>
      <sz val="11"/>
      <color theme="1"/>
      <name val="ＭＳ Ｐ明朝"/>
      <family val="1"/>
      <charset val="128"/>
    </font>
    <font>
      <sz val="13"/>
      <color theme="1"/>
      <name val="ＭＳ Ｐ明朝"/>
      <family val="1"/>
      <charset val="128"/>
    </font>
    <font>
      <sz val="8"/>
      <color theme="1"/>
      <name val="ＭＳ Ｐ明朝"/>
      <family val="1"/>
      <charset val="128"/>
    </font>
    <font>
      <sz val="18"/>
      <color theme="1"/>
      <name val="ＭＳ Ｐ明朝"/>
      <family val="1"/>
      <charset val="128"/>
    </font>
    <font>
      <sz val="11"/>
      <color theme="0" tint="-0.34998626667073579"/>
      <name val="ＭＳ Ｐゴシック"/>
      <family val="3"/>
      <charset val="128"/>
      <scheme val="minor"/>
    </font>
    <font>
      <sz val="11"/>
      <color indexed="8"/>
      <name val="ＭＳ ゴシック"/>
      <family val="3"/>
      <charset val="128"/>
    </font>
    <font>
      <sz val="11"/>
      <name val="ＭＳ Ｐゴシック"/>
      <family val="3"/>
      <charset val="128"/>
      <scheme val="minor"/>
    </font>
    <font>
      <sz val="9"/>
      <color theme="1"/>
      <name val="ＭＳ Ｐゴシック"/>
      <family val="3"/>
      <charset val="128"/>
      <scheme val="minor"/>
    </font>
    <font>
      <sz val="11"/>
      <color rgb="FFFFFF00"/>
      <name val="ＭＳ Ｐゴシック"/>
      <family val="3"/>
      <charset val="128"/>
      <scheme val="minor"/>
    </font>
    <font>
      <sz val="14"/>
      <color theme="1"/>
      <name val="ＭＳ Ｐゴシック"/>
      <family val="3"/>
      <charset val="128"/>
      <scheme val="minor"/>
    </font>
    <font>
      <sz val="22"/>
      <color indexed="8"/>
      <name val="ＭＳ Ｐ明朝"/>
      <family val="1"/>
      <charset val="128"/>
    </font>
    <font>
      <sz val="11"/>
      <color theme="0" tint="-0.499984740745262"/>
      <name val="ＭＳ Ｐゴシック"/>
      <family val="3"/>
      <charset val="128"/>
      <scheme val="minor"/>
    </font>
    <font>
      <sz val="9"/>
      <color rgb="FF000000"/>
      <name val="MS UI Gothic"/>
      <family val="3"/>
      <charset val="128"/>
    </font>
    <font>
      <sz val="16"/>
      <color indexed="8"/>
      <name val="ＭＳ Ｐ明朝"/>
      <family val="1"/>
      <charset val="128"/>
    </font>
    <font>
      <vertAlign val="superscript"/>
      <sz val="10.5"/>
      <color indexed="8"/>
      <name val="ＭＳ Ｐ明朝"/>
      <family val="1"/>
      <charset val="128"/>
    </font>
    <font>
      <b/>
      <u/>
      <sz val="11"/>
      <color indexed="8"/>
      <name val="ＭＳ Ｐ明朝"/>
      <family val="1"/>
      <charset val="128"/>
    </font>
    <font>
      <vertAlign val="subscript"/>
      <sz val="11"/>
      <color indexed="8"/>
      <name val="ＭＳ Ｐ明朝"/>
      <family val="1"/>
      <charset val="128"/>
    </font>
    <font>
      <sz val="7"/>
      <color indexed="8"/>
      <name val="ＭＳ Ｐ明朝"/>
      <family val="1"/>
      <charset val="128"/>
    </font>
    <font>
      <u/>
      <sz val="12.65"/>
      <color theme="10"/>
      <name val="ＭＳ Ｐ明朝"/>
      <family val="1"/>
      <charset val="128"/>
    </font>
    <font>
      <vertAlign val="superscript"/>
      <sz val="9"/>
      <color indexed="8"/>
      <name val="ＭＳ Ｐ明朝"/>
      <family val="1"/>
      <charset val="128"/>
    </font>
    <font>
      <sz val="11"/>
      <color theme="0" tint="-0.34998626667073579"/>
      <name val="ＭＳ Ｐ明朝"/>
      <family val="1"/>
      <charset val="128"/>
    </font>
    <font>
      <sz val="6"/>
      <name val="ＭＳ Ｐゴシック"/>
      <family val="3"/>
      <charset val="128"/>
      <scheme val="minor"/>
    </font>
    <font>
      <b/>
      <u/>
      <sz val="10.5"/>
      <color indexed="10"/>
      <name val="ＭＳ Ｐ明朝"/>
      <family val="1"/>
      <charset val="128"/>
    </font>
    <font>
      <sz val="10.5"/>
      <name val="ＭＳ Ｐ明朝"/>
      <family val="1"/>
      <charset val="128"/>
    </font>
    <font>
      <b/>
      <sz val="11"/>
      <color theme="1"/>
      <name val="ＭＳ Ｐ明朝"/>
      <family val="1"/>
      <charset val="128"/>
    </font>
    <font>
      <sz val="10.5"/>
      <color theme="1"/>
      <name val="ＭＳ Ｐ明朝"/>
      <family val="1"/>
      <charset val="128"/>
    </font>
    <font>
      <sz val="12"/>
      <color rgb="FFFF0000"/>
      <name val="ＭＳ Ｐ明朝"/>
      <family val="1"/>
      <charset val="128"/>
    </font>
    <font>
      <sz val="10.5"/>
      <color indexed="62"/>
      <name val="ＭＳ Ｐ明朝"/>
      <family val="1"/>
      <charset val="128"/>
    </font>
    <font>
      <sz val="10.5"/>
      <color indexed="13"/>
      <name val="ＭＳ Ｐ明朝"/>
      <family val="1"/>
      <charset val="128"/>
    </font>
    <font>
      <sz val="11"/>
      <color theme="1"/>
      <name val="ＭＳ Ｐゴシック"/>
      <family val="3"/>
      <charset val="128"/>
    </font>
    <font>
      <sz val="10"/>
      <color theme="1"/>
      <name val="ＭＳ Ｐゴシック"/>
      <family val="3"/>
      <charset val="128"/>
      <scheme val="minor"/>
    </font>
    <font>
      <vertAlign val="superscript"/>
      <sz val="11"/>
      <color theme="1"/>
      <name val="ＭＳ Ｐゴシック"/>
      <family val="3"/>
      <charset val="128"/>
      <scheme val="minor"/>
    </font>
    <font>
      <vertAlign val="subscript"/>
      <sz val="11"/>
      <color theme="1"/>
      <name val="ＭＳ Ｐゴシック"/>
      <family val="3"/>
      <charset val="128"/>
      <scheme val="minor"/>
    </font>
    <font>
      <vertAlign val="superscript"/>
      <sz val="11"/>
      <color theme="1"/>
      <name val="ＭＳ Ｐ明朝"/>
      <family val="1"/>
      <charset val="128"/>
    </font>
    <font>
      <vertAlign val="subscript"/>
      <sz val="11"/>
      <color theme="1"/>
      <name val="ＭＳ Ｐ明朝"/>
      <family val="1"/>
      <charset val="128"/>
    </font>
    <font>
      <sz val="14"/>
      <color rgb="FFFF0000"/>
      <name val="ＭＳ Ｐゴシック"/>
      <family val="3"/>
      <charset val="128"/>
    </font>
    <font>
      <sz val="11"/>
      <color rgb="FFFF0000"/>
      <name val="ＭＳ Ｐ明朝"/>
      <family val="1"/>
      <charset val="128"/>
    </font>
    <font>
      <sz val="14"/>
      <color rgb="FFFF0000"/>
      <name val="ＭＳ Ｐゴシック"/>
      <family val="3"/>
      <charset val="128"/>
      <scheme val="minor"/>
    </font>
    <font>
      <sz val="11"/>
      <color rgb="FFFF0000"/>
      <name val="ＭＳ Ｐゴシック"/>
      <family val="3"/>
      <charset val="128"/>
      <scheme val="minor"/>
    </font>
    <font>
      <sz val="9"/>
      <color rgb="FF000000"/>
      <name val="ＭＳ Ｐ明朝"/>
      <family val="1"/>
      <charset val="128"/>
    </font>
    <font>
      <sz val="11"/>
      <color theme="1"/>
      <name val="ＭＳ Ｐゴシック"/>
      <family val="3"/>
      <charset val="128"/>
      <scheme val="major"/>
    </font>
    <font>
      <sz val="12"/>
      <name val="ＭＳ Ｐ明朝"/>
      <family val="1"/>
      <charset val="128"/>
    </font>
    <font>
      <b/>
      <sz val="11"/>
      <color rgb="FFFF0000"/>
      <name val="ＭＳ Ｐ明朝"/>
      <family val="1"/>
      <charset val="128"/>
    </font>
    <font>
      <sz val="10.5"/>
      <color theme="9" tint="0.79998168889431442"/>
      <name val="ＭＳ Ｐ明朝"/>
      <family val="1"/>
      <charset val="128"/>
    </font>
  </fonts>
  <fills count="14">
    <fill>
      <patternFill patternType="none"/>
    </fill>
    <fill>
      <patternFill patternType="gray125"/>
    </fill>
    <fill>
      <patternFill patternType="lightGray"/>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9"/>
      </patternFill>
    </fill>
    <fill>
      <patternFill patternType="solid">
        <fgColor rgb="FFFFFF00"/>
      </patternFill>
    </fill>
    <fill>
      <patternFill patternType="solid">
        <fgColor theme="0"/>
        <bgColor indexed="64"/>
      </patternFill>
    </fill>
    <fill>
      <patternFill patternType="solid">
        <fgColor rgb="FF92D050"/>
        <bgColor indexed="64"/>
      </patternFill>
    </fill>
    <fill>
      <patternFill patternType="solid">
        <fgColor theme="9" tint="0.59996337778862885"/>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double">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diagonal style="hair">
        <color indexed="64"/>
      </diagonal>
    </border>
    <border>
      <left/>
      <right style="thin">
        <color indexed="64"/>
      </right>
      <top/>
      <bottom style="hair">
        <color indexed="64"/>
      </bottom>
      <diagonal/>
    </border>
    <border>
      <left/>
      <right style="thin">
        <color indexed="64"/>
      </right>
      <top/>
      <bottom style="double">
        <color indexed="64"/>
      </bottom>
      <diagonal/>
    </border>
    <border>
      <left/>
      <right style="thin">
        <color indexed="64"/>
      </right>
      <top style="double">
        <color indexed="64"/>
      </top>
      <bottom style="hair">
        <color indexed="64"/>
      </bottom>
      <diagonal/>
    </border>
  </borders>
  <cellStyleXfs count="7">
    <xf numFmtId="0" fontId="0" fillId="0" borderId="0">
      <alignment vertical="center"/>
    </xf>
    <xf numFmtId="0" fontId="33" fillId="0" borderId="0" applyNumberFormat="0" applyFill="0" applyBorder="0" applyAlignment="0" applyProtection="0">
      <alignment vertical="top"/>
      <protection locked="0"/>
    </xf>
    <xf numFmtId="38" fontId="32" fillId="0" borderId="0" applyFont="0" applyFill="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27">
    <xf numFmtId="0" fontId="0" fillId="0" borderId="0" xfId="0">
      <alignment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12" fillId="0" borderId="2" xfId="0" applyFont="1" applyBorder="1" applyAlignment="1">
      <alignment horizontal="center" vertical="center"/>
    </xf>
    <xf numFmtId="0" fontId="12" fillId="0" borderId="8" xfId="0" applyFont="1" applyBorder="1" applyAlignment="1">
      <alignment vertical="center" wrapText="1"/>
    </xf>
    <xf numFmtId="0" fontId="12" fillId="0" borderId="8" xfId="0" applyFont="1" applyBorder="1" applyAlignment="1">
      <alignment horizontal="center" vertical="center"/>
    </xf>
    <xf numFmtId="0" fontId="12" fillId="0" borderId="11" xfId="0" applyFont="1" applyBorder="1">
      <alignment vertical="center"/>
    </xf>
    <xf numFmtId="0" fontId="12" fillId="0" borderId="0" xfId="0" applyFont="1">
      <alignment vertical="center"/>
    </xf>
    <xf numFmtId="0" fontId="39" fillId="0" borderId="0" xfId="0" applyFont="1">
      <alignment vertical="center"/>
    </xf>
    <xf numFmtId="0" fontId="36" fillId="0" borderId="0" xfId="0" quotePrefix="1" applyFont="1">
      <alignment vertical="center"/>
    </xf>
    <xf numFmtId="0" fontId="34" fillId="0" borderId="0" xfId="0" quotePrefix="1" applyFont="1">
      <alignment vertical="center"/>
    </xf>
    <xf numFmtId="0" fontId="40" fillId="0" borderId="0" xfId="0" applyFont="1" applyAlignment="1">
      <alignment horizontal="center" vertical="center"/>
    </xf>
    <xf numFmtId="0" fontId="41"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42" fillId="0" borderId="0" xfId="0" applyFont="1">
      <alignment vertical="center"/>
    </xf>
    <xf numFmtId="0" fontId="43" fillId="0" borderId="0" xfId="1" applyFont="1" applyAlignment="1" applyProtection="1">
      <alignment vertical="center"/>
    </xf>
    <xf numFmtId="0" fontId="35" fillId="0" borderId="0" xfId="0" quotePrefix="1" applyFont="1">
      <alignment vertical="center"/>
    </xf>
    <xf numFmtId="0" fontId="44" fillId="0" borderId="0" xfId="0" applyFont="1" applyAlignment="1">
      <alignment horizontal="left" vertical="center"/>
    </xf>
    <xf numFmtId="0" fontId="44" fillId="0" borderId="0" xfId="0" applyFont="1">
      <alignment vertical="center"/>
    </xf>
    <xf numFmtId="0" fontId="35" fillId="0" borderId="0" xfId="0" quotePrefix="1" applyFont="1" applyAlignment="1">
      <alignment horizontal="center" vertical="center"/>
    </xf>
    <xf numFmtId="0" fontId="35" fillId="4" borderId="1" xfId="0" applyFont="1" applyFill="1" applyBorder="1">
      <alignment vertical="center"/>
    </xf>
    <xf numFmtId="0" fontId="35" fillId="5" borderId="1" xfId="0" applyFont="1" applyFill="1" applyBorder="1">
      <alignment vertical="center"/>
    </xf>
    <xf numFmtId="0" fontId="35" fillId="6" borderId="1" xfId="0" applyFont="1" applyFill="1" applyBorder="1">
      <alignment vertical="center"/>
    </xf>
    <xf numFmtId="0" fontId="35" fillId="3" borderId="1" xfId="0" applyFont="1" applyFill="1" applyBorder="1">
      <alignment vertical="center"/>
    </xf>
    <xf numFmtId="0" fontId="35" fillId="0" borderId="1" xfId="0" applyFont="1" applyBorder="1">
      <alignment vertical="center"/>
    </xf>
    <xf numFmtId="0" fontId="18" fillId="0" borderId="0" xfId="0" applyFont="1">
      <alignment vertical="center"/>
    </xf>
    <xf numFmtId="0" fontId="8" fillId="0" borderId="0" xfId="0" applyFont="1">
      <alignment vertical="center"/>
    </xf>
    <xf numFmtId="0" fontId="17" fillId="0" borderId="0" xfId="0" applyFont="1">
      <alignment vertical="center"/>
    </xf>
    <xf numFmtId="0" fontId="45" fillId="0" borderId="0" xfId="0" applyFont="1">
      <alignment vertical="center"/>
    </xf>
    <xf numFmtId="0" fontId="36" fillId="0" borderId="0" xfId="0" applyFont="1" applyAlignment="1">
      <alignment horizontal="right" vertical="center"/>
    </xf>
    <xf numFmtId="38" fontId="36" fillId="0" borderId="0" xfId="2" applyFont="1" applyAlignment="1">
      <alignment horizontal="center" vertical="center"/>
    </xf>
    <xf numFmtId="0" fontId="36" fillId="4" borderId="0" xfId="0" applyFont="1" applyFill="1" applyProtection="1">
      <alignment vertical="center"/>
      <protection locked="0"/>
    </xf>
    <xf numFmtId="0" fontId="42" fillId="4" borderId="0" xfId="0" applyFont="1" applyFill="1" applyProtection="1">
      <alignment vertical="center"/>
      <protection locked="0"/>
    </xf>
    <xf numFmtId="0" fontId="46" fillId="0" borderId="0" xfId="0" applyFont="1" applyAlignment="1">
      <alignment vertical="center" shrinkToFit="1"/>
    </xf>
    <xf numFmtId="0" fontId="36" fillId="0" borderId="1" xfId="0" applyFont="1" applyBorder="1" applyAlignment="1">
      <alignment horizontal="center" vertical="center" shrinkToFit="1"/>
    </xf>
    <xf numFmtId="0" fontId="36" fillId="0" borderId="0" xfId="0" applyFont="1" applyAlignment="1">
      <alignment horizontal="left" vertical="center"/>
    </xf>
    <xf numFmtId="0" fontId="7" fillId="0" borderId="0" xfId="0" applyFont="1">
      <alignment vertical="center"/>
    </xf>
    <xf numFmtId="0" fontId="36" fillId="0" borderId="0" xfId="0" applyFont="1" applyAlignment="1">
      <alignment vertical="top"/>
    </xf>
    <xf numFmtId="0" fontId="11" fillId="0" borderId="0" xfId="0" applyFont="1">
      <alignment vertical="center"/>
    </xf>
    <xf numFmtId="0" fontId="36" fillId="0" borderId="0" xfId="0" applyFont="1" applyAlignment="1">
      <alignment vertical="center" shrinkToFit="1"/>
    </xf>
    <xf numFmtId="0" fontId="42" fillId="0" borderId="0" xfId="0" applyFont="1" applyAlignment="1">
      <alignment vertical="center" shrinkToFit="1"/>
    </xf>
    <xf numFmtId="0" fontId="34" fillId="0" borderId="0" xfId="0" applyFont="1" applyAlignment="1">
      <alignment horizontal="center" vertical="center"/>
    </xf>
    <xf numFmtId="0" fontId="3" fillId="0" borderId="0" xfId="0" applyFont="1">
      <alignment vertical="center"/>
    </xf>
    <xf numFmtId="0" fontId="11" fillId="0" borderId="0" xfId="0" applyFont="1" applyAlignment="1">
      <alignment vertical="top"/>
    </xf>
    <xf numFmtId="0" fontId="47" fillId="0" borderId="0" xfId="0" applyFont="1">
      <alignment vertical="center"/>
    </xf>
    <xf numFmtId="0" fontId="36" fillId="0" borderId="0" xfId="0" applyFont="1" applyAlignment="1">
      <alignment horizontal="center" vertical="center"/>
    </xf>
    <xf numFmtId="0" fontId="36" fillId="7" borderId="0" xfId="0" applyFont="1" applyFill="1" applyAlignment="1">
      <alignment horizontal="left" vertical="center"/>
    </xf>
    <xf numFmtId="0" fontId="42" fillId="0" borderId="0" xfId="0" applyFont="1" applyAlignment="1">
      <alignment horizontal="center" vertical="center"/>
    </xf>
    <xf numFmtId="0" fontId="36" fillId="0" borderId="4" xfId="0" applyFont="1" applyBorder="1">
      <alignment vertical="center"/>
    </xf>
    <xf numFmtId="0" fontId="36" fillId="0" borderId="10" xfId="0" applyFont="1" applyBorder="1">
      <alignment vertical="center"/>
    </xf>
    <xf numFmtId="0" fontId="36" fillId="0" borderId="5"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xf>
    <xf numFmtId="0" fontId="7" fillId="0" borderId="1" xfId="0" applyFont="1" applyBorder="1" applyAlignment="1">
      <alignment horizontal="center" vertical="center" wrapText="1"/>
    </xf>
    <xf numFmtId="0" fontId="36" fillId="0" borderId="1" xfId="0" applyFont="1" applyBorder="1" applyAlignment="1">
      <alignment horizontal="center" vertical="center"/>
    </xf>
    <xf numFmtId="0" fontId="11" fillId="0" borderId="0" xfId="0" applyFont="1" applyAlignment="1">
      <alignment vertical="center" wrapText="1"/>
    </xf>
    <xf numFmtId="0" fontId="36" fillId="0" borderId="11" xfId="0" applyFont="1" applyBorder="1">
      <alignment vertical="center"/>
    </xf>
    <xf numFmtId="0" fontId="36" fillId="0" borderId="9" xfId="0" applyFont="1" applyBorder="1" applyAlignment="1">
      <alignment vertical="center" wrapText="1"/>
    </xf>
    <xf numFmtId="0" fontId="49" fillId="0" borderId="0" xfId="0" applyFont="1">
      <alignment vertical="center"/>
    </xf>
    <xf numFmtId="0" fontId="0" fillId="0" borderId="0" xfId="0" applyProtection="1">
      <alignment vertical="center"/>
      <protection hidden="1"/>
    </xf>
    <xf numFmtId="0" fontId="0" fillId="0" borderId="1" xfId="0" applyBorder="1" applyAlignment="1">
      <alignment horizontal="center" vertical="center"/>
    </xf>
    <xf numFmtId="0" fontId="0" fillId="8" borderId="1" xfId="0" applyFill="1" applyBorder="1" applyAlignment="1" applyProtection="1">
      <alignment horizontal="center" vertical="center"/>
      <protection locked="0"/>
    </xf>
    <xf numFmtId="0" fontId="0" fillId="0" borderId="1" xfId="0" applyBorder="1">
      <alignment vertical="center"/>
    </xf>
    <xf numFmtId="0" fontId="0" fillId="0" borderId="1" xfId="0" applyBorder="1" applyAlignment="1">
      <alignment vertical="center" shrinkToFit="1"/>
    </xf>
    <xf numFmtId="0" fontId="0" fillId="0" borderId="0" xfId="0" applyAlignment="1">
      <alignment vertical="top"/>
    </xf>
    <xf numFmtId="0" fontId="0" fillId="0" borderId="0" xfId="0" applyAlignment="1">
      <alignment horizontal="center" vertical="center"/>
    </xf>
    <xf numFmtId="0" fontId="0" fillId="0" borderId="1" xfId="0" applyBorder="1" applyAlignment="1">
      <alignment horizontal="center" vertical="center" shrinkToFit="1"/>
    </xf>
    <xf numFmtId="0" fontId="0" fillId="4" borderId="1" xfId="0" applyFill="1" applyBorder="1" applyAlignment="1" applyProtection="1">
      <alignment horizontal="center" vertical="center"/>
      <protection locked="0"/>
    </xf>
    <xf numFmtId="0" fontId="0" fillId="0" borderId="1" xfId="0" quotePrefix="1" applyBorder="1">
      <alignment vertical="center"/>
    </xf>
    <xf numFmtId="0" fontId="0" fillId="2" borderId="1" xfId="0" applyFill="1" applyBorder="1" applyAlignment="1">
      <alignment vertical="center" shrinkToFit="1"/>
    </xf>
    <xf numFmtId="0" fontId="0" fillId="2" borderId="1" xfId="0" applyFill="1" applyBorder="1" applyAlignment="1">
      <alignment horizontal="center" vertical="center"/>
    </xf>
    <xf numFmtId="0" fontId="0" fillId="0" borderId="13" xfId="0" applyBorder="1" applyAlignment="1">
      <alignment vertical="center" wrapText="1" shrinkToFit="1"/>
    </xf>
    <xf numFmtId="180" fontId="0" fillId="7" borderId="1" xfId="2" applyNumberFormat="1" applyFont="1" applyFill="1" applyBorder="1" applyAlignment="1" applyProtection="1">
      <alignment horizontal="center" vertical="center" shrinkToFit="1"/>
    </xf>
    <xf numFmtId="178" fontId="0" fillId="7" borderId="1" xfId="2" applyNumberFormat="1" applyFont="1" applyFill="1" applyBorder="1" applyAlignment="1" applyProtection="1">
      <alignment horizontal="center" vertical="center" shrinkToFit="1"/>
    </xf>
    <xf numFmtId="0" fontId="0" fillId="0" borderId="1" xfId="0" applyBorder="1" applyAlignment="1">
      <alignment vertical="center" wrapText="1" shrinkToFit="1"/>
    </xf>
    <xf numFmtId="178" fontId="0" fillId="7" borderId="1" xfId="2" applyNumberFormat="1" applyFont="1" applyFill="1" applyBorder="1" applyAlignment="1" applyProtection="1">
      <alignment horizontal="center" vertical="center"/>
    </xf>
    <xf numFmtId="0" fontId="0" fillId="0" borderId="9" xfId="0" applyBorder="1">
      <alignment vertical="center"/>
    </xf>
    <xf numFmtId="0" fontId="0" fillId="4" borderId="2" xfId="0" applyFill="1" applyBorder="1" applyAlignment="1" applyProtection="1">
      <alignment horizontal="center" vertical="center"/>
      <protection locked="0"/>
    </xf>
    <xf numFmtId="0" fontId="0" fillId="0" borderId="9" xfId="0" applyBorder="1" applyAlignment="1" applyProtection="1">
      <alignment vertical="center" shrinkToFit="1"/>
      <protection locked="0"/>
    </xf>
    <xf numFmtId="0" fontId="0" fillId="0" borderId="2" xfId="0" applyBorder="1" applyAlignment="1">
      <alignment horizontal="center" vertical="center"/>
    </xf>
    <xf numFmtId="0" fontId="0" fillId="4" borderId="1" xfId="0" applyFill="1" applyBorder="1" applyAlignment="1" applyProtection="1">
      <alignment vertical="center" shrinkToFit="1"/>
      <protection locked="0"/>
    </xf>
    <xf numFmtId="0" fontId="0" fillId="0" borderId="2" xfId="0" applyBorder="1">
      <alignment vertical="center"/>
    </xf>
    <xf numFmtId="0" fontId="9" fillId="0" borderId="1" xfId="0" applyFont="1" applyBorder="1" applyAlignment="1">
      <alignment horizontal="center" vertical="center" wrapText="1" shrinkToFit="1"/>
    </xf>
    <xf numFmtId="0" fontId="52" fillId="3" borderId="1" xfId="0" applyFont="1" applyFill="1" applyBorder="1" applyAlignment="1">
      <alignment horizontal="center" vertical="center" wrapText="1"/>
    </xf>
    <xf numFmtId="0" fontId="7" fillId="0" borderId="11" xfId="0" applyFont="1" applyBorder="1" applyAlignment="1">
      <alignment vertical="top"/>
    </xf>
    <xf numFmtId="0" fontId="36" fillId="0" borderId="3" xfId="0" applyFont="1" applyBorder="1">
      <alignment vertical="center"/>
    </xf>
    <xf numFmtId="0" fontId="36" fillId="0" borderId="4" xfId="0" applyFont="1" applyBorder="1" applyAlignment="1">
      <alignment horizontal="left" vertical="center"/>
    </xf>
    <xf numFmtId="176" fontId="36" fillId="0" borderId="4" xfId="0" applyNumberFormat="1" applyFont="1" applyBorder="1">
      <alignment vertical="center"/>
    </xf>
    <xf numFmtId="176" fontId="36" fillId="0" borderId="0" xfId="0" applyNumberFormat="1" applyFont="1">
      <alignment vertical="center"/>
    </xf>
    <xf numFmtId="0" fontId="36" fillId="0" borderId="6" xfId="0" applyFont="1" applyBorder="1" applyAlignment="1">
      <alignment horizontal="center" vertical="center"/>
    </xf>
    <xf numFmtId="0" fontId="36" fillId="0" borderId="0" xfId="0" applyFont="1" applyAlignment="1">
      <alignment vertical="center" wrapText="1"/>
    </xf>
    <xf numFmtId="0" fontId="36" fillId="0" borderId="7" xfId="0" applyFont="1" applyBorder="1">
      <alignment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36" fillId="0" borderId="12" xfId="0" applyFont="1" applyBorder="1">
      <alignment vertical="center"/>
    </xf>
    <xf numFmtId="38" fontId="7" fillId="0" borderId="11" xfId="2" applyFont="1" applyFill="1" applyBorder="1" applyAlignment="1">
      <alignment horizontal="center" vertical="center"/>
    </xf>
    <xf numFmtId="0" fontId="39" fillId="0" borderId="0" xfId="0" applyFont="1" applyAlignment="1">
      <alignment horizontal="right" vertical="center"/>
    </xf>
    <xf numFmtId="0" fontId="56" fillId="0" borderId="0" xfId="0" applyFont="1">
      <alignment vertical="center"/>
    </xf>
    <xf numFmtId="0" fontId="56" fillId="0" borderId="0" xfId="0" applyFont="1" applyAlignment="1">
      <alignment horizontal="center" vertical="center"/>
    </xf>
    <xf numFmtId="0" fontId="36" fillId="7" borderId="0" xfId="0" applyFont="1" applyFill="1">
      <alignment vertical="center"/>
    </xf>
    <xf numFmtId="0" fontId="36" fillId="7" borderId="0" xfId="0" applyFont="1" applyFill="1" applyAlignment="1">
      <alignment vertical="center" shrinkToFit="1"/>
    </xf>
    <xf numFmtId="0" fontId="12" fillId="0" borderId="0" xfId="0" applyFont="1" applyAlignment="1">
      <alignment horizontal="justify" vertical="center"/>
    </xf>
    <xf numFmtId="0" fontId="60" fillId="0" borderId="0" xfId="0" applyFont="1">
      <alignment vertical="center"/>
    </xf>
    <xf numFmtId="0" fontId="36" fillId="0" borderId="8" xfId="0" applyFont="1" applyBorder="1" applyAlignment="1">
      <alignment vertical="center" shrinkToFit="1"/>
    </xf>
    <xf numFmtId="0" fontId="12" fillId="0" borderId="2" xfId="0" applyFont="1" applyBorder="1">
      <alignment vertical="center"/>
    </xf>
    <xf numFmtId="0" fontId="11" fillId="0" borderId="0" xfId="0" applyFont="1" applyAlignment="1">
      <alignment vertical="top" wrapText="1"/>
    </xf>
    <xf numFmtId="0" fontId="12" fillId="0" borderId="1" xfId="0" applyFont="1" applyBorder="1" applyAlignment="1">
      <alignment horizontal="center" vertical="center"/>
    </xf>
    <xf numFmtId="0" fontId="11" fillId="0" borderId="0" xfId="0" applyFont="1" applyAlignment="1"/>
    <xf numFmtId="0" fontId="11" fillId="0" borderId="0" xfId="0" applyFont="1" applyAlignment="1">
      <alignment horizontal="right" vertical="center"/>
    </xf>
    <xf numFmtId="0" fontId="13" fillId="0" borderId="0" xfId="0" applyFont="1" applyAlignment="1">
      <alignment horizontal="left" vertical="center" wrapText="1"/>
    </xf>
    <xf numFmtId="0" fontId="7" fillId="0" borderId="0" xfId="0" quotePrefix="1" applyFont="1">
      <alignment vertical="center"/>
    </xf>
    <xf numFmtId="0" fontId="11" fillId="0" borderId="0" xfId="0" applyFont="1" applyAlignment="1">
      <alignment horizontal="left" vertical="center" wrapText="1"/>
    </xf>
    <xf numFmtId="0" fontId="12" fillId="0" borderId="4" xfId="0" applyFont="1" applyBorder="1">
      <alignment vertical="center"/>
    </xf>
    <xf numFmtId="0" fontId="12" fillId="0" borderId="5" xfId="0" applyFont="1" applyBorder="1">
      <alignment vertical="center"/>
    </xf>
    <xf numFmtId="0" fontId="12" fillId="0" borderId="7" xfId="0" applyFont="1" applyBorder="1" applyAlignment="1">
      <alignment vertical="center" wrapText="1"/>
    </xf>
    <xf numFmtId="0" fontId="12" fillId="0" borderId="10" xfId="0" applyFont="1" applyBorder="1">
      <alignment vertical="center"/>
    </xf>
    <xf numFmtId="0" fontId="12" fillId="0" borderId="12" xfId="0" applyFont="1" applyBorder="1">
      <alignment vertical="center"/>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horizontal="left" vertical="center" indent="1"/>
    </xf>
    <xf numFmtId="0" fontId="12" fillId="0" borderId="0" xfId="0" applyFont="1" applyAlignment="1">
      <alignment vertical="center" wrapText="1"/>
    </xf>
    <xf numFmtId="38" fontId="12" fillId="0" borderId="0" xfId="2" applyFont="1" applyFill="1" applyBorder="1" applyAlignment="1" applyProtection="1">
      <alignment vertical="center" wrapText="1"/>
    </xf>
    <xf numFmtId="0" fontId="12" fillId="0" borderId="0" xfId="0" applyFont="1" applyAlignment="1">
      <alignment horizontal="center" vertical="center" wrapText="1"/>
    </xf>
    <xf numFmtId="178" fontId="12" fillId="0" borderId="0" xfId="2" applyNumberFormat="1" applyFont="1" applyFill="1" applyBorder="1" applyAlignment="1" applyProtection="1">
      <alignment horizontal="center" vertical="center" wrapText="1"/>
    </xf>
    <xf numFmtId="38" fontId="36" fillId="0" borderId="0" xfId="0" applyNumberFormat="1" applyFont="1" applyAlignment="1">
      <alignment horizontal="center" vertical="center"/>
    </xf>
    <xf numFmtId="0" fontId="7" fillId="0" borderId="0" xfId="0" applyFont="1" applyAlignment="1">
      <alignment horizontal="left" vertical="center"/>
    </xf>
    <xf numFmtId="38" fontId="7" fillId="0" borderId="0" xfId="2" applyFont="1" applyFill="1" applyBorder="1" applyAlignment="1" applyProtection="1">
      <alignment vertical="center"/>
    </xf>
    <xf numFmtId="0" fontId="13" fillId="0" borderId="0" xfId="0" applyFont="1" applyAlignment="1">
      <alignment horizontal="center" vertical="center" wrapText="1"/>
    </xf>
    <xf numFmtId="14" fontId="36" fillId="0" borderId="0" xfId="0" applyNumberFormat="1" applyFont="1">
      <alignmen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38" fontId="7" fillId="0" borderId="3" xfId="2" applyFont="1" applyFill="1" applyBorder="1" applyAlignment="1">
      <alignment horizontal="center" vertical="center"/>
    </xf>
    <xf numFmtId="38" fontId="7" fillId="0" borderId="6" xfId="2" applyFont="1" applyFill="1" applyBorder="1" applyAlignment="1">
      <alignment horizontal="center" vertical="center"/>
    </xf>
    <xf numFmtId="0" fontId="12" fillId="0" borderId="6" xfId="0" applyFont="1" applyBorder="1">
      <alignment vertical="center"/>
    </xf>
    <xf numFmtId="0" fontId="12" fillId="0" borderId="3" xfId="0" applyFont="1" applyBorder="1">
      <alignment vertical="center"/>
    </xf>
    <xf numFmtId="0" fontId="12" fillId="0" borderId="8" xfId="0" applyFont="1" applyBorder="1">
      <alignment vertical="center"/>
    </xf>
    <xf numFmtId="0" fontId="11" fillId="0" borderId="0" xfId="0" applyFont="1" applyAlignment="1">
      <alignment horizontal="left" vertical="center"/>
    </xf>
    <xf numFmtId="38" fontId="12" fillId="0" borderId="0" xfId="2" applyFont="1" applyBorder="1" applyAlignment="1">
      <alignment vertical="center" wrapText="1"/>
    </xf>
    <xf numFmtId="38" fontId="11" fillId="0" borderId="0" xfId="2" applyFont="1" applyBorder="1" applyAlignment="1">
      <alignment vertical="center" wrapText="1"/>
    </xf>
    <xf numFmtId="0" fontId="36" fillId="0" borderId="0" xfId="0" applyFont="1" applyAlignment="1">
      <alignment horizontal="left" vertical="center" wrapText="1"/>
    </xf>
    <xf numFmtId="0" fontId="12" fillId="0" borderId="7" xfId="0" applyFont="1" applyBorder="1" applyAlignment="1">
      <alignment horizontal="left" vertical="center" indent="1"/>
    </xf>
    <xf numFmtId="0" fontId="12" fillId="0" borderId="3" xfId="0" applyFont="1" applyBorder="1" applyAlignment="1">
      <alignment horizontal="left" vertical="center" indent="1"/>
    </xf>
    <xf numFmtId="0" fontId="12" fillId="0" borderId="3" xfId="0" applyFont="1" applyBorder="1" applyAlignment="1">
      <alignment vertical="center" wrapText="1"/>
    </xf>
    <xf numFmtId="0" fontId="12" fillId="0" borderId="10" xfId="0" applyFont="1" applyBorder="1" applyAlignment="1">
      <alignment horizontal="left" vertical="center" inden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2" fillId="0" borderId="5" xfId="0" applyFont="1" applyBorder="1" applyAlignment="1">
      <alignment vertical="center" wrapText="1"/>
    </xf>
    <xf numFmtId="0" fontId="7" fillId="0" borderId="0" xfId="0" applyFont="1" applyAlignment="1">
      <alignment horizontal="center" vertical="center"/>
    </xf>
    <xf numFmtId="0" fontId="12" fillId="3" borderId="9" xfId="0" applyFont="1" applyFill="1" applyBorder="1" applyAlignment="1">
      <alignment horizontal="center" vertical="center" wrapText="1"/>
    </xf>
    <xf numFmtId="0" fontId="12" fillId="0" borderId="9" xfId="0" applyFont="1" applyBorder="1" applyAlignment="1">
      <alignment horizontal="left" vertical="center" inden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7" xfId="0" applyFont="1" applyBorder="1">
      <alignment vertical="center"/>
    </xf>
    <xf numFmtId="0" fontId="63" fillId="0" borderId="8" xfId="1" applyFont="1" applyBorder="1" applyAlignment="1" applyProtection="1">
      <alignment vertical="center" shrinkToFit="1"/>
    </xf>
    <xf numFmtId="38" fontId="12" fillId="0" borderId="0" xfId="2" applyFont="1" applyBorder="1" applyAlignment="1">
      <alignment horizontal="center" vertical="center" wrapText="1"/>
    </xf>
    <xf numFmtId="0" fontId="11" fillId="0" borderId="0" xfId="0" applyFont="1" applyAlignment="1">
      <alignment horizontal="center" vertical="center" wrapText="1"/>
    </xf>
    <xf numFmtId="38" fontId="11" fillId="0" borderId="0" xfId="2" applyFont="1" applyBorder="1" applyAlignment="1">
      <alignment horizontal="center" vertical="center" wrapText="1"/>
    </xf>
    <xf numFmtId="38" fontId="12" fillId="0" borderId="4" xfId="2" applyFont="1" applyBorder="1" applyAlignment="1">
      <alignment vertical="center" wrapText="1"/>
    </xf>
    <xf numFmtId="38" fontId="12" fillId="0" borderId="4" xfId="2" applyFont="1" applyBorder="1" applyAlignment="1">
      <alignment horizontal="center" vertical="center" wrapText="1"/>
    </xf>
    <xf numFmtId="0" fontId="12" fillId="0" borderId="12" xfId="0" applyFont="1" applyBorder="1" applyAlignment="1">
      <alignment horizontal="center" vertical="center"/>
    </xf>
    <xf numFmtId="0" fontId="12" fillId="0" borderId="7" xfId="0" quotePrefix="1" applyFont="1" applyBorder="1" applyAlignment="1">
      <alignment horizontal="center" vertical="center"/>
    </xf>
    <xf numFmtId="38" fontId="7" fillId="4" borderId="3" xfId="2" quotePrefix="1" applyFont="1" applyFill="1" applyBorder="1" applyAlignment="1" applyProtection="1">
      <alignment horizontal="right" vertical="center"/>
      <protection locked="0"/>
    </xf>
    <xf numFmtId="0" fontId="13" fillId="0" borderId="5" xfId="0" applyFont="1" applyBorder="1" applyAlignment="1">
      <alignment horizontal="center" vertical="center"/>
    </xf>
    <xf numFmtId="38" fontId="13" fillId="4" borderId="7" xfId="2" quotePrefix="1" applyFont="1" applyFill="1" applyBorder="1" applyAlignment="1" applyProtection="1">
      <alignment horizontal="right" vertical="center" wrapText="1"/>
      <protection locked="0"/>
    </xf>
    <xf numFmtId="0" fontId="11" fillId="0" borderId="5" xfId="0" applyFont="1" applyBorder="1" applyAlignment="1">
      <alignment horizontal="center" vertical="center"/>
    </xf>
    <xf numFmtId="178" fontId="13" fillId="3" borderId="7" xfId="2" applyNumberFormat="1" applyFont="1" applyFill="1" applyBorder="1" applyAlignment="1">
      <alignment horizontal="right" vertical="center" wrapText="1"/>
    </xf>
    <xf numFmtId="0" fontId="12" fillId="0" borderId="5" xfId="0" applyFont="1" applyBorder="1" applyAlignment="1">
      <alignment horizontal="center" vertical="center"/>
    </xf>
    <xf numFmtId="0" fontId="12" fillId="0" borderId="10" xfId="0" applyFont="1" applyBorder="1" applyAlignment="1">
      <alignment horizontal="right" vertical="center"/>
    </xf>
    <xf numFmtId="0" fontId="13" fillId="0" borderId="12" xfId="0" applyFont="1" applyBorder="1" applyAlignment="1">
      <alignment horizontal="center" vertical="center"/>
    </xf>
    <xf numFmtId="0" fontId="13" fillId="0" borderId="10" xfId="0" applyFont="1" applyBorder="1" applyAlignment="1">
      <alignment vertical="center" wrapText="1"/>
    </xf>
    <xf numFmtId="0" fontId="12" fillId="0" borderId="11" xfId="0" applyFont="1" applyBorder="1" applyAlignment="1">
      <alignment horizontal="center" vertical="center"/>
    </xf>
    <xf numFmtId="0" fontId="11" fillId="0" borderId="10" xfId="0" applyFont="1" applyBorder="1" applyAlignment="1">
      <alignment horizontal="right" vertical="center"/>
    </xf>
    <xf numFmtId="0" fontId="11" fillId="0" borderId="12" xfId="0" applyFont="1" applyBorder="1" applyAlignment="1">
      <alignment horizontal="right" vertical="center"/>
    </xf>
    <xf numFmtId="0" fontId="13" fillId="0" borderId="10" xfId="0" applyFont="1" applyBorder="1" applyAlignment="1">
      <alignment horizontal="right" vertical="center" wrapText="1"/>
    </xf>
    <xf numFmtId="0" fontId="12" fillId="0" borderId="7" xfId="0" applyFont="1" applyBorder="1" applyAlignment="1">
      <alignment horizontal="left" vertical="center" wrapText="1"/>
    </xf>
    <xf numFmtId="0" fontId="11" fillId="0" borderId="0" xfId="0" applyFont="1" applyAlignment="1">
      <alignment horizontal="center" vertical="center"/>
    </xf>
    <xf numFmtId="178" fontId="36" fillId="0" borderId="0" xfId="0" applyNumberFormat="1" applyFont="1" applyAlignment="1">
      <alignment horizontal="center" vertical="center"/>
    </xf>
    <xf numFmtId="178" fontId="36" fillId="0" borderId="0" xfId="0" applyNumberFormat="1" applyFont="1">
      <alignment vertical="center"/>
    </xf>
    <xf numFmtId="0" fontId="36" fillId="0" borderId="0" xfId="0" applyFont="1" applyAlignment="1">
      <alignment horizontal="right" vertical="top"/>
    </xf>
    <xf numFmtId="0" fontId="12" fillId="0" borderId="1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xf>
    <xf numFmtId="0" fontId="12" fillId="0" borderId="10" xfId="0" applyFont="1" applyBorder="1" applyAlignment="1">
      <alignment horizontal="center" vertical="center" wrapText="1"/>
    </xf>
    <xf numFmtId="0" fontId="12" fillId="0" borderId="14" xfId="0" applyFont="1" applyBorder="1" applyAlignment="1">
      <alignment horizontal="center" vertical="center"/>
    </xf>
    <xf numFmtId="0" fontId="11" fillId="0" borderId="7" xfId="0" applyFont="1" applyBorder="1" applyAlignment="1">
      <alignment horizontal="left" vertical="top"/>
    </xf>
    <xf numFmtId="38" fontId="7" fillId="0" borderId="13" xfId="2" applyFont="1" applyBorder="1" applyAlignment="1">
      <alignment horizontal="center" vertical="center"/>
    </xf>
    <xf numFmtId="38" fontId="12" fillId="0" borderId="7" xfId="2" applyFont="1" applyBorder="1" applyAlignment="1">
      <alignment vertical="center" wrapText="1"/>
    </xf>
    <xf numFmtId="0" fontId="12" fillId="4" borderId="10" xfId="0" applyFont="1" applyFill="1" applyBorder="1" applyAlignment="1" applyProtection="1">
      <alignment horizontal="left" vertical="center"/>
      <protection locked="0"/>
    </xf>
    <xf numFmtId="38" fontId="7" fillId="4" borderId="10" xfId="2" applyFont="1" applyFill="1" applyBorder="1" applyAlignment="1" applyProtection="1">
      <alignment horizontal="center" vertical="center"/>
      <protection locked="0"/>
    </xf>
    <xf numFmtId="38" fontId="12" fillId="4" borderId="10" xfId="2"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0" xfId="0" applyFont="1" applyFill="1" applyBorder="1" applyProtection="1">
      <alignment vertical="center"/>
      <protection locked="0"/>
    </xf>
    <xf numFmtId="0" fontId="12" fillId="4" borderId="1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protection locked="0"/>
    </xf>
    <xf numFmtId="0" fontId="12" fillId="4" borderId="9" xfId="0" quotePrefix="1" applyFont="1" applyFill="1" applyBorder="1" applyProtection="1">
      <alignment vertical="center"/>
      <protection locked="0"/>
    </xf>
    <xf numFmtId="38" fontId="7" fillId="4" borderId="9" xfId="2" applyFont="1" applyFill="1" applyBorder="1" applyAlignment="1" applyProtection="1">
      <alignment horizontal="center" vertical="center"/>
      <protection locked="0"/>
    </xf>
    <xf numFmtId="38" fontId="12" fillId="4" borderId="9" xfId="2" applyFont="1" applyFill="1" applyBorder="1" applyAlignment="1" applyProtection="1">
      <alignment horizontal="center" vertical="center" wrapText="1"/>
      <protection locked="0"/>
    </xf>
    <xf numFmtId="0" fontId="12" fillId="4" borderId="10" xfId="0" applyFont="1" applyFill="1" applyBorder="1" applyAlignment="1" applyProtection="1">
      <alignment horizontal="left" vertical="center" indent="1"/>
      <protection locked="0"/>
    </xf>
    <xf numFmtId="0" fontId="12" fillId="0" borderId="6" xfId="0" applyFont="1" applyBorder="1" applyAlignment="1" applyProtection="1">
      <alignment horizontal="left" vertical="center" indent="1"/>
      <protection locked="0"/>
    </xf>
    <xf numFmtId="0" fontId="12" fillId="4" borderId="11" xfId="0" applyFont="1" applyFill="1" applyBorder="1" applyAlignment="1" applyProtection="1">
      <alignment horizontal="left" vertical="center" indent="1"/>
      <protection locked="0"/>
    </xf>
    <xf numFmtId="0" fontId="12" fillId="4" borderId="9" xfId="0" quotePrefix="1" applyFont="1" applyFill="1" applyBorder="1" applyAlignment="1" applyProtection="1">
      <alignment horizontal="center" vertical="center"/>
      <protection locked="0"/>
    </xf>
    <xf numFmtId="0" fontId="39" fillId="0" borderId="0" xfId="0" applyFont="1" applyAlignment="1">
      <alignment vertical="top" wrapText="1"/>
    </xf>
    <xf numFmtId="38" fontId="36" fillId="4" borderId="1" xfId="2" applyFont="1" applyFill="1" applyBorder="1" applyProtection="1">
      <alignment vertical="center"/>
      <protection locked="0"/>
    </xf>
    <xf numFmtId="178" fontId="36" fillId="0" borderId="0" xfId="2" applyNumberFormat="1" applyFont="1">
      <alignment vertical="center"/>
    </xf>
    <xf numFmtId="0" fontId="65" fillId="0" borderId="0" xfId="0" applyFont="1">
      <alignment vertical="center"/>
    </xf>
    <xf numFmtId="38" fontId="36" fillId="4" borderId="1" xfId="2" applyFont="1" applyFill="1" applyBorder="1" applyAlignment="1" applyProtection="1">
      <alignment vertical="center"/>
      <protection locked="0"/>
    </xf>
    <xf numFmtId="0" fontId="36" fillId="4" borderId="1" xfId="0" applyFont="1" applyFill="1" applyBorder="1" applyProtection="1">
      <alignment vertical="center"/>
      <protection locked="0"/>
    </xf>
    <xf numFmtId="38" fontId="36" fillId="3" borderId="1" xfId="2" applyFont="1" applyFill="1" applyBorder="1" applyAlignment="1" applyProtection="1">
      <alignment vertical="center"/>
      <protection locked="0"/>
    </xf>
    <xf numFmtId="38" fontId="36" fillId="3" borderId="1" xfId="2" applyFont="1" applyFill="1" applyBorder="1" applyAlignment="1">
      <alignment vertical="center"/>
    </xf>
    <xf numFmtId="0" fontId="7" fillId="4" borderId="1" xfId="0" applyFont="1" applyFill="1" applyBorder="1" applyAlignment="1" applyProtection="1">
      <alignment horizontal="center" vertical="center" wrapText="1" shrinkToFit="1"/>
      <protection locked="0"/>
    </xf>
    <xf numFmtId="0" fontId="7"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38" fontId="50" fillId="4" borderId="1" xfId="2" applyFont="1" applyFill="1" applyBorder="1" applyAlignment="1" applyProtection="1">
      <alignment horizontal="center" vertical="center" shrinkToFit="1"/>
      <protection locked="0"/>
    </xf>
    <xf numFmtId="0" fontId="50" fillId="4" borderId="1" xfId="0" applyFont="1" applyFill="1" applyBorder="1" applyAlignment="1" applyProtection="1">
      <alignment horizontal="center" vertical="center" shrinkToFit="1"/>
      <protection locked="0"/>
    </xf>
    <xf numFmtId="0" fontId="50" fillId="4" borderId="1" xfId="0" applyFont="1" applyFill="1" applyBorder="1" applyAlignment="1" applyProtection="1">
      <alignment vertical="center" shrinkToFit="1"/>
      <protection locked="0"/>
    </xf>
    <xf numFmtId="0" fontId="9" fillId="4" borderId="1" xfId="0" applyFont="1" applyFill="1" applyBorder="1" applyAlignment="1" applyProtection="1">
      <alignment horizontal="center" vertical="center" shrinkToFit="1"/>
      <protection locked="0"/>
    </xf>
    <xf numFmtId="0" fontId="9" fillId="4" borderId="1" xfId="0" applyFont="1" applyFill="1" applyBorder="1" applyAlignment="1" applyProtection="1">
      <alignment vertical="center" shrinkToFit="1"/>
      <protection locked="0"/>
    </xf>
    <xf numFmtId="179" fontId="0" fillId="4" borderId="1" xfId="0" applyNumberFormat="1" applyFill="1" applyBorder="1" applyAlignment="1" applyProtection="1">
      <alignment horizontal="center" vertical="center" shrinkToFit="1"/>
      <protection locked="0"/>
    </xf>
    <xf numFmtId="38" fontId="0" fillId="4" borderId="1" xfId="2"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7" fillId="0" borderId="0" xfId="0" applyFont="1" applyAlignment="1">
      <alignment horizontal="right" vertical="center"/>
    </xf>
    <xf numFmtId="0" fontId="36" fillId="0" borderId="0" xfId="0" applyFont="1" applyProtection="1">
      <alignment vertical="center"/>
      <protection locked="0"/>
    </xf>
    <xf numFmtId="0" fontId="12" fillId="0" borderId="0" xfId="3" applyFont="1">
      <alignment vertical="center"/>
    </xf>
    <xf numFmtId="0" fontId="36" fillId="0" borderId="0" xfId="3" applyFont="1">
      <alignment vertical="center"/>
    </xf>
    <xf numFmtId="0" fontId="45" fillId="0" borderId="0" xfId="0" applyFont="1" applyAlignment="1">
      <alignment vertical="top" wrapText="1"/>
    </xf>
    <xf numFmtId="0" fontId="69" fillId="0" borderId="0" xfId="0" applyFont="1" applyAlignment="1">
      <alignment vertical="top" wrapText="1"/>
    </xf>
    <xf numFmtId="178" fontId="12" fillId="0" borderId="41" xfId="2" quotePrefix="1" applyNumberFormat="1" applyFont="1" applyFill="1" applyBorder="1" applyAlignment="1" applyProtection="1">
      <alignment horizontal="center" vertical="center" shrinkToFit="1"/>
    </xf>
    <xf numFmtId="0" fontId="45" fillId="0" borderId="0" xfId="3" applyFont="1">
      <alignment vertical="center"/>
    </xf>
    <xf numFmtId="38" fontId="36" fillId="0" borderId="0" xfId="2" applyFont="1">
      <alignment vertical="center"/>
    </xf>
    <xf numFmtId="0" fontId="0" fillId="4" borderId="1" xfId="0" quotePrefix="1" applyFill="1" applyBorder="1" applyProtection="1">
      <alignment vertical="center"/>
      <protection locked="0"/>
    </xf>
    <xf numFmtId="49" fontId="0" fillId="4" borderId="1" xfId="0" quotePrefix="1" applyNumberFormat="1" applyFill="1" applyBorder="1" applyProtection="1">
      <alignment vertical="center"/>
      <protection locked="0"/>
    </xf>
    <xf numFmtId="178" fontId="12" fillId="0" borderId="67" xfId="4" quotePrefix="1" applyNumberFormat="1" applyFont="1" applyFill="1" applyBorder="1" applyAlignment="1" applyProtection="1">
      <alignment horizontal="center" vertical="center" shrinkToFit="1"/>
    </xf>
    <xf numFmtId="38" fontId="0" fillId="4" borderId="1" xfId="2" applyFont="1" applyFill="1" applyBorder="1" applyAlignment="1" applyProtection="1">
      <alignment horizontal="center" vertical="center"/>
      <protection locked="0"/>
    </xf>
    <xf numFmtId="0" fontId="74" fillId="0" borderId="1" xfId="0" applyFont="1" applyBorder="1" applyAlignment="1">
      <alignment horizontal="center" vertical="center" shrinkToFit="1"/>
    </xf>
    <xf numFmtId="0" fontId="0" fillId="11" borderId="0" xfId="0" applyFill="1">
      <alignment vertical="center"/>
    </xf>
    <xf numFmtId="0" fontId="36" fillId="11" borderId="0" xfId="0" applyFont="1" applyFill="1">
      <alignment vertical="center"/>
    </xf>
    <xf numFmtId="0" fontId="36" fillId="11" borderId="0" xfId="0" applyFont="1" applyFill="1" applyAlignment="1">
      <alignment horizontal="center" vertical="center"/>
    </xf>
    <xf numFmtId="0" fontId="0" fillId="0" borderId="9" xfId="0" applyBorder="1" applyAlignment="1">
      <alignment vertical="center" shrinkToFit="1"/>
    </xf>
    <xf numFmtId="0" fontId="0" fillId="0" borderId="2" xfId="0" applyBorder="1" applyAlignment="1">
      <alignment vertical="center" shrinkToFit="1"/>
    </xf>
    <xf numFmtId="0" fontId="34" fillId="0" borderId="8" xfId="0" applyFont="1" applyBorder="1" applyAlignment="1">
      <alignment horizontal="center" vertical="center" shrinkToFit="1"/>
    </xf>
    <xf numFmtId="0" fontId="85"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178" fontId="12" fillId="0" borderId="76" xfId="2" quotePrefix="1" applyNumberFormat="1" applyFont="1" applyFill="1" applyBorder="1" applyAlignment="1" applyProtection="1">
      <alignment horizontal="center" vertical="center" shrinkToFit="1"/>
    </xf>
    <xf numFmtId="0" fontId="36" fillId="0" borderId="2" xfId="0" applyFont="1" applyBorder="1">
      <alignment vertical="center"/>
    </xf>
    <xf numFmtId="0" fontId="36" fillId="0" borderId="1" xfId="0" applyFont="1" applyBorder="1">
      <alignment vertical="center"/>
    </xf>
    <xf numFmtId="0" fontId="36" fillId="0" borderId="8"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lignment vertical="center"/>
    </xf>
    <xf numFmtId="0" fontId="36" fillId="0" borderId="8" xfId="0" applyFont="1" applyBorder="1">
      <alignment vertical="center"/>
    </xf>
    <xf numFmtId="0" fontId="36" fillId="0" borderId="9" xfId="0" quotePrefix="1"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vertical="center" shrinkToFit="1"/>
    </xf>
    <xf numFmtId="0" fontId="36" fillId="0" borderId="9" xfId="0" applyFont="1" applyBorder="1" applyAlignment="1">
      <alignment horizontal="center" vertical="center"/>
    </xf>
    <xf numFmtId="0" fontId="12" fillId="0" borderId="8" xfId="0" applyFont="1" applyBorder="1" applyAlignment="1">
      <alignment horizontal="center" vertical="center" wrapText="1"/>
    </xf>
    <xf numFmtId="0" fontId="36" fillId="0" borderId="3" xfId="0" applyFont="1" applyBorder="1" applyAlignment="1">
      <alignment horizontal="center" vertical="center"/>
    </xf>
    <xf numFmtId="0" fontId="36" fillId="0" borderId="9" xfId="0" applyFont="1" applyBorder="1" applyProtection="1">
      <alignment vertical="center"/>
      <protection locked="0"/>
    </xf>
    <xf numFmtId="0" fontId="36" fillId="0" borderId="8" xfId="0" applyFont="1" applyBorder="1" applyProtection="1">
      <alignment vertical="center"/>
      <protection locked="0"/>
    </xf>
    <xf numFmtId="0" fontId="36" fillId="0" borderId="2" xfId="0" applyFont="1" applyBorder="1" applyProtection="1">
      <alignment vertical="center"/>
      <protection locked="0"/>
    </xf>
    <xf numFmtId="178" fontId="36" fillId="0" borderId="0" xfId="2" applyNumberFormat="1" applyFont="1" applyFill="1" applyAlignment="1">
      <alignment horizontal="center" vertical="center"/>
    </xf>
    <xf numFmtId="0" fontId="39" fillId="0" borderId="1" xfId="0" applyFont="1" applyBorder="1">
      <alignment vertical="center"/>
    </xf>
    <xf numFmtId="0" fontId="36" fillId="0" borderId="15" xfId="0" applyFont="1" applyBorder="1">
      <alignment vertical="center"/>
    </xf>
    <xf numFmtId="0" fontId="7" fillId="0" borderId="1" xfId="0" applyFont="1" applyBorder="1" applyAlignment="1">
      <alignment horizontal="center" vertical="center"/>
    </xf>
    <xf numFmtId="0" fontId="36" fillId="0" borderId="5" xfId="0" applyFont="1" applyBorder="1">
      <alignment vertical="center"/>
    </xf>
    <xf numFmtId="0" fontId="36" fillId="0" borderId="1" xfId="0" quotePrefix="1" applyFont="1" applyBorder="1" applyAlignment="1">
      <alignment horizontal="center" vertical="center"/>
    </xf>
    <xf numFmtId="0" fontId="38" fillId="0" borderId="0" xfId="0" applyFont="1">
      <alignment vertical="center"/>
    </xf>
    <xf numFmtId="0" fontId="63" fillId="0" borderId="8" xfId="1" applyFont="1" applyFill="1" applyBorder="1" applyAlignment="1" applyProtection="1">
      <alignment vertical="center" shrinkToFit="1"/>
    </xf>
    <xf numFmtId="38" fontId="12" fillId="0" borderId="0" xfId="2" applyFont="1" applyFill="1" applyBorder="1" applyAlignment="1">
      <alignment vertical="center" wrapText="1"/>
    </xf>
    <xf numFmtId="38" fontId="12" fillId="0" borderId="0" xfId="2" applyFont="1" applyFill="1" applyBorder="1" applyAlignment="1">
      <alignment horizontal="center" vertical="center" wrapText="1"/>
    </xf>
    <xf numFmtId="38" fontId="11" fillId="0" borderId="0" xfId="2" applyFont="1" applyFill="1" applyBorder="1" applyAlignment="1">
      <alignment vertical="center" wrapText="1"/>
    </xf>
    <xf numFmtId="38" fontId="11" fillId="0" borderId="0" xfId="2" applyFont="1" applyFill="1" applyBorder="1" applyAlignment="1">
      <alignment horizontal="center" vertical="center" wrapText="1"/>
    </xf>
    <xf numFmtId="0" fontId="39" fillId="0" borderId="0" xfId="0" applyFont="1" applyAlignment="1">
      <alignment horizontal="left" vertical="center"/>
    </xf>
    <xf numFmtId="0" fontId="13" fillId="0" borderId="0" xfId="0" applyFont="1" applyAlignment="1">
      <alignment vertical="center" wrapText="1"/>
    </xf>
    <xf numFmtId="0" fontId="11" fillId="0" borderId="0" xfId="0" applyFont="1" applyAlignment="1">
      <alignment horizontal="right" vertical="center" wrapText="1"/>
    </xf>
    <xf numFmtId="176" fontId="7" fillId="0" borderId="0" xfId="0" applyNumberFormat="1" applyFont="1" applyAlignment="1">
      <alignment vertical="center" wrapText="1"/>
    </xf>
    <xf numFmtId="0" fontId="13" fillId="0" borderId="0" xfId="0" applyFont="1" applyAlignment="1">
      <alignment horizontal="right" vertical="center"/>
    </xf>
    <xf numFmtId="176" fontId="13" fillId="0" borderId="0" xfId="0" applyNumberFormat="1" applyFont="1" applyAlignment="1">
      <alignment horizontal="center" vertical="center" wrapTex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center" vertical="center"/>
    </xf>
    <xf numFmtId="0" fontId="12" fillId="0" borderId="6" xfId="0" applyFont="1" applyBorder="1" applyAlignment="1">
      <alignment vertical="center" wrapText="1"/>
    </xf>
    <xf numFmtId="0" fontId="36" fillId="0" borderId="3" xfId="0" applyFont="1" applyBorder="1" applyAlignment="1">
      <alignment horizontal="left" vertical="center"/>
    </xf>
    <xf numFmtId="0" fontId="13" fillId="0" borderId="3" xfId="0" applyFont="1" applyBorder="1" applyAlignment="1">
      <alignment vertical="center" wrapText="1"/>
    </xf>
    <xf numFmtId="0" fontId="36" fillId="0" borderId="6" xfId="0" applyFont="1" applyBorder="1">
      <alignment vertical="center"/>
    </xf>
    <xf numFmtId="0" fontId="13" fillId="0" borderId="9" xfId="0" applyFont="1" applyBorder="1" applyAlignment="1">
      <alignment horizontal="left" vertical="center"/>
    </xf>
    <xf numFmtId="0" fontId="12" fillId="0" borderId="8" xfId="0" applyFont="1" applyBorder="1" applyAlignment="1">
      <alignment horizontal="left" vertical="center" indent="1"/>
    </xf>
    <xf numFmtId="38" fontId="12" fillId="0" borderId="9" xfId="2" applyFont="1" applyFill="1" applyBorder="1" applyAlignment="1">
      <alignment vertical="center" wrapText="1"/>
    </xf>
    <xf numFmtId="38" fontId="12" fillId="0" borderId="8" xfId="2" applyFont="1" applyFill="1" applyBorder="1" applyAlignment="1">
      <alignment vertical="center" wrapText="1"/>
    </xf>
    <xf numFmtId="0" fontId="13" fillId="0" borderId="0" xfId="0" applyFont="1" applyAlignment="1">
      <alignment horizontal="left" vertical="center"/>
    </xf>
    <xf numFmtId="0" fontId="11" fillId="0" borderId="0" xfId="0" applyFont="1" applyAlignment="1">
      <alignment horizontal="left" vertical="center" indent="1"/>
    </xf>
    <xf numFmtId="0" fontId="7" fillId="0" borderId="0" xfId="0" applyFont="1" applyAlignment="1">
      <alignment horizontal="left" vertical="center" indent="1"/>
    </xf>
    <xf numFmtId="0" fontId="36"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vertical="center" wrapText="1"/>
    </xf>
    <xf numFmtId="38" fontId="7" fillId="0" borderId="0" xfId="2" applyFont="1" applyFill="1" applyBorder="1" applyAlignment="1">
      <alignment vertical="center" wrapText="1"/>
    </xf>
    <xf numFmtId="0" fontId="13" fillId="0" borderId="1" xfId="0" applyFont="1" applyBorder="1">
      <alignment vertical="center"/>
    </xf>
    <xf numFmtId="0" fontId="7" fillId="0" borderId="12" xfId="0" applyFont="1" applyBorder="1" applyAlignment="1">
      <alignment horizontal="center" vertical="center" shrinkToFit="1"/>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7"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9" xfId="0" applyFont="1" applyBorder="1">
      <alignment vertical="center"/>
    </xf>
    <xf numFmtId="0" fontId="7" fillId="0" borderId="8" xfId="0" applyFont="1" applyBorder="1">
      <alignment vertical="center"/>
    </xf>
    <xf numFmtId="0" fontId="7" fillId="0" borderId="2" xfId="0" applyFont="1" applyBorder="1">
      <alignment vertical="center"/>
    </xf>
    <xf numFmtId="0" fontId="7" fillId="0" borderId="12" xfId="0" applyFont="1" applyBorder="1" applyAlignment="1">
      <alignment horizontal="center" vertical="center"/>
    </xf>
    <xf numFmtId="0" fontId="7" fillId="0" borderId="10" xfId="0" applyFont="1" applyBorder="1">
      <alignment vertical="center"/>
    </xf>
    <xf numFmtId="0" fontId="7" fillId="0" borderId="11" xfId="0" applyFont="1" applyBorder="1">
      <alignment vertical="center"/>
    </xf>
    <xf numFmtId="0" fontId="7" fillId="0" borderId="10" xfId="0" applyFont="1" applyBorder="1" applyAlignment="1">
      <alignment horizontal="center" vertical="center" wrapText="1"/>
    </xf>
    <xf numFmtId="0" fontId="7" fillId="0" borderId="2" xfId="0" applyFont="1" applyBorder="1" applyAlignment="1">
      <alignment vertical="center" wrapText="1"/>
    </xf>
    <xf numFmtId="40" fontId="7" fillId="0" borderId="2" xfId="2" applyNumberFormat="1" applyFont="1" applyFill="1" applyBorder="1" applyAlignment="1">
      <alignment vertical="center" wrapText="1"/>
    </xf>
    <xf numFmtId="0" fontId="36" fillId="0" borderId="2" xfId="0" quotePrefix="1" applyFont="1" applyBorder="1">
      <alignment vertical="center"/>
    </xf>
    <xf numFmtId="0" fontId="36" fillId="0" borderId="4" xfId="0" applyFont="1" applyBorder="1" applyAlignment="1">
      <alignment horizontal="center" vertical="center"/>
    </xf>
    <xf numFmtId="0" fontId="11" fillId="0" borderId="7" xfId="0" applyFont="1" applyBorder="1">
      <alignment vertical="center"/>
    </xf>
    <xf numFmtId="0" fontId="12" fillId="0" borderId="15" xfId="0" applyFont="1" applyBorder="1" applyAlignment="1">
      <alignment vertical="center" wrapText="1"/>
    </xf>
    <xf numFmtId="0" fontId="7" fillId="0" borderId="0" xfId="0" applyFont="1" applyAlignment="1"/>
    <xf numFmtId="0" fontId="36" fillId="0" borderId="7" xfId="0" applyFont="1" applyBorder="1" applyAlignment="1">
      <alignment vertical="center" wrapText="1"/>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36" fillId="0" borderId="11" xfId="0" applyFont="1" applyBorder="1" applyAlignment="1">
      <alignment vertical="center" textRotation="255"/>
    </xf>
    <xf numFmtId="0" fontId="39" fillId="0" borderId="0" xfId="0" applyFont="1" applyAlignment="1">
      <alignment horizontal="right" vertical="center" wrapText="1"/>
    </xf>
    <xf numFmtId="0" fontId="67" fillId="0" borderId="0" xfId="3" applyFont="1">
      <alignment vertical="center"/>
    </xf>
    <xf numFmtId="0" fontId="58" fillId="0" borderId="0" xfId="3" applyFont="1" applyAlignment="1">
      <alignment horizontal="center" vertical="center"/>
    </xf>
    <xf numFmtId="0" fontId="7" fillId="0" borderId="0" xfId="3" applyFont="1" applyAlignment="1">
      <alignment horizontal="center" vertical="center"/>
    </xf>
    <xf numFmtId="0" fontId="12" fillId="0" borderId="37"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6" xfId="3" applyFont="1" applyBorder="1" applyAlignment="1">
      <alignment vertical="center" shrinkToFit="1"/>
    </xf>
    <xf numFmtId="0" fontId="12" fillId="0" borderId="77" xfId="3" quotePrefix="1" applyFont="1" applyBorder="1" applyAlignment="1">
      <alignment horizontal="center" vertical="center" shrinkToFit="1"/>
    </xf>
    <xf numFmtId="0" fontId="12" fillId="0" borderId="47" xfId="3" applyFont="1" applyBorder="1">
      <alignment vertical="center"/>
    </xf>
    <xf numFmtId="0" fontId="12" fillId="0" borderId="58" xfId="3" applyFont="1" applyBorder="1" applyAlignment="1" applyProtection="1">
      <alignment vertical="center" shrinkToFit="1"/>
      <protection locked="0"/>
    </xf>
    <xf numFmtId="0" fontId="12" fillId="0" borderId="62" xfId="3" applyFont="1" applyBorder="1" applyAlignment="1" applyProtection="1">
      <alignment vertical="center" shrinkToFit="1"/>
      <protection locked="0"/>
    </xf>
    <xf numFmtId="0" fontId="12" fillId="0" borderId="49" xfId="3" applyFont="1" applyBorder="1">
      <alignment vertical="center"/>
    </xf>
    <xf numFmtId="0" fontId="12" fillId="0" borderId="43" xfId="3" applyFont="1" applyBorder="1" applyAlignment="1" applyProtection="1">
      <alignment vertical="center" shrinkToFit="1"/>
      <protection locked="0"/>
    </xf>
    <xf numFmtId="0" fontId="12" fillId="0" borderId="42" xfId="3" applyFont="1" applyBorder="1" applyAlignment="1" applyProtection="1">
      <alignment vertical="center" shrinkToFit="1"/>
      <protection locked="0"/>
    </xf>
    <xf numFmtId="0" fontId="12" fillId="0" borderId="74" xfId="3" applyFont="1" applyBorder="1" applyAlignment="1" applyProtection="1">
      <alignment vertical="center" shrinkToFit="1"/>
      <protection locked="0"/>
    </xf>
    <xf numFmtId="0" fontId="12" fillId="0" borderId="40" xfId="3" applyFont="1" applyBorder="1" applyAlignment="1" applyProtection="1">
      <alignment vertical="center" shrinkToFit="1"/>
      <protection locked="0"/>
    </xf>
    <xf numFmtId="0" fontId="12" fillId="0" borderId="5" xfId="3" applyFont="1" applyBorder="1" applyAlignment="1">
      <alignment vertical="center" shrinkToFit="1"/>
    </xf>
    <xf numFmtId="0" fontId="12" fillId="0" borderId="51" xfId="3" quotePrefix="1" applyFont="1" applyBorder="1" applyAlignment="1">
      <alignment horizontal="center" vertical="center" shrinkToFit="1"/>
    </xf>
    <xf numFmtId="0" fontId="12" fillId="0" borderId="53" xfId="3" applyFont="1" applyBorder="1">
      <alignment vertical="center"/>
    </xf>
    <xf numFmtId="0" fontId="12" fillId="0" borderId="64" xfId="3" applyFont="1" applyBorder="1" applyAlignment="1" applyProtection="1">
      <alignment vertical="center" shrinkToFit="1"/>
      <protection locked="0"/>
    </xf>
    <xf numFmtId="0" fontId="12" fillId="0" borderId="66" xfId="3" applyFont="1" applyBorder="1" applyAlignment="1" applyProtection="1">
      <alignment vertical="center" shrinkToFit="1"/>
      <protection locked="0"/>
    </xf>
    <xf numFmtId="0" fontId="12" fillId="0" borderId="60" xfId="3" applyFont="1" applyBorder="1" applyAlignment="1">
      <alignment vertical="center" wrapText="1"/>
    </xf>
    <xf numFmtId="0" fontId="12" fillId="0" borderId="80" xfId="3" quotePrefix="1" applyFont="1" applyBorder="1" applyAlignment="1">
      <alignment horizontal="center" vertical="center"/>
    </xf>
    <xf numFmtId="0" fontId="12" fillId="0" borderId="56" xfId="3" quotePrefix="1" applyFont="1" applyBorder="1" applyAlignment="1">
      <alignment horizontal="center" vertical="center"/>
    </xf>
    <xf numFmtId="0" fontId="12" fillId="0" borderId="58" xfId="3" applyFont="1" applyBorder="1">
      <alignment vertical="center"/>
    </xf>
    <xf numFmtId="0" fontId="12" fillId="0" borderId="62" xfId="3" applyFont="1" applyBorder="1">
      <alignment vertical="center"/>
    </xf>
    <xf numFmtId="0" fontId="12" fillId="0" borderId="75" xfId="3" quotePrefix="1" applyFont="1" applyBorder="1" applyAlignment="1">
      <alignment horizontal="center" vertical="center"/>
    </xf>
    <xf numFmtId="0" fontId="12" fillId="0" borderId="45" xfId="3" quotePrefix="1" applyFont="1" applyBorder="1" applyAlignment="1">
      <alignment horizontal="center" vertical="center"/>
    </xf>
    <xf numFmtId="0" fontId="12" fillId="0" borderId="64" xfId="3" applyFont="1" applyBorder="1">
      <alignment vertical="center"/>
    </xf>
    <xf numFmtId="0" fontId="12" fillId="0" borderId="66" xfId="3" applyFont="1" applyBorder="1">
      <alignment vertical="center"/>
    </xf>
    <xf numFmtId="0" fontId="12" fillId="0" borderId="60" xfId="3" applyFont="1" applyBorder="1">
      <alignment vertical="center"/>
    </xf>
    <xf numFmtId="0" fontId="12" fillId="0" borderId="73" xfId="3" quotePrefix="1" applyFont="1" applyBorder="1" applyAlignment="1">
      <alignment horizontal="center" vertical="center" shrinkToFit="1"/>
    </xf>
    <xf numFmtId="178" fontId="12" fillId="0" borderId="57" xfId="4" applyNumberFormat="1" applyFont="1" applyFill="1" applyBorder="1" applyAlignment="1" applyProtection="1">
      <alignment vertical="center" shrinkToFit="1"/>
    </xf>
    <xf numFmtId="0" fontId="12" fillId="0" borderId="58" xfId="3" applyFont="1" applyBorder="1" applyProtection="1">
      <alignment vertical="center"/>
      <protection locked="0"/>
    </xf>
    <xf numFmtId="0" fontId="12" fillId="0" borderId="43" xfId="3" applyFont="1" applyBorder="1" applyProtection="1">
      <alignment vertical="center"/>
      <protection locked="0"/>
    </xf>
    <xf numFmtId="0" fontId="12" fillId="0" borderId="62" xfId="3" applyFont="1" applyBorder="1" applyProtection="1">
      <alignment vertical="center"/>
      <protection locked="0"/>
    </xf>
    <xf numFmtId="178" fontId="12" fillId="0" borderId="39" xfId="2" quotePrefix="1" applyNumberFormat="1" applyFont="1" applyFill="1" applyBorder="1" applyAlignment="1">
      <alignment vertical="center" shrinkToFit="1"/>
    </xf>
    <xf numFmtId="0" fontId="12" fillId="0" borderId="0" xfId="3" applyFont="1" applyAlignment="1">
      <alignment horizontal="center" vertical="center"/>
    </xf>
    <xf numFmtId="182" fontId="12" fillId="0" borderId="0" xfId="4" applyNumberFormat="1" applyFont="1" applyFill="1" applyBorder="1" applyAlignment="1">
      <alignment horizontal="center" vertical="center"/>
    </xf>
    <xf numFmtId="0" fontId="36" fillId="0" borderId="0" xfId="3" applyFont="1" applyAlignment="1">
      <alignment horizontal="center" vertical="center"/>
    </xf>
    <xf numFmtId="0" fontId="36" fillId="0" borderId="4" xfId="3" quotePrefix="1" applyFont="1" applyBorder="1">
      <alignment vertical="center"/>
    </xf>
    <xf numFmtId="0" fontId="47" fillId="0" borderId="5" xfId="0" applyFont="1" applyBorder="1" applyAlignment="1">
      <alignment horizontal="left" vertical="center"/>
    </xf>
    <xf numFmtId="0" fontId="47" fillId="0" borderId="6" xfId="0" applyFont="1" applyBorder="1" applyAlignment="1">
      <alignment horizontal="left" vertical="center"/>
    </xf>
    <xf numFmtId="0" fontId="47" fillId="0" borderId="12" xfId="0" applyFont="1" applyBorder="1" applyAlignment="1">
      <alignment horizontal="left" vertical="center"/>
    </xf>
    <xf numFmtId="0" fontId="36" fillId="0" borderId="3" xfId="0" applyFont="1" applyBorder="1" applyAlignment="1">
      <alignment vertical="center" wrapText="1"/>
    </xf>
    <xf numFmtId="0" fontId="36" fillId="0" borderId="19" xfId="0" applyFont="1" applyBorder="1" applyAlignment="1">
      <alignment vertical="center" shrinkToFit="1"/>
    </xf>
    <xf numFmtId="0" fontId="36" fillId="0" borderId="8" xfId="0" applyFont="1" applyBorder="1" applyAlignment="1">
      <alignment vertical="center" wrapText="1"/>
    </xf>
    <xf numFmtId="0" fontId="36" fillId="0" borderId="0" xfId="0" applyFont="1" applyAlignment="1" applyProtection="1">
      <alignment horizontal="center" vertical="center"/>
      <protection locked="0"/>
    </xf>
    <xf numFmtId="0" fontId="11" fillId="0" borderId="0" xfId="0" applyFont="1" applyAlignment="1">
      <alignment horizontal="right" vertical="top" wrapText="1"/>
    </xf>
    <xf numFmtId="0" fontId="84" fillId="4" borderId="1" xfId="0" applyFont="1" applyFill="1" applyBorder="1" applyAlignment="1" applyProtection="1">
      <alignment horizontal="center" vertical="center" wrapText="1" shrinkToFit="1"/>
      <protection locked="0"/>
    </xf>
    <xf numFmtId="0" fontId="28" fillId="0" borderId="9" xfId="0" applyFont="1" applyBorder="1" applyAlignment="1">
      <alignment horizontal="center" vertical="center"/>
    </xf>
    <xf numFmtId="38" fontId="0" fillId="4" borderId="8" xfId="2" applyFont="1" applyFill="1" applyBorder="1" applyAlignment="1" applyProtection="1">
      <alignment horizontal="center" vertical="center"/>
      <protection locked="0"/>
    </xf>
    <xf numFmtId="182" fontId="12" fillId="0" borderId="12" xfId="4" applyNumberFormat="1" applyFont="1" applyFill="1" applyBorder="1" applyAlignment="1">
      <alignment horizontal="right" vertical="center"/>
    </xf>
    <xf numFmtId="0" fontId="12" fillId="0" borderId="60" xfId="3" applyFont="1" applyBorder="1" applyAlignment="1">
      <alignment vertical="top" wrapText="1"/>
    </xf>
    <xf numFmtId="0" fontId="68" fillId="0" borderId="0" xfId="3" applyFont="1" applyAlignment="1" applyProtection="1">
      <alignment vertical="center" shrinkToFit="1"/>
      <protection locked="0"/>
    </xf>
    <xf numFmtId="38" fontId="0" fillId="0" borderId="9" xfId="2" applyFont="1" applyFill="1" applyBorder="1" applyAlignment="1" applyProtection="1">
      <alignment vertical="center"/>
    </xf>
    <xf numFmtId="178" fontId="12" fillId="0" borderId="43" xfId="2" applyNumberFormat="1" applyFont="1" applyFill="1" applyBorder="1" applyAlignment="1" applyProtection="1">
      <alignment vertical="center" shrinkToFit="1"/>
    </xf>
    <xf numFmtId="178" fontId="12" fillId="0" borderId="6" xfId="2" applyNumberFormat="1" applyFont="1" applyFill="1" applyBorder="1" applyAlignment="1" applyProtection="1">
      <alignment vertical="center" shrinkToFit="1"/>
    </xf>
    <xf numFmtId="178" fontId="12" fillId="0" borderId="94" xfId="2" applyNumberFormat="1" applyFont="1" applyFill="1" applyBorder="1" applyAlignment="1" applyProtection="1">
      <alignment vertical="center" shrinkToFit="1"/>
    </xf>
    <xf numFmtId="178" fontId="70" fillId="0" borderId="95" xfId="2" applyNumberFormat="1" applyFont="1" applyFill="1" applyBorder="1" applyAlignment="1">
      <alignment vertical="center" shrinkToFit="1"/>
    </xf>
    <xf numFmtId="178" fontId="12" fillId="0" borderId="62" xfId="2" quotePrefix="1" applyNumberFormat="1" applyFont="1" applyFill="1" applyBorder="1" applyAlignment="1">
      <alignment vertical="center" shrinkToFit="1"/>
    </xf>
    <xf numFmtId="178" fontId="12" fillId="0" borderId="66" xfId="2" quotePrefix="1" applyNumberFormat="1" applyFont="1" applyFill="1" applyBorder="1" applyAlignment="1">
      <alignment vertical="center" shrinkToFit="1"/>
    </xf>
    <xf numFmtId="178" fontId="12" fillId="0" borderId="60" xfId="4" applyNumberFormat="1" applyFont="1" applyFill="1" applyBorder="1" applyAlignment="1" applyProtection="1">
      <alignment vertical="center" shrinkToFit="1"/>
    </xf>
    <xf numFmtId="178" fontId="12" fillId="0" borderId="6" xfId="2" quotePrefix="1" applyNumberFormat="1" applyFont="1" applyFill="1" applyBorder="1" applyAlignment="1">
      <alignment vertical="center" shrinkToFit="1"/>
    </xf>
    <xf numFmtId="182" fontId="12" fillId="0" borderId="6" xfId="4" applyNumberFormat="1" applyFont="1" applyFill="1" applyBorder="1" applyAlignment="1">
      <alignment horizontal="right" vertical="center"/>
    </xf>
    <xf numFmtId="182" fontId="12" fillId="0" borderId="6" xfId="6" applyNumberFormat="1" applyFont="1" applyFill="1" applyBorder="1" applyAlignment="1" applyProtection="1">
      <alignment horizontal="right" vertical="center"/>
      <protection locked="0"/>
    </xf>
    <xf numFmtId="178" fontId="12" fillId="0" borderId="6" xfId="4" applyNumberFormat="1" applyFont="1" applyFill="1" applyBorder="1" applyAlignment="1">
      <alignment horizontal="left" vertical="center"/>
    </xf>
    <xf numFmtId="178" fontId="12" fillId="0" borderId="19" xfId="2" applyNumberFormat="1" applyFont="1" applyFill="1" applyBorder="1" applyAlignment="1" applyProtection="1">
      <alignment vertical="center" shrinkToFit="1"/>
    </xf>
    <xf numFmtId="0" fontId="0" fillId="0" borderId="11" xfId="0" applyBorder="1">
      <alignment vertical="center"/>
    </xf>
    <xf numFmtId="38" fontId="0" fillId="0" borderId="11" xfId="2" applyFont="1" applyFill="1" applyBorder="1" applyAlignment="1" applyProtection="1">
      <alignment vertical="center"/>
      <protection locked="0"/>
    </xf>
    <xf numFmtId="0" fontId="36" fillId="4" borderId="0" xfId="0" applyFont="1" applyFill="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1" xfId="0" applyFont="1" applyFill="1" applyBorder="1" applyAlignment="1">
      <alignment horizontal="center" vertical="center" shrinkToFit="1"/>
    </xf>
    <xf numFmtId="178" fontId="36" fillId="4" borderId="1" xfId="2" applyNumberFormat="1" applyFont="1" applyFill="1" applyBorder="1" applyProtection="1">
      <alignment vertical="center"/>
      <protection locked="0"/>
    </xf>
    <xf numFmtId="38" fontId="36" fillId="3" borderId="1" xfId="0" applyNumberFormat="1" applyFont="1" applyFill="1" applyBorder="1">
      <alignment vertical="center"/>
    </xf>
    <xf numFmtId="178" fontId="36" fillId="3" borderId="1" xfId="0" applyNumberFormat="1" applyFont="1" applyFill="1" applyBorder="1">
      <alignment vertical="center"/>
    </xf>
    <xf numFmtId="178" fontId="36" fillId="3" borderId="1" xfId="2" applyNumberFormat="1" applyFont="1" applyFill="1" applyBorder="1">
      <alignment vertical="center"/>
    </xf>
    <xf numFmtId="38" fontId="36" fillId="3" borderId="1" xfId="2" applyFont="1" applyFill="1" applyBorder="1">
      <alignment vertical="center"/>
    </xf>
    <xf numFmtId="0" fontId="36" fillId="3" borderId="1" xfId="0" applyFont="1" applyFill="1" applyBorder="1">
      <alignment vertical="center"/>
    </xf>
    <xf numFmtId="0" fontId="36" fillId="4" borderId="1" xfId="0" quotePrefix="1" applyFont="1" applyFill="1" applyBorder="1" applyAlignment="1" applyProtection="1">
      <alignment horizontal="center" vertical="center"/>
      <protection locked="0"/>
    </xf>
    <xf numFmtId="178" fontId="36" fillId="3" borderId="1" xfId="2" applyNumberFormat="1" applyFont="1" applyFill="1" applyBorder="1" applyAlignment="1">
      <alignment vertical="center" shrinkToFit="1"/>
    </xf>
    <xf numFmtId="38" fontId="36" fillId="3" borderId="1" xfId="2" applyFont="1" applyFill="1" applyBorder="1" applyAlignment="1">
      <alignment vertical="center" shrinkToFit="1"/>
    </xf>
    <xf numFmtId="178" fontId="36" fillId="3" borderId="1" xfId="2" applyNumberFormat="1" applyFont="1" applyFill="1" applyBorder="1" applyProtection="1">
      <alignment vertical="center"/>
    </xf>
    <xf numFmtId="178" fontId="36" fillId="4" borderId="1" xfId="2" applyNumberFormat="1" applyFont="1" applyFill="1" applyBorder="1">
      <alignment vertical="center"/>
    </xf>
    <xf numFmtId="38" fontId="36" fillId="4" borderId="1" xfId="2" applyFont="1" applyFill="1" applyBorder="1">
      <alignment vertical="center"/>
    </xf>
    <xf numFmtId="0" fontId="36"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wrapText="1"/>
      <protection locked="0"/>
    </xf>
    <xf numFmtId="0" fontId="13" fillId="4" borderId="0" xfId="0" applyFont="1" applyFill="1" applyAlignment="1" applyProtection="1">
      <alignment horizontal="center" vertical="center" wrapText="1"/>
      <protection locked="0"/>
    </xf>
    <xf numFmtId="0" fontId="36" fillId="3" borderId="9" xfId="0" applyFont="1" applyFill="1" applyBorder="1" applyAlignment="1">
      <alignment horizontal="center" vertical="center"/>
    </xf>
    <xf numFmtId="0" fontId="36" fillId="4" borderId="3" xfId="0" applyFont="1" applyFill="1" applyBorder="1" applyAlignment="1" applyProtection="1">
      <alignment vertical="top" wrapText="1"/>
      <protection locked="0"/>
    </xf>
    <xf numFmtId="0" fontId="36" fillId="4" borderId="0" xfId="0" applyFont="1" applyFill="1" applyAlignment="1" applyProtection="1">
      <alignment vertical="top" wrapText="1"/>
      <protection locked="0"/>
    </xf>
    <xf numFmtId="0" fontId="36" fillId="4" borderId="6" xfId="0" applyFont="1" applyFill="1" applyBorder="1" applyAlignment="1" applyProtection="1">
      <alignment vertical="top" wrapText="1"/>
      <protection locked="0"/>
    </xf>
    <xf numFmtId="0" fontId="36" fillId="4" borderId="10" xfId="0" applyFont="1" applyFill="1" applyBorder="1" applyAlignment="1" applyProtection="1">
      <alignment vertical="top" wrapText="1"/>
      <protection locked="0"/>
    </xf>
    <xf numFmtId="0" fontId="36" fillId="4" borderId="11" xfId="0" applyFont="1" applyFill="1" applyBorder="1" applyAlignment="1" applyProtection="1">
      <alignment vertical="top" wrapText="1"/>
      <protection locked="0"/>
    </xf>
    <xf numFmtId="0" fontId="36" fillId="4" borderId="12" xfId="0" applyFont="1" applyFill="1" applyBorder="1" applyAlignment="1" applyProtection="1">
      <alignment vertical="top" wrapText="1"/>
      <protection locked="0"/>
    </xf>
    <xf numFmtId="0" fontId="36" fillId="4" borderId="3" xfId="0" applyFont="1" applyFill="1" applyBorder="1" applyAlignment="1" applyProtection="1">
      <alignment horizontal="center" vertical="center" wrapText="1"/>
      <protection locked="0"/>
    </xf>
    <xf numFmtId="0" fontId="36" fillId="4" borderId="0" xfId="0" applyFont="1" applyFill="1" applyAlignment="1" applyProtection="1">
      <alignment horizontal="center" vertical="center" wrapText="1"/>
      <protection locked="0"/>
    </xf>
    <xf numFmtId="0" fontId="36" fillId="4" borderId="6" xfId="0" applyFont="1" applyFill="1" applyBorder="1" applyAlignment="1" applyProtection="1">
      <alignment horizontal="center" vertical="center" wrapText="1"/>
      <protection locked="0"/>
    </xf>
    <xf numFmtId="0" fontId="36" fillId="4" borderId="10" xfId="0" applyFont="1" applyFill="1" applyBorder="1" applyAlignment="1" applyProtection="1">
      <alignment horizontal="center" vertical="center" wrapText="1"/>
      <protection locked="0"/>
    </xf>
    <xf numFmtId="0" fontId="36" fillId="4" borderId="11" xfId="0" applyFont="1" applyFill="1" applyBorder="1" applyAlignment="1" applyProtection="1">
      <alignment horizontal="center" vertical="center" wrapText="1"/>
      <protection locked="0"/>
    </xf>
    <xf numFmtId="0" fontId="36" fillId="4" borderId="12" xfId="0" applyFont="1" applyFill="1" applyBorder="1" applyAlignment="1" applyProtection="1">
      <alignment horizontal="center" vertical="center" wrapText="1"/>
      <protection locked="0"/>
    </xf>
    <xf numFmtId="38" fontId="12" fillId="3" borderId="1" xfId="2" applyFont="1" applyFill="1" applyBorder="1" applyAlignment="1" applyProtection="1">
      <alignment horizontal="center" vertical="center" wrapText="1"/>
    </xf>
    <xf numFmtId="20" fontId="7" fillId="3" borderId="9" xfId="0" applyNumberFormat="1" applyFont="1" applyFill="1" applyBorder="1" applyAlignment="1">
      <alignment horizontal="center" vertical="center" wrapText="1"/>
    </xf>
    <xf numFmtId="20" fontId="7" fillId="3" borderId="2" xfId="0" applyNumberFormat="1" applyFont="1" applyFill="1" applyBorder="1" applyAlignment="1">
      <alignment horizontal="center" vertical="center" wrapText="1"/>
    </xf>
    <xf numFmtId="20" fontId="7" fillId="3" borderId="9" xfId="0" applyNumberFormat="1" applyFont="1" applyFill="1" applyBorder="1" applyAlignment="1">
      <alignment vertical="center" wrapText="1"/>
    </xf>
    <xf numFmtId="0" fontId="36" fillId="3" borderId="0" xfId="0" applyFont="1" applyFill="1">
      <alignment vertical="center"/>
    </xf>
    <xf numFmtId="0" fontId="36" fillId="3" borderId="0" xfId="0" applyFont="1" applyFill="1" applyAlignment="1">
      <alignment vertical="center" shrinkToFit="1"/>
    </xf>
    <xf numFmtId="0" fontId="36" fillId="3" borderId="0" xfId="0" applyFont="1" applyFill="1" applyAlignment="1">
      <alignment vertical="center" textRotation="255"/>
    </xf>
    <xf numFmtId="0" fontId="36" fillId="4" borderId="0" xfId="0" applyFont="1" applyFill="1" applyAlignment="1" applyProtection="1">
      <alignment vertical="center" shrinkToFit="1"/>
      <protection locked="0"/>
    </xf>
    <xf numFmtId="178" fontId="12" fillId="5" borderId="44" xfId="5" applyNumberFormat="1" applyFont="1" applyFill="1" applyBorder="1" applyAlignment="1" applyProtection="1">
      <alignment vertical="center" shrinkToFit="1"/>
      <protection locked="0"/>
    </xf>
    <xf numFmtId="0" fontId="12" fillId="5" borderId="45" xfId="3" applyFont="1" applyFill="1" applyBorder="1" applyAlignment="1" applyProtection="1">
      <alignment vertical="center" shrinkToFit="1"/>
      <protection locked="0"/>
    </xf>
    <xf numFmtId="178" fontId="12" fillId="5" borderId="44" xfId="2" applyNumberFormat="1" applyFont="1" applyFill="1" applyBorder="1" applyAlignment="1" applyProtection="1">
      <alignment vertical="center" shrinkToFit="1"/>
      <protection locked="0"/>
    </xf>
    <xf numFmtId="178" fontId="12" fillId="5" borderId="68" xfId="4" applyNumberFormat="1" applyFont="1" applyFill="1" applyBorder="1" applyAlignment="1" applyProtection="1">
      <alignment vertical="center" shrinkToFit="1"/>
      <protection locked="0"/>
    </xf>
    <xf numFmtId="0" fontId="12" fillId="5" borderId="69" xfId="3" applyFont="1" applyFill="1" applyBorder="1" applyAlignment="1" applyProtection="1">
      <alignment vertical="center" shrinkToFit="1"/>
      <protection locked="0"/>
    </xf>
    <xf numFmtId="178" fontId="12" fillId="5" borderId="44" xfId="4" applyNumberFormat="1" applyFont="1" applyFill="1" applyBorder="1" applyAlignment="1" applyProtection="1">
      <alignment vertical="center" shrinkToFit="1"/>
      <protection locked="0"/>
    </xf>
    <xf numFmtId="178" fontId="12" fillId="3" borderId="48" xfId="2" applyNumberFormat="1" applyFont="1" applyFill="1" applyBorder="1" applyAlignment="1" applyProtection="1">
      <alignment vertical="center" shrinkToFit="1"/>
    </xf>
    <xf numFmtId="178" fontId="12" fillId="3" borderId="54" xfId="2" applyNumberFormat="1" applyFont="1" applyFill="1" applyBorder="1" applyAlignment="1" applyProtection="1">
      <alignment vertical="center" shrinkToFit="1"/>
    </xf>
    <xf numFmtId="178" fontId="70" fillId="3" borderId="57" xfId="2" applyNumberFormat="1" applyFont="1" applyFill="1" applyBorder="1" applyAlignment="1">
      <alignment vertical="center" shrinkToFit="1"/>
    </xf>
    <xf numFmtId="178" fontId="12" fillId="3" borderId="48" xfId="2" quotePrefix="1" applyNumberFormat="1" applyFont="1" applyFill="1" applyBorder="1" applyAlignment="1">
      <alignment vertical="center" shrinkToFit="1"/>
    </xf>
    <xf numFmtId="178" fontId="12" fillId="3" borderId="54" xfId="2" quotePrefix="1" applyNumberFormat="1" applyFont="1" applyFill="1" applyBorder="1" applyAlignment="1">
      <alignment vertical="center" shrinkToFit="1"/>
    </xf>
    <xf numFmtId="38" fontId="70" fillId="3" borderId="89" xfId="5" applyFont="1" applyFill="1" applyBorder="1">
      <alignment vertical="center"/>
    </xf>
    <xf numFmtId="38" fontId="12" fillId="3" borderId="90" xfId="5" applyFont="1" applyFill="1" applyBorder="1" applyAlignment="1">
      <alignment vertical="center" shrinkToFit="1"/>
    </xf>
    <xf numFmtId="38" fontId="12" fillId="3" borderId="91" xfId="5" applyFont="1" applyFill="1" applyBorder="1" applyAlignment="1">
      <alignment vertical="center" shrinkToFit="1"/>
    </xf>
    <xf numFmtId="38" fontId="12" fillId="3" borderId="89" xfId="5" applyFont="1" applyFill="1" applyBorder="1" applyAlignment="1">
      <alignment vertical="center" shrinkToFit="1"/>
    </xf>
    <xf numFmtId="38" fontId="70" fillId="3" borderId="90" xfId="5" applyFont="1" applyFill="1" applyBorder="1">
      <alignment vertical="center"/>
    </xf>
    <xf numFmtId="38" fontId="68" fillId="3" borderId="91" xfId="5" applyFont="1" applyFill="1" applyBorder="1">
      <alignment vertical="center"/>
    </xf>
    <xf numFmtId="178" fontId="12" fillId="3" borderId="78" xfId="2" applyNumberFormat="1" applyFont="1" applyFill="1" applyBorder="1" applyAlignment="1" applyProtection="1">
      <alignment vertical="center" shrinkToFit="1"/>
    </xf>
    <xf numFmtId="178" fontId="12" fillId="3" borderId="33" xfId="2" applyNumberFormat="1" applyFont="1" applyFill="1" applyBorder="1" applyAlignment="1" applyProtection="1">
      <alignment vertical="center" shrinkToFit="1"/>
    </xf>
    <xf numFmtId="38" fontId="12" fillId="3" borderId="79" xfId="2" applyFont="1" applyFill="1" applyBorder="1" applyAlignment="1">
      <alignment vertical="center" shrinkToFit="1"/>
    </xf>
    <xf numFmtId="38" fontId="12" fillId="3" borderId="36" xfId="2" applyFont="1" applyFill="1" applyBorder="1" applyAlignment="1">
      <alignment vertical="center" shrinkToFit="1"/>
    </xf>
    <xf numFmtId="0" fontId="36" fillId="4" borderId="16" xfId="0" quotePrefix="1" applyFont="1" applyFill="1" applyBorder="1" applyAlignment="1" applyProtection="1">
      <alignment horizontal="center" vertical="center" shrinkToFit="1"/>
      <protection locked="0"/>
    </xf>
    <xf numFmtId="0" fontId="36" fillId="4" borderId="17" xfId="0" quotePrefix="1" applyFont="1" applyFill="1" applyBorder="1" applyAlignment="1" applyProtection="1">
      <alignment horizontal="center" vertical="center" shrinkToFit="1"/>
      <protection locked="0"/>
    </xf>
    <xf numFmtId="0" fontId="36" fillId="4" borderId="18" xfId="0" quotePrefix="1" applyFont="1" applyFill="1" applyBorder="1" applyAlignment="1" applyProtection="1">
      <alignment horizontal="center" vertical="center" shrinkToFit="1"/>
      <protection locked="0"/>
    </xf>
    <xf numFmtId="0" fontId="36" fillId="4" borderId="16" xfId="0" applyFont="1" applyFill="1" applyBorder="1" applyProtection="1">
      <alignment vertical="center"/>
      <protection locked="0"/>
    </xf>
    <xf numFmtId="0" fontId="36" fillId="4" borderId="17" xfId="0" applyFont="1" applyFill="1" applyBorder="1" applyProtection="1">
      <alignment vertical="center"/>
      <protection locked="0"/>
    </xf>
    <xf numFmtId="0" fontId="36" fillId="4" borderId="18" xfId="0" applyFont="1" applyFill="1" applyBorder="1" applyProtection="1">
      <alignment vertical="center"/>
      <protection locked="0"/>
    </xf>
    <xf numFmtId="0" fontId="36" fillId="4" borderId="17" xfId="0"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52" fillId="0" borderId="1" xfId="0" applyFont="1" applyBorder="1" applyAlignment="1">
      <alignment horizontal="center" vertical="center" wrapText="1"/>
    </xf>
    <xf numFmtId="38" fontId="0" fillId="0" borderId="1" xfId="2" applyFont="1" applyFill="1" applyBorder="1" applyAlignment="1" applyProtection="1">
      <alignment horizontal="center" vertical="center" shrinkToFit="1"/>
      <protection locked="0"/>
    </xf>
    <xf numFmtId="178" fontId="88" fillId="13" borderId="93" xfId="2" applyNumberFormat="1" applyFont="1" applyFill="1" applyBorder="1" applyAlignment="1" applyProtection="1">
      <alignment horizontal="center" vertical="center" shrinkToFit="1"/>
      <protection locked="0"/>
    </xf>
    <xf numFmtId="178" fontId="12" fillId="13" borderId="93" xfId="2" applyNumberFormat="1" applyFont="1" applyFill="1" applyBorder="1" applyAlignment="1" applyProtection="1">
      <alignment horizontal="center" vertical="center" shrinkToFit="1"/>
      <protection locked="0"/>
    </xf>
    <xf numFmtId="14" fontId="34" fillId="0" borderId="0" xfId="0" applyNumberFormat="1" applyFont="1" applyAlignment="1">
      <alignment horizontal="center" vertical="center"/>
    </xf>
    <xf numFmtId="0" fontId="35" fillId="0" borderId="0" xfId="0" applyFont="1" applyAlignment="1">
      <alignment vertical="center" wrapText="1"/>
    </xf>
    <xf numFmtId="0" fontId="15" fillId="10" borderId="0" xfId="0" applyFont="1" applyFill="1" applyAlignment="1">
      <alignment horizontal="center" vertical="center" wrapText="1"/>
    </xf>
    <xf numFmtId="0" fontId="40" fillId="10" borderId="0" xfId="0" applyFont="1" applyFill="1" applyAlignment="1">
      <alignment horizontal="center" vertical="center"/>
    </xf>
    <xf numFmtId="0" fontId="3" fillId="0" borderId="0" xfId="0" applyFont="1" applyAlignment="1">
      <alignment vertical="center" wrapText="1"/>
    </xf>
    <xf numFmtId="0" fontId="8" fillId="0" borderId="0" xfId="0" applyFont="1" applyAlignment="1">
      <alignment vertical="center" wrapText="1"/>
    </xf>
    <xf numFmtId="0" fontId="35" fillId="0" borderId="0" xfId="0" applyFont="1" applyAlignment="1">
      <alignment vertical="top" wrapText="1"/>
    </xf>
    <xf numFmtId="0" fontId="35" fillId="0" borderId="3" xfId="0" applyFont="1" applyBorder="1" applyAlignment="1">
      <alignment vertical="center" wrapText="1"/>
    </xf>
    <xf numFmtId="0" fontId="42" fillId="0" borderId="0" xfId="0" applyFont="1">
      <alignment vertical="center"/>
    </xf>
    <xf numFmtId="0" fontId="35" fillId="0" borderId="0" xfId="0" applyFont="1">
      <alignment vertical="center"/>
    </xf>
    <xf numFmtId="0" fontId="42" fillId="0" borderId="0" xfId="0" applyFont="1" applyAlignment="1">
      <alignment vertical="center" wrapText="1"/>
    </xf>
    <xf numFmtId="0" fontId="3" fillId="0" borderId="3" xfId="0" applyFont="1" applyBorder="1" applyAlignment="1">
      <alignment vertical="center" wrapText="1"/>
    </xf>
    <xf numFmtId="0" fontId="15" fillId="9" borderId="0" xfId="0" applyFont="1" applyFill="1" applyAlignment="1">
      <alignment horizontal="center" vertical="center" wrapText="1"/>
    </xf>
    <xf numFmtId="0" fontId="40" fillId="9" borderId="0" xfId="0" applyFont="1" applyFill="1" applyAlignment="1">
      <alignment horizontal="center" vertical="center" wrapText="1"/>
    </xf>
    <xf numFmtId="0" fontId="54"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0" fontId="0" fillId="0" borderId="1" xfId="0" applyBorder="1" applyAlignment="1">
      <alignment horizontal="left" vertical="center"/>
    </xf>
    <xf numFmtId="38" fontId="0" fillId="4" borderId="1" xfId="2" applyFont="1" applyFill="1" applyBorder="1" applyAlignment="1" applyProtection="1">
      <alignment horizontal="center" vertical="center"/>
      <protection locked="0"/>
    </xf>
    <xf numFmtId="0" fontId="4" fillId="0" borderId="1" xfId="0" applyFont="1" applyBorder="1" applyAlignment="1">
      <alignment horizontal="left" vertical="center" wrapText="1"/>
    </xf>
    <xf numFmtId="178" fontId="0" fillId="4" borderId="1" xfId="2"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1" xfId="0" applyBorder="1" applyAlignment="1">
      <alignment horizontal="center" vertical="center"/>
    </xf>
    <xf numFmtId="0" fontId="0" fillId="4" borderId="9"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0" borderId="1" xfId="0" applyBorder="1" applyAlignment="1">
      <alignment vertical="center" shrinkToFit="1"/>
    </xf>
    <xf numFmtId="0" fontId="0" fillId="4" borderId="8"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178" fontId="0" fillId="3" borderId="9" xfId="2" applyNumberFormat="1" applyFont="1" applyFill="1" applyBorder="1" applyAlignment="1" applyProtection="1">
      <alignment horizontal="center" vertical="center"/>
    </xf>
    <xf numFmtId="178" fontId="0" fillId="3" borderId="2" xfId="2" applyNumberFormat="1" applyFont="1" applyFill="1" applyBorder="1" applyAlignment="1" applyProtection="1">
      <alignment horizontal="center" vertical="center"/>
    </xf>
    <xf numFmtId="38" fontId="0" fillId="4" borderId="9" xfId="2" applyFont="1" applyFill="1" applyBorder="1" applyAlignment="1" applyProtection="1">
      <alignment horizontal="center" vertical="center"/>
      <protection locked="0"/>
    </xf>
    <xf numFmtId="38" fontId="0" fillId="4" borderId="8" xfId="2"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2" xfId="0" applyBorder="1">
      <alignment vertical="center"/>
    </xf>
    <xf numFmtId="181" fontId="0" fillId="3" borderId="9" xfId="0" applyNumberFormat="1" applyFill="1" applyBorder="1" applyAlignment="1">
      <alignment horizontal="center" vertical="center"/>
    </xf>
    <xf numFmtId="181" fontId="0" fillId="3" borderId="2" xfId="0" applyNumberFormat="1" applyFill="1" applyBorder="1" applyAlignment="1">
      <alignment horizontal="center" vertical="center"/>
    </xf>
    <xf numFmtId="176" fontId="0" fillId="4" borderId="1" xfId="0" applyNumberFormat="1" applyFill="1" applyBorder="1" applyAlignment="1" applyProtection="1">
      <alignment horizontal="center" vertical="center"/>
      <protection locked="0"/>
    </xf>
    <xf numFmtId="0" fontId="0" fillId="0" borderId="1" xfId="0" applyBorder="1" applyAlignment="1">
      <alignment vertical="center" wrapText="1"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7" xfId="0" applyBorder="1" applyAlignment="1">
      <alignment horizontal="center" wrapText="1" shrinkToFit="1"/>
    </xf>
    <xf numFmtId="0" fontId="0" fillId="0" borderId="5" xfId="0" applyBorder="1" applyAlignment="1">
      <alignment horizontal="center" wrapText="1" shrinkToFit="1"/>
    </xf>
    <xf numFmtId="0" fontId="0" fillId="0" borderId="3" xfId="0" applyBorder="1" applyAlignment="1">
      <alignment horizontal="center" wrapText="1" shrinkToFit="1"/>
    </xf>
    <xf numFmtId="0" fontId="0" fillId="0" borderId="6" xfId="0" applyBorder="1" applyAlignment="1">
      <alignment horizontal="center" wrapText="1" shrinkToFit="1"/>
    </xf>
    <xf numFmtId="0" fontId="0" fillId="0" borderId="7" xfId="0" applyBorder="1" applyAlignment="1">
      <alignment vertical="center" wrapText="1" shrinkToFit="1"/>
    </xf>
    <xf numFmtId="0" fontId="0" fillId="0" borderId="5" xfId="0" applyBorder="1" applyAlignment="1">
      <alignment vertical="center" shrinkToFit="1"/>
    </xf>
    <xf numFmtId="0" fontId="0" fillId="0" borderId="3" xfId="0" applyBorder="1" applyAlignment="1">
      <alignment vertical="center" shrinkToFit="1"/>
    </xf>
    <xf numFmtId="0" fontId="0" fillId="0" borderId="6" xfId="0"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38" fontId="51" fillId="4" borderId="1" xfId="2" applyFont="1" applyFill="1" applyBorder="1" applyAlignment="1" applyProtection="1">
      <alignment horizontal="center" vertical="center"/>
      <protection locked="0"/>
    </xf>
    <xf numFmtId="38" fontId="0" fillId="4" borderId="2" xfId="2" applyFont="1" applyFill="1" applyBorder="1" applyAlignment="1" applyProtection="1">
      <alignment horizontal="center" vertical="center"/>
      <protection locked="0"/>
    </xf>
    <xf numFmtId="176" fontId="0" fillId="7" borderId="1" xfId="0" applyNumberFormat="1" applyFill="1" applyBorder="1" applyAlignment="1">
      <alignment horizontal="center" vertical="center"/>
    </xf>
    <xf numFmtId="176" fontId="0" fillId="4" borderId="1" xfId="0" quotePrefix="1" applyNumberFormat="1" applyFill="1" applyBorder="1" applyAlignment="1" applyProtection="1">
      <alignment horizontal="center" vertical="center"/>
      <protection locked="0"/>
    </xf>
    <xf numFmtId="0" fontId="0" fillId="7"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lignment horizontal="center" vertical="top" shrinkToFit="1"/>
    </xf>
    <xf numFmtId="0" fontId="0" fillId="0" borderId="6" xfId="0" applyBorder="1" applyAlignment="1">
      <alignment horizontal="center" vertical="top" shrinkToFit="1"/>
    </xf>
    <xf numFmtId="0" fontId="0" fillId="0" borderId="10" xfId="0" applyBorder="1" applyAlignment="1">
      <alignment horizontal="center" vertical="top" shrinkToFit="1"/>
    </xf>
    <xf numFmtId="0" fontId="0" fillId="0" borderId="12" xfId="0" applyBorder="1" applyAlignment="1">
      <alignment horizontal="center" vertical="top" shrinkToFit="1"/>
    </xf>
    <xf numFmtId="177" fontId="0" fillId="4" borderId="1" xfId="0" quotePrefix="1" applyNumberFormat="1" applyFill="1" applyBorder="1" applyAlignment="1" applyProtection="1">
      <alignment horizontal="center" vertical="center"/>
      <protection locked="0"/>
    </xf>
    <xf numFmtId="177" fontId="0" fillId="4" borderId="1" xfId="0" applyNumberFormat="1" applyFill="1" applyBorder="1" applyAlignment="1" applyProtection="1">
      <alignment horizontal="center" vertical="center"/>
      <protection locked="0"/>
    </xf>
    <xf numFmtId="0" fontId="0" fillId="4" borderId="1" xfId="0" applyFill="1" applyBorder="1" applyProtection="1">
      <alignment vertical="center"/>
      <protection locked="0"/>
    </xf>
    <xf numFmtId="0" fontId="0" fillId="4" borderId="1" xfId="0" applyFill="1" applyBorder="1" applyAlignment="1" applyProtection="1">
      <alignment vertical="center" shrinkToFit="1"/>
      <protection locked="0"/>
    </xf>
    <xf numFmtId="0" fontId="0" fillId="0" borderId="1" xfId="0" quotePrefix="1" applyBorder="1" applyAlignment="1" applyProtection="1">
      <alignment horizontal="center"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181" fontId="0" fillId="4" borderId="1" xfId="0" applyNumberFormat="1" applyFill="1" applyBorder="1" applyAlignment="1" applyProtection="1">
      <alignment horizontal="center" vertical="center"/>
      <protection locked="0"/>
    </xf>
    <xf numFmtId="0" fontId="0" fillId="0" borderId="1" xfId="0"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9" xfId="0" applyFont="1" applyBorder="1" applyAlignment="1">
      <alignment horizontal="center" vertical="center" shrinkToFit="1"/>
    </xf>
    <xf numFmtId="0" fontId="0" fillId="0" borderId="13" xfId="0" applyBorder="1" applyAlignment="1">
      <alignment horizontal="center" vertical="center" wrapText="1" shrinkToFit="1"/>
    </xf>
    <xf numFmtId="0" fontId="0" fillId="0" borderId="19" xfId="0" applyBorder="1" applyAlignment="1">
      <alignment horizontal="center" vertical="center" wrapText="1" shrinkToFit="1"/>
    </xf>
    <xf numFmtId="178" fontId="0" fillId="4" borderId="9" xfId="2" applyNumberFormat="1" applyFont="1" applyFill="1" applyBorder="1" applyAlignment="1" applyProtection="1">
      <alignment horizontal="center" vertical="center"/>
      <protection locked="0"/>
    </xf>
    <xf numFmtId="178" fontId="0" fillId="4" borderId="2" xfId="2"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0" fillId="4" borderId="1" xfId="0" quotePrefix="1" applyFill="1" applyBorder="1" applyAlignment="1" applyProtection="1">
      <alignment vertical="center" shrinkToFit="1"/>
      <protection locked="0"/>
    </xf>
    <xf numFmtId="0" fontId="0" fillId="0" borderId="8" xfId="0" applyBorder="1" applyAlignment="1">
      <alignment vertical="center" shrinkToFit="1"/>
    </xf>
    <xf numFmtId="0" fontId="0" fillId="0" borderId="1" xfId="0" quotePrefix="1" applyBorder="1" applyProtection="1">
      <alignment vertical="center"/>
      <protection locked="0"/>
    </xf>
    <xf numFmtId="20" fontId="0" fillId="4" borderId="1" xfId="0" applyNumberFormat="1" applyFill="1" applyBorder="1" applyAlignment="1" applyProtection="1">
      <alignment vertical="center" shrinkToFit="1"/>
      <protection locked="0"/>
    </xf>
    <xf numFmtId="0" fontId="0" fillId="4" borderId="9"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1" xfId="0" quotePrefix="1" applyFill="1" applyBorder="1" applyProtection="1">
      <alignment vertical="center"/>
      <protection locked="0"/>
    </xf>
    <xf numFmtId="0" fontId="0" fillId="4" borderId="0" xfId="0" applyFill="1" applyAlignment="1" applyProtection="1">
      <alignment horizontal="center" vertical="center"/>
      <protection locked="0"/>
    </xf>
    <xf numFmtId="0" fontId="0" fillId="0" borderId="8" xfId="0" applyBorder="1" applyAlignment="1">
      <alignment horizontal="center" vertical="center" shrinkToFit="1"/>
    </xf>
    <xf numFmtId="0" fontId="0" fillId="4" borderId="1" xfId="0" quotePrefix="1" applyFill="1" applyBorder="1" applyAlignment="1" applyProtection="1">
      <alignment horizontal="center" vertical="center"/>
      <protection locked="0"/>
    </xf>
    <xf numFmtId="20" fontId="0" fillId="4" borderId="1" xfId="0" quotePrefix="1" applyNumberFormat="1" applyFill="1" applyBorder="1" applyAlignment="1" applyProtection="1">
      <alignment horizontal="center" vertical="center"/>
      <protection locked="0"/>
    </xf>
    <xf numFmtId="20" fontId="0" fillId="4" borderId="1" xfId="0" applyNumberFormat="1" applyFill="1" applyBorder="1" applyAlignment="1" applyProtection="1">
      <alignment horizontal="center" vertical="center"/>
      <protection locked="0"/>
    </xf>
    <xf numFmtId="38" fontId="0" fillId="4" borderId="9" xfId="2" applyFont="1" applyFill="1" applyBorder="1" applyAlignment="1" applyProtection="1">
      <alignment vertical="center"/>
      <protection locked="0"/>
    </xf>
    <xf numFmtId="38" fontId="0" fillId="4" borderId="8" xfId="2" applyFont="1" applyFill="1" applyBorder="1" applyAlignment="1" applyProtection="1">
      <alignment vertical="center"/>
      <protection locked="0"/>
    </xf>
    <xf numFmtId="38" fontId="0" fillId="4" borderId="2" xfId="2" applyFont="1" applyFill="1" applyBorder="1" applyAlignment="1" applyProtection="1">
      <alignment vertical="center"/>
      <protection locked="0"/>
    </xf>
    <xf numFmtId="0" fontId="74" fillId="0" borderId="9" xfId="0" applyFont="1" applyBorder="1" applyAlignment="1">
      <alignment vertical="center" shrinkToFit="1"/>
    </xf>
    <xf numFmtId="0" fontId="74" fillId="0" borderId="8" xfId="0" applyFont="1" applyBorder="1" applyAlignment="1">
      <alignment vertical="center" shrinkToFit="1"/>
    </xf>
    <xf numFmtId="0" fontId="74" fillId="0" borderId="2" xfId="0" applyFont="1" applyBorder="1" applyAlignment="1">
      <alignment vertical="center" shrinkToFit="1"/>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4" borderId="9" xfId="0" applyFill="1" applyBorder="1" applyProtection="1">
      <alignment vertical="center"/>
      <protection locked="0"/>
    </xf>
    <xf numFmtId="0" fontId="0" fillId="4" borderId="8" xfId="0" applyFill="1" applyBorder="1" applyProtection="1">
      <alignment vertical="center"/>
      <protection locked="0"/>
    </xf>
    <xf numFmtId="0" fontId="0" fillId="4" borderId="2" xfId="0" applyFill="1" applyBorder="1" applyProtection="1">
      <alignment vertical="center"/>
      <protection locked="0"/>
    </xf>
    <xf numFmtId="38" fontId="0" fillId="4" borderId="1" xfId="2" applyFont="1" applyFill="1" applyBorder="1" applyAlignment="1" applyProtection="1">
      <alignment vertical="center"/>
      <protection locked="0"/>
    </xf>
    <xf numFmtId="40" fontId="0" fillId="4" borderId="9" xfId="2" applyNumberFormat="1" applyFont="1" applyFill="1" applyBorder="1" applyAlignment="1" applyProtection="1">
      <alignment vertical="center"/>
      <protection locked="0"/>
    </xf>
    <xf numFmtId="40" fontId="0" fillId="4" borderId="8" xfId="2" applyNumberFormat="1" applyFont="1" applyFill="1" applyBorder="1" applyAlignment="1" applyProtection="1">
      <alignment vertical="center"/>
      <protection locked="0"/>
    </xf>
    <xf numFmtId="40" fontId="0" fillId="4" borderId="2" xfId="2" applyNumberFormat="1" applyFont="1" applyFill="1" applyBorder="1" applyAlignment="1" applyProtection="1">
      <alignment vertical="center"/>
      <protection locked="0"/>
    </xf>
    <xf numFmtId="0" fontId="0" fillId="0" borderId="1" xfId="0" applyBorder="1" applyAlignment="1">
      <alignment horizontal="center" vertical="center" textRotation="255" shrinkToFit="1"/>
    </xf>
    <xf numFmtId="0" fontId="0" fillId="0" borderId="9" xfId="0" applyBorder="1" applyAlignment="1">
      <alignment horizontal="left" vertical="center"/>
    </xf>
    <xf numFmtId="0" fontId="0" fillId="0" borderId="2" xfId="0" applyBorder="1" applyAlignment="1">
      <alignment horizontal="left" vertical="center"/>
    </xf>
    <xf numFmtId="38" fontId="0" fillId="3" borderId="1" xfId="2" applyFont="1" applyFill="1" applyBorder="1" applyAlignment="1" applyProtection="1">
      <alignment horizontal="center" vertical="center"/>
      <protection locked="0"/>
    </xf>
    <xf numFmtId="0" fontId="36" fillId="0" borderId="9" xfId="0" applyFont="1" applyBorder="1" applyAlignment="1">
      <alignment horizontal="center" vertical="center" shrinkToFit="1"/>
    </xf>
    <xf numFmtId="0" fontId="34" fillId="0" borderId="8" xfId="0" applyFont="1" applyBorder="1" applyAlignment="1">
      <alignment horizontal="center" vertical="center" shrinkToFit="1"/>
    </xf>
    <xf numFmtId="0" fontId="34" fillId="0" borderId="2" xfId="0" applyFont="1" applyBorder="1" applyAlignment="1">
      <alignment horizontal="center" vertical="center" shrinkToFit="1"/>
    </xf>
    <xf numFmtId="0" fontId="0" fillId="0" borderId="0" xfId="0">
      <alignment vertical="center"/>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11" xfId="0" applyBorder="1" applyAlignment="1">
      <alignment vertical="center" shrinkToFit="1"/>
    </xf>
    <xf numFmtId="0" fontId="36" fillId="0" borderId="1" xfId="0" applyFont="1" applyBorder="1" applyAlignment="1">
      <alignment horizontal="center" vertical="center" shrinkToFit="1"/>
    </xf>
    <xf numFmtId="0" fontId="34" fillId="0" borderId="1" xfId="0" applyFont="1" applyBorder="1" applyAlignment="1">
      <alignment horizontal="center" vertical="center" shrinkToFit="1"/>
    </xf>
    <xf numFmtId="0" fontId="74" fillId="0" borderId="9" xfId="0" applyFont="1" applyBorder="1" applyAlignment="1">
      <alignment horizontal="center" vertical="center" shrinkToFit="1"/>
    </xf>
    <xf numFmtId="0" fontId="74" fillId="0" borderId="8" xfId="0" applyFont="1" applyBorder="1" applyAlignment="1">
      <alignment horizontal="center" vertical="center" shrinkToFit="1"/>
    </xf>
    <xf numFmtId="0" fontId="74" fillId="0" borderId="2" xfId="0" applyFont="1" applyBorder="1" applyAlignment="1">
      <alignment horizontal="center" vertical="center" shrinkToFit="1"/>
    </xf>
    <xf numFmtId="20" fontId="0" fillId="3" borderId="1" xfId="0" applyNumberForma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20" fontId="0" fillId="7" borderId="1" xfId="0" quotePrefix="1" applyNumberFormat="1" applyFill="1" applyBorder="1" applyAlignment="1">
      <alignment horizontal="center" vertical="center"/>
    </xf>
    <xf numFmtId="20" fontId="0" fillId="7" borderId="1" xfId="0" applyNumberFormat="1" applyFill="1" applyBorder="1" applyAlignment="1">
      <alignment horizontal="center" vertical="center"/>
    </xf>
    <xf numFmtId="0" fontId="75" fillId="0" borderId="1" xfId="0" applyFont="1" applyBorder="1" applyAlignment="1">
      <alignment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9" xfId="0" applyBorder="1" applyAlignment="1">
      <alignment horizontal="center" vertical="center" shrinkToFit="1"/>
    </xf>
    <xf numFmtId="38" fontId="0" fillId="3" borderId="9" xfId="2" applyFont="1" applyFill="1" applyBorder="1" applyAlignment="1" applyProtection="1">
      <alignment vertical="center"/>
    </xf>
    <xf numFmtId="38" fontId="0" fillId="3" borderId="8" xfId="2" applyFont="1" applyFill="1" applyBorder="1" applyAlignment="1" applyProtection="1">
      <alignment vertical="center"/>
    </xf>
    <xf numFmtId="38" fontId="0" fillId="3" borderId="2" xfId="2" applyFont="1" applyFill="1" applyBorder="1" applyAlignment="1" applyProtection="1">
      <alignment vertical="center"/>
    </xf>
    <xf numFmtId="0" fontId="0" fillId="3" borderId="1" xfId="0" applyFill="1" applyBorder="1" applyAlignment="1" applyProtection="1">
      <alignment horizontal="center" vertical="center"/>
      <protection locked="0"/>
    </xf>
    <xf numFmtId="38" fontId="0" fillId="3" borderId="1" xfId="2" applyFont="1" applyFill="1" applyBorder="1" applyAlignment="1" applyProtection="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wrapText="1" shrinkToFit="1"/>
    </xf>
    <xf numFmtId="177" fontId="0" fillId="7" borderId="1" xfId="0" applyNumberFormat="1" applyFill="1" applyBorder="1" applyAlignment="1">
      <alignment horizontal="center" vertical="center"/>
    </xf>
    <xf numFmtId="0" fontId="0" fillId="4" borderId="9" xfId="0" applyFill="1" applyBorder="1" applyAlignment="1" applyProtection="1">
      <alignment horizontal="center" vertical="center" shrinkToFit="1"/>
      <protection locked="0"/>
    </xf>
    <xf numFmtId="0" fontId="0" fillId="0" borderId="1" xfId="0" quotePrefix="1" applyBorder="1" applyAlignment="1">
      <alignment horizontal="center" vertical="center" shrinkToFit="1"/>
    </xf>
    <xf numFmtId="0" fontId="0" fillId="0" borderId="13" xfId="0" applyBorder="1" applyAlignment="1">
      <alignment vertical="center" wrapText="1" shrinkToFit="1"/>
    </xf>
    <xf numFmtId="0" fontId="0" fillId="0" borderId="14" xfId="0" applyBorder="1" applyAlignment="1">
      <alignment vertical="center" shrinkToFit="1"/>
    </xf>
    <xf numFmtId="0" fontId="0" fillId="0" borderId="8" xfId="0" applyBorder="1" applyAlignment="1">
      <alignment horizontal="left" vertical="center" shrinkToFit="1"/>
    </xf>
    <xf numFmtId="0" fontId="0" fillId="4" borderId="7"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0" fillId="4" borderId="3" xfId="0" applyFill="1" applyBorder="1" applyAlignment="1" applyProtection="1">
      <alignment horizontal="left" vertical="center" shrinkToFit="1"/>
      <protection locked="0"/>
    </xf>
    <xf numFmtId="0" fontId="0" fillId="4" borderId="6" xfId="0" applyFill="1" applyBorder="1" applyAlignment="1" applyProtection="1">
      <alignment horizontal="left" vertical="center" shrinkToFit="1"/>
      <protection locked="0"/>
    </xf>
    <xf numFmtId="0" fontId="0" fillId="4" borderId="10" xfId="0" applyFill="1" applyBorder="1" applyAlignment="1" applyProtection="1">
      <alignment horizontal="left" vertical="center" shrinkToFit="1"/>
      <protection locked="0"/>
    </xf>
    <xf numFmtId="0" fontId="0" fillId="4" borderId="12" xfId="0" applyFill="1" applyBorder="1" applyAlignment="1" applyProtection="1">
      <alignment horizontal="left" vertical="center" shrinkToFit="1"/>
      <protection locked="0"/>
    </xf>
    <xf numFmtId="0" fontId="75" fillId="0" borderId="1" xfId="0" applyFont="1" applyBorder="1" applyAlignment="1">
      <alignment horizontal="center" vertical="center" wrapText="1" shrinkToFit="1"/>
    </xf>
    <xf numFmtId="0" fontId="75" fillId="0" borderId="1" xfId="0" applyFont="1" applyBorder="1" applyAlignment="1">
      <alignment horizontal="center" vertical="center" shrinkToFit="1"/>
    </xf>
    <xf numFmtId="0" fontId="0" fillId="0" borderId="14" xfId="0" applyBorder="1" applyAlignment="1">
      <alignment horizontal="center" vertical="center"/>
    </xf>
    <xf numFmtId="38" fontId="0" fillId="0" borderId="8" xfId="2" applyFont="1" applyFill="1" applyBorder="1" applyAlignment="1" applyProtection="1">
      <alignment horizontal="center" vertical="center"/>
    </xf>
    <xf numFmtId="0" fontId="36" fillId="0" borderId="0" xfId="0" applyFont="1" applyAlignment="1">
      <alignment horizontal="left" vertical="center" shrinkToFit="1"/>
    </xf>
    <xf numFmtId="0" fontId="36" fillId="3" borderId="0" xfId="0" applyFont="1" applyFill="1">
      <alignment vertical="center"/>
    </xf>
    <xf numFmtId="0" fontId="36" fillId="3" borderId="11" xfId="0" applyFont="1" applyFill="1" applyBorder="1" applyAlignment="1">
      <alignment vertical="center" shrinkToFit="1"/>
    </xf>
    <xf numFmtId="0" fontId="36" fillId="3" borderId="0" xfId="0" applyFont="1" applyFill="1" applyAlignment="1">
      <alignment vertical="center" shrinkToFit="1"/>
    </xf>
    <xf numFmtId="0" fontId="36" fillId="3" borderId="4" xfId="0" applyFont="1" applyFill="1" applyBorder="1" applyAlignment="1">
      <alignment horizontal="left" vertical="center" shrinkToFit="1"/>
    </xf>
    <xf numFmtId="0" fontId="36" fillId="3" borderId="0" xfId="0" applyFont="1" applyFill="1" applyAlignment="1">
      <alignment horizontal="left" vertical="center" shrinkToFit="1"/>
    </xf>
    <xf numFmtId="0" fontId="36" fillId="0" borderId="0" xfId="0" applyFont="1" applyAlignment="1">
      <alignment horizontal="center" vertical="center" shrinkToFit="1"/>
    </xf>
    <xf numFmtId="0" fontId="55" fillId="0" borderId="0" xfId="0" applyFont="1" applyAlignment="1">
      <alignment horizontal="center" vertical="center"/>
    </xf>
    <xf numFmtId="0" fontId="36" fillId="3" borderId="8" xfId="0" applyFont="1" applyFill="1" applyBorder="1" applyAlignment="1">
      <alignment horizontal="left" vertical="center" shrinkToFit="1"/>
    </xf>
    <xf numFmtId="0" fontId="36" fillId="3" borderId="2" xfId="0" applyFont="1" applyFill="1" applyBorder="1" applyAlignment="1">
      <alignment horizontal="left" vertical="center" shrinkToFit="1"/>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6" xfId="0" applyFont="1" applyBorder="1" applyAlignment="1">
      <alignment vertical="center" wrapText="1"/>
    </xf>
    <xf numFmtId="0" fontId="36" fillId="0" borderId="12" xfId="0" applyFont="1" applyBorder="1" applyAlignment="1">
      <alignment vertical="center" wrapText="1"/>
    </xf>
    <xf numFmtId="38" fontId="7" fillId="0" borderId="8" xfId="2" applyFont="1" applyFill="1" applyBorder="1" applyAlignment="1">
      <alignment horizontal="center" vertical="center"/>
    </xf>
    <xf numFmtId="38" fontId="7" fillId="0" borderId="2" xfId="2" applyFont="1" applyFill="1" applyBorder="1" applyAlignment="1">
      <alignment horizontal="center" vertical="center"/>
    </xf>
    <xf numFmtId="0" fontId="36" fillId="0" borderId="8" xfId="0" applyFont="1" applyBorder="1" applyAlignment="1">
      <alignment vertical="center" wrapText="1"/>
    </xf>
    <xf numFmtId="0" fontId="36" fillId="0" borderId="2" xfId="0" applyFont="1" applyBorder="1" applyAlignment="1">
      <alignment vertical="center" wrapText="1"/>
    </xf>
    <xf numFmtId="0" fontId="42" fillId="3" borderId="0" xfId="0" applyFont="1" applyFill="1" applyAlignment="1">
      <alignment horizontal="center" vertical="center" shrinkToFit="1"/>
    </xf>
    <xf numFmtId="0" fontId="36" fillId="3" borderId="0" xfId="0" applyFont="1" applyFill="1" applyAlignment="1">
      <alignment horizontal="center" vertical="center"/>
    </xf>
    <xf numFmtId="0" fontId="36" fillId="3" borderId="0" xfId="0" applyFont="1" applyFill="1" applyAlignment="1">
      <alignment horizontal="left" vertical="center"/>
    </xf>
    <xf numFmtId="0" fontId="36" fillId="0" borderId="0" xfId="0" applyFont="1" applyAlignment="1">
      <alignment horizontal="right" vertical="center"/>
    </xf>
    <xf numFmtId="38" fontId="7" fillId="3" borderId="4" xfId="2" applyFont="1" applyFill="1" applyBorder="1" applyAlignment="1">
      <alignment horizontal="right" vertical="center"/>
    </xf>
    <xf numFmtId="38" fontId="7" fillId="3" borderId="0" xfId="2" applyFont="1" applyFill="1" applyBorder="1" applyAlignment="1">
      <alignment horizontal="right" vertical="center"/>
    </xf>
    <xf numFmtId="38" fontId="7" fillId="3" borderId="11" xfId="2" applyFont="1" applyFill="1" applyBorder="1" applyAlignment="1">
      <alignment horizontal="right" vertical="center"/>
    </xf>
    <xf numFmtId="0" fontId="36" fillId="0" borderId="0" xfId="0" applyFont="1" applyAlignment="1">
      <alignment horizontal="center" vertical="center"/>
    </xf>
    <xf numFmtId="0" fontId="36" fillId="3" borderId="8" xfId="0" applyFont="1" applyFill="1" applyBorder="1" applyAlignment="1">
      <alignment vertical="center" shrinkToFit="1"/>
    </xf>
    <xf numFmtId="0" fontId="36" fillId="3" borderId="2" xfId="0" applyFont="1" applyFill="1" applyBorder="1" applyAlignment="1">
      <alignment vertical="center" shrinkToFit="1"/>
    </xf>
    <xf numFmtId="0" fontId="36" fillId="3" borderId="0" xfId="0" applyFont="1" applyFill="1" applyAlignment="1">
      <alignment horizontal="center" vertical="center" shrinkToFit="1"/>
    </xf>
    <xf numFmtId="0" fontId="42" fillId="0" borderId="0" xfId="0" applyFont="1" applyAlignment="1">
      <alignment horizontal="center" vertical="center" shrinkToFit="1"/>
    </xf>
    <xf numFmtId="0" fontId="36" fillId="0" borderId="2" xfId="0" applyFont="1" applyBorder="1">
      <alignment vertical="center"/>
    </xf>
    <xf numFmtId="38" fontId="7" fillId="3" borderId="8" xfId="2" applyFont="1" applyFill="1" applyBorder="1" applyAlignment="1">
      <alignment horizontal="center" vertical="center"/>
    </xf>
    <xf numFmtId="40" fontId="7" fillId="3" borderId="8" xfId="2" applyNumberFormat="1" applyFont="1" applyFill="1" applyBorder="1" applyAlignment="1">
      <alignment horizontal="center" vertical="center"/>
    </xf>
    <xf numFmtId="38" fontId="7" fillId="3" borderId="1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12" xfId="2" applyFont="1" applyFill="1" applyBorder="1" applyAlignment="1">
      <alignment horizontal="center" vertical="center"/>
    </xf>
    <xf numFmtId="0" fontId="12" fillId="0" borderId="0" xfId="3" applyFont="1" applyAlignment="1">
      <alignment horizontal="center" vertical="center" shrinkToFit="1"/>
    </xf>
    <xf numFmtId="0" fontId="68" fillId="0" borderId="0" xfId="3" applyFont="1" applyAlignment="1" applyProtection="1">
      <alignment vertical="center" shrinkToFit="1"/>
      <protection locked="0"/>
    </xf>
    <xf numFmtId="0" fontId="58" fillId="0" borderId="0" xfId="3" applyFont="1" applyAlignment="1">
      <alignment horizontal="center" vertical="center"/>
    </xf>
    <xf numFmtId="0" fontId="7" fillId="0" borderId="0" xfId="3" applyFont="1" applyAlignment="1">
      <alignment horizontal="center" vertical="center"/>
    </xf>
    <xf numFmtId="0" fontId="12" fillId="0" borderId="46" xfId="3" applyFont="1" applyBorder="1" applyAlignment="1">
      <alignment horizontal="center" vertical="center" textRotation="255"/>
    </xf>
    <xf numFmtId="0" fontId="12" fillId="0" borderId="49" xfId="3" applyFont="1" applyBorder="1" applyAlignment="1">
      <alignment vertical="center" shrinkToFit="1"/>
    </xf>
    <xf numFmtId="0" fontId="12" fillId="0" borderId="0" xfId="3" applyFont="1" applyAlignment="1">
      <alignment vertical="center" shrinkToFit="1"/>
    </xf>
    <xf numFmtId="38" fontId="12" fillId="0" borderId="85" xfId="4" applyFont="1" applyFill="1" applyBorder="1" applyAlignment="1">
      <alignment horizontal="center" vertical="center" shrinkToFit="1"/>
    </xf>
    <xf numFmtId="38" fontId="12" fillId="0" borderId="86" xfId="4" applyFont="1" applyFill="1" applyBorder="1" applyAlignment="1">
      <alignment horizontal="center" vertical="center" shrinkToFit="1"/>
    </xf>
    <xf numFmtId="38" fontId="12" fillId="0" borderId="87" xfId="4" applyFont="1" applyFill="1" applyBorder="1" applyAlignment="1">
      <alignment horizontal="center" vertical="center" shrinkToFit="1"/>
    </xf>
    <xf numFmtId="0" fontId="12" fillId="0" borderId="50" xfId="3" applyFont="1" applyBorder="1" applyAlignment="1">
      <alignment vertical="center" shrinkToFit="1"/>
    </xf>
    <xf numFmtId="0" fontId="12" fillId="0" borderId="4" xfId="3" applyFont="1" applyBorder="1" applyAlignment="1">
      <alignment vertical="center" shrinkToFit="1"/>
    </xf>
    <xf numFmtId="0" fontId="12" fillId="0" borderId="34" xfId="3" applyFont="1" applyBorder="1" applyAlignment="1">
      <alignment horizontal="center" vertical="center" wrapText="1"/>
    </xf>
    <xf numFmtId="0" fontId="12" fillId="0" borderId="35"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83" xfId="3" applyFont="1" applyBorder="1" applyAlignment="1">
      <alignment horizontal="center" vertical="center" wrapText="1"/>
    </xf>
    <xf numFmtId="0" fontId="12" fillId="0" borderId="84"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5" xfId="3" applyFont="1" applyBorder="1" applyAlignment="1">
      <alignment horizontal="center" vertical="center" wrapText="1"/>
    </xf>
    <xf numFmtId="0" fontId="12" fillId="0" borderId="10"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12" xfId="3" applyFont="1" applyBorder="1" applyAlignment="1">
      <alignment horizontal="center" vertical="center" wrapText="1"/>
    </xf>
    <xf numFmtId="38" fontId="20" fillId="0" borderId="1" xfId="3" applyNumberFormat="1" applyFont="1" applyBorder="1" applyAlignment="1">
      <alignment horizontal="center" vertical="center" shrinkToFit="1"/>
    </xf>
    <xf numFmtId="0" fontId="20" fillId="0" borderId="1" xfId="3" applyFont="1" applyBorder="1" applyAlignment="1">
      <alignment horizontal="center" vertical="center" shrinkToFit="1"/>
    </xf>
    <xf numFmtId="0" fontId="12" fillId="0" borderId="13"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55" xfId="3" applyFont="1" applyBorder="1">
      <alignment vertical="center"/>
    </xf>
    <xf numFmtId="0" fontId="12" fillId="0" borderId="59" xfId="3" applyFont="1" applyBorder="1">
      <alignment vertical="center"/>
    </xf>
    <xf numFmtId="0" fontId="71" fillId="0" borderId="0" xfId="0" applyFont="1" applyAlignment="1">
      <alignment vertical="center" wrapText="1"/>
    </xf>
    <xf numFmtId="0" fontId="12" fillId="0" borderId="55" xfId="3" applyFont="1" applyBorder="1" applyAlignment="1">
      <alignment vertical="center" wrapText="1"/>
    </xf>
    <xf numFmtId="0" fontId="12" fillId="0" borderId="59" xfId="3" applyFont="1" applyBorder="1" applyAlignment="1">
      <alignment vertical="center" wrapText="1"/>
    </xf>
    <xf numFmtId="0" fontId="12" fillId="0" borderId="55" xfId="3" applyFont="1" applyBorder="1" applyAlignment="1">
      <alignment vertical="top" wrapText="1"/>
    </xf>
    <xf numFmtId="0" fontId="12" fillId="0" borderId="59" xfId="3" applyFont="1" applyBorder="1" applyAlignment="1">
      <alignment vertical="top" wrapText="1"/>
    </xf>
    <xf numFmtId="0" fontId="12" fillId="0" borderId="60" xfId="3" applyFont="1" applyBorder="1" applyAlignment="1">
      <alignment vertical="top" wrapText="1"/>
    </xf>
    <xf numFmtId="0" fontId="12" fillId="0" borderId="49" xfId="3" applyFont="1" applyBorder="1" applyAlignment="1">
      <alignment horizontal="center" vertical="center" wrapText="1"/>
    </xf>
    <xf numFmtId="0" fontId="12" fillId="0" borderId="58" xfId="3" applyFont="1" applyBorder="1">
      <alignment vertical="center"/>
    </xf>
    <xf numFmtId="0" fontId="12" fillId="0" borderId="61" xfId="3" applyFont="1" applyBorder="1">
      <alignment vertical="center"/>
    </xf>
    <xf numFmtId="0" fontId="12" fillId="0" borderId="62" xfId="3" applyFont="1" applyBorder="1">
      <alignment vertical="center"/>
    </xf>
    <xf numFmtId="0" fontId="12" fillId="0" borderId="64" xfId="3" applyFont="1" applyBorder="1">
      <alignment vertical="center"/>
    </xf>
    <xf numFmtId="0" fontId="12" fillId="0" borderId="65" xfId="3" applyFont="1" applyBorder="1">
      <alignment vertical="center"/>
    </xf>
    <xf numFmtId="0" fontId="12" fillId="0" borderId="66" xfId="3" applyFont="1" applyBorder="1">
      <alignment vertical="center"/>
    </xf>
    <xf numFmtId="0" fontId="36" fillId="0" borderId="0" xfId="3" applyFont="1" applyAlignment="1">
      <alignment vertical="top" wrapText="1"/>
    </xf>
    <xf numFmtId="0" fontId="12" fillId="0" borderId="63" xfId="3" applyFont="1" applyBorder="1" applyAlignment="1">
      <alignment horizontal="center" vertical="center" textRotation="255"/>
    </xf>
    <xf numFmtId="0" fontId="36" fillId="0" borderId="85" xfId="0" applyFont="1" applyBorder="1" applyAlignment="1">
      <alignment horizontal="center" vertical="center"/>
    </xf>
    <xf numFmtId="0" fontId="36" fillId="0" borderId="86" xfId="0" applyFont="1" applyBorder="1" applyAlignment="1">
      <alignment horizontal="center" vertical="center"/>
    </xf>
    <xf numFmtId="0" fontId="36" fillId="0" borderId="88" xfId="0" applyFont="1" applyBorder="1" applyAlignment="1">
      <alignment horizontal="center" vertical="center"/>
    </xf>
    <xf numFmtId="38" fontId="12" fillId="0" borderId="92" xfId="4" applyFont="1" applyFill="1" applyBorder="1" applyAlignment="1">
      <alignment horizontal="center" vertical="center"/>
    </xf>
    <xf numFmtId="38" fontId="12" fillId="0" borderId="86" xfId="4" applyFont="1" applyFill="1" applyBorder="1" applyAlignment="1">
      <alignment horizontal="center" vertical="center"/>
    </xf>
    <xf numFmtId="38" fontId="12" fillId="0" borderId="87" xfId="4" applyFont="1" applyFill="1" applyBorder="1" applyAlignment="1">
      <alignment horizontal="center" vertical="center"/>
    </xf>
    <xf numFmtId="178" fontId="12" fillId="0" borderId="7" xfId="4" quotePrefix="1" applyNumberFormat="1" applyFont="1" applyFill="1" applyBorder="1" applyAlignment="1">
      <alignment horizontal="left" vertical="center"/>
    </xf>
    <xf numFmtId="178" fontId="12" fillId="0" borderId="4" xfId="4" applyNumberFormat="1" applyFont="1" applyFill="1" applyBorder="1" applyAlignment="1">
      <alignment horizontal="left" vertical="center"/>
    </xf>
    <xf numFmtId="178" fontId="12" fillId="0" borderId="5" xfId="4" applyNumberFormat="1" applyFont="1" applyFill="1" applyBorder="1" applyAlignment="1">
      <alignment horizontal="left" vertical="center"/>
    </xf>
    <xf numFmtId="0" fontId="12" fillId="0" borderId="49" xfId="3" applyFont="1" applyBorder="1" applyAlignment="1">
      <alignment horizontal="center" vertical="center"/>
    </xf>
    <xf numFmtId="0" fontId="12" fillId="0" borderId="70" xfId="3" applyFont="1" applyBorder="1" applyAlignment="1">
      <alignment horizontal="center" vertical="center"/>
    </xf>
    <xf numFmtId="0" fontId="12" fillId="0" borderId="71" xfId="3" quotePrefix="1" applyFont="1" applyBorder="1" applyAlignment="1">
      <alignment horizontal="center" vertical="center" shrinkToFit="1"/>
    </xf>
    <xf numFmtId="0" fontId="12" fillId="0" borderId="72" xfId="3" quotePrefix="1" applyFont="1" applyBorder="1" applyAlignment="1">
      <alignment horizontal="center" vertical="center" shrinkToFit="1"/>
    </xf>
    <xf numFmtId="182" fontId="12" fillId="0" borderId="9" xfId="4" applyNumberFormat="1" applyFont="1" applyFill="1" applyBorder="1" applyAlignment="1">
      <alignment horizontal="right" vertical="center"/>
    </xf>
    <xf numFmtId="182" fontId="12" fillId="0" borderId="8" xfId="4" applyNumberFormat="1" applyFont="1" applyFill="1" applyBorder="1" applyAlignment="1">
      <alignment horizontal="right" vertical="center"/>
    </xf>
    <xf numFmtId="182" fontId="12" fillId="0" borderId="2" xfId="4" applyNumberFormat="1" applyFont="1" applyFill="1" applyBorder="1" applyAlignment="1">
      <alignment horizontal="right" vertical="center"/>
    </xf>
    <xf numFmtId="182" fontId="12" fillId="0" borderId="10" xfId="6" applyNumberFormat="1" applyFont="1" applyFill="1" applyBorder="1" applyAlignment="1" applyProtection="1">
      <alignment horizontal="right" vertical="center"/>
      <protection locked="0"/>
    </xf>
    <xf numFmtId="182" fontId="12" fillId="0" borderId="11" xfId="6" applyNumberFormat="1" applyFont="1" applyFill="1" applyBorder="1" applyAlignment="1" applyProtection="1">
      <alignment horizontal="right" vertical="center"/>
      <protection locked="0"/>
    </xf>
    <xf numFmtId="182" fontId="12" fillId="0" borderId="12" xfId="6" applyNumberFormat="1" applyFont="1" applyFill="1" applyBorder="1" applyAlignment="1" applyProtection="1">
      <alignment horizontal="right" vertical="center"/>
      <protection locked="0"/>
    </xf>
    <xf numFmtId="0" fontId="12" fillId="0" borderId="10" xfId="3" applyFont="1" applyBorder="1" applyAlignment="1">
      <alignment horizontal="center" vertical="center"/>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74" xfId="3" applyFont="1" applyBorder="1">
      <alignment vertical="center"/>
    </xf>
    <xf numFmtId="0" fontId="12" fillId="0" borderId="72" xfId="3" applyFont="1" applyBorder="1">
      <alignment vertical="center"/>
    </xf>
    <xf numFmtId="0" fontId="12" fillId="0" borderId="40" xfId="3" applyFont="1" applyBorder="1">
      <alignment vertical="center"/>
    </xf>
    <xf numFmtId="0" fontId="12" fillId="0" borderId="9" xfId="3" applyFont="1" applyBorder="1" applyAlignment="1">
      <alignment horizontal="center" vertical="center"/>
    </xf>
    <xf numFmtId="0" fontId="12" fillId="0" borderId="8" xfId="3" applyFont="1" applyBorder="1" applyAlignment="1">
      <alignment horizontal="center" vertical="center"/>
    </xf>
    <xf numFmtId="0" fontId="12" fillId="0" borderId="2" xfId="3" applyFont="1" applyBorder="1" applyAlignment="1">
      <alignment horizontal="center" vertical="center"/>
    </xf>
    <xf numFmtId="0" fontId="12" fillId="0" borderId="7" xfId="3" applyFont="1" applyBorder="1" applyAlignment="1">
      <alignment horizontal="center" vertical="center"/>
    </xf>
    <xf numFmtId="0" fontId="12" fillId="0" borderId="4" xfId="3" applyFont="1" applyBorder="1" applyAlignment="1">
      <alignment horizontal="center" vertical="center"/>
    </xf>
    <xf numFmtId="0" fontId="12" fillId="0" borderId="5" xfId="3" applyFont="1" applyBorder="1" applyAlignment="1">
      <alignment horizontal="center" vertical="center"/>
    </xf>
    <xf numFmtId="182" fontId="12" fillId="0" borderId="10" xfId="4" applyNumberFormat="1" applyFont="1" applyFill="1" applyBorder="1" applyAlignment="1">
      <alignment horizontal="right" vertical="center"/>
    </xf>
    <xf numFmtId="182" fontId="12" fillId="0" borderId="11" xfId="4" applyNumberFormat="1" applyFont="1" applyFill="1" applyBorder="1" applyAlignment="1">
      <alignment horizontal="right" vertical="center"/>
    </xf>
    <xf numFmtId="182" fontId="12" fillId="0" borderId="12" xfId="4" applyNumberFormat="1" applyFont="1" applyFill="1" applyBorder="1" applyAlignment="1">
      <alignment horizontal="right" vertical="center"/>
    </xf>
    <xf numFmtId="0" fontId="12" fillId="0" borderId="67" xfId="3" applyFont="1" applyBorder="1" applyAlignment="1">
      <alignment horizontal="center" vertical="center" textRotation="255"/>
    </xf>
    <xf numFmtId="0" fontId="12" fillId="0" borderId="52" xfId="3" applyFont="1" applyBorder="1" applyAlignment="1">
      <alignment horizontal="center" vertical="center" textRotation="255"/>
    </xf>
    <xf numFmtId="0" fontId="36" fillId="0" borderId="0" xfId="0" applyFont="1">
      <alignment vertical="center"/>
    </xf>
    <xf numFmtId="0" fontId="36" fillId="0" borderId="0" xfId="0" applyFont="1" applyAlignment="1" applyProtection="1">
      <alignment vertical="center" shrinkToFit="1"/>
      <protection locked="0"/>
    </xf>
    <xf numFmtId="0" fontId="36" fillId="0" borderId="0" xfId="0" applyFont="1" applyAlignment="1">
      <alignment vertical="center" shrinkToFit="1"/>
    </xf>
    <xf numFmtId="0" fontId="36" fillId="7" borderId="0" xfId="0" applyFont="1" applyFill="1" applyAlignment="1">
      <alignment horizontal="left" vertical="center"/>
    </xf>
    <xf numFmtId="0" fontId="36" fillId="7" borderId="0" xfId="0" applyFont="1" applyFill="1">
      <alignment vertical="center"/>
    </xf>
    <xf numFmtId="0" fontId="28" fillId="0" borderId="0" xfId="0" applyFont="1" applyAlignment="1">
      <alignment horizontal="left" vertical="center" wrapText="1"/>
    </xf>
    <xf numFmtId="0" fontId="36" fillId="4" borderId="0" xfId="0" applyFont="1" applyFill="1" applyProtection="1">
      <alignment vertical="center"/>
      <protection locked="0"/>
    </xf>
    <xf numFmtId="0" fontId="36" fillId="4" borderId="0" xfId="0" applyFont="1" applyFill="1" applyAlignment="1" applyProtection="1">
      <alignment horizontal="center" vertical="center" shrinkToFit="1"/>
      <protection locked="0"/>
    </xf>
    <xf numFmtId="0" fontId="36" fillId="4" borderId="0" xfId="0" applyFont="1" applyFill="1" applyAlignment="1" applyProtection="1">
      <alignment horizontal="center" vertical="center"/>
      <protection locked="0"/>
    </xf>
    <xf numFmtId="0" fontId="36" fillId="0" borderId="0" xfId="0" applyFont="1" applyAlignment="1">
      <alignment vertical="center" wrapText="1"/>
    </xf>
    <xf numFmtId="38" fontId="7" fillId="0" borderId="0" xfId="2" applyFont="1" applyFill="1" applyBorder="1" applyAlignment="1">
      <alignment horizontal="center" vertical="center"/>
    </xf>
    <xf numFmtId="0" fontId="48" fillId="0" borderId="0" xfId="0" applyFont="1" applyAlignment="1">
      <alignment horizontal="center" vertical="center"/>
    </xf>
    <xf numFmtId="0" fontId="86" fillId="0" borderId="0" xfId="0" applyFont="1" applyAlignment="1">
      <alignment vertical="top" wrapText="1"/>
    </xf>
    <xf numFmtId="0" fontId="42" fillId="0" borderId="0" xfId="0" applyFont="1" applyAlignment="1">
      <alignment vertical="top" wrapText="1"/>
    </xf>
    <xf numFmtId="0" fontId="42" fillId="0" borderId="0" xfId="0" applyFont="1" applyAlignment="1">
      <alignment horizontal="center" vertical="center"/>
    </xf>
    <xf numFmtId="0" fontId="46" fillId="3" borderId="0" xfId="0" applyFont="1" applyFill="1" applyAlignment="1">
      <alignment vertical="center" shrinkToFit="1"/>
    </xf>
    <xf numFmtId="0" fontId="46" fillId="3" borderId="0" xfId="0" applyFont="1" applyFill="1" applyAlignment="1">
      <alignment horizontal="left" vertical="center"/>
    </xf>
    <xf numFmtId="0" fontId="46" fillId="3" borderId="0" xfId="0" applyFont="1" applyFill="1">
      <alignment vertical="center"/>
    </xf>
    <xf numFmtId="0" fontId="46" fillId="3" borderId="0" xfId="0" applyFont="1" applyFill="1" applyAlignment="1">
      <alignment horizontal="center" vertical="center"/>
    </xf>
    <xf numFmtId="0" fontId="46" fillId="3" borderId="0" xfId="0" applyFont="1" applyFill="1" applyAlignment="1">
      <alignment horizontal="left" vertical="center" shrinkToFit="1"/>
    </xf>
    <xf numFmtId="0" fontId="39" fillId="0" borderId="0" xfId="0" applyFont="1" applyAlignment="1">
      <alignment vertical="center" wrapText="1"/>
    </xf>
    <xf numFmtId="0" fontId="39" fillId="0" borderId="4" xfId="0" applyFont="1" applyBorder="1" applyAlignment="1">
      <alignment vertical="center" wrapText="1"/>
    </xf>
    <xf numFmtId="0" fontId="36" fillId="3" borderId="6" xfId="0" applyFont="1" applyFill="1" applyBorder="1" applyAlignment="1">
      <alignment vertical="center" shrinkToFit="1"/>
    </xf>
    <xf numFmtId="0" fontId="13" fillId="4" borderId="0" xfId="0" applyFont="1" applyFill="1" applyAlignment="1" applyProtection="1">
      <alignment vertical="top" wrapText="1"/>
      <protection locked="0"/>
    </xf>
    <xf numFmtId="0" fontId="38" fillId="4" borderId="0" xfId="0" applyFont="1" applyFill="1" applyAlignment="1" applyProtection="1">
      <alignment vertical="top" wrapText="1"/>
      <protection locked="0"/>
    </xf>
    <xf numFmtId="0" fontId="38" fillId="4" borderId="6" xfId="0" applyFont="1" applyFill="1" applyBorder="1" applyAlignment="1" applyProtection="1">
      <alignment vertical="top" wrapText="1"/>
      <protection locked="0"/>
    </xf>
    <xf numFmtId="0" fontId="36" fillId="0" borderId="6" xfId="0" applyFont="1" applyBorder="1" applyAlignment="1">
      <alignment vertical="center" shrinkToFit="1"/>
    </xf>
    <xf numFmtId="0" fontId="13" fillId="0" borderId="0" xfId="0" applyFont="1" applyAlignment="1" applyProtection="1">
      <alignment vertical="top" wrapText="1"/>
      <protection locked="0"/>
    </xf>
    <xf numFmtId="0" fontId="38" fillId="0" borderId="0" xfId="0" applyFont="1" applyAlignment="1" applyProtection="1">
      <alignment vertical="top" wrapText="1"/>
      <protection locked="0"/>
    </xf>
    <xf numFmtId="0" fontId="38" fillId="0" borderId="6" xfId="0" applyFont="1" applyBorder="1" applyAlignment="1" applyProtection="1">
      <alignment vertical="top" wrapText="1"/>
      <protection locked="0"/>
    </xf>
    <xf numFmtId="0" fontId="13" fillId="4" borderId="11" xfId="0" applyFont="1" applyFill="1" applyBorder="1" applyAlignment="1" applyProtection="1">
      <alignment vertical="top" wrapText="1"/>
      <protection locked="0"/>
    </xf>
    <xf numFmtId="0" fontId="38" fillId="4" borderId="11" xfId="0" applyFont="1" applyFill="1" applyBorder="1" applyAlignment="1" applyProtection="1">
      <alignment vertical="top" wrapText="1"/>
      <protection locked="0"/>
    </xf>
    <xf numFmtId="0" fontId="38" fillId="4" borderId="12" xfId="0" applyFont="1" applyFill="1" applyBorder="1" applyAlignment="1" applyProtection="1">
      <alignment vertical="top" wrapText="1"/>
      <protection locked="0"/>
    </xf>
    <xf numFmtId="0" fontId="36" fillId="0" borderId="13" xfId="0" quotePrefix="1" applyFont="1" applyBorder="1" applyAlignment="1">
      <alignment horizontal="center" vertical="center"/>
    </xf>
    <xf numFmtId="0" fontId="36" fillId="0" borderId="14" xfId="0" quotePrefix="1" applyFont="1" applyBorder="1" applyAlignment="1">
      <alignment horizontal="center" vertical="center"/>
    </xf>
    <xf numFmtId="0" fontId="36" fillId="0" borderId="19" xfId="0" quotePrefix="1" applyFont="1" applyBorder="1" applyAlignment="1">
      <alignment horizontal="center" vertical="center"/>
    </xf>
    <xf numFmtId="0" fontId="12" fillId="0" borderId="7" xfId="0" applyFont="1" applyBorder="1">
      <alignment vertical="center"/>
    </xf>
    <xf numFmtId="0" fontId="12" fillId="0" borderId="5" xfId="0" applyFont="1" applyBorder="1">
      <alignment vertical="center"/>
    </xf>
    <xf numFmtId="0" fontId="12" fillId="0" borderId="3" xfId="0" applyFont="1" applyBorder="1">
      <alignment vertical="center"/>
    </xf>
    <xf numFmtId="0" fontId="12" fillId="0" borderId="6" xfId="0" applyFont="1" applyBorder="1">
      <alignment vertical="center"/>
    </xf>
    <xf numFmtId="0" fontId="12" fillId="0" borderId="10" xfId="0" applyFont="1" applyBorder="1">
      <alignment vertical="center"/>
    </xf>
    <xf numFmtId="0" fontId="12" fillId="0" borderId="12" xfId="0" applyFont="1" applyBorder="1">
      <alignment vertical="center"/>
    </xf>
    <xf numFmtId="0" fontId="58" fillId="0" borderId="0" xfId="0" applyFont="1" applyAlignment="1">
      <alignment horizontal="center" vertical="center"/>
    </xf>
    <xf numFmtId="0" fontId="36" fillId="3" borderId="8" xfId="0" applyFont="1" applyFill="1" applyBorder="1">
      <alignment vertical="center"/>
    </xf>
    <xf numFmtId="0" fontId="36" fillId="3" borderId="2" xfId="0" applyFont="1" applyFill="1" applyBorder="1">
      <alignment vertical="center"/>
    </xf>
    <xf numFmtId="38" fontId="36" fillId="3" borderId="4" xfId="0" applyNumberFormat="1" applyFont="1" applyFill="1" applyBorder="1">
      <alignment vertical="center"/>
    </xf>
    <xf numFmtId="0" fontId="36" fillId="3" borderId="4" xfId="0" applyFont="1" applyFill="1" applyBorder="1">
      <alignment vertical="center"/>
    </xf>
    <xf numFmtId="0" fontId="36" fillId="3" borderId="5" xfId="0" applyFont="1" applyFill="1" applyBorder="1">
      <alignment vertical="center"/>
    </xf>
    <xf numFmtId="0" fontId="36" fillId="3" borderId="8" xfId="0" applyFont="1" applyFill="1" applyBorder="1" applyAlignment="1">
      <alignment horizontal="center" vertical="center" shrinkToFit="1"/>
    </xf>
    <xf numFmtId="0" fontId="36" fillId="0" borderId="9" xfId="0" applyFont="1" applyBorder="1">
      <alignment vertical="center"/>
    </xf>
    <xf numFmtId="0" fontId="36" fillId="0" borderId="8" xfId="0" applyFont="1" applyBorder="1">
      <alignment vertical="center"/>
    </xf>
    <xf numFmtId="0" fontId="36" fillId="0" borderId="9" xfId="0" applyFont="1" applyBorder="1" applyAlignment="1">
      <alignment horizontal="left" vertical="center"/>
    </xf>
    <xf numFmtId="0" fontId="36" fillId="0" borderId="8" xfId="0" applyFont="1" applyBorder="1" applyAlignment="1">
      <alignment horizontal="left" vertical="center"/>
    </xf>
    <xf numFmtId="0" fontId="36" fillId="0" borderId="2" xfId="0" applyFont="1" applyBorder="1" applyAlignment="1">
      <alignment horizontal="left" vertical="center"/>
    </xf>
    <xf numFmtId="0" fontId="11" fillId="0" borderId="4" xfId="0" applyFont="1" applyBorder="1" applyAlignment="1">
      <alignment vertical="top" wrapText="1"/>
    </xf>
    <xf numFmtId="0" fontId="11" fillId="0" borderId="0" xfId="0" applyFont="1" applyAlignment="1">
      <alignment vertical="top" wrapText="1"/>
    </xf>
    <xf numFmtId="0" fontId="7" fillId="0" borderId="0" xfId="0" applyFont="1" applyAlignment="1">
      <alignment horizontal="center" vertical="center"/>
    </xf>
    <xf numFmtId="0" fontId="7" fillId="0" borderId="9" xfId="0" applyFont="1" applyBorder="1" applyAlignment="1">
      <alignment horizontal="left" vertical="center"/>
    </xf>
    <xf numFmtId="0" fontId="12" fillId="3" borderId="8" xfId="0" applyFont="1" applyFill="1" applyBorder="1" applyAlignment="1">
      <alignment vertical="center" shrinkToFit="1"/>
    </xf>
    <xf numFmtId="0" fontId="12" fillId="3" borderId="2" xfId="0" applyFont="1" applyFill="1" applyBorder="1" applyAlignment="1">
      <alignment vertical="center" shrinkToFit="1"/>
    </xf>
    <xf numFmtId="0" fontId="12" fillId="3" borderId="8" xfId="0" applyFont="1" applyFill="1" applyBorder="1" applyAlignment="1">
      <alignment horizontal="center" vertical="center" shrinkToFit="1"/>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shrinkToFit="1"/>
    </xf>
    <xf numFmtId="0" fontId="12" fillId="3" borderId="9" xfId="0" applyFont="1" applyFill="1" applyBorder="1" applyAlignment="1">
      <alignment horizontal="center" vertical="center"/>
    </xf>
    <xf numFmtId="0" fontId="36" fillId="0" borderId="11" xfId="0" applyFont="1" applyBorder="1" applyAlignment="1">
      <alignment horizontal="center" vertical="center" shrinkToFit="1"/>
    </xf>
    <xf numFmtId="0" fontId="7" fillId="0" borderId="0" xfId="0" applyFont="1" applyAlignment="1">
      <alignment vertical="center" wrapText="1"/>
    </xf>
    <xf numFmtId="0" fontId="38" fillId="0" borderId="4" xfId="0" applyFont="1" applyBorder="1" applyAlignment="1">
      <alignment horizontal="left" vertical="top" wrapText="1"/>
    </xf>
    <xf numFmtId="0" fontId="38" fillId="0" borderId="0" xfId="0" applyFont="1" applyAlignment="1">
      <alignment horizontal="left" vertical="top" wrapText="1"/>
    </xf>
    <xf numFmtId="0" fontId="36" fillId="3" borderId="8" xfId="0" applyFont="1" applyFill="1" applyBorder="1" applyAlignment="1">
      <alignment vertical="center" wrapText="1"/>
    </xf>
    <xf numFmtId="0" fontId="36" fillId="3" borderId="2" xfId="0" applyFont="1" applyFill="1" applyBorder="1" applyAlignment="1">
      <alignment vertical="center" wrapText="1"/>
    </xf>
    <xf numFmtId="0" fontId="36" fillId="0" borderId="1" xfId="0" applyFont="1" applyBorder="1">
      <alignment vertical="center"/>
    </xf>
    <xf numFmtId="0" fontId="36" fillId="3" borderId="8"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11" fillId="0" borderId="0" xfId="0" applyFont="1" applyAlignment="1">
      <alignment horizontal="left" vertical="center" wrapText="1"/>
    </xf>
    <xf numFmtId="0" fontId="39" fillId="0" borderId="0" xfId="0" applyFont="1" applyAlignment="1">
      <alignment horizontal="left" vertical="center" wrapText="1"/>
    </xf>
    <xf numFmtId="0" fontId="36" fillId="3" borderId="8" xfId="0" applyFont="1" applyFill="1" applyBorder="1" applyAlignment="1" applyProtection="1">
      <alignment horizontal="center" vertical="center" shrinkToFit="1"/>
      <protection locked="0"/>
    </xf>
    <xf numFmtId="0" fontId="36" fillId="3" borderId="2" xfId="0" applyFont="1" applyFill="1" applyBorder="1" applyAlignment="1" applyProtection="1">
      <alignment horizontal="center" vertical="center" shrinkToFit="1"/>
      <protection locked="0"/>
    </xf>
    <xf numFmtId="0" fontId="36" fillId="0" borderId="8"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3" borderId="4" xfId="0" applyFont="1" applyFill="1" applyBorder="1" applyAlignment="1">
      <alignment horizontal="left" vertical="center" indent="1"/>
    </xf>
    <xf numFmtId="0" fontId="36" fillId="3" borderId="8" xfId="0" applyFont="1" applyFill="1" applyBorder="1" applyAlignment="1">
      <alignment horizontal="center" vertical="center"/>
    </xf>
    <xf numFmtId="0" fontId="36" fillId="3" borderId="2" xfId="0" applyFont="1" applyFill="1" applyBorder="1" applyAlignment="1">
      <alignment horizontal="center" vertical="center" shrinkToFit="1"/>
    </xf>
    <xf numFmtId="38" fontId="12" fillId="3" borderId="9" xfId="2" applyFont="1" applyFill="1" applyBorder="1" applyAlignment="1" applyProtection="1">
      <alignment horizontal="center" vertical="center" wrapText="1"/>
    </xf>
    <xf numFmtId="38" fontId="12" fillId="3" borderId="2" xfId="2" applyFont="1" applyFill="1" applyBorder="1" applyAlignment="1" applyProtection="1">
      <alignment horizontal="center" vertical="center" wrapText="1"/>
    </xf>
    <xf numFmtId="0" fontId="7" fillId="3" borderId="9"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3" borderId="1" xfId="0" applyFont="1" applyFill="1" applyBorder="1" applyAlignment="1">
      <alignment vertical="center" shrinkToFit="1"/>
    </xf>
    <xf numFmtId="0" fontId="12" fillId="0" borderId="1" xfId="0" applyFont="1" applyBorder="1" applyAlignment="1">
      <alignment horizontal="center" vertical="center" wrapText="1"/>
    </xf>
    <xf numFmtId="0" fontId="12" fillId="0" borderId="1" xfId="0" applyFont="1" applyBorder="1" applyAlignment="1">
      <alignment vertical="center" shrinkToFit="1"/>
    </xf>
    <xf numFmtId="0" fontId="12" fillId="0" borderId="9" xfId="0" applyFont="1" applyBorder="1" applyAlignment="1">
      <alignment horizontal="left" vertical="center"/>
    </xf>
    <xf numFmtId="0" fontId="12" fillId="0" borderId="8" xfId="0" applyFont="1" applyBorder="1" applyAlignment="1">
      <alignment horizontal="left" vertical="center"/>
    </xf>
    <xf numFmtId="0" fontId="12" fillId="0" borderId="2" xfId="0" applyFont="1" applyBorder="1" applyAlignment="1">
      <alignment horizontal="left" vertical="center"/>
    </xf>
    <xf numFmtId="177" fontId="12" fillId="3" borderId="8" xfId="0" applyNumberFormat="1" applyFont="1" applyFill="1" applyBorder="1" applyAlignment="1">
      <alignment horizontal="center" vertical="center" wrapText="1"/>
    </xf>
    <xf numFmtId="0" fontId="12" fillId="3" borderId="9" xfId="0" applyFont="1" applyFill="1" applyBorder="1" applyAlignment="1">
      <alignment vertical="center" shrinkToFit="1"/>
    </xf>
    <xf numFmtId="0" fontId="12" fillId="0" borderId="9"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 xfId="0" applyFont="1" applyBorder="1" applyAlignment="1">
      <alignment horizontal="left" vertical="center" shrinkToFit="1"/>
    </xf>
    <xf numFmtId="38" fontId="12" fillId="0" borderId="20" xfId="2" applyFont="1" applyFill="1" applyBorder="1" applyAlignment="1" applyProtection="1">
      <alignment horizontal="center" vertical="center" wrapText="1"/>
    </xf>
    <xf numFmtId="38" fontId="12" fillId="0" borderId="21" xfId="2" applyFont="1" applyFill="1" applyBorder="1" applyAlignment="1" applyProtection="1">
      <alignment horizontal="center" vertical="center" wrapText="1"/>
    </xf>
    <xf numFmtId="0" fontId="36" fillId="3" borderId="2"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4" borderId="4" xfId="0" applyFont="1" applyFill="1" applyBorder="1" applyAlignment="1" applyProtection="1">
      <alignment vertical="center" shrinkToFit="1"/>
      <protection locked="0"/>
    </xf>
    <xf numFmtId="0" fontId="11" fillId="4" borderId="5" xfId="0" applyFont="1" applyFill="1" applyBorder="1" applyAlignment="1" applyProtection="1">
      <alignment vertical="center" shrinkToFit="1"/>
      <protection locked="0"/>
    </xf>
    <xf numFmtId="0" fontId="12" fillId="3" borderId="11" xfId="0" applyFont="1" applyFill="1" applyBorder="1" applyAlignment="1">
      <alignment horizontal="left" vertical="center" shrinkToFit="1"/>
    </xf>
    <xf numFmtId="0" fontId="12" fillId="3" borderId="12" xfId="0" applyFont="1" applyFill="1" applyBorder="1" applyAlignment="1">
      <alignment horizontal="left" vertical="center" shrinkToFit="1"/>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36" fillId="0" borderId="2" xfId="0" applyFont="1" applyBorder="1" applyAlignment="1">
      <alignment horizontal="center" vertical="center" shrinkToFit="1"/>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9" xfId="0" applyFont="1" applyBorder="1" applyAlignment="1">
      <alignment vertical="center" shrinkToFit="1"/>
    </xf>
    <xf numFmtId="0" fontId="36" fillId="0" borderId="8" xfId="0" applyFont="1" applyBorder="1" applyAlignment="1">
      <alignment vertical="center" shrinkToFit="1"/>
    </xf>
    <xf numFmtId="0" fontId="36" fillId="0" borderId="2" xfId="0" applyFont="1" applyBorder="1" applyAlignment="1">
      <alignment vertical="center" shrinkToFit="1"/>
    </xf>
    <xf numFmtId="0" fontId="7" fillId="0" borderId="1" xfId="0" applyFont="1" applyBorder="1" applyAlignment="1">
      <alignment vertical="center" shrinkToFit="1"/>
    </xf>
    <xf numFmtId="0" fontId="36" fillId="0" borderId="1" xfId="0" applyFont="1" applyBorder="1" applyAlignment="1">
      <alignment vertical="center" shrinkToFit="1"/>
    </xf>
    <xf numFmtId="38" fontId="36" fillId="3" borderId="9" xfId="2" applyFont="1" applyFill="1" applyBorder="1" applyAlignment="1" applyProtection="1">
      <alignment horizontal="center" vertical="center" wrapText="1"/>
    </xf>
    <xf numFmtId="38" fontId="36" fillId="3" borderId="8" xfId="2" applyFont="1" applyFill="1" applyBorder="1" applyAlignment="1" applyProtection="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7" xfId="0" applyFont="1" applyBorder="1" applyAlignment="1">
      <alignment vertical="center" shrinkToFit="1"/>
    </xf>
    <xf numFmtId="0" fontId="36" fillId="0" borderId="4" xfId="0" applyFont="1" applyBorder="1" applyAlignment="1">
      <alignment vertical="center" shrinkToFit="1"/>
    </xf>
    <xf numFmtId="0" fontId="36" fillId="0" borderId="5" xfId="0" applyFont="1" applyBorder="1" applyAlignment="1">
      <alignment vertical="center" shrinkToFit="1"/>
    </xf>
    <xf numFmtId="178" fontId="36" fillId="3" borderId="8" xfId="2" applyNumberFormat="1" applyFont="1" applyFill="1" applyBorder="1" applyAlignment="1" applyProtection="1">
      <alignment horizontal="center" vertical="center" wrapText="1"/>
    </xf>
    <xf numFmtId="38" fontId="36" fillId="4" borderId="9" xfId="2" applyFont="1" applyFill="1" applyBorder="1" applyAlignment="1" applyProtection="1">
      <alignment vertical="center" wrapText="1"/>
      <protection locked="0"/>
    </xf>
    <xf numFmtId="38" fontId="36" fillId="4" borderId="8" xfId="2" applyFont="1" applyFill="1" applyBorder="1" applyAlignment="1" applyProtection="1">
      <alignment vertical="center" wrapText="1"/>
      <protection locked="0"/>
    </xf>
    <xf numFmtId="38" fontId="36" fillId="4" borderId="2" xfId="2" applyFont="1" applyFill="1" applyBorder="1" applyAlignment="1" applyProtection="1">
      <alignment vertical="center" wrapText="1"/>
      <protection locked="0"/>
    </xf>
    <xf numFmtId="0" fontId="36" fillId="4" borderId="8"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1" fillId="0" borderId="0" xfId="0" applyFont="1" applyAlignment="1">
      <alignment vertical="center" wrapText="1"/>
    </xf>
    <xf numFmtId="0" fontId="7" fillId="3" borderId="1" xfId="0" applyFont="1" applyFill="1" applyBorder="1" applyAlignment="1">
      <alignment horizontal="center" vertical="center"/>
    </xf>
    <xf numFmtId="0" fontId="36" fillId="4" borderId="9" xfId="0" applyFont="1" applyFill="1" applyBorder="1" applyAlignment="1" applyProtection="1">
      <alignment horizontal="center" vertical="center"/>
      <protection locked="0"/>
    </xf>
    <xf numFmtId="0" fontId="36" fillId="4" borderId="7"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36" fillId="4" borderId="5" xfId="0" applyFont="1" applyFill="1" applyBorder="1" applyAlignment="1" applyProtection="1">
      <alignment horizontal="center" vertical="center" wrapText="1"/>
      <protection locked="0"/>
    </xf>
    <xf numFmtId="177" fontId="28" fillId="3" borderId="8" xfId="0" applyNumberFormat="1" applyFont="1" applyFill="1" applyBorder="1" applyAlignment="1">
      <alignment horizontal="center" vertical="center"/>
    </xf>
    <xf numFmtId="177" fontId="28" fillId="3" borderId="2" xfId="0" applyNumberFormat="1" applyFont="1" applyFill="1" applyBorder="1" applyAlignment="1">
      <alignment horizontal="center" vertical="center"/>
    </xf>
    <xf numFmtId="0" fontId="36" fillId="0" borderId="7" xfId="0" applyFont="1" applyBorder="1">
      <alignment vertical="center"/>
    </xf>
    <xf numFmtId="0" fontId="36" fillId="0" borderId="4" xfId="0" applyFont="1" applyBorder="1">
      <alignment vertical="center"/>
    </xf>
    <xf numFmtId="0" fontId="36" fillId="0" borderId="5" xfId="0" applyFont="1" applyBorder="1">
      <alignment vertical="center"/>
    </xf>
    <xf numFmtId="0" fontId="36" fillId="0" borderId="3" xfId="0" applyFont="1" applyBorder="1">
      <alignment vertical="center"/>
    </xf>
    <xf numFmtId="0" fontId="36" fillId="0" borderId="6" xfId="0" applyFont="1" applyBorder="1">
      <alignment vertical="center"/>
    </xf>
    <xf numFmtId="0" fontId="36" fillId="0" borderId="10" xfId="0" applyFont="1" applyBorder="1">
      <alignment vertical="center"/>
    </xf>
    <xf numFmtId="0" fontId="36" fillId="0" borderId="11" xfId="0" applyFont="1" applyBorder="1">
      <alignment vertical="center"/>
    </xf>
    <xf numFmtId="0" fontId="36" fillId="0" borderId="12" xfId="0" applyFont="1" applyBorder="1">
      <alignment vertical="center"/>
    </xf>
    <xf numFmtId="0" fontId="36" fillId="3" borderId="9" xfId="0" applyFont="1" applyFill="1" applyBorder="1" applyAlignment="1">
      <alignment horizontal="center" vertical="center"/>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38" fontId="7" fillId="3" borderId="9" xfId="2" applyFont="1" applyFill="1" applyBorder="1" applyAlignment="1">
      <alignment horizontal="center" vertical="center" wrapText="1"/>
    </xf>
    <xf numFmtId="38" fontId="7" fillId="3" borderId="2" xfId="2" applyFont="1" applyFill="1" applyBorder="1" applyAlignment="1">
      <alignment horizontal="center" vertical="center" wrapText="1"/>
    </xf>
    <xf numFmtId="178" fontId="7" fillId="3" borderId="9" xfId="2" applyNumberFormat="1" applyFont="1" applyFill="1" applyBorder="1" applyAlignment="1">
      <alignment horizontal="center" vertical="center"/>
    </xf>
    <xf numFmtId="178" fontId="7" fillId="3" borderId="2" xfId="2" applyNumberFormat="1" applyFont="1" applyFill="1" applyBorder="1" applyAlignment="1">
      <alignment horizontal="center" vertical="center"/>
    </xf>
    <xf numFmtId="0" fontId="36" fillId="0" borderId="9" xfId="0" applyFont="1" applyBorder="1" applyAlignment="1">
      <alignment horizontal="center" vertical="center"/>
    </xf>
    <xf numFmtId="0" fontId="36" fillId="0" borderId="2" xfId="0" applyFont="1" applyBorder="1" applyAlignment="1">
      <alignment horizontal="center" vertical="center"/>
    </xf>
    <xf numFmtId="177" fontId="28" fillId="3" borderId="8" xfId="0" applyNumberFormat="1" applyFont="1" applyFill="1" applyBorder="1" applyAlignment="1">
      <alignment horizontal="center" vertical="center" shrinkToFit="1"/>
    </xf>
    <xf numFmtId="177" fontId="28" fillId="3" borderId="2" xfId="0" applyNumberFormat="1" applyFont="1" applyFill="1" applyBorder="1" applyAlignment="1">
      <alignment horizontal="center" vertical="center" shrinkToFit="1"/>
    </xf>
    <xf numFmtId="0" fontId="7" fillId="0" borderId="9" xfId="0" applyFont="1" applyBorder="1" applyAlignment="1">
      <alignment vertical="center" shrinkToFit="1"/>
    </xf>
    <xf numFmtId="0" fontId="7" fillId="0" borderId="8" xfId="0" applyFont="1" applyBorder="1" applyAlignment="1">
      <alignment vertical="center" shrinkToFit="1"/>
    </xf>
    <xf numFmtId="0" fontId="11" fillId="0" borderId="4" xfId="0" applyFont="1" applyBorder="1" applyAlignment="1">
      <alignment horizontal="left" vertical="center" shrinkToFit="1"/>
    </xf>
    <xf numFmtId="38" fontId="7" fillId="3" borderId="1" xfId="2" applyFont="1" applyFill="1" applyBorder="1" applyAlignment="1" applyProtection="1">
      <alignment horizontal="center" vertical="center"/>
    </xf>
    <xf numFmtId="0" fontId="12" fillId="3" borderId="1"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wrapText="1"/>
    </xf>
    <xf numFmtId="40" fontId="7" fillId="3" borderId="9" xfId="2" applyNumberFormat="1" applyFont="1" applyFill="1" applyBorder="1" applyAlignment="1" applyProtection="1">
      <alignment horizontal="center" vertical="center"/>
    </xf>
    <xf numFmtId="40" fontId="7" fillId="3" borderId="8" xfId="2" applyNumberFormat="1" applyFont="1" applyFill="1" applyBorder="1" applyAlignment="1" applyProtection="1">
      <alignment horizontal="center" vertical="center"/>
    </xf>
    <xf numFmtId="178" fontId="7" fillId="3" borderId="9" xfId="2" applyNumberFormat="1" applyFont="1" applyFill="1" applyBorder="1" applyAlignment="1" applyProtection="1">
      <alignment horizontal="center" vertical="center"/>
    </xf>
    <xf numFmtId="178" fontId="7" fillId="3" borderId="8" xfId="2" applyNumberFormat="1" applyFont="1" applyFill="1" applyBorder="1" applyAlignment="1" applyProtection="1">
      <alignment horizontal="center" vertical="center"/>
    </xf>
    <xf numFmtId="0" fontId="36" fillId="0" borderId="9" xfId="0" quotePrefix="1" applyFont="1" applyBorder="1" applyAlignment="1">
      <alignment horizontal="center" vertical="center"/>
    </xf>
    <xf numFmtId="38" fontId="7" fillId="3" borderId="9" xfId="2" applyFont="1" applyFill="1" applyBorder="1" applyAlignment="1" applyProtection="1">
      <alignment horizontal="center" vertical="center"/>
    </xf>
    <xf numFmtId="38" fontId="7" fillId="3" borderId="8" xfId="2" applyFont="1" applyFill="1" applyBorder="1" applyAlignment="1" applyProtection="1">
      <alignment horizontal="center" vertical="center"/>
    </xf>
    <xf numFmtId="38" fontId="36" fillId="3" borderId="9" xfId="2" applyFont="1" applyFill="1" applyBorder="1" applyAlignment="1">
      <alignment horizontal="center" vertical="center"/>
    </xf>
    <xf numFmtId="38" fontId="36" fillId="3" borderId="2" xfId="2" applyFont="1" applyFill="1" applyBorder="1" applyAlignment="1">
      <alignment horizontal="center" vertical="center"/>
    </xf>
    <xf numFmtId="38" fontId="7" fillId="3" borderId="9" xfId="2" applyFont="1" applyFill="1" applyBorder="1" applyAlignment="1">
      <alignment horizontal="center" vertical="center"/>
    </xf>
    <xf numFmtId="38" fontId="7" fillId="3" borderId="2" xfId="2" applyFont="1" applyFill="1" applyBorder="1" applyAlignment="1">
      <alignment horizontal="center" vertical="center"/>
    </xf>
    <xf numFmtId="0" fontId="12" fillId="0" borderId="1" xfId="0" applyFont="1" applyBorder="1" applyAlignment="1">
      <alignment horizontal="center" vertical="center"/>
    </xf>
    <xf numFmtId="0" fontId="7" fillId="0" borderId="2" xfId="0" applyFont="1" applyBorder="1" applyAlignment="1">
      <alignment horizontal="center" vertical="center" shrinkToFit="1"/>
    </xf>
    <xf numFmtId="40" fontId="7" fillId="3" borderId="9" xfId="2" applyNumberFormat="1" applyFont="1" applyFill="1" applyBorder="1" applyAlignment="1">
      <alignment horizontal="center" vertical="center"/>
    </xf>
    <xf numFmtId="0" fontId="7" fillId="0" borderId="13"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23" xfId="0" applyFont="1" applyBorder="1" applyAlignment="1">
      <alignment horizontal="center" vertical="center" textRotation="255" shrinkToFit="1"/>
    </xf>
    <xf numFmtId="0" fontId="7" fillId="0" borderId="24" xfId="0" applyFont="1" applyBorder="1" applyAlignment="1">
      <alignment horizontal="center" vertical="center" textRotation="255" shrinkToFit="1"/>
    </xf>
    <xf numFmtId="0" fontId="7" fillId="0" borderId="25" xfId="0" applyFont="1" applyBorder="1" applyAlignment="1">
      <alignment horizontal="center" vertical="center" textRotation="255" shrinkToFit="1"/>
    </xf>
    <xf numFmtId="0" fontId="7" fillId="0" borderId="26" xfId="0" applyFont="1" applyBorder="1" applyAlignment="1">
      <alignment horizontal="center" vertical="center" textRotation="255" shrinkToFit="1"/>
    </xf>
    <xf numFmtId="0" fontId="7" fillId="0" borderId="27" xfId="0" applyFont="1" applyBorder="1" applyAlignment="1">
      <alignment horizontal="center" vertical="center" textRotation="255" shrinkToFit="1"/>
    </xf>
    <xf numFmtId="0" fontId="7" fillId="0" borderId="7" xfId="0" applyFont="1" applyBorder="1" applyAlignment="1">
      <alignment horizontal="center" vertical="center"/>
    </xf>
    <xf numFmtId="0" fontId="7" fillId="0" borderId="1" xfId="0" applyFont="1" applyBorder="1" applyAlignment="1">
      <alignment horizontal="center" vertical="center" textRotation="255" shrinkToFit="1"/>
    </xf>
    <xf numFmtId="0" fontId="7" fillId="0" borderId="1" xfId="0" applyFont="1" applyBorder="1" applyAlignment="1">
      <alignment horizontal="center" vertical="center"/>
    </xf>
    <xf numFmtId="38" fontId="36" fillId="3" borderId="8" xfId="2" applyFont="1" applyFill="1" applyBorder="1" applyAlignment="1">
      <alignment horizontal="center" vertical="center"/>
    </xf>
    <xf numFmtId="38" fontId="7" fillId="3" borderId="1" xfId="2" applyFont="1" applyFill="1" applyBorder="1" applyAlignment="1">
      <alignment horizontal="center" vertical="center" wrapText="1"/>
    </xf>
    <xf numFmtId="178" fontId="7" fillId="3" borderId="1" xfId="2" applyNumberFormat="1" applyFont="1" applyFill="1" applyBorder="1" applyAlignment="1">
      <alignment horizontal="center" vertical="center" shrinkToFit="1"/>
    </xf>
    <xf numFmtId="178" fontId="7" fillId="3" borderId="1" xfId="2" applyNumberFormat="1" applyFont="1" applyFill="1" applyBorder="1" applyAlignment="1">
      <alignment horizontal="center" vertical="center" wrapText="1"/>
    </xf>
    <xf numFmtId="0" fontId="7" fillId="0" borderId="1" xfId="0" applyFont="1" applyBorder="1">
      <alignmen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9" xfId="0" applyFont="1" applyBorder="1">
      <alignment vertical="center"/>
    </xf>
    <xf numFmtId="0" fontId="7" fillId="0" borderId="8" xfId="0" applyFont="1" applyBorder="1">
      <alignment vertical="center"/>
    </xf>
    <xf numFmtId="0" fontId="7" fillId="0" borderId="2" xfId="0" applyFont="1" applyBorder="1" applyAlignment="1">
      <alignment vertical="center" shrinkToFit="1"/>
    </xf>
    <xf numFmtId="0" fontId="7" fillId="0" borderId="2" xfId="0" applyFont="1" applyBorder="1">
      <alignment vertical="center"/>
    </xf>
    <xf numFmtId="0" fontId="13" fillId="3" borderId="1" xfId="0" applyFont="1" applyFill="1" applyBorder="1" applyAlignment="1">
      <alignment horizontal="center" vertical="center" wrapText="1" shrinkToFit="1"/>
    </xf>
    <xf numFmtId="0" fontId="7"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38" fontId="7" fillId="3" borderId="9" xfId="2" applyFont="1" applyFill="1" applyBorder="1" applyAlignment="1">
      <alignment horizontal="right" vertical="center" wrapText="1"/>
    </xf>
    <xf numFmtId="38" fontId="7" fillId="3" borderId="8" xfId="2" applyFont="1" applyFill="1" applyBorder="1" applyAlignment="1">
      <alignment horizontal="right" vertical="center" wrapText="1"/>
    </xf>
    <xf numFmtId="38" fontId="36" fillId="3" borderId="9" xfId="2" applyFont="1" applyFill="1" applyBorder="1" applyAlignment="1" applyProtection="1">
      <alignment horizontal="center" vertical="center"/>
    </xf>
    <xf numFmtId="38" fontId="36" fillId="3" borderId="2" xfId="2" applyFont="1" applyFill="1" applyBorder="1" applyAlignment="1" applyProtection="1">
      <alignment horizontal="center" vertical="center"/>
    </xf>
    <xf numFmtId="0" fontId="7" fillId="3" borderId="9" xfId="0" applyFont="1" applyFill="1" applyBorder="1" applyAlignment="1">
      <alignment horizontal="right" vertical="center" wrapText="1"/>
    </xf>
    <xf numFmtId="0" fontId="7" fillId="3" borderId="8" xfId="0" applyFont="1" applyFill="1" applyBorder="1" applyAlignment="1">
      <alignment horizontal="right" vertical="center" wrapText="1"/>
    </xf>
    <xf numFmtId="184" fontId="7" fillId="3" borderId="9" xfId="2" applyNumberFormat="1" applyFont="1" applyFill="1" applyBorder="1" applyAlignment="1">
      <alignment horizontal="right" vertical="center" wrapText="1"/>
    </xf>
    <xf numFmtId="184" fontId="7" fillId="3" borderId="8" xfId="2" applyNumberFormat="1" applyFont="1" applyFill="1" applyBorder="1" applyAlignment="1">
      <alignment horizontal="right" vertical="center" wrapText="1"/>
    </xf>
    <xf numFmtId="0" fontId="7" fillId="3" borderId="1" xfId="0" applyFont="1" applyFill="1" applyBorder="1" applyAlignment="1">
      <alignment horizontal="center" vertical="center" shrinkToFit="1"/>
    </xf>
    <xf numFmtId="178" fontId="36" fillId="3" borderId="1" xfId="2" applyNumberFormat="1" applyFont="1" applyFill="1" applyBorder="1" applyAlignment="1">
      <alignment horizontal="center" vertical="center"/>
    </xf>
    <xf numFmtId="177" fontId="7" fillId="3" borderId="9" xfId="0" applyNumberFormat="1" applyFont="1" applyFill="1" applyBorder="1" applyAlignment="1">
      <alignment horizontal="center" vertical="center" wrapText="1"/>
    </xf>
    <xf numFmtId="177" fontId="7" fillId="3" borderId="8" xfId="0" applyNumberFormat="1" applyFont="1" applyFill="1" applyBorder="1" applyAlignment="1">
      <alignment horizontal="center" vertical="center" wrapText="1"/>
    </xf>
    <xf numFmtId="177" fontId="7" fillId="3" borderId="2"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38" fontId="7" fillId="3" borderId="9" xfId="2" applyFont="1" applyFill="1" applyBorder="1" applyAlignment="1">
      <alignment vertical="center" wrapText="1"/>
    </xf>
    <xf numFmtId="38" fontId="7" fillId="3" borderId="8" xfId="2" applyFont="1" applyFill="1" applyBorder="1" applyAlignment="1">
      <alignment vertical="center" wrapText="1"/>
    </xf>
    <xf numFmtId="38" fontId="36" fillId="3" borderId="9" xfId="2" applyFont="1" applyFill="1" applyBorder="1" applyAlignment="1">
      <alignment horizontal="right" vertical="center"/>
    </xf>
    <xf numFmtId="38" fontId="36" fillId="3" borderId="8" xfId="2" applyFont="1" applyFill="1" applyBorder="1" applyAlignment="1">
      <alignment horizontal="right" vertical="center"/>
    </xf>
    <xf numFmtId="40" fontId="36" fillId="3" borderId="9" xfId="2" applyNumberFormat="1" applyFont="1" applyFill="1" applyBorder="1" applyAlignment="1">
      <alignment horizontal="right" vertical="center"/>
    </xf>
    <xf numFmtId="40" fontId="36" fillId="3" borderId="8" xfId="2" applyNumberFormat="1" applyFont="1" applyFill="1" applyBorder="1" applyAlignment="1">
      <alignment horizontal="right" vertical="center"/>
    </xf>
    <xf numFmtId="0" fontId="7" fillId="1" borderId="1" xfId="0" applyFont="1" applyFill="1" applyBorder="1" applyAlignment="1">
      <alignment horizontal="center" vertical="center" wrapTex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vertical="center" wrapText="1"/>
    </xf>
    <xf numFmtId="0" fontId="7" fillId="1" borderId="1" xfId="0" applyFont="1" applyFill="1" applyBorder="1">
      <alignment vertical="center"/>
    </xf>
    <xf numFmtId="0" fontId="36" fillId="0" borderId="1" xfId="0" applyFont="1" applyBorder="1" applyAlignment="1">
      <alignment horizontal="center" vertical="center" wrapText="1"/>
    </xf>
    <xf numFmtId="38" fontId="7" fillId="1" borderId="1" xfId="2" applyFont="1" applyFill="1" applyBorder="1" applyAlignment="1">
      <alignment horizontal="center" vertical="center" wrapText="1"/>
    </xf>
    <xf numFmtId="0" fontId="36" fillId="1" borderId="1" xfId="0" applyFont="1" applyFill="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13" fillId="3" borderId="1" xfId="0" applyFont="1" applyFill="1" applyBorder="1" applyAlignment="1">
      <alignment horizontal="center" vertical="center" shrinkToFit="1"/>
    </xf>
    <xf numFmtId="178" fontId="7" fillId="3" borderId="9" xfId="2" applyNumberFormat="1" applyFont="1" applyFill="1" applyBorder="1" applyAlignment="1">
      <alignment horizontal="right" vertical="center" wrapText="1"/>
    </xf>
    <xf numFmtId="178" fontId="7" fillId="3" borderId="8" xfId="2" applyNumberFormat="1" applyFont="1" applyFill="1" applyBorder="1" applyAlignment="1">
      <alignment horizontal="right" vertical="center" wrapText="1"/>
    </xf>
    <xf numFmtId="38" fontId="7" fillId="3" borderId="8" xfId="2" applyFont="1" applyFill="1" applyBorder="1" applyAlignment="1" applyProtection="1">
      <alignment horizontal="right" vertical="center" wrapText="1"/>
    </xf>
    <xf numFmtId="0" fontId="7" fillId="4" borderId="9" xfId="0" applyFont="1" applyFill="1" applyBorder="1" applyAlignment="1" applyProtection="1">
      <alignment horizontal="center" vertical="center" wrapText="1"/>
      <protection locked="0"/>
    </xf>
    <xf numFmtId="0" fontId="7" fillId="4" borderId="8"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36" fillId="3" borderId="9" xfId="0" applyFont="1" applyFill="1" applyBorder="1" applyAlignment="1">
      <alignment horizontal="right" vertical="center"/>
    </xf>
    <xf numFmtId="0" fontId="36" fillId="3" borderId="8" xfId="0" applyFont="1" applyFill="1" applyBorder="1" applyAlignment="1">
      <alignment horizontal="right" vertical="center"/>
    </xf>
    <xf numFmtId="40" fontId="36" fillId="3" borderId="9" xfId="2" applyNumberFormat="1" applyFont="1" applyFill="1" applyBorder="1" applyAlignment="1">
      <alignment horizontal="center" vertical="center"/>
    </xf>
    <xf numFmtId="40" fontId="36" fillId="3" borderId="8" xfId="2" applyNumberFormat="1" applyFont="1" applyFill="1" applyBorder="1" applyAlignment="1">
      <alignment horizontal="center" vertical="center"/>
    </xf>
    <xf numFmtId="40" fontId="36" fillId="3" borderId="2" xfId="2" applyNumberFormat="1" applyFont="1" applyFill="1" applyBorder="1" applyAlignment="1">
      <alignment horizontal="center" vertical="center"/>
    </xf>
    <xf numFmtId="176" fontId="36" fillId="3" borderId="9" xfId="0" applyNumberFormat="1" applyFont="1" applyFill="1" applyBorder="1" applyAlignment="1">
      <alignment horizontal="center" vertical="center"/>
    </xf>
    <xf numFmtId="176" fontId="36" fillId="3" borderId="8" xfId="0" applyNumberFormat="1" applyFont="1" applyFill="1" applyBorder="1" applyAlignment="1">
      <alignment horizontal="center" vertical="center"/>
    </xf>
    <xf numFmtId="176" fontId="36" fillId="3" borderId="2" xfId="0" applyNumberFormat="1" applyFont="1" applyFill="1" applyBorder="1" applyAlignment="1">
      <alignment horizontal="center" vertical="center"/>
    </xf>
    <xf numFmtId="177" fontId="36" fillId="3" borderId="8" xfId="0" applyNumberFormat="1" applyFont="1" applyFill="1" applyBorder="1" applyAlignment="1">
      <alignment horizontal="center" vertical="center"/>
    </xf>
    <xf numFmtId="177" fontId="36" fillId="3" borderId="2" xfId="0" applyNumberFormat="1" applyFont="1" applyFill="1" applyBorder="1" applyAlignment="1">
      <alignment horizontal="center" vertical="center"/>
    </xf>
    <xf numFmtId="0" fontId="36" fillId="0" borderId="7" xfId="0" applyFont="1" applyBorder="1" applyAlignment="1" applyProtection="1">
      <alignment vertical="top" wrapText="1"/>
      <protection locked="0"/>
    </xf>
    <xf numFmtId="0" fontId="36" fillId="0" borderId="4" xfId="0" applyFont="1" applyBorder="1" applyAlignment="1" applyProtection="1">
      <alignment vertical="top" wrapText="1"/>
      <protection locked="0"/>
    </xf>
    <xf numFmtId="0" fontId="36" fillId="0" borderId="5" xfId="0" applyFont="1" applyBorder="1" applyAlignment="1" applyProtection="1">
      <alignment vertical="top" wrapText="1"/>
      <protection locked="0"/>
    </xf>
    <xf numFmtId="0" fontId="36" fillId="0" borderId="13" xfId="0" applyFont="1" applyBorder="1" applyAlignment="1">
      <alignment horizontal="center" vertical="center" textRotation="255"/>
    </xf>
    <xf numFmtId="0" fontId="36" fillId="0" borderId="14" xfId="0" applyFont="1" applyBorder="1" applyAlignment="1">
      <alignment horizontal="center" vertical="center" textRotation="255"/>
    </xf>
    <xf numFmtId="0" fontId="36" fillId="0" borderId="19" xfId="0" applyFont="1" applyBorder="1" applyAlignment="1">
      <alignment horizontal="center" vertical="center" textRotation="255"/>
    </xf>
    <xf numFmtId="177" fontId="36" fillId="3" borderId="8" xfId="0" applyNumberFormat="1" applyFont="1" applyFill="1" applyBorder="1" applyAlignment="1">
      <alignment horizontal="center" vertical="center" shrinkToFit="1"/>
    </xf>
    <xf numFmtId="177" fontId="36" fillId="3" borderId="2" xfId="0" applyNumberFormat="1" applyFont="1" applyFill="1" applyBorder="1" applyAlignment="1">
      <alignment horizontal="center" vertical="center" shrinkToFit="1"/>
    </xf>
    <xf numFmtId="0" fontId="36" fillId="0" borderId="8" xfId="0" applyFont="1" applyBorder="1" applyAlignment="1">
      <alignment horizontal="center" vertical="center" shrinkToFit="1"/>
    </xf>
    <xf numFmtId="183" fontId="7" fillId="3" borderId="9" xfId="2" applyNumberFormat="1" applyFont="1" applyFill="1" applyBorder="1" applyAlignment="1">
      <alignment horizontal="right" vertical="center" wrapText="1"/>
    </xf>
    <xf numFmtId="183" fontId="7" fillId="3" borderId="8" xfId="2" applyNumberFormat="1" applyFont="1" applyFill="1" applyBorder="1" applyAlignment="1">
      <alignment horizontal="right" vertical="center" wrapText="1"/>
    </xf>
    <xf numFmtId="40" fontId="7" fillId="3" borderId="9" xfId="2" applyNumberFormat="1" applyFont="1" applyFill="1" applyBorder="1" applyAlignment="1">
      <alignment horizontal="right" vertical="center" wrapText="1"/>
    </xf>
    <xf numFmtId="40" fontId="7" fillId="3" borderId="8" xfId="2" applyNumberFormat="1" applyFont="1" applyFill="1" applyBorder="1" applyAlignment="1">
      <alignment horizontal="right" vertical="center" wrapText="1"/>
    </xf>
    <xf numFmtId="178" fontId="36" fillId="3" borderId="9" xfId="2" applyNumberFormat="1" applyFont="1" applyFill="1" applyBorder="1" applyAlignment="1">
      <alignment horizontal="right" vertical="center"/>
    </xf>
    <xf numFmtId="178" fontId="36" fillId="3" borderId="8" xfId="2" applyNumberFormat="1" applyFont="1" applyFill="1" applyBorder="1" applyAlignment="1">
      <alignment horizontal="right" vertical="center"/>
    </xf>
    <xf numFmtId="176" fontId="7" fillId="3" borderId="0" xfId="0" applyNumberFormat="1" applyFont="1" applyFill="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shrinkToFit="1"/>
    </xf>
    <xf numFmtId="0" fontId="12" fillId="0" borderId="6" xfId="0" applyFont="1" applyBorder="1" applyAlignment="1">
      <alignment horizontal="left" vertical="center" shrinkToFit="1"/>
    </xf>
    <xf numFmtId="38" fontId="7" fillId="3" borderId="3" xfId="2" applyFont="1" applyFill="1" applyBorder="1" applyAlignment="1">
      <alignment horizontal="center" vertical="center"/>
    </xf>
    <xf numFmtId="38" fontId="7" fillId="3" borderId="0" xfId="2" applyFont="1" applyFill="1" applyBorder="1" applyAlignment="1">
      <alignment horizontal="center" vertical="center"/>
    </xf>
    <xf numFmtId="38" fontId="7" fillId="3" borderId="6" xfId="2" applyFont="1" applyFill="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38" fontId="7" fillId="0" borderId="7"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5" xfId="2" applyFont="1" applyFill="1" applyBorder="1" applyAlignment="1">
      <alignment horizontal="center" vertical="center"/>
    </xf>
    <xf numFmtId="0" fontId="12" fillId="0" borderId="4" xfId="0" applyFont="1" applyBorder="1">
      <alignment vertical="center"/>
    </xf>
    <xf numFmtId="38" fontId="7" fillId="0" borderId="9" xfId="2" applyFont="1" applyFill="1" applyBorder="1" applyAlignment="1">
      <alignment horizontal="center" vertical="center"/>
    </xf>
    <xf numFmtId="0" fontId="7" fillId="0" borderId="0" xfId="0" applyFont="1">
      <alignment vertical="center"/>
    </xf>
    <xf numFmtId="0" fontId="7" fillId="0" borderId="6" xfId="0" applyFont="1" applyBorder="1">
      <alignment vertical="center"/>
    </xf>
    <xf numFmtId="0" fontId="36" fillId="0" borderId="0" xfId="0" applyFont="1" applyAlignment="1">
      <alignment vertical="top" wrapText="1"/>
    </xf>
    <xf numFmtId="0" fontId="36" fillId="3" borderId="0" xfId="0" applyFont="1" applyFill="1" applyAlignment="1">
      <alignment horizontal="right" vertical="center" indent="1"/>
    </xf>
    <xf numFmtId="0" fontId="36" fillId="0" borderId="0" xfId="0" applyFont="1" applyAlignment="1">
      <alignment horizontal="right" vertical="center" indent="1"/>
    </xf>
    <xf numFmtId="0" fontId="12" fillId="0" borderId="0" xfId="0" applyFont="1">
      <alignment vertical="center"/>
    </xf>
    <xf numFmtId="0" fontId="12" fillId="4" borderId="0" xfId="0" applyFont="1" applyFill="1" applyAlignment="1" applyProtection="1">
      <alignment vertical="center" wrapText="1"/>
      <protection locked="0"/>
    </xf>
    <xf numFmtId="0" fontId="12" fillId="4" borderId="6" xfId="0" applyFont="1" applyFill="1" applyBorder="1" applyAlignment="1" applyProtection="1">
      <alignment vertical="center" wrapText="1"/>
      <protection locked="0"/>
    </xf>
    <xf numFmtId="0" fontId="36" fillId="4" borderId="0" xfId="0" applyFont="1" applyFill="1" applyAlignment="1" applyProtection="1">
      <alignment horizontal="left" vertical="top" wrapText="1"/>
      <protection locked="0"/>
    </xf>
    <xf numFmtId="0" fontId="20" fillId="0" borderId="0" xfId="0" applyFont="1">
      <alignment vertical="center"/>
    </xf>
    <xf numFmtId="0" fontId="11" fillId="4" borderId="4" xfId="0" applyFont="1" applyFill="1" applyBorder="1" applyAlignment="1" applyProtection="1">
      <alignment horizontal="left" vertical="center" shrinkToFit="1"/>
      <protection locked="0"/>
    </xf>
    <xf numFmtId="0" fontId="11" fillId="4" borderId="5" xfId="0" applyFont="1" applyFill="1" applyBorder="1" applyAlignment="1" applyProtection="1">
      <alignment horizontal="left" vertical="center" shrinkToFit="1"/>
      <protection locked="0"/>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4" borderId="11"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center" vertical="center" shrinkToFit="1"/>
      <protection locked="0"/>
    </xf>
    <xf numFmtId="0" fontId="11" fillId="4" borderId="5" xfId="0" applyFont="1" applyFill="1" applyBorder="1" applyAlignment="1" applyProtection="1">
      <alignment horizontal="center" vertical="center" shrinkToFit="1"/>
      <protection locked="0"/>
    </xf>
    <xf numFmtId="0" fontId="12" fillId="3" borderId="2" xfId="0" applyFont="1" applyFill="1" applyBorder="1" applyAlignment="1">
      <alignment horizontal="center" vertical="center" shrinkToFi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9" xfId="0" applyFont="1" applyBorder="1" applyAlignment="1">
      <alignment vertical="center" shrinkToFit="1"/>
    </xf>
    <xf numFmtId="0" fontId="12" fillId="0" borderId="8" xfId="0" applyFont="1" applyBorder="1" applyAlignment="1">
      <alignment vertical="center" shrinkToFit="1"/>
    </xf>
    <xf numFmtId="0" fontId="12" fillId="0" borderId="2" xfId="0" applyFont="1" applyBorder="1" applyAlignment="1">
      <alignment vertical="center" shrinkToFit="1"/>
    </xf>
    <xf numFmtId="0" fontId="12" fillId="0" borderId="7"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176" fontId="12" fillId="3" borderId="8" xfId="0" applyNumberFormat="1" applyFont="1" applyFill="1" applyBorder="1" applyAlignment="1">
      <alignment horizontal="right" vertical="center" wrapText="1" indent="3"/>
    </xf>
    <xf numFmtId="0" fontId="12" fillId="0" borderId="8" xfId="0" applyFont="1" applyBorder="1" applyAlignment="1">
      <alignment vertical="center" wrapText="1"/>
    </xf>
    <xf numFmtId="0" fontId="11" fillId="4" borderId="8" xfId="0" applyFont="1" applyFill="1" applyBorder="1" applyAlignment="1" applyProtection="1">
      <alignment horizontal="left" vertical="center" shrinkToFit="1"/>
      <protection locked="0"/>
    </xf>
    <xf numFmtId="0" fontId="11" fillId="4" borderId="2" xfId="0" applyFont="1" applyFill="1" applyBorder="1" applyAlignment="1" applyProtection="1">
      <alignment horizontal="left" vertical="center" shrinkToFit="1"/>
      <protection locked="0"/>
    </xf>
    <xf numFmtId="0" fontId="11" fillId="4" borderId="0" xfId="0" applyFont="1" applyFill="1" applyAlignment="1" applyProtection="1">
      <alignment vertical="top" wrapText="1"/>
      <protection locked="0"/>
    </xf>
    <xf numFmtId="0" fontId="11" fillId="4" borderId="6" xfId="0" applyFont="1" applyFill="1" applyBorder="1" applyAlignment="1" applyProtection="1">
      <alignment vertical="top" wrapText="1"/>
      <protection locked="0"/>
    </xf>
    <xf numFmtId="0" fontId="11" fillId="4" borderId="11" xfId="0" applyFont="1" applyFill="1" applyBorder="1" applyAlignment="1" applyProtection="1">
      <alignment vertical="top" wrapText="1"/>
      <protection locked="0"/>
    </xf>
    <xf numFmtId="0" fontId="11" fillId="4" borderId="12" xfId="0" applyFont="1" applyFill="1" applyBorder="1" applyAlignment="1" applyProtection="1">
      <alignment vertical="top" wrapText="1"/>
      <protection locked="0"/>
    </xf>
    <xf numFmtId="0" fontId="38" fillId="0" borderId="4" xfId="0" applyFont="1" applyBorder="1" applyAlignment="1">
      <alignment vertical="center" shrinkToFit="1"/>
    </xf>
    <xf numFmtId="0" fontId="38" fillId="0" borderId="5" xfId="0" applyFont="1" applyBorder="1" applyAlignment="1">
      <alignment vertical="center" shrinkToFit="1"/>
    </xf>
    <xf numFmtId="0" fontId="13" fillId="0" borderId="4" xfId="0" applyFont="1" applyBorder="1">
      <alignment vertical="center"/>
    </xf>
    <xf numFmtId="0" fontId="13" fillId="0" borderId="5" xfId="0" applyFont="1" applyBorder="1">
      <alignment vertical="center"/>
    </xf>
    <xf numFmtId="38" fontId="12" fillId="3" borderId="8" xfId="2" quotePrefix="1" applyFont="1" applyFill="1" applyBorder="1" applyAlignment="1">
      <alignment horizontal="center" vertical="center" wrapText="1"/>
    </xf>
    <xf numFmtId="0" fontId="11" fillId="3" borderId="4" xfId="0" applyFont="1" applyFill="1" applyBorder="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2" fillId="3" borderId="11" xfId="0" applyFont="1" applyFill="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2" fillId="4" borderId="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12" fillId="3" borderId="9" xfId="0" applyFont="1" applyFill="1" applyBorder="1">
      <alignment vertical="center"/>
    </xf>
    <xf numFmtId="0" fontId="12" fillId="3" borderId="8" xfId="0" quotePrefix="1" applyFont="1" applyFill="1" applyBorder="1">
      <alignment vertical="center"/>
    </xf>
    <xf numFmtId="0" fontId="12" fillId="3" borderId="2" xfId="0" quotePrefix="1" applyFont="1" applyFill="1" applyBorder="1">
      <alignment vertical="center"/>
    </xf>
    <xf numFmtId="0" fontId="12" fillId="4" borderId="7" xfId="0" quotePrefix="1"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38" fontId="7" fillId="4" borderId="11" xfId="2" applyFont="1" applyFill="1" applyBorder="1" applyAlignment="1" applyProtection="1">
      <alignment horizontal="right" vertical="center"/>
      <protection locked="0"/>
    </xf>
    <xf numFmtId="38" fontId="7" fillId="4" borderId="4" xfId="2" applyFont="1" applyFill="1" applyBorder="1" applyAlignment="1" applyProtection="1">
      <alignment horizontal="right" vertical="center" wrapText="1"/>
      <protection locked="0"/>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2" fillId="0" borderId="8" xfId="0" applyFont="1" applyBorder="1" applyAlignment="1">
      <alignment horizontal="center" vertical="center" wrapText="1"/>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12" fillId="0" borderId="11" xfId="0" applyFont="1" applyBorder="1" applyAlignment="1">
      <alignment horizontal="center" vertical="center" wrapText="1"/>
    </xf>
    <xf numFmtId="0" fontId="42" fillId="4" borderId="9" xfId="0" applyFont="1" applyFill="1" applyBorder="1" applyAlignment="1" applyProtection="1">
      <alignment vertical="center" wrapText="1"/>
      <protection locked="0"/>
    </xf>
    <xf numFmtId="0" fontId="42" fillId="4" borderId="8" xfId="0" applyFont="1" applyFill="1" applyBorder="1" applyAlignment="1" applyProtection="1">
      <alignment vertical="center" wrapText="1"/>
      <protection locked="0"/>
    </xf>
    <xf numFmtId="0" fontId="42" fillId="4" borderId="2" xfId="0" applyFont="1" applyFill="1" applyBorder="1" applyAlignment="1" applyProtection="1">
      <alignment vertical="center" wrapText="1"/>
      <protection locked="0"/>
    </xf>
    <xf numFmtId="178" fontId="12" fillId="3" borderId="9" xfId="2" applyNumberFormat="1" applyFont="1" applyFill="1" applyBorder="1" applyAlignment="1">
      <alignment horizontal="center" vertical="center"/>
    </xf>
    <xf numFmtId="178" fontId="12" fillId="3" borderId="8" xfId="2" applyNumberFormat="1" applyFont="1" applyFill="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36" fillId="0" borderId="11" xfId="0" applyFont="1" applyBorder="1" applyAlignment="1">
      <alignment horizontal="left" vertical="center" shrinkToFit="1"/>
    </xf>
    <xf numFmtId="0" fontId="36" fillId="3" borderId="11" xfId="0" applyFont="1" applyFill="1" applyBorder="1" applyAlignment="1">
      <alignment horizontal="left" vertical="center" shrinkToFit="1"/>
    </xf>
    <xf numFmtId="0" fontId="11" fillId="0" borderId="0" xfId="0" applyFont="1" applyAlignment="1">
      <alignment horizontal="left" vertical="top" wrapText="1"/>
    </xf>
    <xf numFmtId="0" fontId="39" fillId="0" borderId="0" xfId="0" applyFont="1" applyAlignment="1">
      <alignment horizontal="left" vertical="top" wrapText="1"/>
    </xf>
    <xf numFmtId="0" fontId="39" fillId="0" borderId="0" xfId="0" applyFont="1">
      <alignment vertical="center"/>
    </xf>
    <xf numFmtId="0" fontId="36" fillId="0" borderId="9" xfId="0" applyFont="1" applyBorder="1" applyAlignment="1">
      <alignment vertical="center" wrapText="1"/>
    </xf>
    <xf numFmtId="0" fontId="36" fillId="12" borderId="9" xfId="0" applyFont="1" applyFill="1" applyBorder="1" applyAlignment="1">
      <alignment vertical="center" wrapText="1"/>
    </xf>
    <xf numFmtId="0" fontId="36" fillId="12" borderId="2" xfId="0" applyFont="1" applyFill="1" applyBorder="1">
      <alignment vertical="center"/>
    </xf>
    <xf numFmtId="0" fontId="7" fillId="0" borderId="4" xfId="0" applyFont="1" applyBorder="1" applyAlignment="1">
      <alignment vertical="center" wrapText="1"/>
    </xf>
    <xf numFmtId="0" fontId="36" fillId="0" borderId="4" xfId="0" applyFont="1" applyBorder="1" applyAlignment="1">
      <alignment vertical="center" wrapTex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31" xfId="0" applyFont="1" applyBorder="1" applyAlignment="1">
      <alignment horizontal="center" vertical="center"/>
    </xf>
    <xf numFmtId="0" fontId="36" fillId="0" borderId="32"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xf>
    <xf numFmtId="0" fontId="36" fillId="0" borderId="19" xfId="0" applyFont="1" applyBorder="1" applyAlignment="1">
      <alignment horizontal="center" vertical="center"/>
    </xf>
    <xf numFmtId="0" fontId="7" fillId="4" borderId="82" xfId="0" quotePrefix="1"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81" xfId="0" applyFont="1" applyFill="1" applyBorder="1" applyAlignment="1" applyProtection="1">
      <alignment horizontal="center" vertical="center"/>
      <protection locked="0"/>
    </xf>
    <xf numFmtId="0" fontId="7" fillId="4" borderId="9" xfId="0" quotePrefix="1" applyFont="1" applyFill="1" applyBorder="1" applyAlignment="1" applyProtection="1">
      <alignment horizontal="center" vertical="center"/>
      <protection locked="0"/>
    </xf>
    <xf numFmtId="0" fontId="36" fillId="0" borderId="9" xfId="0" applyFont="1" applyBorder="1" applyProtection="1">
      <alignment vertical="center"/>
      <protection locked="0"/>
    </xf>
    <xf numFmtId="0" fontId="36" fillId="0" borderId="8" xfId="0" applyFont="1" applyBorder="1" applyProtection="1">
      <alignment vertical="center"/>
      <protection locked="0"/>
    </xf>
    <xf numFmtId="0" fontId="36" fillId="0" borderId="2" xfId="0" applyFont="1" applyBorder="1" applyProtection="1">
      <alignment vertical="center"/>
      <protection locked="0"/>
    </xf>
    <xf numFmtId="0" fontId="7" fillId="4" borderId="2" xfId="0" applyFont="1" applyFill="1" applyBorder="1" applyAlignment="1" applyProtection="1">
      <alignment horizontal="center" vertical="center"/>
      <protection locked="0"/>
    </xf>
  </cellXfs>
  <cellStyles count="7">
    <cellStyle name="ハイパーリンク" xfId="1" builtinId="8"/>
    <cellStyle name="桁区切り" xfId="2" builtinId="6"/>
    <cellStyle name="桁区切り 2" xfId="4" xr:uid="{00000000-0005-0000-0000-000002000000}"/>
    <cellStyle name="桁区切り 2 2" xfId="5" xr:uid="{00000000-0005-0000-0000-000003000000}"/>
    <cellStyle name="通貨 2" xfId="6" xr:uid="{00000000-0005-0000-0000-000004000000}"/>
    <cellStyle name="標準" xfId="0" builtinId="0"/>
    <cellStyle name="標準 2" xfId="3" xr:uid="{00000000-0005-0000-0000-000006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95250</xdr:colOff>
      <xdr:row>61</xdr:row>
      <xdr:rowOff>9525</xdr:rowOff>
    </xdr:from>
    <xdr:to>
      <xdr:col>19</xdr:col>
      <xdr:colOff>228600</xdr:colOff>
      <xdr:row>75</xdr:row>
      <xdr:rowOff>190500</xdr:rowOff>
    </xdr:to>
    <xdr:grpSp>
      <xdr:nvGrpSpPr>
        <xdr:cNvPr id="35319" name="グループ化 26">
          <a:extLst>
            <a:ext uri="{FF2B5EF4-FFF2-40B4-BE49-F238E27FC236}">
              <a16:creationId xmlns:a16="http://schemas.microsoft.com/office/drawing/2014/main" id="{00000000-0008-0000-0000-0000F7890000}"/>
            </a:ext>
          </a:extLst>
        </xdr:cNvPr>
        <xdr:cNvGrpSpPr>
          <a:grpSpLocks/>
        </xdr:cNvGrpSpPr>
      </xdr:nvGrpSpPr>
      <xdr:grpSpPr bwMode="auto">
        <a:xfrm>
          <a:off x="483870" y="14738985"/>
          <a:ext cx="4248150" cy="2847975"/>
          <a:chOff x="667872" y="12325349"/>
          <a:chExt cx="4617382" cy="2596964"/>
        </a:xfrm>
      </xdr:grpSpPr>
      <xdr:pic>
        <xdr:nvPicPr>
          <xdr:cNvPr id="35326" name="図 17" descr="01.gif">
            <a:extLst>
              <a:ext uri="{FF2B5EF4-FFF2-40B4-BE49-F238E27FC236}">
                <a16:creationId xmlns:a16="http://schemas.microsoft.com/office/drawing/2014/main" id="{00000000-0008-0000-0000-0000FE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rot="5400000" flipH="1" flipV="1">
            <a:off x="565563" y="13755179"/>
            <a:ext cx="1269442"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21" name="円/楕円 20">
            <a:extLst>
              <a:ext uri="{FF2B5EF4-FFF2-40B4-BE49-F238E27FC236}">
                <a16:creationId xmlns:a16="http://schemas.microsoft.com/office/drawing/2014/main" id="{00000000-0008-0000-0000-000015000000}"/>
              </a:ext>
            </a:extLst>
          </xdr:cNvPr>
          <xdr:cNvSpPr/>
        </xdr:nvSpPr>
        <xdr:spPr>
          <a:xfrm>
            <a:off x="3070795" y="12325349"/>
            <a:ext cx="772705" cy="547603"/>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8</xdr:row>
      <xdr:rowOff>95250</xdr:rowOff>
    </xdr:from>
    <xdr:to>
      <xdr:col>21</xdr:col>
      <xdr:colOff>0</xdr:colOff>
      <xdr:row>11</xdr:row>
      <xdr:rowOff>180975</xdr:rowOff>
    </xdr:to>
    <xdr:grpSp>
      <xdr:nvGrpSpPr>
        <xdr:cNvPr id="35320" name="グループ化 19">
          <a:extLst>
            <a:ext uri="{FF2B5EF4-FFF2-40B4-BE49-F238E27FC236}">
              <a16:creationId xmlns:a16="http://schemas.microsoft.com/office/drawing/2014/main" id="{00000000-0008-0000-0000-0000F8890000}"/>
            </a:ext>
          </a:extLst>
        </xdr:cNvPr>
        <xdr:cNvGrpSpPr>
          <a:grpSpLocks/>
        </xdr:cNvGrpSpPr>
      </xdr:nvGrpSpPr>
      <xdr:grpSpPr bwMode="auto">
        <a:xfrm>
          <a:off x="512445" y="2442210"/>
          <a:ext cx="4493895" cy="657225"/>
          <a:chOff x="632918" y="1788615"/>
          <a:chExt cx="4924990" cy="782599"/>
        </a:xfrm>
      </xdr:grpSpPr>
      <xdr:sp macro="" textlink="">
        <xdr:nvSpPr>
          <xdr:cNvPr id="13" name="フローチャート : 書類 12">
            <a:extLst>
              <a:ext uri="{FF2B5EF4-FFF2-40B4-BE49-F238E27FC236}">
                <a16:creationId xmlns:a16="http://schemas.microsoft.com/office/drawing/2014/main" id="{00000000-0008-0000-0000-00000D000000}"/>
              </a:ext>
            </a:extLst>
          </xdr:cNvPr>
          <xdr:cNvSpPr/>
        </xdr:nvSpPr>
        <xdr:spPr>
          <a:xfrm>
            <a:off x="632918" y="1788615"/>
            <a:ext cx="926390" cy="782599"/>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a:p>
            <a:pPr algn="ctr"/>
            <a:r>
              <a:rPr kumimoji="1" lang="ja-JP" altLang="en-US" sz="1100"/>
              <a:t>入力シート</a:t>
            </a:r>
          </a:p>
        </xdr:txBody>
      </xdr:sp>
      <xdr:sp macro="" textlink="">
        <xdr:nvSpPr>
          <xdr:cNvPr id="14" name="フローチャート : 書類 13">
            <a:extLst>
              <a:ext uri="{FF2B5EF4-FFF2-40B4-BE49-F238E27FC236}">
                <a16:creationId xmlns:a16="http://schemas.microsoft.com/office/drawing/2014/main" id="{00000000-0008-0000-0000-00000E000000}"/>
              </a:ext>
            </a:extLst>
          </xdr:cNvPr>
          <xdr:cNvSpPr/>
        </xdr:nvSpPr>
        <xdr:spPr>
          <a:xfrm>
            <a:off x="2514056" y="1788615"/>
            <a:ext cx="1002013" cy="554341"/>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15" name="フローチャート : 複数書類 14">
            <a:extLst>
              <a:ext uri="{FF2B5EF4-FFF2-40B4-BE49-F238E27FC236}">
                <a16:creationId xmlns:a16="http://schemas.microsoft.com/office/drawing/2014/main" id="{00000000-0008-0000-0000-00000F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en-US" altLang="ja-JP" sz="1100">
                <a:solidFill>
                  <a:schemeClr val="dk1"/>
                </a:solidFill>
                <a:latin typeface="+mn-lt"/>
                <a:ea typeface="+mn-ea"/>
                <a:cs typeface="+mn-cs"/>
              </a:rPr>
              <a:t>22</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6" name="右矢印 15">
            <a:extLst>
              <a:ext uri="{FF2B5EF4-FFF2-40B4-BE49-F238E27FC236}">
                <a16:creationId xmlns:a16="http://schemas.microsoft.com/office/drawing/2014/main" id="{00000000-0008-0000-0000-000010000000}"/>
              </a:ext>
            </a:extLst>
          </xdr:cNvPr>
          <xdr:cNvSpPr/>
        </xdr:nvSpPr>
        <xdr:spPr>
          <a:xfrm>
            <a:off x="1823990" y="1951656"/>
            <a:ext cx="255230" cy="17391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7" name="右矢印 16">
            <a:extLst>
              <a:ext uri="{FF2B5EF4-FFF2-40B4-BE49-F238E27FC236}">
                <a16:creationId xmlns:a16="http://schemas.microsoft.com/office/drawing/2014/main" id="{00000000-0008-0000-0000-000011000000}"/>
              </a:ext>
            </a:extLst>
          </xdr:cNvPr>
          <xdr:cNvSpPr/>
        </xdr:nvSpPr>
        <xdr:spPr>
          <a:xfrm>
            <a:off x="3828017" y="1962526"/>
            <a:ext cx="245777" cy="163041"/>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66675</xdr:colOff>
      <xdr:row>61</xdr:row>
      <xdr:rowOff>66675</xdr:rowOff>
    </xdr:from>
    <xdr:to>
      <xdr:col>12</xdr:col>
      <xdr:colOff>238125</xdr:colOff>
      <xdr:row>67</xdr:row>
      <xdr:rowOff>95250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7248525" y="4724400"/>
          <a:ext cx="171450" cy="1171575"/>
        </a:xfrm>
        <a:prstGeom prst="rightBrac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251460</xdr:colOff>
          <xdr:row>50</xdr:row>
          <xdr:rowOff>0</xdr:rowOff>
        </xdr:from>
        <xdr:to>
          <xdr:col>13</xdr:col>
          <xdr:colOff>60960</xdr:colOff>
          <xdr:row>51</xdr:row>
          <xdr:rowOff>15240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22860</xdr:rowOff>
        </xdr:from>
        <xdr:to>
          <xdr:col>13</xdr:col>
          <xdr:colOff>60960</xdr:colOff>
          <xdr:row>77</xdr:row>
          <xdr:rowOff>53340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22860</xdr:rowOff>
        </xdr:from>
        <xdr:to>
          <xdr:col>9</xdr:col>
          <xdr:colOff>327660</xdr:colOff>
          <xdr:row>77</xdr:row>
          <xdr:rowOff>53340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22860</xdr:rowOff>
        </xdr:from>
        <xdr:to>
          <xdr:col>9</xdr:col>
          <xdr:colOff>327660</xdr:colOff>
          <xdr:row>77</xdr:row>
          <xdr:rowOff>53340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76</xdr:row>
          <xdr:rowOff>38100</xdr:rowOff>
        </xdr:from>
        <xdr:to>
          <xdr:col>10</xdr:col>
          <xdr:colOff>15240</xdr:colOff>
          <xdr:row>77</xdr:row>
          <xdr:rowOff>53340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143</xdr:row>
          <xdr:rowOff>22860</xdr:rowOff>
        </xdr:from>
        <xdr:to>
          <xdr:col>9</xdr:col>
          <xdr:colOff>525780</xdr:colOff>
          <xdr:row>143</xdr:row>
          <xdr:rowOff>182880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144</xdr:row>
          <xdr:rowOff>22860</xdr:rowOff>
        </xdr:from>
        <xdr:to>
          <xdr:col>9</xdr:col>
          <xdr:colOff>525780</xdr:colOff>
          <xdr:row>144</xdr:row>
          <xdr:rowOff>182880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327660</xdr:colOff>
          <xdr:row>145</xdr:row>
          <xdr:rowOff>22860</xdr:rowOff>
        </xdr:from>
        <xdr:to>
          <xdr:col>9</xdr:col>
          <xdr:colOff>525780</xdr:colOff>
          <xdr:row>145</xdr:row>
          <xdr:rowOff>182880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22860</xdr:rowOff>
        </xdr:from>
        <xdr:to>
          <xdr:col>9</xdr:col>
          <xdr:colOff>327660</xdr:colOff>
          <xdr:row>77</xdr:row>
          <xdr:rowOff>53340</xdr:rowOff>
        </xdr:to>
        <xdr:sp macro="" textlink="">
          <xdr:nvSpPr>
            <xdr:cNvPr id="1745" name="Group Box 721" hidden="1">
              <a:extLst>
                <a:ext uri="{63B3BB69-23CF-44E3-9099-C40C66FF867C}">
                  <a14:compatExt spid="_x0000_s1745"/>
                </a:ext>
                <a:ext uri="{FF2B5EF4-FFF2-40B4-BE49-F238E27FC236}">
                  <a16:creationId xmlns:a16="http://schemas.microsoft.com/office/drawing/2014/main" id="{00000000-0008-0000-0100-0000D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22860</xdr:rowOff>
        </xdr:from>
        <xdr:to>
          <xdr:col>9</xdr:col>
          <xdr:colOff>327660</xdr:colOff>
          <xdr:row>77</xdr:row>
          <xdr:rowOff>53340</xdr:rowOff>
        </xdr:to>
        <xdr:sp macro="" textlink="">
          <xdr:nvSpPr>
            <xdr:cNvPr id="1746" name="Group Box 722" hidden="1">
              <a:extLst>
                <a:ext uri="{63B3BB69-23CF-44E3-9099-C40C66FF867C}">
                  <a14:compatExt spid="_x0000_s1746"/>
                </a:ext>
                <a:ext uri="{FF2B5EF4-FFF2-40B4-BE49-F238E27FC236}">
                  <a16:creationId xmlns:a16="http://schemas.microsoft.com/office/drawing/2014/main" id="{00000000-0008-0000-0100-0000D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76</xdr:row>
          <xdr:rowOff>38100</xdr:rowOff>
        </xdr:from>
        <xdr:to>
          <xdr:col>10</xdr:col>
          <xdr:colOff>15240</xdr:colOff>
          <xdr:row>77</xdr:row>
          <xdr:rowOff>53340</xdr:rowOff>
        </xdr:to>
        <xdr:sp macro="" textlink="">
          <xdr:nvSpPr>
            <xdr:cNvPr id="1747" name="Group Box 723" hidden="1">
              <a:extLst>
                <a:ext uri="{63B3BB69-23CF-44E3-9099-C40C66FF867C}">
                  <a14:compatExt spid="_x0000_s1747"/>
                </a:ext>
                <a:ext uri="{FF2B5EF4-FFF2-40B4-BE49-F238E27FC236}">
                  <a16:creationId xmlns:a16="http://schemas.microsoft.com/office/drawing/2014/main" id="{00000000-0008-0000-0100-0000D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30</a:t>
              </a:r>
            </a:p>
          </xdr:txBody>
        </xdr:sp>
        <xdr:clientData/>
      </xdr:twoCellAnchor>
    </mc:Choice>
    <mc:Fallback/>
  </mc:AlternateContent>
  <xdr:twoCellAnchor>
    <xdr:from>
      <xdr:col>12</xdr:col>
      <xdr:colOff>76199</xdr:colOff>
      <xdr:row>139</xdr:row>
      <xdr:rowOff>28575</xdr:rowOff>
    </xdr:from>
    <xdr:to>
      <xdr:col>12</xdr:col>
      <xdr:colOff>238124</xdr:colOff>
      <xdr:row>141</xdr:row>
      <xdr:rowOff>200025</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7543799" y="29356050"/>
          <a:ext cx="161925" cy="60960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295273</xdr:colOff>
      <xdr:row>1</xdr:row>
      <xdr:rowOff>28574</xdr:rowOff>
    </xdr:from>
    <xdr:to>
      <xdr:col>26</xdr:col>
      <xdr:colOff>257174</xdr:colOff>
      <xdr:row>8</xdr:row>
      <xdr:rowOff>200024</xdr:rowOff>
    </xdr:to>
    <xdr:sp macro="" textlink="">
      <xdr:nvSpPr>
        <xdr:cNvPr id="2" name="Text Box 334">
          <a:extLst>
            <a:ext uri="{FF2B5EF4-FFF2-40B4-BE49-F238E27FC236}">
              <a16:creationId xmlns:a16="http://schemas.microsoft.com/office/drawing/2014/main" id="{00000000-0008-0000-0200-000002000000}"/>
            </a:ext>
          </a:extLst>
        </xdr:cNvPr>
        <xdr:cNvSpPr txBox="1">
          <a:spLocks noChangeArrowheads="1"/>
        </xdr:cNvSpPr>
      </xdr:nvSpPr>
      <xdr:spPr bwMode="auto">
        <a:xfrm>
          <a:off x="9820273" y="219074"/>
          <a:ext cx="2705101" cy="11430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2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380998</xdr:colOff>
      <xdr:row>1</xdr:row>
      <xdr:rowOff>104776</xdr:rowOff>
    </xdr:from>
    <xdr:to>
      <xdr:col>27</xdr:col>
      <xdr:colOff>342899</xdr:colOff>
      <xdr:row>6</xdr:row>
      <xdr:rowOff>180976</xdr:rowOff>
    </xdr:to>
    <xdr:sp macro="" textlink="">
      <xdr:nvSpPr>
        <xdr:cNvPr id="2" name="Text Box 334">
          <a:extLst>
            <a:ext uri="{FF2B5EF4-FFF2-40B4-BE49-F238E27FC236}">
              <a16:creationId xmlns:a16="http://schemas.microsoft.com/office/drawing/2014/main" id="{00000000-0008-0000-0400-000002000000}"/>
            </a:ext>
          </a:extLst>
        </xdr:cNvPr>
        <xdr:cNvSpPr txBox="1">
          <a:spLocks noChangeArrowheads="1"/>
        </xdr:cNvSpPr>
      </xdr:nvSpPr>
      <xdr:spPr bwMode="auto">
        <a:xfrm>
          <a:off x="8029573" y="295276"/>
          <a:ext cx="2476501" cy="1066800"/>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380998</xdr:colOff>
      <xdr:row>1</xdr:row>
      <xdr:rowOff>104775</xdr:rowOff>
    </xdr:from>
    <xdr:to>
      <xdr:col>27</xdr:col>
      <xdr:colOff>342899</xdr:colOff>
      <xdr:row>8</xdr:row>
      <xdr:rowOff>95250</xdr:rowOff>
    </xdr:to>
    <xdr:sp macro="" textlink="">
      <xdr:nvSpPr>
        <xdr:cNvPr id="2" name="Text Box 334">
          <a:extLst>
            <a:ext uri="{FF2B5EF4-FFF2-40B4-BE49-F238E27FC236}">
              <a16:creationId xmlns:a16="http://schemas.microsoft.com/office/drawing/2014/main" id="{00000000-0008-0000-0500-000002000000}"/>
            </a:ext>
          </a:extLst>
        </xdr:cNvPr>
        <xdr:cNvSpPr txBox="1">
          <a:spLocks noChangeArrowheads="1"/>
        </xdr:cNvSpPr>
      </xdr:nvSpPr>
      <xdr:spPr bwMode="auto">
        <a:xfrm>
          <a:off x="8658223" y="295275"/>
          <a:ext cx="2705101" cy="1552575"/>
        </a:xfrm>
        <a:prstGeom prst="rect">
          <a:avLst/>
        </a:prstGeom>
        <a:solidFill>
          <a:srgbClr val="FF0000"/>
        </a:solidFill>
        <a:ln w="9525">
          <a:noFill/>
          <a:miter lim="800000"/>
          <a:headEnd/>
          <a:tailEnd/>
        </a:ln>
      </xdr:spPr>
      <xdr:txBody>
        <a:bodyPr vertOverflow="clip" wrap="square" lIns="72000" tIns="72000" rIns="72000" bIns="72000" anchor="ctr" upright="1"/>
        <a:lstStyle/>
        <a:p>
          <a:pPr algn="l" rtl="0">
            <a:lnSpc>
              <a:spcPts val="1300"/>
            </a:lnSpc>
            <a:defRPr sz="1000"/>
          </a:pPr>
          <a:r>
            <a:rPr lang="ja-JP" altLang="ja-JP" sz="1000" b="0" i="0" baseline="0">
              <a:solidFill>
                <a:schemeClr val="bg1"/>
              </a:solidFill>
              <a:latin typeface="ＭＳ ゴシック" pitchFamily="49" charset="-128"/>
              <a:ea typeface="ＭＳ ゴシック" pitchFamily="49" charset="-128"/>
              <a:cs typeface="+mn-cs"/>
            </a:rPr>
            <a:t>申請書は白黒</a:t>
          </a:r>
          <a:r>
            <a:rPr lang="ja-JP" altLang="en-US" sz="1100" b="0" i="0" u="none" strike="noStrike" baseline="0">
              <a:solidFill>
                <a:schemeClr val="bg1"/>
              </a:solidFill>
              <a:latin typeface="ＭＳ ゴシック" pitchFamily="49" charset="-128"/>
              <a:ea typeface="ＭＳ ゴシック" pitchFamily="49" charset="-128"/>
            </a:rPr>
            <a:t>印刷（セル</a:t>
          </a:r>
          <a:r>
            <a:rPr lang="ja-JP" altLang="ja-JP" sz="1000" b="0" i="0" baseline="0">
              <a:solidFill>
                <a:schemeClr val="bg1"/>
              </a:solidFill>
              <a:latin typeface="ＭＳ ゴシック" pitchFamily="49" charset="-128"/>
              <a:ea typeface="ＭＳ ゴシック" pitchFamily="49" charset="-128"/>
              <a:cs typeface="+mn-cs"/>
            </a:rPr>
            <a:t>着色</a:t>
          </a:r>
          <a:r>
            <a:rPr lang="ja-JP" altLang="en-US" sz="1000" b="0" i="0" baseline="0">
              <a:solidFill>
                <a:schemeClr val="bg1"/>
              </a:solidFill>
              <a:latin typeface="ＭＳ ゴシック" pitchFamily="49" charset="-128"/>
              <a:ea typeface="ＭＳ ゴシック" pitchFamily="49" charset="-128"/>
              <a:cs typeface="+mn-cs"/>
            </a:rPr>
            <a:t>を除去 </a:t>
          </a:r>
          <a:r>
            <a:rPr lang="ja-JP" altLang="en-US" sz="1100" b="0" i="0" u="none" strike="noStrike" baseline="0">
              <a:solidFill>
                <a:schemeClr val="bg1"/>
              </a:solidFill>
              <a:latin typeface="ＭＳ ゴシック" pitchFamily="49" charset="-128"/>
              <a:ea typeface="ＭＳ ゴシック" pitchFamily="49" charset="-128"/>
            </a:rPr>
            <a:t>）</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で提出下さい。 着色版は受付ません。</a:t>
          </a: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印刷方法は「記載・印刷要領」シート </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に解説有ります。必ず、ご一読下さい。</a:t>
          </a:r>
          <a:endParaRPr lang="en-US" altLang="ja-JP" sz="1100" b="0" i="0" u="none" strike="noStrike" baseline="0">
            <a:solidFill>
              <a:schemeClr val="bg1"/>
            </a:solidFill>
            <a:latin typeface="ＭＳ ゴシック" pitchFamily="49" charset="-128"/>
            <a:ea typeface="ＭＳ ゴシック" pitchFamily="49" charset="-128"/>
          </a:endParaRPr>
        </a:p>
        <a:p>
          <a:pPr algn="l" rtl="0">
            <a:lnSpc>
              <a:spcPts val="1300"/>
            </a:lnSpc>
            <a:defRPr sz="1000"/>
          </a:pPr>
          <a:r>
            <a:rPr lang="ja-JP" altLang="en-US" sz="1100" b="0" i="0" u="none" strike="noStrike" baseline="0">
              <a:solidFill>
                <a:schemeClr val="bg1"/>
              </a:solidFill>
              <a:latin typeface="ＭＳ ゴシック" pitchFamily="49" charset="-128"/>
              <a:ea typeface="ＭＳ ゴシック" pitchFamily="49" charset="-128"/>
            </a:rPr>
            <a:t>印刷の際、このコメントは印刷範囲外へ移動または削除してください。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510540</xdr:colOff>
          <xdr:row>17</xdr:row>
          <xdr:rowOff>0</xdr:rowOff>
        </xdr:from>
        <xdr:to>
          <xdr:col>12</xdr:col>
          <xdr:colOff>106680</xdr:colOff>
          <xdr:row>18</xdr:row>
          <xdr:rowOff>60960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18</xdr:row>
          <xdr:rowOff>0</xdr:rowOff>
        </xdr:from>
        <xdr:to>
          <xdr:col>12</xdr:col>
          <xdr:colOff>441960</xdr:colOff>
          <xdr:row>19</xdr:row>
          <xdr:rowOff>60960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xdr:row>
          <xdr:rowOff>220980</xdr:rowOff>
        </xdr:from>
        <xdr:to>
          <xdr:col>17</xdr:col>
          <xdr:colOff>320040</xdr:colOff>
          <xdr:row>8</xdr:row>
          <xdr:rowOff>53340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24</xdr:row>
          <xdr:rowOff>0</xdr:rowOff>
        </xdr:from>
        <xdr:to>
          <xdr:col>12</xdr:col>
          <xdr:colOff>106680</xdr:colOff>
          <xdr:row>25</xdr:row>
          <xdr:rowOff>0</xdr:rowOff>
        </xdr:to>
        <xdr:sp macro="" textlink="">
          <xdr:nvSpPr>
            <xdr:cNvPr id="5385" name="Group Box 265" hidden="1">
              <a:extLst>
                <a:ext uri="{63B3BB69-23CF-44E3-9099-C40C66FF867C}">
                  <a14:compatExt spid="_x0000_s5385"/>
                </a:ext>
                <a:ext uri="{FF2B5EF4-FFF2-40B4-BE49-F238E27FC236}">
                  <a16:creationId xmlns:a16="http://schemas.microsoft.com/office/drawing/2014/main" id="{00000000-0008-0000-0900-00000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25</xdr:row>
          <xdr:rowOff>0</xdr:rowOff>
        </xdr:from>
        <xdr:to>
          <xdr:col>12</xdr:col>
          <xdr:colOff>441960</xdr:colOff>
          <xdr:row>26</xdr:row>
          <xdr:rowOff>38100</xdr:rowOff>
        </xdr:to>
        <xdr:sp macro="" textlink="">
          <xdr:nvSpPr>
            <xdr:cNvPr id="5386" name="Group Box 266" hidden="1">
              <a:extLst>
                <a:ext uri="{63B3BB69-23CF-44E3-9099-C40C66FF867C}">
                  <a14:compatExt spid="_x0000_s5386"/>
                </a:ext>
                <a:ext uri="{FF2B5EF4-FFF2-40B4-BE49-F238E27FC236}">
                  <a16:creationId xmlns:a16="http://schemas.microsoft.com/office/drawing/2014/main" id="{00000000-0008-0000-0900-00000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xdr:row>
          <xdr:rowOff>220980</xdr:rowOff>
        </xdr:from>
        <xdr:to>
          <xdr:col>17</xdr:col>
          <xdr:colOff>320040</xdr:colOff>
          <xdr:row>8</xdr:row>
          <xdr:rowOff>53340</xdr:rowOff>
        </xdr:to>
        <xdr:sp macro="" textlink="">
          <xdr:nvSpPr>
            <xdr:cNvPr id="5387" name="Group Box 267" hidden="1">
              <a:extLst>
                <a:ext uri="{63B3BB69-23CF-44E3-9099-C40C66FF867C}">
                  <a14:compatExt spid="_x0000_s5387"/>
                </a:ext>
                <a:ext uri="{FF2B5EF4-FFF2-40B4-BE49-F238E27FC236}">
                  <a16:creationId xmlns:a16="http://schemas.microsoft.com/office/drawing/2014/main" id="{00000000-0008-0000-0900-00000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17</xdr:row>
          <xdr:rowOff>0</xdr:rowOff>
        </xdr:from>
        <xdr:to>
          <xdr:col>12</xdr:col>
          <xdr:colOff>106680</xdr:colOff>
          <xdr:row>18</xdr:row>
          <xdr:rowOff>60960</xdr:rowOff>
        </xdr:to>
        <xdr:sp macro="" textlink="">
          <xdr:nvSpPr>
            <xdr:cNvPr id="5598" name="Group Box 478" hidden="1">
              <a:extLst>
                <a:ext uri="{63B3BB69-23CF-44E3-9099-C40C66FF867C}">
                  <a14:compatExt spid="_x0000_s5598"/>
                </a:ext>
                <a:ext uri="{FF2B5EF4-FFF2-40B4-BE49-F238E27FC236}">
                  <a16:creationId xmlns:a16="http://schemas.microsoft.com/office/drawing/2014/main" id="{00000000-0008-0000-0900-0000DE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18</xdr:row>
          <xdr:rowOff>0</xdr:rowOff>
        </xdr:from>
        <xdr:to>
          <xdr:col>12</xdr:col>
          <xdr:colOff>441960</xdr:colOff>
          <xdr:row>19</xdr:row>
          <xdr:rowOff>60960</xdr:rowOff>
        </xdr:to>
        <xdr:sp macro="" textlink="">
          <xdr:nvSpPr>
            <xdr:cNvPr id="5599" name="Group Box 479" hidden="1">
              <a:extLst>
                <a:ext uri="{63B3BB69-23CF-44E3-9099-C40C66FF867C}">
                  <a14:compatExt spid="_x0000_s5599"/>
                </a:ext>
                <a:ext uri="{FF2B5EF4-FFF2-40B4-BE49-F238E27FC236}">
                  <a16:creationId xmlns:a16="http://schemas.microsoft.com/office/drawing/2014/main" id="{00000000-0008-0000-0900-0000D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510540</xdr:colOff>
          <xdr:row>18</xdr:row>
          <xdr:rowOff>0</xdr:rowOff>
        </xdr:from>
        <xdr:to>
          <xdr:col>12</xdr:col>
          <xdr:colOff>106680</xdr:colOff>
          <xdr:row>19</xdr:row>
          <xdr:rowOff>60960</xdr:rowOff>
        </xdr:to>
        <xdr:sp macro="" textlink="">
          <xdr:nvSpPr>
            <xdr:cNvPr id="5600" name="Group Box 480" hidden="1">
              <a:extLst>
                <a:ext uri="{63B3BB69-23CF-44E3-9099-C40C66FF867C}">
                  <a14:compatExt spid="_x0000_s5600"/>
                </a:ext>
                <a:ext uri="{FF2B5EF4-FFF2-40B4-BE49-F238E27FC236}">
                  <a16:creationId xmlns:a16="http://schemas.microsoft.com/office/drawing/2014/main" id="{00000000-0008-0000-0900-0000E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19</xdr:row>
          <xdr:rowOff>0</xdr:rowOff>
        </xdr:from>
        <xdr:to>
          <xdr:col>12</xdr:col>
          <xdr:colOff>441960</xdr:colOff>
          <xdr:row>20</xdr:row>
          <xdr:rowOff>60960</xdr:rowOff>
        </xdr:to>
        <xdr:sp macro="" textlink="">
          <xdr:nvSpPr>
            <xdr:cNvPr id="5601" name="Group Box 481" hidden="1">
              <a:extLst>
                <a:ext uri="{63B3BB69-23CF-44E3-9099-C40C66FF867C}">
                  <a14:compatExt spid="_x0000_s5601"/>
                </a:ext>
                <a:ext uri="{FF2B5EF4-FFF2-40B4-BE49-F238E27FC236}">
                  <a16:creationId xmlns:a16="http://schemas.microsoft.com/office/drawing/2014/main" id="{00000000-0008-0000-0900-0000E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158</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9</xdr:col>
          <xdr:colOff>487680</xdr:colOff>
          <xdr:row>9</xdr:row>
          <xdr:rowOff>0</xdr:rowOff>
        </xdr:to>
        <xdr:sp macro="" textlink="">
          <xdr:nvSpPr>
            <xdr:cNvPr id="14339" name="Group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487680</xdr:colOff>
          <xdr:row>10</xdr:row>
          <xdr:rowOff>0</xdr:rowOff>
        </xdr:to>
        <xdr:sp macro="" textlink="">
          <xdr:nvSpPr>
            <xdr:cNvPr id="14342" name="Group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487680</xdr:colOff>
          <xdr:row>11</xdr:row>
          <xdr:rowOff>0</xdr:rowOff>
        </xdr:to>
        <xdr:sp macro="" textlink="">
          <xdr:nvSpPr>
            <xdr:cNvPr id="14345" name="Group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487680</xdr:colOff>
          <xdr:row>12</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487680</xdr:colOff>
          <xdr:row>13</xdr:row>
          <xdr:rowOff>0</xdr:rowOff>
        </xdr:to>
        <xdr:sp macro="" textlink="">
          <xdr:nvSpPr>
            <xdr:cNvPr id="14351" name="Group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9</xdr:col>
          <xdr:colOff>487680</xdr:colOff>
          <xdr:row>14</xdr:row>
          <xdr:rowOff>0</xdr:rowOff>
        </xdr:to>
        <xdr:sp macro="" textlink="">
          <xdr:nvSpPr>
            <xdr:cNvPr id="14354" name="Group Box 18" hidden="1">
              <a:extLst>
                <a:ext uri="{63B3BB69-23CF-44E3-9099-C40C66FF867C}">
                  <a14:compatExt spid="_x0000_s14354"/>
                </a:ext>
                <a:ext uri="{FF2B5EF4-FFF2-40B4-BE49-F238E27FC236}">
                  <a16:creationId xmlns:a16="http://schemas.microsoft.com/office/drawing/2014/main" id="{00000000-0008-0000-1000-00001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9</xdr:col>
          <xdr:colOff>487680</xdr:colOff>
          <xdr:row>15</xdr:row>
          <xdr:rowOff>0</xdr:rowOff>
        </xdr:to>
        <xdr:sp macro="" textlink="">
          <xdr:nvSpPr>
            <xdr:cNvPr id="14357" name="Group Box 21" hidden="1">
              <a:extLst>
                <a:ext uri="{63B3BB69-23CF-44E3-9099-C40C66FF867C}">
                  <a14:compatExt spid="_x0000_s14357"/>
                </a:ext>
                <a:ext uri="{FF2B5EF4-FFF2-40B4-BE49-F238E27FC236}">
                  <a16:creationId xmlns:a16="http://schemas.microsoft.com/office/drawing/2014/main" id="{00000000-0008-0000-1000-00001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9</xdr:col>
          <xdr:colOff>487680</xdr:colOff>
          <xdr:row>16</xdr:row>
          <xdr:rowOff>0</xdr:rowOff>
        </xdr:to>
        <xdr:sp macro="" textlink="">
          <xdr:nvSpPr>
            <xdr:cNvPr id="14360" name="Group Box 24" hidden="1">
              <a:extLst>
                <a:ext uri="{63B3BB69-23CF-44E3-9099-C40C66FF867C}">
                  <a14:compatExt spid="_x0000_s14360"/>
                </a:ext>
                <a:ext uri="{FF2B5EF4-FFF2-40B4-BE49-F238E27FC236}">
                  <a16:creationId xmlns:a16="http://schemas.microsoft.com/office/drawing/2014/main" id="{00000000-0008-0000-1000-00001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9</xdr:col>
          <xdr:colOff>487680</xdr:colOff>
          <xdr:row>17</xdr:row>
          <xdr:rowOff>0</xdr:rowOff>
        </xdr:to>
        <xdr:sp macro="" textlink="">
          <xdr:nvSpPr>
            <xdr:cNvPr id="14363" name="Group Box 27" hidden="1">
              <a:extLst>
                <a:ext uri="{63B3BB69-23CF-44E3-9099-C40C66FF867C}">
                  <a14:compatExt spid="_x0000_s14363"/>
                </a:ext>
                <a:ext uri="{FF2B5EF4-FFF2-40B4-BE49-F238E27FC236}">
                  <a16:creationId xmlns:a16="http://schemas.microsoft.com/office/drawing/2014/main" id="{00000000-0008-0000-1000-00001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487680</xdr:colOff>
          <xdr:row>18</xdr:row>
          <xdr:rowOff>0</xdr:rowOff>
        </xdr:to>
        <xdr:sp macro="" textlink="">
          <xdr:nvSpPr>
            <xdr:cNvPr id="14366" name="Group Box 30" hidden="1">
              <a:extLst>
                <a:ext uri="{63B3BB69-23CF-44E3-9099-C40C66FF867C}">
                  <a14:compatExt spid="_x0000_s14366"/>
                </a:ext>
                <a:ext uri="{FF2B5EF4-FFF2-40B4-BE49-F238E27FC236}">
                  <a16:creationId xmlns:a16="http://schemas.microsoft.com/office/drawing/2014/main" id="{00000000-0008-0000-1000-00001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487680</xdr:colOff>
          <xdr:row>18</xdr:row>
          <xdr:rowOff>0</xdr:rowOff>
        </xdr:to>
        <xdr:sp macro="" textlink="">
          <xdr:nvSpPr>
            <xdr:cNvPr id="14369" name="Group Box 33" hidden="1">
              <a:extLst>
                <a:ext uri="{63B3BB69-23CF-44E3-9099-C40C66FF867C}">
                  <a14:compatExt spid="_x0000_s14369"/>
                </a:ext>
                <a:ext uri="{FF2B5EF4-FFF2-40B4-BE49-F238E27FC236}">
                  <a16:creationId xmlns:a16="http://schemas.microsoft.com/office/drawing/2014/main" id="{00000000-0008-0000-1000-00002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9</xdr:col>
          <xdr:colOff>487680</xdr:colOff>
          <xdr:row>19</xdr:row>
          <xdr:rowOff>0</xdr:rowOff>
        </xdr:to>
        <xdr:sp macro="" textlink="">
          <xdr:nvSpPr>
            <xdr:cNvPr id="14372" name="Group Box 36" hidden="1">
              <a:extLst>
                <a:ext uri="{63B3BB69-23CF-44E3-9099-C40C66FF867C}">
                  <a14:compatExt spid="_x0000_s14372"/>
                </a:ext>
                <a:ext uri="{FF2B5EF4-FFF2-40B4-BE49-F238E27FC236}">
                  <a16:creationId xmlns:a16="http://schemas.microsoft.com/office/drawing/2014/main" id="{00000000-0008-0000-1000-00002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9</xdr:col>
          <xdr:colOff>487680</xdr:colOff>
          <xdr:row>20</xdr:row>
          <xdr:rowOff>0</xdr:rowOff>
        </xdr:to>
        <xdr:sp macro="" textlink="">
          <xdr:nvSpPr>
            <xdr:cNvPr id="14375" name="Group Box 39" hidden="1">
              <a:extLst>
                <a:ext uri="{63B3BB69-23CF-44E3-9099-C40C66FF867C}">
                  <a14:compatExt spid="_x0000_s14375"/>
                </a:ext>
                <a:ext uri="{FF2B5EF4-FFF2-40B4-BE49-F238E27FC236}">
                  <a16:creationId xmlns:a16="http://schemas.microsoft.com/office/drawing/2014/main" id="{00000000-0008-0000-1000-00002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9</xdr:col>
          <xdr:colOff>487680</xdr:colOff>
          <xdr:row>21</xdr:row>
          <xdr:rowOff>0</xdr:rowOff>
        </xdr:to>
        <xdr:sp macro="" textlink="">
          <xdr:nvSpPr>
            <xdr:cNvPr id="14378" name="Group Box 42" hidden="1">
              <a:extLst>
                <a:ext uri="{63B3BB69-23CF-44E3-9099-C40C66FF867C}">
                  <a14:compatExt spid="_x0000_s14378"/>
                </a:ext>
                <a:ext uri="{FF2B5EF4-FFF2-40B4-BE49-F238E27FC236}">
                  <a16:creationId xmlns:a16="http://schemas.microsoft.com/office/drawing/2014/main" id="{00000000-0008-0000-1000-00002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9</xdr:col>
          <xdr:colOff>487680</xdr:colOff>
          <xdr:row>22</xdr:row>
          <xdr:rowOff>0</xdr:rowOff>
        </xdr:to>
        <xdr:sp macro="" textlink="">
          <xdr:nvSpPr>
            <xdr:cNvPr id="14381" name="Group Box 45" hidden="1">
              <a:extLst>
                <a:ext uri="{63B3BB69-23CF-44E3-9099-C40C66FF867C}">
                  <a14:compatExt spid="_x0000_s14381"/>
                </a:ext>
                <a:ext uri="{FF2B5EF4-FFF2-40B4-BE49-F238E27FC236}">
                  <a16:creationId xmlns:a16="http://schemas.microsoft.com/office/drawing/2014/main" id="{00000000-0008-0000-1000-00002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9</xdr:col>
          <xdr:colOff>487680</xdr:colOff>
          <xdr:row>23</xdr:row>
          <xdr:rowOff>0</xdr:rowOff>
        </xdr:to>
        <xdr:sp macro="" textlink="">
          <xdr:nvSpPr>
            <xdr:cNvPr id="14384" name="Group Box 48" hidden="1">
              <a:extLst>
                <a:ext uri="{63B3BB69-23CF-44E3-9099-C40C66FF867C}">
                  <a14:compatExt spid="_x0000_s14384"/>
                </a:ext>
                <a:ext uri="{FF2B5EF4-FFF2-40B4-BE49-F238E27FC236}">
                  <a16:creationId xmlns:a16="http://schemas.microsoft.com/office/drawing/2014/main" id="{00000000-0008-0000-1000-00003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9</xdr:col>
          <xdr:colOff>487680</xdr:colOff>
          <xdr:row>24</xdr:row>
          <xdr:rowOff>0</xdr:rowOff>
        </xdr:to>
        <xdr:sp macro="" textlink="">
          <xdr:nvSpPr>
            <xdr:cNvPr id="14387" name="Group Box 51" hidden="1">
              <a:extLst>
                <a:ext uri="{63B3BB69-23CF-44E3-9099-C40C66FF867C}">
                  <a14:compatExt spid="_x0000_s14387"/>
                </a:ext>
                <a:ext uri="{FF2B5EF4-FFF2-40B4-BE49-F238E27FC236}">
                  <a16:creationId xmlns:a16="http://schemas.microsoft.com/office/drawing/2014/main" id="{00000000-0008-0000-1000-00003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9</xdr:col>
          <xdr:colOff>487680</xdr:colOff>
          <xdr:row>25</xdr:row>
          <xdr:rowOff>0</xdr:rowOff>
        </xdr:to>
        <xdr:sp macro="" textlink="">
          <xdr:nvSpPr>
            <xdr:cNvPr id="14390" name="Group Box 54" hidden="1">
              <a:extLst>
                <a:ext uri="{63B3BB69-23CF-44E3-9099-C40C66FF867C}">
                  <a14:compatExt spid="_x0000_s14390"/>
                </a:ext>
                <a:ext uri="{FF2B5EF4-FFF2-40B4-BE49-F238E27FC236}">
                  <a16:creationId xmlns:a16="http://schemas.microsoft.com/office/drawing/2014/main" id="{00000000-0008-0000-1000-00003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9</xdr:col>
          <xdr:colOff>487680</xdr:colOff>
          <xdr:row>26</xdr:row>
          <xdr:rowOff>0</xdr:rowOff>
        </xdr:to>
        <xdr:sp macro="" textlink="">
          <xdr:nvSpPr>
            <xdr:cNvPr id="14393" name="Group Box 57" hidden="1">
              <a:extLst>
                <a:ext uri="{63B3BB69-23CF-44E3-9099-C40C66FF867C}">
                  <a14:compatExt spid="_x0000_s14393"/>
                </a:ext>
                <a:ext uri="{FF2B5EF4-FFF2-40B4-BE49-F238E27FC236}">
                  <a16:creationId xmlns:a16="http://schemas.microsoft.com/office/drawing/2014/main" id="{00000000-0008-0000-1000-00003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9</xdr:col>
          <xdr:colOff>487680</xdr:colOff>
          <xdr:row>27</xdr:row>
          <xdr:rowOff>0</xdr:rowOff>
        </xdr:to>
        <xdr:sp macro="" textlink="">
          <xdr:nvSpPr>
            <xdr:cNvPr id="14396" name="Group Box 60" hidden="1">
              <a:extLst>
                <a:ext uri="{63B3BB69-23CF-44E3-9099-C40C66FF867C}">
                  <a14:compatExt spid="_x0000_s14396"/>
                </a:ext>
                <a:ext uri="{FF2B5EF4-FFF2-40B4-BE49-F238E27FC236}">
                  <a16:creationId xmlns:a16="http://schemas.microsoft.com/office/drawing/2014/main" id="{00000000-0008-0000-1000-00003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9</xdr:col>
          <xdr:colOff>487680</xdr:colOff>
          <xdr:row>28</xdr:row>
          <xdr:rowOff>0</xdr:rowOff>
        </xdr:to>
        <xdr:sp macro="" textlink="">
          <xdr:nvSpPr>
            <xdr:cNvPr id="14399" name="Group Box 63" hidden="1">
              <a:extLst>
                <a:ext uri="{63B3BB69-23CF-44E3-9099-C40C66FF867C}">
                  <a14:compatExt spid="_x0000_s14399"/>
                </a:ext>
                <a:ext uri="{FF2B5EF4-FFF2-40B4-BE49-F238E27FC236}">
                  <a16:creationId xmlns:a16="http://schemas.microsoft.com/office/drawing/2014/main" id="{00000000-0008-0000-1000-00003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9</xdr:col>
          <xdr:colOff>487680</xdr:colOff>
          <xdr:row>30</xdr:row>
          <xdr:rowOff>0</xdr:rowOff>
        </xdr:to>
        <xdr:sp macro="" textlink="">
          <xdr:nvSpPr>
            <xdr:cNvPr id="14402" name="Group Box 66" hidden="1">
              <a:extLst>
                <a:ext uri="{63B3BB69-23CF-44E3-9099-C40C66FF867C}">
                  <a14:compatExt spid="_x0000_s14402"/>
                </a:ext>
                <a:ext uri="{FF2B5EF4-FFF2-40B4-BE49-F238E27FC236}">
                  <a16:creationId xmlns:a16="http://schemas.microsoft.com/office/drawing/2014/main" id="{00000000-0008-0000-1000-00004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9</xdr:col>
          <xdr:colOff>487680</xdr:colOff>
          <xdr:row>32</xdr:row>
          <xdr:rowOff>22860</xdr:rowOff>
        </xdr:to>
        <xdr:sp macro="" textlink="">
          <xdr:nvSpPr>
            <xdr:cNvPr id="14405" name="Group Box 69" hidden="1">
              <a:extLst>
                <a:ext uri="{63B3BB69-23CF-44E3-9099-C40C66FF867C}">
                  <a14:compatExt spid="_x0000_s14405"/>
                </a:ext>
                <a:ext uri="{FF2B5EF4-FFF2-40B4-BE49-F238E27FC236}">
                  <a16:creationId xmlns:a16="http://schemas.microsoft.com/office/drawing/2014/main" id="{00000000-0008-0000-1000-00004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129540</xdr:rowOff>
        </xdr:from>
        <xdr:to>
          <xdr:col>9</xdr:col>
          <xdr:colOff>487680</xdr:colOff>
          <xdr:row>8</xdr:row>
          <xdr:rowOff>0</xdr:rowOff>
        </xdr:to>
        <xdr:sp macro="" textlink="">
          <xdr:nvSpPr>
            <xdr:cNvPr id="14408" name="Group Box 72" hidden="1">
              <a:extLst>
                <a:ext uri="{63B3BB69-23CF-44E3-9099-C40C66FF867C}">
                  <a14:compatExt spid="_x0000_s14408"/>
                </a:ext>
                <a:ext uri="{FF2B5EF4-FFF2-40B4-BE49-F238E27FC236}">
                  <a16:creationId xmlns:a16="http://schemas.microsoft.com/office/drawing/2014/main" id="{00000000-0008-0000-1000-00004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18383</xdr:colOff>
      <xdr:row>19</xdr:row>
      <xdr:rowOff>7620</xdr:rowOff>
    </xdr:from>
    <xdr:ext cx="5461495" cy="423225"/>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電力融通量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m:rPr>
                        <m:sty m:val="p"/>
                      </m:rPr>
                      <a:rPr kumimoji="1" lang="en-US" altLang="ja-JP" sz="1100" b="0" i="0">
                        <a:latin typeface="Cambria Math" panose="02040503050406030204" pitchFamily="18" charset="0"/>
                      </a:rPr>
                      <m:t>MWh</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（総発電量）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（自ビルの電力使用量）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2" name="テキスト ボックス 1"/>
            <xdr:cNvSpPr txBox="1"/>
          </xdr:nvSpPr>
          <xdr:spPr>
            <a:xfrm>
              <a:off x="3630263" y="597408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電力融通量</a:t>
              </a:r>
              <a:r>
                <a:rPr kumimoji="1" lang="en-US" altLang="ja-JP" sz="1100" b="0" i="0">
                  <a:latin typeface="Cambria Math" panose="02040503050406030204" pitchFamily="18" charset="0"/>
                </a:rPr>
                <a:t>𝐷【MWh】</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（総発電量）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（自ビルの電力使用量）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oneCellAnchor>
    <xdr:from>
      <xdr:col>7</xdr:col>
      <xdr:colOff>18383</xdr:colOff>
      <xdr:row>20</xdr:row>
      <xdr:rowOff>7620</xdr:rowOff>
    </xdr:from>
    <xdr:ext cx="5461495" cy="423225"/>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en-US" sz="1100" i="1">
                        <a:latin typeface="Cambria Math" panose="02040503050406030204" pitchFamily="18" charset="0"/>
                      </a:rPr>
                      <m:t>熱融通量</m:t>
                    </m:r>
                    <m:r>
                      <a:rPr kumimoji="1" lang="en-US" altLang="ja-JP" sz="1100" b="0" i="1">
                        <a:latin typeface="Cambria Math" panose="02040503050406030204" pitchFamily="18" charset="0"/>
                      </a:rPr>
                      <m:t>𝐷</m:t>
                    </m:r>
                    <m:r>
                      <a:rPr kumimoji="1" lang="en-US" altLang="ja-JP" sz="1100" b="0" i="1">
                        <a:latin typeface="Cambria Math" panose="02040503050406030204" pitchFamily="18" charset="0"/>
                      </a:rPr>
                      <m:t>【</m:t>
                    </m:r>
                    <m:r>
                      <a:rPr kumimoji="1" lang="ja-JP" altLang="en-US" sz="1100" b="0" i="1">
                        <a:latin typeface="Cambria Math" panose="02040503050406030204" pitchFamily="18" charset="0"/>
                      </a:rPr>
                      <m:t>ＧＪ</m:t>
                    </m:r>
                    <m:r>
                      <a:rPr kumimoji="1" lang="en-US" altLang="ja-JP" sz="1100" b="0" i="1">
                        <a:latin typeface="Cambria Math" panose="02040503050406030204" pitchFamily="18" charset="0"/>
                      </a:rPr>
                      <m:t>】</m:t>
                    </m:r>
                    <m:r>
                      <a:rPr kumimoji="1" lang="en-US" altLang="ja-JP" sz="1100" i="1">
                        <a:latin typeface="Cambria Math" panose="02040503050406030204" pitchFamily="18" charset="0"/>
                      </a:rPr>
                      <m:t>=</m:t>
                    </m:r>
                    <m:r>
                      <a:rPr kumimoji="1" lang="en-US" altLang="ja-JP" sz="1100" b="0" i="1">
                        <a:latin typeface="Cambria Math" panose="02040503050406030204" pitchFamily="18" charset="0"/>
                      </a:rPr>
                      <m:t>𝐴</m:t>
                    </m:r>
                    <m:r>
                      <a:rPr kumimoji="1" lang="ja-JP" altLang="en-US" sz="1100" b="0" i="1">
                        <a:latin typeface="Cambria Math" panose="02040503050406030204" pitchFamily="18" charset="0"/>
                      </a:rPr>
                      <m:t>（総排熱回収量）</m:t>
                    </m:r>
                    <m:r>
                      <a:rPr kumimoji="1" lang="en-US" altLang="ja-JP" sz="1100" b="0" i="1">
                        <a:latin typeface="Cambria Math" panose="02040503050406030204" pitchFamily="18" charset="0"/>
                        <a:ea typeface="Cambria Math" panose="02040503050406030204" pitchFamily="18" charset="0"/>
                      </a:rPr>
                      <m:t>×</m:t>
                    </m:r>
                    <m:f>
                      <m:fPr>
                        <m:ctrlPr>
                          <a:rPr kumimoji="1" lang="en-US" altLang="ja-JP" sz="1100" b="0" i="1">
                            <a:latin typeface="Cambria Math" panose="02040503050406030204" pitchFamily="18" charset="0"/>
                            <a:ea typeface="Cambria Math" panose="02040503050406030204" pitchFamily="18" charset="0"/>
                          </a:rPr>
                        </m:ctrlPr>
                      </m:fPr>
                      <m:num>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num>
                      <m:den>
                        <m:r>
                          <a:rPr kumimoji="1" lang="en-US" altLang="ja-JP" sz="1100" b="0" i="1">
                            <a:latin typeface="Cambria Math" panose="02040503050406030204" pitchFamily="18" charset="0"/>
                            <a:ea typeface="Cambria Math" panose="02040503050406030204" pitchFamily="18" charset="0"/>
                          </a:rPr>
                          <m:t>𝐵</m:t>
                        </m:r>
                        <m:r>
                          <a:rPr kumimoji="1" lang="ja-JP" altLang="en-US" sz="1100" b="0" i="1">
                            <a:latin typeface="Cambria Math" panose="02040503050406030204" pitchFamily="18" charset="0"/>
                            <a:ea typeface="Cambria Math" panose="02040503050406030204" pitchFamily="18" charset="0"/>
                          </a:rPr>
                          <m:t>（自ビルの熱使用量）</m:t>
                        </m:r>
                        <m:r>
                          <a:rPr kumimoji="1" lang="en-US" altLang="ja-JP" sz="1100" b="0" i="1">
                            <a:latin typeface="Cambria Math" panose="02040503050406030204" pitchFamily="18" charset="0"/>
                            <a:ea typeface="Cambria Math" panose="02040503050406030204" pitchFamily="18" charset="0"/>
                          </a:rPr>
                          <m:t>+</m:t>
                        </m:r>
                        <m:r>
                          <a:rPr kumimoji="1" lang="en-US" altLang="ja-JP" sz="1100" b="0" i="1">
                            <a:latin typeface="Cambria Math" panose="02040503050406030204" pitchFamily="18" charset="0"/>
                            <a:ea typeface="Cambria Math" panose="02040503050406030204" pitchFamily="18" charset="0"/>
                          </a:rPr>
                          <m:t>𝐶</m:t>
                        </m:r>
                        <m:r>
                          <a:rPr kumimoji="1" lang="ja-JP" altLang="en-US" sz="1100" b="0" i="1">
                            <a:latin typeface="Cambria Math" panose="02040503050406030204" pitchFamily="18" charset="0"/>
                            <a:ea typeface="Cambria Math" panose="02040503050406030204" pitchFamily="18" charset="0"/>
                          </a:rPr>
                          <m:t>（総融通量）</m:t>
                        </m:r>
                      </m:den>
                    </m:f>
                  </m:oMath>
                </m:oMathPara>
              </a14:m>
              <a:endParaRPr kumimoji="1" lang="ja-JP" altLang="en-US" sz="1100"/>
            </a:p>
          </xdr:txBody>
        </xdr:sp>
      </mc:Choice>
      <mc:Fallback xmlns="">
        <xdr:sp macro="" textlink="">
          <xdr:nvSpPr>
            <xdr:cNvPr id="3" name="テキスト ボックス 2"/>
            <xdr:cNvSpPr txBox="1"/>
          </xdr:nvSpPr>
          <xdr:spPr>
            <a:xfrm>
              <a:off x="3630263" y="5722620"/>
              <a:ext cx="5461495" cy="423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kumimoji="1" lang="ja-JP" altLang="en-US" sz="1100" i="0">
                  <a:latin typeface="Cambria Math" panose="02040503050406030204" pitchFamily="18" charset="0"/>
                </a:rPr>
                <a:t>熱融通量</a:t>
              </a:r>
              <a:r>
                <a:rPr kumimoji="1" lang="en-US" altLang="ja-JP" sz="1100" b="0" i="0">
                  <a:latin typeface="Cambria Math" panose="02040503050406030204" pitchFamily="18" charset="0"/>
                </a:rPr>
                <a:t>𝐷【</a:t>
              </a:r>
              <a:r>
                <a:rPr kumimoji="1" lang="ja-JP" altLang="en-US" sz="1100" b="0" i="0">
                  <a:latin typeface="Cambria Math" panose="02040503050406030204" pitchFamily="18" charset="0"/>
                </a:rPr>
                <a:t>ＧＪ</a:t>
              </a:r>
              <a:r>
                <a:rPr kumimoji="1" lang="en-US" altLang="ja-JP" sz="1100" b="0" i="0">
                  <a:latin typeface="Cambria Math" panose="02040503050406030204" pitchFamily="18" charset="0"/>
                </a:rPr>
                <a:t>】</a:t>
              </a:r>
              <a:r>
                <a:rPr kumimoji="1" lang="en-US" altLang="ja-JP" sz="1100" i="0">
                  <a:latin typeface="Cambria Math" panose="02040503050406030204" pitchFamily="18" charset="0"/>
                </a:rPr>
                <a:t>=</a:t>
              </a:r>
              <a:r>
                <a:rPr kumimoji="1" lang="en-US" altLang="ja-JP" sz="1100" b="0" i="0">
                  <a:latin typeface="Cambria Math" panose="02040503050406030204" pitchFamily="18" charset="0"/>
                </a:rPr>
                <a:t>𝐴</a:t>
              </a:r>
              <a:r>
                <a:rPr kumimoji="1" lang="ja-JP" altLang="en-US" sz="1100" b="0" i="0">
                  <a:latin typeface="Cambria Math" panose="02040503050406030204" pitchFamily="18" charset="0"/>
                </a:rPr>
                <a:t>（総排熱回収量）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)/(𝐵</a:t>
              </a:r>
              <a:r>
                <a:rPr kumimoji="1" lang="ja-JP" altLang="en-US" sz="1100" b="0" i="0">
                  <a:latin typeface="Cambria Math" panose="02040503050406030204" pitchFamily="18" charset="0"/>
                  <a:ea typeface="Cambria Math" panose="02040503050406030204" pitchFamily="18" charset="0"/>
                </a:rPr>
                <a:t>（自ビルの熱使用量）</a:t>
              </a:r>
              <a:r>
                <a:rPr kumimoji="1" lang="en-US" altLang="ja-JP" sz="1100" b="0" i="0">
                  <a:latin typeface="Cambria Math" panose="02040503050406030204" pitchFamily="18" charset="0"/>
                  <a:ea typeface="Cambria Math" panose="02040503050406030204" pitchFamily="18" charset="0"/>
                </a:rPr>
                <a:t>+𝐶</a:t>
              </a:r>
              <a:r>
                <a:rPr kumimoji="1" lang="ja-JP" altLang="en-US" sz="1100" b="0" i="0">
                  <a:latin typeface="Cambria Math" panose="02040503050406030204" pitchFamily="18" charset="0"/>
                  <a:ea typeface="Cambria Math" panose="02040503050406030204" pitchFamily="18" charset="0"/>
                </a:rPr>
                <a:t>（総融通量）</a:t>
              </a:r>
              <a:r>
                <a:rPr kumimoji="1" lang="en-US" altLang="ja-JP" sz="1100" b="0" i="0">
                  <a:latin typeface="Cambria Math" panose="02040503050406030204" pitchFamily="18" charset="0"/>
                  <a:ea typeface="Cambria Math" panose="02040503050406030204" pitchFamily="18" charset="0"/>
                </a:rPr>
                <a:t>)</a:t>
              </a:r>
              <a:endParaRPr kumimoji="1" lang="ja-JP" altLang="en-US" sz="11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7.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17.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92"/>
  <sheetViews>
    <sheetView topLeftCell="A33" workbookViewId="0">
      <selection activeCell="N87" sqref="N87"/>
    </sheetView>
  </sheetViews>
  <sheetFormatPr defaultColWidth="9" defaultRowHeight="13.8" x14ac:dyDescent="0.2"/>
  <cols>
    <col min="1" max="1" width="0.77734375" style="1" customWidth="1"/>
    <col min="2" max="3" width="2.44140625" style="1" customWidth="1"/>
    <col min="4" max="6" width="3.6640625" style="1" customWidth="1"/>
    <col min="7" max="9" width="4.109375" style="1" customWidth="1"/>
    <col min="10" max="26" width="3.6640625" style="1" customWidth="1"/>
    <col min="27" max="29" width="3.77734375" style="1" customWidth="1"/>
    <col min="30" max="30" width="2.88671875" style="1" customWidth="1"/>
    <col min="31" max="32" width="7.88671875" style="1" customWidth="1"/>
    <col min="33" max="16384" width="9" style="1"/>
  </cols>
  <sheetData>
    <row r="2" spans="2:28" ht="50.25" customHeight="1" x14ac:dyDescent="0.2">
      <c r="B2" s="480" t="s">
        <v>954</v>
      </c>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row>
    <row r="3" spans="2:28" ht="9" customHeight="1" x14ac:dyDescent="0.2">
      <c r="B3" s="12"/>
      <c r="C3" s="13"/>
      <c r="D3" s="13"/>
      <c r="E3" s="13"/>
      <c r="F3" s="13"/>
      <c r="G3" s="13"/>
      <c r="H3" s="13"/>
      <c r="I3" s="13"/>
      <c r="J3" s="13"/>
      <c r="K3" s="13"/>
      <c r="L3" s="13"/>
    </row>
    <row r="4" spans="2:28" ht="17.399999999999999" x14ac:dyDescent="0.2">
      <c r="B4" s="12" t="s">
        <v>419</v>
      </c>
      <c r="C4" s="14" t="s">
        <v>420</v>
      </c>
      <c r="D4" s="44"/>
      <c r="E4" s="44"/>
      <c r="F4" s="13"/>
      <c r="G4" s="13"/>
      <c r="H4" s="13"/>
      <c r="I4" s="13"/>
      <c r="J4" s="13"/>
      <c r="K4" s="13"/>
      <c r="L4" s="13"/>
    </row>
    <row r="5" spans="2:28" ht="33" customHeight="1" x14ac:dyDescent="0.2">
      <c r="B5" s="2"/>
      <c r="C5" s="483" t="s">
        <v>944</v>
      </c>
      <c r="D5" s="483"/>
      <c r="E5" s="483"/>
      <c r="F5" s="483"/>
      <c r="G5" s="483"/>
      <c r="H5" s="483"/>
      <c r="I5" s="483"/>
      <c r="J5" s="483"/>
      <c r="K5" s="483"/>
      <c r="L5" s="483"/>
      <c r="M5" s="483"/>
      <c r="N5" s="483"/>
      <c r="O5" s="483"/>
      <c r="P5" s="483"/>
      <c r="Q5" s="483"/>
      <c r="R5" s="483"/>
      <c r="S5" s="483"/>
      <c r="T5" s="483"/>
      <c r="U5" s="483"/>
      <c r="V5" s="483"/>
      <c r="W5" s="483"/>
      <c r="X5" s="483"/>
      <c r="Y5" s="483"/>
      <c r="Z5" s="483"/>
      <c r="AA5" s="483"/>
      <c r="AB5" s="483"/>
    </row>
    <row r="6" spans="2:28" ht="32.25" customHeight="1" x14ac:dyDescent="0.2">
      <c r="B6" s="2"/>
      <c r="C6" s="15"/>
      <c r="D6" s="482" t="s">
        <v>421</v>
      </c>
      <c r="E6" s="482"/>
      <c r="F6" s="482"/>
      <c r="G6" s="482"/>
      <c r="H6" s="482"/>
      <c r="I6" s="482"/>
      <c r="J6" s="482"/>
      <c r="K6" s="482"/>
      <c r="L6" s="482"/>
      <c r="M6" s="482"/>
      <c r="N6" s="482"/>
      <c r="O6" s="482"/>
      <c r="P6" s="482"/>
      <c r="Q6" s="482"/>
      <c r="R6" s="482"/>
      <c r="S6" s="482"/>
      <c r="T6" s="482"/>
      <c r="U6" s="482"/>
      <c r="V6" s="482"/>
      <c r="W6" s="482"/>
      <c r="X6" s="482"/>
      <c r="Y6" s="482"/>
      <c r="Z6" s="482"/>
      <c r="AA6" s="482"/>
      <c r="AB6" s="482"/>
    </row>
    <row r="7" spans="2:28" ht="15" x14ac:dyDescent="0.2">
      <c r="B7" s="2"/>
      <c r="C7" s="2"/>
      <c r="D7" s="2"/>
      <c r="E7" s="2"/>
      <c r="F7" s="2"/>
      <c r="G7" s="2"/>
      <c r="H7" s="2"/>
      <c r="I7" s="2"/>
      <c r="J7" s="17"/>
      <c r="K7" s="15"/>
      <c r="L7" s="15"/>
      <c r="M7" s="15"/>
      <c r="N7" s="18"/>
      <c r="O7" s="15"/>
      <c r="P7" s="15"/>
      <c r="Q7" s="15"/>
      <c r="R7" s="15"/>
      <c r="S7" s="15"/>
      <c r="T7" s="15"/>
      <c r="U7" s="15"/>
      <c r="V7" s="15"/>
      <c r="W7" s="15"/>
      <c r="X7" s="15"/>
      <c r="Y7" s="15"/>
      <c r="Z7" s="15"/>
      <c r="AA7" s="15"/>
      <c r="AB7" s="15"/>
    </row>
    <row r="8" spans="2:28" ht="15" x14ac:dyDescent="0.2">
      <c r="B8" s="19" t="s">
        <v>422</v>
      </c>
      <c r="C8" s="20" t="s">
        <v>423</v>
      </c>
      <c r="D8" s="2"/>
      <c r="E8" s="2"/>
      <c r="F8" s="2"/>
      <c r="G8" s="2"/>
      <c r="H8" s="2"/>
      <c r="I8" s="2"/>
      <c r="J8" s="2"/>
      <c r="K8" s="2"/>
      <c r="L8" s="2"/>
      <c r="M8" s="15"/>
      <c r="N8" s="15"/>
      <c r="O8" s="15"/>
      <c r="P8" s="17"/>
      <c r="Q8" s="15"/>
      <c r="R8" s="15"/>
      <c r="S8" s="15"/>
      <c r="T8" s="15"/>
      <c r="U8" s="15"/>
      <c r="V8" s="15"/>
      <c r="W8" s="15"/>
      <c r="X8" s="15"/>
      <c r="Y8" s="15"/>
      <c r="Z8" s="15"/>
      <c r="AA8" s="15"/>
      <c r="AB8" s="15"/>
    </row>
    <row r="9" spans="2:28" ht="15" x14ac:dyDescent="0.2">
      <c r="B9" s="19"/>
      <c r="C9" s="16"/>
      <c r="D9" s="2"/>
      <c r="E9" s="2"/>
      <c r="F9" s="2"/>
      <c r="G9" s="2"/>
      <c r="H9" s="2"/>
      <c r="I9" s="2"/>
      <c r="J9" s="2"/>
      <c r="K9" s="2"/>
      <c r="L9" s="2"/>
      <c r="M9" s="15"/>
      <c r="N9" s="15"/>
      <c r="O9" s="15"/>
      <c r="P9" s="15"/>
      <c r="Q9" s="15"/>
      <c r="R9" s="15"/>
      <c r="S9" s="15"/>
      <c r="T9" s="15"/>
      <c r="U9" s="15"/>
      <c r="V9" s="15"/>
      <c r="W9" s="15"/>
      <c r="X9" s="15"/>
      <c r="Y9" s="15"/>
      <c r="Z9" s="15"/>
      <c r="AA9" s="15"/>
      <c r="AB9" s="15"/>
    </row>
    <row r="10" spans="2:28" ht="15" x14ac:dyDescent="0.2">
      <c r="B10" s="19"/>
      <c r="C10" s="16"/>
      <c r="D10" s="2"/>
      <c r="E10" s="2"/>
      <c r="F10" s="2"/>
      <c r="G10" s="2"/>
      <c r="H10" s="2"/>
      <c r="I10" s="2"/>
      <c r="J10" s="2"/>
      <c r="K10" s="2"/>
      <c r="L10" s="2"/>
      <c r="M10" s="15"/>
      <c r="N10" s="15"/>
      <c r="O10" s="15"/>
      <c r="P10" s="15"/>
      <c r="Q10" s="15"/>
      <c r="R10" s="15"/>
      <c r="S10" s="15"/>
      <c r="T10" s="15"/>
      <c r="U10" s="15"/>
      <c r="V10" s="15"/>
      <c r="W10" s="15"/>
      <c r="X10" s="15"/>
      <c r="Y10" s="15"/>
      <c r="Z10" s="15"/>
      <c r="AA10" s="15"/>
      <c r="AB10" s="15"/>
    </row>
    <row r="11" spans="2:28" ht="15" x14ac:dyDescent="0.2">
      <c r="B11" s="19"/>
      <c r="C11" s="16"/>
      <c r="D11" s="2"/>
      <c r="E11" s="2"/>
      <c r="F11" s="2"/>
      <c r="G11" s="2"/>
      <c r="H11" s="2"/>
      <c r="I11" s="2"/>
      <c r="J11" s="2"/>
      <c r="K11" s="2"/>
      <c r="L11" s="2"/>
      <c r="M11" s="15"/>
      <c r="N11" s="15"/>
      <c r="O11" s="15"/>
      <c r="P11" s="15"/>
      <c r="Q11" s="15"/>
      <c r="R11" s="15"/>
      <c r="S11" s="15"/>
      <c r="T11" s="15"/>
      <c r="U11" s="15"/>
      <c r="V11" s="15"/>
      <c r="W11" s="15"/>
      <c r="X11" s="15"/>
      <c r="Y11" s="15"/>
      <c r="Z11" s="15"/>
      <c r="AA11" s="15"/>
      <c r="AB11" s="15"/>
    </row>
    <row r="12" spans="2:28" ht="15" x14ac:dyDescent="0.2">
      <c r="B12" s="19"/>
      <c r="C12" s="16"/>
      <c r="D12" s="2"/>
      <c r="E12" s="2"/>
      <c r="F12" s="2"/>
      <c r="G12" s="2"/>
      <c r="H12" s="2"/>
      <c r="I12" s="2"/>
      <c r="J12" s="2"/>
      <c r="K12" s="2"/>
      <c r="L12" s="2"/>
      <c r="M12" s="15"/>
      <c r="N12" s="15"/>
      <c r="O12" s="15"/>
      <c r="P12" s="15"/>
      <c r="Q12" s="15"/>
      <c r="R12" s="15"/>
      <c r="S12" s="15"/>
      <c r="T12" s="15"/>
      <c r="U12" s="15"/>
      <c r="V12" s="15"/>
      <c r="W12" s="15"/>
      <c r="X12" s="15"/>
      <c r="Y12" s="15"/>
      <c r="Z12" s="15"/>
      <c r="AA12" s="15"/>
      <c r="AB12" s="15"/>
    </row>
    <row r="13" spans="2:28" ht="15" x14ac:dyDescent="0.2">
      <c r="B13" s="19"/>
      <c r="C13" s="16"/>
      <c r="D13" s="2"/>
      <c r="E13" s="2"/>
      <c r="F13" s="2"/>
      <c r="G13" s="2"/>
      <c r="H13" s="2"/>
      <c r="I13" s="2"/>
      <c r="J13" s="2"/>
      <c r="K13" s="2"/>
      <c r="L13" s="2"/>
      <c r="M13" s="15"/>
      <c r="N13" s="15"/>
      <c r="O13" s="15"/>
      <c r="P13" s="15"/>
      <c r="Q13" s="15"/>
      <c r="R13" s="15" t="s">
        <v>424</v>
      </c>
      <c r="S13" s="15"/>
      <c r="T13" s="15"/>
      <c r="U13" s="15"/>
      <c r="V13" s="15"/>
      <c r="W13" s="15"/>
      <c r="X13" s="15"/>
      <c r="Y13" s="15"/>
      <c r="Z13" s="15"/>
      <c r="AA13" s="15"/>
      <c r="AB13" s="15"/>
    </row>
    <row r="14" spans="2:28" ht="14.25" customHeight="1" x14ac:dyDescent="0.2">
      <c r="B14" s="19" t="s">
        <v>425</v>
      </c>
      <c r="C14" s="21" t="s">
        <v>426</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2:28" ht="14.25" customHeight="1" x14ac:dyDescent="0.2">
      <c r="B15" s="15"/>
      <c r="C15" s="15" t="s">
        <v>427</v>
      </c>
      <c r="D15" s="21" t="s">
        <v>428</v>
      </c>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2:28" ht="30.75" customHeight="1" x14ac:dyDescent="0.2">
      <c r="B16" s="15"/>
      <c r="C16" s="15"/>
      <c r="D16" s="484" t="s">
        <v>429</v>
      </c>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row>
    <row r="17" spans="2:28" ht="16.5" customHeight="1" x14ac:dyDescent="0.2">
      <c r="B17" s="15"/>
      <c r="C17" s="15"/>
      <c r="D17" s="22" t="s">
        <v>430</v>
      </c>
      <c r="E17" s="15" t="s">
        <v>431</v>
      </c>
      <c r="F17" s="15"/>
      <c r="G17" s="15"/>
      <c r="H17" s="15"/>
      <c r="I17" s="15"/>
      <c r="J17" s="23"/>
      <c r="K17" s="15" t="s">
        <v>432</v>
      </c>
      <c r="L17" s="15"/>
      <c r="M17" s="15"/>
      <c r="N17" s="15"/>
      <c r="O17" s="15"/>
      <c r="P17" s="15"/>
      <c r="Q17" s="15"/>
      <c r="R17" s="15"/>
      <c r="S17" s="15"/>
      <c r="T17" s="15"/>
      <c r="U17" s="15"/>
      <c r="V17" s="15"/>
      <c r="W17" s="15"/>
      <c r="X17" s="15"/>
      <c r="Y17" s="15"/>
      <c r="Z17" s="15"/>
      <c r="AA17" s="15"/>
      <c r="AB17" s="15"/>
    </row>
    <row r="18" spans="2:28" ht="16.5" customHeight="1" x14ac:dyDescent="0.2">
      <c r="B18" s="15"/>
      <c r="C18" s="15"/>
      <c r="D18" s="22" t="s">
        <v>433</v>
      </c>
      <c r="E18" s="24"/>
      <c r="F18" s="45" t="s">
        <v>434</v>
      </c>
      <c r="G18" s="15"/>
      <c r="H18" s="15"/>
      <c r="I18" s="15"/>
      <c r="J18" s="15"/>
      <c r="K18" s="15"/>
      <c r="L18" s="15"/>
      <c r="M18" s="15"/>
      <c r="N18" s="15"/>
      <c r="O18" s="15"/>
      <c r="P18" s="15"/>
      <c r="Q18" s="15"/>
      <c r="R18" s="15"/>
      <c r="S18" s="15"/>
      <c r="T18" s="15"/>
      <c r="U18" s="15"/>
      <c r="V18" s="15"/>
      <c r="W18" s="15"/>
      <c r="X18" s="15"/>
      <c r="Y18" s="15"/>
      <c r="Z18" s="15"/>
      <c r="AA18" s="15"/>
      <c r="AB18" s="15"/>
    </row>
    <row r="19" spans="2:28" ht="16.5" customHeight="1" x14ac:dyDescent="0.2">
      <c r="B19" s="15"/>
      <c r="C19" s="15"/>
      <c r="D19" s="22" t="s">
        <v>206</v>
      </c>
      <c r="E19" s="25"/>
      <c r="F19" s="17" t="s">
        <v>215</v>
      </c>
      <c r="G19" s="15"/>
      <c r="H19" s="15"/>
      <c r="I19" s="15"/>
      <c r="J19" s="15"/>
      <c r="K19" s="15"/>
      <c r="L19" s="15"/>
      <c r="M19" s="15"/>
      <c r="N19" s="15"/>
      <c r="O19" s="15"/>
      <c r="P19" s="15"/>
      <c r="Q19" s="15"/>
      <c r="R19" s="15"/>
      <c r="S19" s="15"/>
      <c r="T19" s="15"/>
      <c r="U19" s="15"/>
      <c r="V19" s="15"/>
      <c r="W19" s="15"/>
      <c r="X19" s="15"/>
      <c r="Y19" s="15"/>
      <c r="Z19" s="15"/>
      <c r="AA19" s="15"/>
      <c r="AB19" s="15"/>
    </row>
    <row r="20" spans="2:28" ht="31.5" customHeight="1" x14ac:dyDescent="0.2">
      <c r="B20" s="15"/>
      <c r="C20" s="15"/>
      <c r="D20" s="22" t="s">
        <v>207</v>
      </c>
      <c r="E20" s="26"/>
      <c r="F20" s="485" t="s">
        <v>435</v>
      </c>
      <c r="G20" s="479"/>
      <c r="H20" s="479"/>
      <c r="I20" s="479"/>
      <c r="J20" s="479"/>
      <c r="K20" s="479"/>
      <c r="L20" s="479"/>
      <c r="M20" s="479"/>
      <c r="N20" s="479"/>
      <c r="O20" s="479"/>
      <c r="P20" s="479"/>
      <c r="Q20" s="479"/>
      <c r="R20" s="479"/>
      <c r="S20" s="479"/>
      <c r="T20" s="479"/>
      <c r="U20" s="479"/>
      <c r="V20" s="479"/>
      <c r="W20" s="479"/>
      <c r="X20" s="479"/>
      <c r="Y20" s="479"/>
      <c r="Z20" s="479"/>
      <c r="AA20" s="479"/>
      <c r="AB20" s="479"/>
    </row>
    <row r="21" spans="2:28" ht="30" customHeight="1" x14ac:dyDescent="0.2">
      <c r="B21" s="15"/>
      <c r="C21" s="15"/>
      <c r="D21" s="22" t="s">
        <v>208</v>
      </c>
      <c r="E21" s="479" t="s">
        <v>436</v>
      </c>
      <c r="F21" s="479"/>
      <c r="G21" s="479"/>
      <c r="H21" s="479"/>
      <c r="I21" s="479"/>
      <c r="J21" s="479"/>
      <c r="K21" s="479"/>
      <c r="L21" s="479"/>
      <c r="M21" s="479"/>
      <c r="N21" s="479"/>
      <c r="O21" s="479"/>
      <c r="P21" s="479"/>
      <c r="Q21" s="479"/>
      <c r="R21" s="479"/>
      <c r="S21" s="479"/>
      <c r="T21" s="479"/>
      <c r="U21" s="479"/>
      <c r="V21" s="479"/>
      <c r="W21" s="479"/>
      <c r="X21" s="479"/>
      <c r="Y21" s="479"/>
      <c r="Z21" s="479"/>
      <c r="AA21" s="479"/>
      <c r="AB21" s="479"/>
    </row>
    <row r="22" spans="2:28" ht="18" customHeight="1" x14ac:dyDescent="0.2">
      <c r="B22" s="15"/>
      <c r="C22" s="15"/>
      <c r="D22" s="2"/>
      <c r="E22" s="15" t="s">
        <v>437</v>
      </c>
      <c r="F22" s="15"/>
      <c r="G22" s="15"/>
      <c r="H22" s="15"/>
      <c r="I22" s="15"/>
      <c r="J22" s="15"/>
      <c r="K22" s="15"/>
      <c r="L22" s="15"/>
      <c r="M22" s="15"/>
      <c r="N22" s="15"/>
      <c r="O22" s="15"/>
      <c r="P22" s="15"/>
      <c r="Q22" s="15"/>
      <c r="R22" s="15"/>
      <c r="S22" s="15"/>
      <c r="T22" s="15"/>
      <c r="U22" s="15"/>
      <c r="V22" s="15"/>
      <c r="W22" s="15"/>
      <c r="X22" s="15"/>
      <c r="Y22" s="15"/>
      <c r="Z22" s="15"/>
      <c r="AA22" s="15"/>
      <c r="AB22" s="15"/>
    </row>
    <row r="23" spans="2:28" ht="18" customHeight="1" x14ac:dyDescent="0.2">
      <c r="B23" s="15"/>
      <c r="C23" s="15"/>
      <c r="D23" s="22" t="s">
        <v>438</v>
      </c>
      <c r="E23" s="488" t="s">
        <v>936</v>
      </c>
      <c r="F23" s="488"/>
      <c r="G23" s="488"/>
      <c r="H23" s="488"/>
      <c r="I23" s="488"/>
      <c r="J23" s="488"/>
      <c r="K23" s="488"/>
      <c r="L23" s="488"/>
      <c r="M23" s="488"/>
      <c r="N23" s="488"/>
      <c r="O23" s="488"/>
      <c r="P23" s="488"/>
      <c r="Q23" s="488"/>
      <c r="R23" s="488"/>
      <c r="S23" s="488"/>
      <c r="T23" s="488"/>
      <c r="U23" s="488"/>
      <c r="V23" s="488"/>
      <c r="W23" s="488"/>
      <c r="X23" s="488"/>
      <c r="Y23" s="488"/>
      <c r="Z23" s="488"/>
      <c r="AA23" s="488"/>
      <c r="AB23" s="15"/>
    </row>
    <row r="24" spans="2:28" ht="18" customHeight="1" x14ac:dyDescent="0.2">
      <c r="B24" s="15"/>
      <c r="C24" s="15"/>
      <c r="D24" s="2"/>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15"/>
    </row>
    <row r="25" spans="2:28" ht="14.25" customHeight="1" x14ac:dyDescent="0.2">
      <c r="B25" s="15"/>
      <c r="C25" s="15"/>
      <c r="D25" s="22"/>
      <c r="E25" s="15"/>
      <c r="F25" s="15"/>
      <c r="G25" s="15"/>
      <c r="H25" s="15"/>
      <c r="I25" s="15"/>
      <c r="J25" s="15"/>
      <c r="K25" s="15"/>
      <c r="L25" s="15"/>
      <c r="M25" s="15"/>
      <c r="N25" s="15"/>
      <c r="O25" s="15"/>
      <c r="P25" s="15"/>
      <c r="Q25" s="15"/>
      <c r="R25" s="15"/>
      <c r="S25" s="15"/>
      <c r="T25" s="15"/>
      <c r="U25" s="15"/>
      <c r="V25" s="15"/>
      <c r="W25" s="15"/>
      <c r="X25" s="15"/>
      <c r="Y25" s="15"/>
      <c r="Z25" s="15"/>
      <c r="AA25" s="15"/>
      <c r="AB25" s="15"/>
    </row>
    <row r="26" spans="2:28" ht="14.25" customHeight="1" x14ac:dyDescent="0.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2:28" ht="14.25" customHeight="1" x14ac:dyDescent="0.2">
      <c r="B27" s="15"/>
      <c r="C27" s="15" t="s">
        <v>439</v>
      </c>
      <c r="D27" s="28" t="s">
        <v>937</v>
      </c>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2:28" ht="33" customHeight="1" x14ac:dyDescent="0.2">
      <c r="B28" s="15"/>
      <c r="C28" s="15"/>
      <c r="D28" s="479" t="s">
        <v>440</v>
      </c>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row>
    <row r="29" spans="2:28" ht="18" customHeight="1" x14ac:dyDescent="0.2">
      <c r="B29" s="15"/>
      <c r="C29" s="15"/>
      <c r="D29" s="15" t="s">
        <v>441</v>
      </c>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2:28" ht="14.25" customHeight="1" x14ac:dyDescent="0.2">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2:28" ht="18.75" customHeight="1" x14ac:dyDescent="0.2">
      <c r="B31" s="15"/>
      <c r="C31" s="15"/>
      <c r="D31" s="15"/>
      <c r="E31" s="23"/>
      <c r="F31" s="45" t="s">
        <v>442</v>
      </c>
      <c r="G31" s="15"/>
      <c r="H31" s="15"/>
      <c r="I31" s="15"/>
      <c r="J31" s="15"/>
      <c r="K31" s="15"/>
      <c r="L31" s="15"/>
      <c r="M31" s="15"/>
      <c r="N31" s="15"/>
      <c r="O31" s="15"/>
      <c r="P31" s="15"/>
      <c r="Q31" s="15"/>
      <c r="R31" s="15"/>
      <c r="S31" s="15"/>
      <c r="T31" s="15"/>
      <c r="U31" s="15"/>
      <c r="V31" s="15"/>
      <c r="W31" s="15"/>
      <c r="X31" s="15"/>
      <c r="Y31" s="15"/>
      <c r="Z31" s="15"/>
      <c r="AA31" s="15"/>
      <c r="AB31" s="15"/>
    </row>
    <row r="32" spans="2:28" ht="29.25" customHeight="1" x14ac:dyDescent="0.2">
      <c r="B32" s="15"/>
      <c r="C32" s="15"/>
      <c r="D32" s="15"/>
      <c r="E32" s="26"/>
      <c r="F32" s="489" t="s">
        <v>443</v>
      </c>
      <c r="G32" s="482"/>
      <c r="H32" s="482"/>
      <c r="I32" s="482"/>
      <c r="J32" s="482"/>
      <c r="K32" s="482"/>
      <c r="L32" s="482"/>
      <c r="M32" s="482"/>
      <c r="N32" s="482"/>
      <c r="O32" s="482"/>
      <c r="P32" s="482"/>
      <c r="Q32" s="482"/>
      <c r="R32" s="482"/>
      <c r="S32" s="482"/>
      <c r="T32" s="482"/>
      <c r="U32" s="482"/>
      <c r="V32" s="482"/>
      <c r="W32" s="482"/>
      <c r="X32" s="482"/>
      <c r="Y32" s="482"/>
      <c r="Z32" s="482"/>
      <c r="AA32" s="482"/>
      <c r="AB32" s="482"/>
    </row>
    <row r="33" spans="2:28" ht="18" customHeight="1" x14ac:dyDescent="0.2">
      <c r="B33" s="15"/>
      <c r="C33" s="15"/>
      <c r="D33" s="15"/>
      <c r="E33" s="27"/>
      <c r="F33" s="15" t="s">
        <v>444</v>
      </c>
      <c r="G33" s="15"/>
      <c r="H33" s="15"/>
      <c r="I33" s="15"/>
      <c r="J33" s="15"/>
      <c r="K33" s="15"/>
      <c r="L33" s="15"/>
      <c r="M33" s="15"/>
      <c r="N33" s="15"/>
      <c r="O33" s="15"/>
      <c r="P33" s="15"/>
      <c r="Q33" s="15"/>
      <c r="R33" s="15"/>
      <c r="S33" s="15"/>
      <c r="T33" s="15"/>
      <c r="U33" s="15"/>
      <c r="V33" s="15"/>
      <c r="W33" s="15"/>
      <c r="X33" s="15"/>
      <c r="Y33" s="15"/>
      <c r="Z33" s="15"/>
      <c r="AA33" s="15"/>
      <c r="AB33" s="15"/>
    </row>
    <row r="34" spans="2:28" ht="14.25" customHeight="1" x14ac:dyDescent="0.2">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2:28" ht="14.25" customHeight="1" x14ac:dyDescent="0.2">
      <c r="B35" s="15"/>
      <c r="C35" s="15" t="s">
        <v>445</v>
      </c>
      <c r="D35" s="21" t="s">
        <v>446</v>
      </c>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2:28" ht="18" customHeight="1" x14ac:dyDescent="0.2">
      <c r="B36" s="15"/>
      <c r="C36" s="15"/>
      <c r="D36" s="15" t="s">
        <v>447</v>
      </c>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2:28" ht="18" customHeight="1" x14ac:dyDescent="0.2">
      <c r="B37" s="15"/>
      <c r="C37" s="15"/>
      <c r="D37" s="15" t="s">
        <v>448</v>
      </c>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2:28" ht="35.25" customHeight="1" x14ac:dyDescent="0.2">
      <c r="B38" s="15"/>
      <c r="C38" s="15"/>
      <c r="D38" s="15"/>
      <c r="E38" s="483" t="s">
        <v>938</v>
      </c>
      <c r="F38" s="479"/>
      <c r="G38" s="479"/>
      <c r="H38" s="479"/>
      <c r="I38" s="479"/>
      <c r="J38" s="479"/>
      <c r="K38" s="479"/>
      <c r="L38" s="479"/>
      <c r="M38" s="479"/>
      <c r="N38" s="479"/>
      <c r="O38" s="479"/>
      <c r="P38" s="479"/>
      <c r="Q38" s="479"/>
      <c r="R38" s="479"/>
      <c r="S38" s="479"/>
      <c r="T38" s="479"/>
      <c r="U38" s="479"/>
      <c r="V38" s="479"/>
      <c r="W38" s="479"/>
      <c r="X38" s="479"/>
      <c r="Y38" s="479"/>
      <c r="Z38" s="479"/>
      <c r="AA38" s="479"/>
      <c r="AB38" s="479"/>
    </row>
    <row r="39" spans="2:28" ht="18.75" customHeight="1" x14ac:dyDescent="0.2">
      <c r="B39" s="15"/>
      <c r="C39" s="15"/>
      <c r="D39" s="15"/>
      <c r="E39" s="29" t="s">
        <v>939</v>
      </c>
      <c r="F39" s="15"/>
      <c r="G39" s="15"/>
      <c r="H39" s="15"/>
      <c r="I39" s="15"/>
      <c r="J39" s="15"/>
      <c r="K39" s="15"/>
      <c r="L39" s="15"/>
      <c r="M39" s="15"/>
      <c r="N39" s="15"/>
      <c r="O39" s="15"/>
      <c r="P39" s="15"/>
      <c r="Q39" s="15"/>
      <c r="R39" s="15"/>
      <c r="S39" s="15"/>
      <c r="T39" s="15"/>
      <c r="U39" s="15"/>
      <c r="V39" s="15"/>
      <c r="W39" s="15"/>
      <c r="X39" s="15"/>
      <c r="Y39" s="15"/>
      <c r="Z39" s="15"/>
      <c r="AA39" s="15"/>
      <c r="AB39" s="15"/>
    </row>
    <row r="40" spans="2:28" ht="14.25" customHeight="1" x14ac:dyDescent="0.2">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2:28" ht="14.25" customHeight="1" x14ac:dyDescent="0.2">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2:28" ht="14.25" customHeight="1" x14ac:dyDescent="0.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2:28" ht="14.25" customHeight="1" x14ac:dyDescent="0.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2:28" ht="14.25" customHeight="1" x14ac:dyDescent="0.2"/>
    <row r="45" spans="2:28" ht="14.25" customHeight="1" x14ac:dyDescent="0.2"/>
    <row r="46" spans="2:28" ht="54.75" customHeight="1" x14ac:dyDescent="0.2">
      <c r="B46" s="490" t="s">
        <v>955</v>
      </c>
      <c r="C46" s="491"/>
      <c r="D46" s="491"/>
      <c r="E46" s="491"/>
      <c r="F46" s="491"/>
      <c r="G46" s="491"/>
      <c r="H46" s="491"/>
      <c r="I46" s="491"/>
      <c r="J46" s="491"/>
      <c r="K46" s="491"/>
      <c r="L46" s="491"/>
      <c r="M46" s="491"/>
      <c r="N46" s="491"/>
      <c r="O46" s="491"/>
      <c r="P46" s="491"/>
      <c r="Q46" s="491"/>
      <c r="R46" s="491"/>
      <c r="S46" s="491"/>
      <c r="T46" s="491"/>
      <c r="U46" s="491"/>
      <c r="V46" s="491"/>
      <c r="W46" s="491"/>
      <c r="X46" s="491"/>
      <c r="Y46" s="491"/>
      <c r="Z46" s="491"/>
      <c r="AA46" s="491"/>
      <c r="AB46" s="491"/>
    </row>
    <row r="47" spans="2:28" ht="14.25" customHeight="1" x14ac:dyDescent="0.2"/>
    <row r="48" spans="2:28" ht="14.25" customHeight="1" x14ac:dyDescent="0.2"/>
    <row r="49" spans="2:28" ht="14.25" customHeight="1" x14ac:dyDescent="0.2">
      <c r="B49" s="19" t="s">
        <v>449</v>
      </c>
      <c r="C49" s="30" t="s">
        <v>450</v>
      </c>
      <c r="D49" s="2"/>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2:28" ht="34.5" customHeight="1" x14ac:dyDescent="0.2">
      <c r="B50" s="19"/>
      <c r="C50" s="15"/>
      <c r="D50" s="488" t="s">
        <v>451</v>
      </c>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row>
    <row r="51" spans="2:28" ht="14.25" customHeight="1" x14ac:dyDescent="0.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2:28" ht="14.25" customHeight="1" x14ac:dyDescent="0.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2:28" ht="14.25" customHeight="1" x14ac:dyDescent="0.2">
      <c r="B53" s="19" t="s">
        <v>452</v>
      </c>
      <c r="C53" s="17" t="s">
        <v>453</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2:28" ht="14.25" customHeight="1" x14ac:dyDescent="0.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2:28" ht="14.25" customHeight="1" x14ac:dyDescent="0.2">
      <c r="B55" s="15"/>
      <c r="C55" s="15"/>
      <c r="D55" s="486" t="s">
        <v>216</v>
      </c>
      <c r="E55" s="487"/>
      <c r="F55" s="487"/>
      <c r="G55" s="487"/>
      <c r="H55" s="487"/>
      <c r="I55" s="487"/>
      <c r="J55" s="487"/>
      <c r="K55" s="487"/>
      <c r="L55" s="487"/>
      <c r="M55" s="487"/>
      <c r="N55" s="487"/>
      <c r="O55" s="487"/>
      <c r="P55" s="487"/>
      <c r="Q55" s="487"/>
      <c r="R55" s="487"/>
      <c r="S55" s="487"/>
      <c r="T55" s="487"/>
      <c r="U55" s="487"/>
      <c r="V55" s="487"/>
      <c r="W55" s="487"/>
      <c r="X55" s="487"/>
      <c r="Y55" s="487"/>
      <c r="Z55" s="487"/>
      <c r="AA55" s="487"/>
      <c r="AB55" s="487"/>
    </row>
    <row r="56" spans="2:28" ht="14.25" customHeight="1" x14ac:dyDescent="0.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2:28" ht="19.5" customHeight="1" x14ac:dyDescent="0.2">
      <c r="B57" s="15"/>
      <c r="C57" s="15"/>
      <c r="D57" s="17" t="s">
        <v>454</v>
      </c>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2:28" ht="32.25" customHeight="1" x14ac:dyDescent="0.2">
      <c r="B58" s="15"/>
      <c r="C58" s="17"/>
      <c r="D58" s="488" t="s">
        <v>455</v>
      </c>
      <c r="E58" s="488"/>
      <c r="F58" s="488"/>
      <c r="G58" s="488"/>
      <c r="H58" s="488"/>
      <c r="I58" s="488"/>
      <c r="J58" s="488"/>
      <c r="K58" s="488"/>
      <c r="L58" s="488"/>
      <c r="M58" s="488"/>
      <c r="N58" s="488"/>
      <c r="O58" s="488"/>
      <c r="P58" s="488"/>
      <c r="Q58" s="488"/>
      <c r="R58" s="488"/>
      <c r="S58" s="488"/>
      <c r="T58" s="488"/>
      <c r="U58" s="488"/>
      <c r="V58" s="488"/>
      <c r="W58" s="488"/>
      <c r="X58" s="488"/>
      <c r="Y58" s="488"/>
      <c r="Z58" s="488"/>
      <c r="AA58" s="488"/>
      <c r="AB58" s="488"/>
    </row>
    <row r="59" spans="2:28" ht="14.25" customHeight="1" x14ac:dyDescent="0.2">
      <c r="B59" s="15"/>
      <c r="C59" s="17"/>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2:28" ht="14.25" customHeight="1"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2:28" ht="15"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2:28" ht="15" x14ac:dyDescent="0.2">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row>
    <row r="63" spans="2:28" ht="15" x14ac:dyDescent="0.2">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2:28" ht="15" x14ac:dyDescent="0.2">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2:28" ht="15" x14ac:dyDescent="0.2">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2:28" ht="15" x14ac:dyDescent="0.2">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2:28" ht="15" x14ac:dyDescent="0.2">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2:28" ht="15" x14ac:dyDescent="0.2">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2:28" ht="15" x14ac:dyDescent="0.2">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2:28" ht="15" x14ac:dyDescent="0.2">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2:28" ht="15" x14ac:dyDescent="0.2">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2:28" ht="15" x14ac:dyDescent="0.2">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2:28" ht="15" x14ac:dyDescent="0.2">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2:28" ht="15" x14ac:dyDescent="0.2">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2:28" ht="15" x14ac:dyDescent="0.2">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2:28" ht="21.75" customHeight="1" x14ac:dyDescent="0.2">
      <c r="B76" s="15"/>
      <c r="C76" s="15"/>
      <c r="D76" s="15"/>
      <c r="E76" s="17" t="s">
        <v>456</v>
      </c>
      <c r="F76" s="15"/>
      <c r="G76" s="15"/>
      <c r="H76" s="15"/>
      <c r="I76" s="15"/>
      <c r="J76" s="15"/>
      <c r="K76" s="15"/>
      <c r="L76" s="15"/>
      <c r="M76" s="15"/>
      <c r="N76" s="15"/>
      <c r="O76" s="15"/>
      <c r="P76" s="15"/>
      <c r="Q76" s="15"/>
      <c r="R76" s="15"/>
      <c r="S76" s="15"/>
      <c r="T76" s="15"/>
      <c r="U76" s="15"/>
      <c r="V76" s="15"/>
      <c r="W76" s="15"/>
      <c r="X76" s="15"/>
      <c r="Y76" s="15"/>
      <c r="Z76" s="15"/>
      <c r="AA76" s="15"/>
      <c r="AB76" s="15"/>
    </row>
    <row r="77" spans="2:28" ht="15" x14ac:dyDescent="0.2">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2:28" ht="15" x14ac:dyDescent="0.2">
      <c r="B78" s="15"/>
      <c r="C78" s="15"/>
      <c r="D78" s="17"/>
      <c r="E78" s="15"/>
      <c r="F78" s="15"/>
      <c r="G78" s="15"/>
      <c r="H78" s="15"/>
      <c r="I78" s="15"/>
      <c r="J78" s="15"/>
      <c r="K78" s="15"/>
      <c r="L78" s="15"/>
      <c r="M78" s="15"/>
      <c r="N78" s="15"/>
      <c r="O78" s="15"/>
      <c r="P78" s="15"/>
      <c r="Q78" s="15"/>
      <c r="R78" s="15"/>
      <c r="S78" s="15"/>
      <c r="T78" s="15"/>
      <c r="U78" s="15"/>
      <c r="V78" s="15"/>
      <c r="W78" s="15"/>
      <c r="X78" s="15"/>
      <c r="Y78" s="15"/>
      <c r="Z78" s="15"/>
      <c r="AA78" s="17"/>
      <c r="AB78" s="15"/>
    </row>
    <row r="79" spans="2:28" ht="15" x14ac:dyDescent="0.2">
      <c r="B79" s="17"/>
      <c r="C79" s="15"/>
      <c r="D79" s="17"/>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2:28" ht="23.25" customHeight="1" x14ac:dyDescent="0.2">
      <c r="B80" s="15"/>
      <c r="C80" s="17" t="s">
        <v>203</v>
      </c>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2:28" ht="18" customHeight="1" x14ac:dyDescent="0.2">
      <c r="B81" s="15"/>
      <c r="C81" s="15"/>
      <c r="D81" s="17" t="s">
        <v>457</v>
      </c>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2:28" ht="18" customHeight="1" x14ac:dyDescent="0.2">
      <c r="B82" s="15"/>
      <c r="C82" s="15"/>
      <c r="D82" s="17" t="s">
        <v>458</v>
      </c>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2:28" ht="18" customHeight="1" x14ac:dyDescent="0.2">
      <c r="B83" s="15"/>
      <c r="C83" s="15"/>
      <c r="D83" s="15"/>
      <c r="E83" s="15" t="s">
        <v>204</v>
      </c>
      <c r="F83" s="15"/>
      <c r="G83" s="15"/>
      <c r="H83" s="15"/>
      <c r="I83" s="15"/>
      <c r="J83" s="15"/>
      <c r="K83" s="15"/>
      <c r="L83" s="15"/>
      <c r="M83" s="15"/>
      <c r="N83" s="15"/>
      <c r="O83" s="15"/>
      <c r="P83" s="15"/>
      <c r="Q83" s="15"/>
      <c r="R83" s="15"/>
      <c r="S83" s="15"/>
      <c r="T83" s="15"/>
      <c r="U83" s="15"/>
      <c r="V83" s="15"/>
      <c r="W83" s="15"/>
      <c r="X83" s="15"/>
      <c r="Y83" s="15"/>
      <c r="Z83" s="15"/>
      <c r="AA83" s="15"/>
      <c r="AB83" s="15"/>
    </row>
    <row r="84" spans="2:28" ht="18" customHeight="1" x14ac:dyDescent="0.2">
      <c r="B84" s="15"/>
      <c r="C84" s="15"/>
      <c r="D84" s="15"/>
      <c r="E84" s="15" t="s">
        <v>205</v>
      </c>
      <c r="F84" s="15"/>
      <c r="G84" s="15"/>
      <c r="H84" s="15"/>
      <c r="I84" s="15"/>
      <c r="J84" s="15"/>
      <c r="K84" s="15"/>
      <c r="L84" s="15"/>
      <c r="M84" s="15"/>
      <c r="N84" s="15"/>
      <c r="O84" s="15"/>
      <c r="P84" s="15"/>
      <c r="Q84" s="15"/>
      <c r="R84" s="15"/>
      <c r="S84" s="15"/>
      <c r="T84" s="15"/>
      <c r="U84" s="15"/>
      <c r="V84" s="15"/>
      <c r="W84" s="15"/>
      <c r="X84" s="15"/>
      <c r="Y84" s="15"/>
      <c r="Z84" s="15"/>
      <c r="AA84" s="15"/>
      <c r="AB84" s="15"/>
    </row>
    <row r="85" spans="2:28" ht="18" customHeight="1" x14ac:dyDescent="0.2">
      <c r="B85" s="15"/>
      <c r="C85" s="15"/>
      <c r="D85" s="15"/>
      <c r="E85" s="19" t="s">
        <v>529</v>
      </c>
      <c r="F85" s="15"/>
      <c r="G85" s="15"/>
      <c r="H85" s="15"/>
      <c r="I85" s="15"/>
      <c r="J85" s="15"/>
      <c r="K85" s="15"/>
      <c r="L85" s="15"/>
      <c r="M85" s="15"/>
      <c r="N85" s="15"/>
      <c r="O85" s="15"/>
      <c r="P85" s="15"/>
      <c r="Q85" s="15"/>
      <c r="R85" s="15"/>
      <c r="S85" s="15"/>
      <c r="T85" s="15"/>
      <c r="U85" s="15"/>
      <c r="V85" s="15"/>
      <c r="W85" s="15"/>
      <c r="X85" s="15"/>
      <c r="Y85" s="15"/>
      <c r="Z85" s="15"/>
      <c r="AA85" s="15"/>
      <c r="AB85" s="15"/>
    </row>
    <row r="86" spans="2:28" ht="18" customHeight="1" x14ac:dyDescent="0.2">
      <c r="B86" s="15"/>
      <c r="C86" s="15"/>
      <c r="D86" s="17" t="s">
        <v>214</v>
      </c>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2:28" ht="18" customHeight="1" x14ac:dyDescent="0.2">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2:28" ht="21" customHeight="1" x14ac:dyDescent="0.2">
      <c r="B88" s="15"/>
      <c r="C88" s="17" t="s">
        <v>1067</v>
      </c>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2:28" ht="15" x14ac:dyDescent="0.2">
      <c r="C89" s="17" t="s">
        <v>940</v>
      </c>
      <c r="E89" s="478"/>
      <c r="F89" s="478"/>
      <c r="G89" s="478"/>
    </row>
    <row r="90" spans="2:28" ht="15" x14ac:dyDescent="0.2">
      <c r="C90" s="17" t="s">
        <v>941</v>
      </c>
    </row>
    <row r="91" spans="2:28" ht="15" x14ac:dyDescent="0.2">
      <c r="C91" s="17" t="s">
        <v>942</v>
      </c>
    </row>
    <row r="92" spans="2:28" ht="15" x14ac:dyDescent="0.2">
      <c r="C92" s="17" t="s">
        <v>943</v>
      </c>
    </row>
  </sheetData>
  <mergeCells count="15">
    <mergeCell ref="E89:G89"/>
    <mergeCell ref="E21:AB21"/>
    <mergeCell ref="B2:AB2"/>
    <mergeCell ref="D6:AB6"/>
    <mergeCell ref="C5:AB5"/>
    <mergeCell ref="D16:AB16"/>
    <mergeCell ref="F20:AB20"/>
    <mergeCell ref="D55:AB55"/>
    <mergeCell ref="D58:AB58"/>
    <mergeCell ref="E23:AA24"/>
    <mergeCell ref="D28:AB28"/>
    <mergeCell ref="F32:AB32"/>
    <mergeCell ref="E38:AB38"/>
    <mergeCell ref="B46:AB46"/>
    <mergeCell ref="D50:AB50"/>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43"/>
  <sheetViews>
    <sheetView showGridLines="0" view="pageBreakPreview" zoomScale="85" zoomScaleNormal="100" zoomScaleSheetLayoutView="85" workbookViewId="0">
      <selection activeCell="I5" sqref="I5:O5"/>
    </sheetView>
  </sheetViews>
  <sheetFormatPr defaultColWidth="9" defaultRowHeight="13.2" x14ac:dyDescent="0.2"/>
  <cols>
    <col min="1" max="1" width="1.77734375" style="3" customWidth="1"/>
    <col min="2" max="2" width="1" style="3" customWidth="1"/>
    <col min="3" max="3" width="2.44140625" style="3" customWidth="1"/>
    <col min="4" max="7" width="5.109375" style="3" customWidth="1"/>
    <col min="8" max="8" width="1.21875" style="3" customWidth="1"/>
    <col min="9" max="9" width="9.44140625" style="3" customWidth="1"/>
    <col min="10" max="10" width="10.77734375" style="3" customWidth="1"/>
    <col min="11" max="11" width="7.44140625" style="3" customWidth="1"/>
    <col min="12" max="12" width="12.33203125" style="3" customWidth="1"/>
    <col min="13" max="13" width="10.109375" style="3" customWidth="1"/>
    <col min="14" max="14" width="5.109375" style="48" customWidth="1"/>
    <col min="15" max="15" width="5.77734375" style="48" customWidth="1"/>
    <col min="16" max="17" width="1.21875" style="48" customWidth="1"/>
    <col min="18" max="18" width="5.21875" style="3" customWidth="1"/>
    <col min="19" max="16384" width="9" style="3"/>
  </cols>
  <sheetData>
    <row r="1" spans="2:18" x14ac:dyDescent="0.2">
      <c r="B1" s="39" t="s">
        <v>1026</v>
      </c>
      <c r="D1" s="104"/>
      <c r="E1" s="104"/>
      <c r="F1" s="104"/>
      <c r="G1" s="104"/>
    </row>
    <row r="2" spans="2:18" x14ac:dyDescent="0.2">
      <c r="L2" s="38"/>
      <c r="M2" s="38"/>
      <c r="O2" s="38"/>
      <c r="R2" s="48"/>
    </row>
    <row r="3" spans="2:18" x14ac:dyDescent="0.2">
      <c r="B3" s="3" t="s">
        <v>608</v>
      </c>
      <c r="N3" s="3"/>
      <c r="O3" s="38"/>
      <c r="R3" s="48"/>
    </row>
    <row r="4" spans="2:18" ht="18" customHeight="1" x14ac:dyDescent="0.2">
      <c r="C4" s="39" t="s">
        <v>600</v>
      </c>
      <c r="D4" s="307"/>
      <c r="E4" s="307"/>
      <c r="F4" s="307"/>
      <c r="G4" s="58"/>
      <c r="H4" s="58"/>
      <c r="I4" s="58"/>
      <c r="J4" s="58"/>
      <c r="K4" s="58"/>
      <c r="L4" s="58"/>
      <c r="M4" s="58"/>
      <c r="N4" s="58"/>
      <c r="O4" s="58"/>
    </row>
    <row r="5" spans="2:18" ht="19.95" customHeight="1" x14ac:dyDescent="0.2">
      <c r="C5" s="327" t="s">
        <v>609</v>
      </c>
      <c r="D5" s="115"/>
      <c r="E5" s="115"/>
      <c r="F5" s="115"/>
      <c r="G5" s="116"/>
      <c r="H5" s="117"/>
      <c r="I5" s="899"/>
      <c r="J5" s="899"/>
      <c r="K5" s="899"/>
      <c r="L5" s="899"/>
      <c r="M5" s="899"/>
      <c r="N5" s="899"/>
      <c r="O5" s="900"/>
    </row>
    <row r="6" spans="2:18" ht="19.95" customHeight="1" x14ac:dyDescent="0.2">
      <c r="C6" s="118" t="s">
        <v>905</v>
      </c>
      <c r="D6" s="8"/>
      <c r="E6" s="8"/>
      <c r="F6" s="8"/>
      <c r="G6" s="119"/>
      <c r="H6" s="120"/>
      <c r="I6" s="901" t="str">
        <f>IF(基本情報!F25="","",基本情報!F25)</f>
        <v/>
      </c>
      <c r="J6" s="901"/>
      <c r="K6" s="901"/>
      <c r="L6" s="901"/>
      <c r="M6" s="901"/>
      <c r="N6" s="901"/>
      <c r="O6" s="902"/>
    </row>
    <row r="7" spans="2:18" ht="22.5" customHeight="1" x14ac:dyDescent="0.2">
      <c r="C7" s="903" t="s">
        <v>502</v>
      </c>
      <c r="D7" s="904"/>
      <c r="E7" s="904"/>
      <c r="F7" s="904"/>
      <c r="G7" s="905"/>
      <c r="H7" s="117"/>
      <c r="I7" s="680" t="str">
        <f>IF(基本情報!F27="","",基本情報!F26&amp;基本情報!G26&amp;基本情報!H26&amp;"   "&amp;"東京都"&amp;基本情報!F27&amp;基本情報!F28)</f>
        <v/>
      </c>
      <c r="J7" s="680"/>
      <c r="K7" s="680"/>
      <c r="L7" s="680"/>
      <c r="M7" s="680"/>
      <c r="N7" s="680"/>
      <c r="O7" s="681"/>
      <c r="R7" s="3" t="s">
        <v>230</v>
      </c>
    </row>
    <row r="8" spans="2:18" ht="18.75" customHeight="1" x14ac:dyDescent="0.2">
      <c r="C8" s="908"/>
      <c r="D8" s="909"/>
      <c r="E8" s="909"/>
      <c r="F8" s="909"/>
      <c r="G8" s="910"/>
      <c r="H8" s="906" t="s">
        <v>333</v>
      </c>
      <c r="I8" s="907"/>
      <c r="J8" s="596" t="s">
        <v>878</v>
      </c>
      <c r="K8" s="914"/>
      <c r="L8" s="37" t="s">
        <v>334</v>
      </c>
      <c r="M8" s="37" t="s">
        <v>335</v>
      </c>
      <c r="N8" s="596" t="s">
        <v>371</v>
      </c>
      <c r="O8" s="914"/>
    </row>
    <row r="9" spans="2:18" ht="18.75" customHeight="1" x14ac:dyDescent="0.2">
      <c r="C9" s="911"/>
      <c r="D9" s="912"/>
      <c r="E9" s="912"/>
      <c r="F9" s="912"/>
      <c r="G9" s="913"/>
      <c r="H9" s="906" t="s">
        <v>610</v>
      </c>
      <c r="I9" s="907"/>
      <c r="J9" s="596" t="s">
        <v>156</v>
      </c>
      <c r="K9" s="914"/>
      <c r="L9" s="37" t="s">
        <v>372</v>
      </c>
      <c r="M9" s="37" t="s">
        <v>372</v>
      </c>
      <c r="N9" s="596" t="s">
        <v>283</v>
      </c>
      <c r="O9" s="914"/>
    </row>
    <row r="10" spans="2:18" ht="18" customHeight="1" x14ac:dyDescent="0.2">
      <c r="C10" s="884" t="s">
        <v>493</v>
      </c>
      <c r="D10" s="884"/>
      <c r="E10" s="885" t="s">
        <v>601</v>
      </c>
      <c r="F10" s="885"/>
      <c r="G10" s="885"/>
      <c r="H10" s="853" t="str">
        <f>IF(基本情報!F$79="○",基本情報!F$81,"")</f>
        <v/>
      </c>
      <c r="I10" s="854"/>
      <c r="J10" s="853" t="str">
        <f>IF(基本情報!F$79="○",基本情報!F$82,"")</f>
        <v/>
      </c>
      <c r="K10" s="854"/>
      <c r="L10" s="436" t="str">
        <f>IF(基本情報!F$79="○",基本情報!F$83,"")</f>
        <v/>
      </c>
      <c r="M10" s="436" t="str">
        <f>IF(基本情報!F$79="○",基本情報!F$84,"")</f>
        <v/>
      </c>
      <c r="N10" s="853" t="str">
        <f>IF(基本情報!F$79="○",基本情報!F$85,"")</f>
        <v/>
      </c>
      <c r="O10" s="854"/>
      <c r="R10" s="3" t="s">
        <v>230</v>
      </c>
    </row>
    <row r="11" spans="2:18" ht="18" customHeight="1" x14ac:dyDescent="0.2">
      <c r="C11" s="884"/>
      <c r="D11" s="884"/>
      <c r="E11" s="890" t="str">
        <f>IF(基本情報!$G$78="","",基本情報!$G$78)</f>
        <v/>
      </c>
      <c r="F11" s="828"/>
      <c r="G11" s="829"/>
      <c r="H11" s="853" t="str">
        <f>IF(基本情報!G79="○",基本情報!G81,"")</f>
        <v/>
      </c>
      <c r="I11" s="854"/>
      <c r="J11" s="853" t="str">
        <f>IF(基本情報!G$79="○",基本情報!G$82,"")</f>
        <v/>
      </c>
      <c r="K11" s="854"/>
      <c r="L11" s="436" t="str">
        <f>IF(基本情報!G$79="○",基本情報!G$83,"")</f>
        <v/>
      </c>
      <c r="M11" s="436" t="str">
        <f>IF(基本情報!G$79="○",基本情報!G$84,"")</f>
        <v/>
      </c>
      <c r="N11" s="853" t="str">
        <f>IF(基本情報!G$79="○",基本情報!G$85,"")</f>
        <v/>
      </c>
      <c r="O11" s="854"/>
      <c r="R11" s="32" t="s">
        <v>337</v>
      </c>
    </row>
    <row r="12" spans="2:18" ht="18" customHeight="1" x14ac:dyDescent="0.2">
      <c r="C12" s="884"/>
      <c r="D12" s="884"/>
      <c r="E12" s="890" t="str">
        <f>IF(基本情報!$H$78="","",基本情報!$H$78)</f>
        <v/>
      </c>
      <c r="F12" s="828"/>
      <c r="G12" s="829"/>
      <c r="H12" s="853" t="str">
        <f>IF(基本情報!H79="○",基本情報!H81,"")</f>
        <v/>
      </c>
      <c r="I12" s="854"/>
      <c r="J12" s="853" t="str">
        <f>IF(基本情報!H$79="○",基本情報!H$82,"")</f>
        <v/>
      </c>
      <c r="K12" s="854"/>
      <c r="L12" s="436" t="str">
        <f>IF(基本情報!H$79="○",基本情報!H$83,"")</f>
        <v/>
      </c>
      <c r="M12" s="436" t="str">
        <f>IF(基本情報!H$79="○",基本情報!H$84,"")</f>
        <v/>
      </c>
      <c r="N12" s="853" t="str">
        <f>IF(基本情報!H$79="○",基本情報!H$85,"")</f>
        <v/>
      </c>
      <c r="O12" s="854"/>
      <c r="R12" s="32" t="s">
        <v>337</v>
      </c>
    </row>
    <row r="13" spans="2:18" ht="18" customHeight="1" x14ac:dyDescent="0.2">
      <c r="C13" s="884"/>
      <c r="D13" s="884"/>
      <c r="E13" s="890" t="str">
        <f>IF(基本情報!$I$78="","",基本情報!$I$78)</f>
        <v/>
      </c>
      <c r="F13" s="828"/>
      <c r="G13" s="829"/>
      <c r="H13" s="853" t="str">
        <f>IF(基本情報!I79="○",基本情報!I81,"")</f>
        <v/>
      </c>
      <c r="I13" s="854"/>
      <c r="J13" s="853" t="str">
        <f>IF(基本情報!I$79="○",基本情報!I$82,"")</f>
        <v/>
      </c>
      <c r="K13" s="854"/>
      <c r="L13" s="436" t="str">
        <f>IF(基本情報!I$79="○",基本情報!I$83,"")</f>
        <v/>
      </c>
      <c r="M13" s="436" t="str">
        <f>IF(基本情報!I$79="○",基本情報!I$84,"")</f>
        <v/>
      </c>
      <c r="N13" s="853" t="str">
        <f>IF(基本情報!I$79="○",基本情報!I$85,"")</f>
        <v/>
      </c>
      <c r="O13" s="854"/>
      <c r="R13" s="32" t="s">
        <v>337</v>
      </c>
    </row>
    <row r="14" spans="2:18" ht="18" customHeight="1" x14ac:dyDescent="0.2">
      <c r="C14" s="884"/>
      <c r="D14" s="884"/>
      <c r="E14" s="890" t="str">
        <f>IF(基本情報!$J$78="","",基本情報!$J$78)</f>
        <v/>
      </c>
      <c r="F14" s="828"/>
      <c r="G14" s="829"/>
      <c r="H14" s="853" t="str">
        <f>IF(基本情報!J$79="○",基本情報!J$81,"")</f>
        <v/>
      </c>
      <c r="I14" s="854"/>
      <c r="J14" s="853" t="str">
        <f>IF(基本情報!J$79="○",基本情報!J$82,"")</f>
        <v/>
      </c>
      <c r="K14" s="854"/>
      <c r="L14" s="436" t="str">
        <f>IF(基本情報!J$79="○",基本情報!J$83,"")</f>
        <v/>
      </c>
      <c r="M14" s="436" t="str">
        <f>IF(基本情報!J$79="○",基本情報!J$84,"")</f>
        <v/>
      </c>
      <c r="N14" s="853" t="str">
        <f>IF(基本情報!J$79="○",基本情報!J$85,"")</f>
        <v/>
      </c>
      <c r="O14" s="854"/>
      <c r="R14" s="32"/>
    </row>
    <row r="15" spans="2:18" ht="18" customHeight="1" x14ac:dyDescent="0.2">
      <c r="C15" s="884"/>
      <c r="D15" s="884"/>
      <c r="E15" s="890" t="str">
        <f>IF(基本情報!$K$78="","",基本情報!$K$78)</f>
        <v/>
      </c>
      <c r="F15" s="828"/>
      <c r="G15" s="829"/>
      <c r="H15" s="853" t="str">
        <f>IF(基本情報!K$79="○",基本情報!K$81,"")</f>
        <v/>
      </c>
      <c r="I15" s="854"/>
      <c r="J15" s="853" t="str">
        <f>IF(基本情報!K$79="○",基本情報!K$82,"")</f>
        <v/>
      </c>
      <c r="K15" s="854"/>
      <c r="L15" s="436" t="str">
        <f>IF(基本情報!K$79="○",基本情報!K$83,"")</f>
        <v/>
      </c>
      <c r="M15" s="436" t="str">
        <f>IF(基本情報!K$79="○",基本情報!K$84,"")</f>
        <v/>
      </c>
      <c r="N15" s="853" t="str">
        <f>IF(基本情報!K$79="○",基本情報!K$85,"")</f>
        <v/>
      </c>
      <c r="O15" s="854"/>
      <c r="R15" s="32"/>
    </row>
    <row r="16" spans="2:18" ht="18" customHeight="1" x14ac:dyDescent="0.2">
      <c r="C16" s="884"/>
      <c r="D16" s="884"/>
      <c r="E16" s="890" t="str">
        <f>IF(基本情報!$L$78="","",基本情報!$L$78)</f>
        <v/>
      </c>
      <c r="F16" s="828"/>
      <c r="G16" s="829"/>
      <c r="H16" s="853" t="str">
        <f>IF(基本情報!L$79="○",基本情報!L$81,"")</f>
        <v/>
      </c>
      <c r="I16" s="854"/>
      <c r="J16" s="853" t="str">
        <f>IF(基本情報!L$79="○",基本情報!L$82,"")</f>
        <v/>
      </c>
      <c r="K16" s="854"/>
      <c r="L16" s="436" t="str">
        <f>IF(基本情報!L$79="○",基本情報!L$83,"")</f>
        <v/>
      </c>
      <c r="M16" s="436" t="str">
        <f>IF(基本情報!L$79="○",基本情報!L$84,"")</f>
        <v/>
      </c>
      <c r="N16" s="853" t="str">
        <f>IF(基本情報!L$79="○",基本情報!L$85,"")</f>
        <v/>
      </c>
      <c r="O16" s="854"/>
      <c r="R16" s="32" t="s">
        <v>337</v>
      </c>
    </row>
    <row r="17" spans="2:19" ht="18" customHeight="1" x14ac:dyDescent="0.2">
      <c r="C17" s="884" t="s">
        <v>338</v>
      </c>
      <c r="D17" s="884"/>
      <c r="E17" s="885" t="s">
        <v>601</v>
      </c>
      <c r="F17" s="885"/>
      <c r="G17" s="885"/>
      <c r="H17" s="853" t="str">
        <f>IF(基本情報!F$80="○",基本情報!F$81,"")</f>
        <v/>
      </c>
      <c r="I17" s="854"/>
      <c r="J17" s="853" t="str">
        <f>IF(基本情報!F$80="○",基本情報!F$82,"")</f>
        <v/>
      </c>
      <c r="K17" s="854"/>
      <c r="L17" s="436" t="str">
        <f>IF(基本情報!F$80="○",基本情報!F$83,"")</f>
        <v/>
      </c>
      <c r="M17" s="436" t="str">
        <f>IF(基本情報!F$80="○",基本情報!F$84,"")</f>
        <v/>
      </c>
      <c r="N17" s="894"/>
      <c r="O17" s="895"/>
      <c r="R17" s="32" t="s">
        <v>337</v>
      </c>
    </row>
    <row r="18" spans="2:19" ht="18" customHeight="1" x14ac:dyDescent="0.2">
      <c r="C18" s="884"/>
      <c r="D18" s="884"/>
      <c r="E18" s="883" t="str">
        <f>IF(基本情報!G$78="","",基本情報!G$78)</f>
        <v/>
      </c>
      <c r="F18" s="883"/>
      <c r="G18" s="883"/>
      <c r="H18" s="853" t="str">
        <f>IF(基本情報!G$80="○",基本情報!G$81,"")</f>
        <v/>
      </c>
      <c r="I18" s="854"/>
      <c r="J18" s="853" t="str">
        <f>IF(基本情報!G$80="○",基本情報!G$82,"")</f>
        <v/>
      </c>
      <c r="K18" s="854"/>
      <c r="L18" s="436" t="str">
        <f>IF(基本情報!G$80="○",基本情報!G$83,"")</f>
        <v/>
      </c>
      <c r="M18" s="436" t="str">
        <f>IF(基本情報!G$80="○",基本情報!G$84,"")</f>
        <v/>
      </c>
      <c r="N18" s="894"/>
      <c r="O18" s="895"/>
      <c r="R18" s="32" t="s">
        <v>337</v>
      </c>
    </row>
    <row r="19" spans="2:19" ht="18" customHeight="1" x14ac:dyDescent="0.2">
      <c r="C19" s="884"/>
      <c r="D19" s="884"/>
      <c r="E19" s="883" t="str">
        <f>IF(基本情報!H$78="","",基本情報!H$78)</f>
        <v/>
      </c>
      <c r="F19" s="883"/>
      <c r="G19" s="883"/>
      <c r="H19" s="853" t="str">
        <f>IF(基本情報!H$80="○",基本情報!H$81,"")</f>
        <v/>
      </c>
      <c r="I19" s="854"/>
      <c r="J19" s="853" t="str">
        <f>IF(基本情報!H$80="○",基本情報!H$82,"")</f>
        <v/>
      </c>
      <c r="K19" s="854"/>
      <c r="L19" s="436" t="str">
        <f>IF(基本情報!H$80="○",基本情報!H$83,"")</f>
        <v/>
      </c>
      <c r="M19" s="436" t="str">
        <f>IF(基本情報!H$80="○",基本情報!H$84,"")</f>
        <v/>
      </c>
      <c r="N19" s="894"/>
      <c r="O19" s="895"/>
      <c r="R19" s="32" t="s">
        <v>337</v>
      </c>
    </row>
    <row r="20" spans="2:19" ht="18" customHeight="1" x14ac:dyDescent="0.2">
      <c r="C20" s="884"/>
      <c r="D20" s="884"/>
      <c r="E20" s="883" t="str">
        <f>IF(基本情報!I$78="","",基本情報!I$78)</f>
        <v/>
      </c>
      <c r="F20" s="883"/>
      <c r="G20" s="883"/>
      <c r="H20" s="853" t="str">
        <f>IF(基本情報!I$80="○",基本情報!I$81,"")</f>
        <v/>
      </c>
      <c r="I20" s="854"/>
      <c r="J20" s="853" t="str">
        <f>IF(基本情報!I$80="○",基本情報!I$82,"")</f>
        <v/>
      </c>
      <c r="K20" s="854"/>
      <c r="L20" s="436" t="str">
        <f>IF(基本情報!I$80="○",基本情報!I$83,"")</f>
        <v/>
      </c>
      <c r="M20" s="436" t="str">
        <f>IF(基本情報!I$80="○",基本情報!I$84,"")</f>
        <v/>
      </c>
      <c r="N20" s="894"/>
      <c r="O20" s="895"/>
      <c r="R20" s="32" t="s">
        <v>337</v>
      </c>
    </row>
    <row r="21" spans="2:19" ht="18" customHeight="1" x14ac:dyDescent="0.2">
      <c r="C21" s="884"/>
      <c r="D21" s="884"/>
      <c r="E21" s="890" t="str">
        <f>IF(基本情報!J$78="","",基本情報!J$78)</f>
        <v/>
      </c>
      <c r="F21" s="828"/>
      <c r="G21" s="829"/>
      <c r="H21" s="853" t="str">
        <f>IF(基本情報!J$80="○",基本情報!J$81,"")</f>
        <v/>
      </c>
      <c r="I21" s="854"/>
      <c r="J21" s="853" t="str">
        <f>IF(基本情報!J$80="○",基本情報!J$82,"")</f>
        <v/>
      </c>
      <c r="K21" s="854"/>
      <c r="L21" s="436" t="str">
        <f>IF(基本情報!J$80="○",基本情報!J$83,"")</f>
        <v/>
      </c>
      <c r="M21" s="436" t="str">
        <f>IF(基本情報!J$80="○",基本情報!J$84,"")</f>
        <v/>
      </c>
      <c r="N21" s="894"/>
      <c r="O21" s="895"/>
      <c r="R21" s="32" t="s">
        <v>337</v>
      </c>
    </row>
    <row r="22" spans="2:19" ht="18" customHeight="1" x14ac:dyDescent="0.2">
      <c r="C22" s="884"/>
      <c r="D22" s="884"/>
      <c r="E22" s="890" t="str">
        <f>IF(基本情報!K$78="","",基本情報!K$78)</f>
        <v/>
      </c>
      <c r="F22" s="828"/>
      <c r="G22" s="829"/>
      <c r="H22" s="853" t="str">
        <f>IF(基本情報!K$80="○",基本情報!K$81,"")</f>
        <v/>
      </c>
      <c r="I22" s="854"/>
      <c r="J22" s="853" t="str">
        <f>IF(基本情報!K$80="○",基本情報!K$82,"")</f>
        <v/>
      </c>
      <c r="K22" s="854"/>
      <c r="L22" s="436" t="str">
        <f>IF(基本情報!K$80="○",基本情報!K$83,"")</f>
        <v/>
      </c>
      <c r="M22" s="436" t="str">
        <f>IF(基本情報!K$80="○",基本情報!K$84,"")</f>
        <v/>
      </c>
      <c r="N22" s="894"/>
      <c r="O22" s="895"/>
      <c r="R22" s="32"/>
    </row>
    <row r="23" spans="2:19" ht="18" customHeight="1" x14ac:dyDescent="0.2">
      <c r="C23" s="884"/>
      <c r="D23" s="884"/>
      <c r="E23" s="890" t="str">
        <f>IF(基本情報!L$78="","",基本情報!L$78)</f>
        <v/>
      </c>
      <c r="F23" s="828"/>
      <c r="G23" s="829"/>
      <c r="H23" s="853" t="str">
        <f>IF(基本情報!L$80="○",基本情報!L$81,"")</f>
        <v/>
      </c>
      <c r="I23" s="854"/>
      <c r="J23" s="853" t="str">
        <f>IF(基本情報!L$80="○",基本情報!L$82,"")</f>
        <v/>
      </c>
      <c r="K23" s="854"/>
      <c r="L23" s="436" t="str">
        <f>IF(基本情報!L$80="○",基本情報!L$83,"")</f>
        <v/>
      </c>
      <c r="M23" s="436" t="str">
        <f>IF(基本情報!L$80="○",基本情報!L$84,"")</f>
        <v/>
      </c>
      <c r="N23" s="894"/>
      <c r="O23" s="895"/>
      <c r="R23" s="32" t="s">
        <v>337</v>
      </c>
    </row>
    <row r="24" spans="2:19" ht="22.5" customHeight="1" x14ac:dyDescent="0.2">
      <c r="C24" s="886" t="s">
        <v>877</v>
      </c>
      <c r="D24" s="887"/>
      <c r="E24" s="887"/>
      <c r="F24" s="887"/>
      <c r="G24" s="888"/>
      <c r="H24" s="121"/>
      <c r="I24" s="6"/>
      <c r="J24" s="889" t="str">
        <f>IF(基本情報!F76="","",基本情報!F76)</f>
        <v/>
      </c>
      <c r="K24" s="889"/>
      <c r="L24" s="889"/>
      <c r="M24" s="9"/>
      <c r="N24" s="6"/>
      <c r="O24" s="122"/>
      <c r="R24" s="3" t="s">
        <v>230</v>
      </c>
    </row>
    <row r="25" spans="2:19" s="48" customFormat="1" ht="22.5" customHeight="1" x14ac:dyDescent="0.2">
      <c r="B25" s="3"/>
      <c r="C25" s="891" t="s">
        <v>879</v>
      </c>
      <c r="D25" s="892"/>
      <c r="E25" s="892"/>
      <c r="F25" s="892"/>
      <c r="G25" s="893"/>
      <c r="H25" s="121"/>
      <c r="I25" s="262" t="s">
        <v>37</v>
      </c>
      <c r="J25" s="851" t="str">
        <f>IF(基本情報!F77="","",基本情報!F77)</f>
        <v/>
      </c>
      <c r="K25" s="896"/>
      <c r="L25" s="262" t="s">
        <v>38</v>
      </c>
      <c r="M25" s="897" t="str">
        <f>IF(基本情報!J77="","",基本情報!J77)</f>
        <v/>
      </c>
      <c r="N25" s="898"/>
      <c r="O25" s="328"/>
      <c r="R25" s="32" t="s">
        <v>337</v>
      </c>
      <c r="S25" s="3"/>
    </row>
    <row r="26" spans="2:19" s="48" customFormat="1" ht="19.5" customHeight="1" x14ac:dyDescent="0.2">
      <c r="B26" s="3"/>
      <c r="C26" s="123"/>
      <c r="D26" s="41" t="s">
        <v>611</v>
      </c>
      <c r="E26" s="9"/>
      <c r="F26" s="9"/>
      <c r="G26" s="9"/>
      <c r="H26" s="124"/>
      <c r="I26" s="124"/>
      <c r="J26" s="125"/>
      <c r="K26" s="126"/>
      <c r="L26" s="124"/>
      <c r="M26" s="127"/>
      <c r="N26" s="127"/>
      <c r="O26" s="126"/>
      <c r="R26" s="3"/>
      <c r="S26" s="128"/>
    </row>
    <row r="27" spans="2:19" s="48" customFormat="1" ht="15" customHeight="1" x14ac:dyDescent="0.15">
      <c r="B27" s="3"/>
      <c r="C27" s="110"/>
      <c r="D27" s="307"/>
      <c r="E27" s="307"/>
      <c r="F27" s="307"/>
      <c r="G27" s="307"/>
      <c r="H27" s="307"/>
      <c r="I27" s="307"/>
      <c r="J27" s="307"/>
      <c r="K27" s="307"/>
      <c r="L27" s="307"/>
      <c r="M27" s="307"/>
      <c r="N27" s="307"/>
      <c r="O27" s="307"/>
      <c r="R27" s="3"/>
    </row>
    <row r="28" spans="2:19" s="48" customFormat="1" ht="15" customHeight="1" x14ac:dyDescent="0.2">
      <c r="B28" s="3"/>
      <c r="C28" s="329" t="s">
        <v>602</v>
      </c>
      <c r="D28" s="307"/>
      <c r="E28" s="307"/>
      <c r="F28" s="307"/>
      <c r="G28" s="307"/>
      <c r="H28" s="307"/>
      <c r="I28" s="307"/>
      <c r="J28" s="307"/>
      <c r="K28" s="307"/>
      <c r="L28" s="307"/>
      <c r="M28" s="307"/>
      <c r="N28" s="307"/>
      <c r="O28" s="307"/>
      <c r="R28" s="3"/>
    </row>
    <row r="29" spans="2:19" s="48" customFormat="1" ht="15" customHeight="1" x14ac:dyDescent="0.15">
      <c r="B29" s="3"/>
      <c r="C29" s="110"/>
      <c r="D29" s="39" t="s">
        <v>603</v>
      </c>
      <c r="E29" s="307"/>
      <c r="F29" s="307"/>
      <c r="G29" s="307"/>
      <c r="H29" s="307"/>
      <c r="I29" s="307"/>
      <c r="J29" s="307"/>
      <c r="K29" s="307"/>
      <c r="L29" s="307"/>
      <c r="M29" s="307"/>
      <c r="N29" s="307"/>
      <c r="O29" s="307"/>
      <c r="R29" s="3"/>
    </row>
    <row r="30" spans="2:19" s="48" customFormat="1" ht="19.2" customHeight="1" x14ac:dyDescent="0.15">
      <c r="B30" s="3"/>
      <c r="C30" s="110"/>
      <c r="D30" s="862" t="s">
        <v>604</v>
      </c>
      <c r="E30" s="863"/>
      <c r="F30" s="863"/>
      <c r="G30" s="863"/>
      <c r="H30" s="864"/>
      <c r="I30" s="860" t="s">
        <v>605</v>
      </c>
      <c r="J30" s="865"/>
      <c r="K30" s="861"/>
      <c r="L30" s="860" t="s">
        <v>606</v>
      </c>
      <c r="M30" s="865"/>
      <c r="N30" s="865"/>
      <c r="O30" s="861"/>
      <c r="R30" s="3"/>
    </row>
    <row r="31" spans="2:19" s="48" customFormat="1" ht="19.2" customHeight="1" x14ac:dyDescent="0.15">
      <c r="B31" s="3"/>
      <c r="C31" s="110"/>
      <c r="D31" s="866" t="str">
        <f>IF(基本情報!F86="","",基本情報!F86)</f>
        <v>第三種</v>
      </c>
      <c r="E31" s="867"/>
      <c r="F31" s="867"/>
      <c r="G31" s="878" t="s">
        <v>16</v>
      </c>
      <c r="H31" s="879"/>
      <c r="I31" s="437">
        <f>基本情報!F88</f>
        <v>0</v>
      </c>
      <c r="J31" s="301" t="s">
        <v>339</v>
      </c>
      <c r="K31" s="438">
        <f>基本情報!I88</f>
        <v>0</v>
      </c>
      <c r="L31" s="857" t="str">
        <f>IF(基本情報!K88="","",基本情報!K88)</f>
        <v/>
      </c>
      <c r="M31" s="859"/>
      <c r="N31" s="872" t="s">
        <v>340</v>
      </c>
      <c r="O31" s="873"/>
      <c r="R31" s="3" t="s">
        <v>230</v>
      </c>
    </row>
    <row r="32" spans="2:19" s="48" customFormat="1" ht="19.2" customHeight="1" x14ac:dyDescent="0.15">
      <c r="B32" s="3"/>
      <c r="C32" s="110"/>
      <c r="D32" s="870"/>
      <c r="E32" s="871"/>
      <c r="F32" s="871"/>
      <c r="G32" s="826"/>
      <c r="H32" s="880"/>
      <c r="I32" s="437">
        <f>基本情報!F89</f>
        <v>0</v>
      </c>
      <c r="J32" s="301" t="s">
        <v>339</v>
      </c>
      <c r="K32" s="438">
        <f>基本情報!I89</f>
        <v>0</v>
      </c>
      <c r="L32" s="857" t="str">
        <f>IF(基本情報!K89="","",基本情報!K89)</f>
        <v/>
      </c>
      <c r="M32" s="859"/>
      <c r="N32" s="874"/>
      <c r="O32" s="875"/>
      <c r="R32" s="32" t="s">
        <v>337</v>
      </c>
    </row>
    <row r="33" spans="2:18" s="48" customFormat="1" ht="19.2" customHeight="1" x14ac:dyDescent="0.15">
      <c r="B33" s="3"/>
      <c r="C33" s="110"/>
      <c r="D33" s="868"/>
      <c r="E33" s="869"/>
      <c r="F33" s="869"/>
      <c r="G33" s="881"/>
      <c r="H33" s="882"/>
      <c r="I33" s="437">
        <f>基本情報!F90</f>
        <v>0</v>
      </c>
      <c r="J33" s="301" t="s">
        <v>339</v>
      </c>
      <c r="K33" s="438">
        <f>基本情報!I90</f>
        <v>0</v>
      </c>
      <c r="L33" s="857" t="str">
        <f>IF(基本情報!K90="","",基本情報!K90)</f>
        <v/>
      </c>
      <c r="M33" s="859"/>
      <c r="N33" s="876"/>
      <c r="O33" s="877"/>
      <c r="R33" s="32" t="s">
        <v>337</v>
      </c>
    </row>
    <row r="34" spans="2:18" s="48" customFormat="1" ht="11.25" customHeight="1" x14ac:dyDescent="0.15">
      <c r="B34" s="3"/>
      <c r="C34" s="110"/>
      <c r="D34" s="39"/>
      <c r="E34" s="307"/>
      <c r="F34" s="307"/>
      <c r="G34" s="307"/>
      <c r="H34" s="307"/>
      <c r="I34" s="307"/>
      <c r="J34" s="307"/>
      <c r="K34" s="307"/>
      <c r="L34" s="307"/>
      <c r="M34" s="307"/>
      <c r="N34" s="307"/>
      <c r="O34" s="307"/>
      <c r="R34" s="3"/>
    </row>
    <row r="35" spans="2:18" s="48" customFormat="1" ht="15" customHeight="1" x14ac:dyDescent="0.15">
      <c r="B35" s="3"/>
      <c r="C35" s="110"/>
      <c r="D35" s="39" t="s">
        <v>607</v>
      </c>
      <c r="E35" s="39"/>
      <c r="F35" s="39"/>
      <c r="G35" s="39"/>
      <c r="H35" s="307"/>
      <c r="I35" s="307"/>
      <c r="J35" s="307"/>
      <c r="K35" s="307"/>
      <c r="L35" s="307"/>
      <c r="M35" s="307"/>
      <c r="N35" s="307"/>
      <c r="O35" s="307"/>
      <c r="R35" s="3"/>
    </row>
    <row r="36" spans="2:18" s="48" customFormat="1" ht="20.25" customHeight="1" x14ac:dyDescent="0.15">
      <c r="B36" s="3"/>
      <c r="C36" s="110"/>
      <c r="D36" s="862" t="s">
        <v>604</v>
      </c>
      <c r="E36" s="863"/>
      <c r="F36" s="863"/>
      <c r="G36" s="863"/>
      <c r="H36" s="864"/>
      <c r="I36" s="860" t="s">
        <v>605</v>
      </c>
      <c r="J36" s="865"/>
      <c r="K36" s="861"/>
      <c r="L36" s="860" t="s">
        <v>606</v>
      </c>
      <c r="M36" s="865"/>
      <c r="N36" s="865"/>
      <c r="O36" s="861"/>
      <c r="R36" s="3"/>
    </row>
    <row r="37" spans="2:18" s="48" customFormat="1" ht="20.25" customHeight="1" x14ac:dyDescent="0.15">
      <c r="B37" s="3"/>
      <c r="C37" s="110"/>
      <c r="D37" s="866" t="str">
        <f>IF(基本情報!F91="","",基本情報!F91)</f>
        <v>第二種</v>
      </c>
      <c r="E37" s="867"/>
      <c r="F37" s="867"/>
      <c r="G37" s="878" t="s">
        <v>16</v>
      </c>
      <c r="H37" s="879"/>
      <c r="I37" s="439">
        <f>基本情報!F93</f>
        <v>0</v>
      </c>
      <c r="J37" s="301" t="s">
        <v>339</v>
      </c>
      <c r="K37" s="438">
        <f>基本情報!I93</f>
        <v>0</v>
      </c>
      <c r="L37" s="857" t="str">
        <f>IF(基本情報!K93="","",基本情報!K93)</f>
        <v/>
      </c>
      <c r="M37" s="859"/>
      <c r="N37" s="872" t="s">
        <v>340</v>
      </c>
      <c r="O37" s="873"/>
      <c r="R37" s="3" t="s">
        <v>230</v>
      </c>
    </row>
    <row r="38" spans="2:18" s="48" customFormat="1" ht="20.25" customHeight="1" x14ac:dyDescent="0.15">
      <c r="B38" s="3"/>
      <c r="C38" s="110"/>
      <c r="D38" s="868"/>
      <c r="E38" s="869"/>
      <c r="F38" s="869"/>
      <c r="G38" s="881"/>
      <c r="H38" s="882"/>
      <c r="I38" s="439">
        <f>基本情報!F94</f>
        <v>0</v>
      </c>
      <c r="J38" s="301" t="s">
        <v>989</v>
      </c>
      <c r="K38" s="438">
        <f>基本情報!I94</f>
        <v>0</v>
      </c>
      <c r="L38" s="857" t="str">
        <f>IF(基本情報!K94="","",基本情報!K94)</f>
        <v/>
      </c>
      <c r="M38" s="859"/>
      <c r="N38" s="876"/>
      <c r="O38" s="877"/>
      <c r="R38" s="32" t="s">
        <v>337</v>
      </c>
    </row>
    <row r="39" spans="2:18" s="48" customFormat="1" ht="9" customHeight="1" x14ac:dyDescent="0.15">
      <c r="B39" s="3"/>
      <c r="C39" s="110"/>
      <c r="D39" s="39"/>
      <c r="E39" s="39"/>
      <c r="F39" s="39"/>
      <c r="G39" s="39"/>
      <c r="H39" s="307"/>
      <c r="I39" s="307"/>
      <c r="J39" s="307"/>
      <c r="K39" s="307"/>
      <c r="L39" s="307"/>
      <c r="M39" s="307"/>
      <c r="N39" s="307"/>
      <c r="O39" s="307"/>
      <c r="R39" s="3"/>
    </row>
    <row r="40" spans="2:18" s="48" customFormat="1" ht="15" customHeight="1" x14ac:dyDescent="0.15">
      <c r="B40" s="3"/>
      <c r="C40" s="110"/>
      <c r="D40" s="39" t="s">
        <v>341</v>
      </c>
      <c r="E40" s="39"/>
      <c r="F40" s="39"/>
      <c r="G40" s="39"/>
      <c r="H40" s="307"/>
      <c r="I40" s="307"/>
      <c r="J40" s="307"/>
      <c r="K40" s="307"/>
      <c r="L40" s="307"/>
      <c r="M40" s="307"/>
      <c r="N40" s="307"/>
      <c r="O40" s="307"/>
      <c r="R40" s="3"/>
    </row>
    <row r="41" spans="2:18" s="48" customFormat="1" ht="21.75" customHeight="1" x14ac:dyDescent="0.15">
      <c r="B41" s="3"/>
      <c r="C41" s="110"/>
      <c r="D41" s="862" t="s">
        <v>342</v>
      </c>
      <c r="E41" s="863"/>
      <c r="F41" s="863"/>
      <c r="G41" s="863"/>
      <c r="H41" s="863"/>
      <c r="I41" s="863"/>
      <c r="J41" s="864"/>
      <c r="K41" s="865" t="s">
        <v>606</v>
      </c>
      <c r="L41" s="865"/>
      <c r="M41" s="865"/>
      <c r="N41" s="865"/>
      <c r="O41" s="861"/>
      <c r="R41" s="3"/>
    </row>
    <row r="42" spans="2:18" s="48" customFormat="1" ht="21.75" customHeight="1" x14ac:dyDescent="0.15">
      <c r="B42" s="3"/>
      <c r="C42" s="110"/>
      <c r="D42" s="855" t="str">
        <f>IF(基本情報!F95="","",基本情報!F95)</f>
        <v/>
      </c>
      <c r="E42" s="856"/>
      <c r="F42" s="856"/>
      <c r="G42" s="856"/>
      <c r="H42" s="856"/>
      <c r="I42" s="856"/>
      <c r="J42" s="856"/>
      <c r="K42" s="857" t="str">
        <f>IF(基本情報!K96="","",基本情報!K96)</f>
        <v/>
      </c>
      <c r="L42" s="858"/>
      <c r="M42" s="859"/>
      <c r="N42" s="860" t="s">
        <v>343</v>
      </c>
      <c r="O42" s="861"/>
      <c r="R42" s="3" t="s">
        <v>230</v>
      </c>
    </row>
    <row r="43" spans="2:18" x14ac:dyDescent="0.2">
      <c r="O43" s="111" t="s">
        <v>787</v>
      </c>
    </row>
  </sheetData>
  <sheetProtection algorithmName="SHA-512" hashValue="w8LVFIR9SUQC0Qsnd/PFFgJIPGm+ncHd6XJXKsnKVG2+x75O1DDByXAnsqqXwv6zxX/uitrYqZK58jg993/Cww==" saltValue="TxHMmFk7k6Mf3SXPRkrjDA==" spinCount="100000" sheet="1" objects="1" scenarios="1"/>
  <mergeCells count="96">
    <mergeCell ref="N18:O18"/>
    <mergeCell ref="J18:K18"/>
    <mergeCell ref="E12:G12"/>
    <mergeCell ref="E13:G13"/>
    <mergeCell ref="E14:G14"/>
    <mergeCell ref="E15:G15"/>
    <mergeCell ref="E16:G16"/>
    <mergeCell ref="N16:O16"/>
    <mergeCell ref="N14:O14"/>
    <mergeCell ref="N15:O15"/>
    <mergeCell ref="N17:O17"/>
    <mergeCell ref="H14:I14"/>
    <mergeCell ref="H15:I15"/>
    <mergeCell ref="J16:K16"/>
    <mergeCell ref="J14:K14"/>
    <mergeCell ref="J15:K15"/>
    <mergeCell ref="I5:O5"/>
    <mergeCell ref="I6:O6"/>
    <mergeCell ref="C7:G7"/>
    <mergeCell ref="I7:O7"/>
    <mergeCell ref="H8:I8"/>
    <mergeCell ref="C8:G9"/>
    <mergeCell ref="J8:K8"/>
    <mergeCell ref="N8:O8"/>
    <mergeCell ref="J9:K9"/>
    <mergeCell ref="N9:O9"/>
    <mergeCell ref="H9:I9"/>
    <mergeCell ref="C10:D16"/>
    <mergeCell ref="E10:G10"/>
    <mergeCell ref="J10:K10"/>
    <mergeCell ref="N10:O10"/>
    <mergeCell ref="N11:O11"/>
    <mergeCell ref="J12:K12"/>
    <mergeCell ref="N12:O12"/>
    <mergeCell ref="H10:I10"/>
    <mergeCell ref="H12:I12"/>
    <mergeCell ref="H13:I13"/>
    <mergeCell ref="J13:K13"/>
    <mergeCell ref="H11:I11"/>
    <mergeCell ref="J11:K11"/>
    <mergeCell ref="E11:G11"/>
    <mergeCell ref="N13:O13"/>
    <mergeCell ref="H16:I16"/>
    <mergeCell ref="C25:G25"/>
    <mergeCell ref="N19:O19"/>
    <mergeCell ref="E20:G20"/>
    <mergeCell ref="H20:I20"/>
    <mergeCell ref="J20:K20"/>
    <mergeCell ref="N20:O20"/>
    <mergeCell ref="N21:O21"/>
    <mergeCell ref="N22:O22"/>
    <mergeCell ref="E23:G23"/>
    <mergeCell ref="H23:I23"/>
    <mergeCell ref="J23:K23"/>
    <mergeCell ref="N23:O23"/>
    <mergeCell ref="E22:G22"/>
    <mergeCell ref="J25:K25"/>
    <mergeCell ref="M25:N25"/>
    <mergeCell ref="H21:I21"/>
    <mergeCell ref="H18:I18"/>
    <mergeCell ref="H19:I19"/>
    <mergeCell ref="E18:G18"/>
    <mergeCell ref="D30:H30"/>
    <mergeCell ref="I30:K30"/>
    <mergeCell ref="C17:D23"/>
    <mergeCell ref="E17:G17"/>
    <mergeCell ref="H17:I17"/>
    <mergeCell ref="J17:K17"/>
    <mergeCell ref="E19:G19"/>
    <mergeCell ref="J19:K19"/>
    <mergeCell ref="H22:I22"/>
    <mergeCell ref="J22:K22"/>
    <mergeCell ref="C24:G24"/>
    <mergeCell ref="J24:L24"/>
    <mergeCell ref="E21:G21"/>
    <mergeCell ref="N37:O38"/>
    <mergeCell ref="L38:M38"/>
    <mergeCell ref="G31:H33"/>
    <mergeCell ref="L30:O30"/>
    <mergeCell ref="G37:H38"/>
    <mergeCell ref="J21:K21"/>
    <mergeCell ref="D42:J42"/>
    <mergeCell ref="K42:M42"/>
    <mergeCell ref="N42:O42"/>
    <mergeCell ref="D36:H36"/>
    <mergeCell ref="I36:K36"/>
    <mergeCell ref="L36:O36"/>
    <mergeCell ref="D37:F38"/>
    <mergeCell ref="D41:J41"/>
    <mergeCell ref="K41:O41"/>
    <mergeCell ref="D31:F33"/>
    <mergeCell ref="L31:M31"/>
    <mergeCell ref="N31:O33"/>
    <mergeCell ref="L32:M32"/>
    <mergeCell ref="L33:M33"/>
    <mergeCell ref="L37:M37"/>
  </mergeCells>
  <phoneticPr fontId="2"/>
  <pageMargins left="0.78740157480314965" right="0.59055118110236227"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6" r:id="rId4" name="Group Box 6">
              <controlPr defaultSize="0" autoFill="0" autoPict="0">
                <anchor moveWithCells="1">
                  <from>
                    <xdr:col>8</xdr:col>
                    <xdr:colOff>510540</xdr:colOff>
                    <xdr:row>17</xdr:row>
                    <xdr:rowOff>0</xdr:rowOff>
                  </from>
                  <to>
                    <xdr:col>12</xdr:col>
                    <xdr:colOff>106680</xdr:colOff>
                    <xdr:row>18</xdr:row>
                    <xdr:rowOff>60960</xdr:rowOff>
                  </to>
                </anchor>
              </controlPr>
            </control>
          </mc:Choice>
        </mc:AlternateContent>
        <mc:AlternateContent xmlns:mc="http://schemas.openxmlformats.org/markup-compatibility/2006">
          <mc:Choice Requires="x14">
            <control shapeId="5127" r:id="rId5" name="Group Box 7">
              <controlPr defaultSize="0" autoFill="0" autoPict="0">
                <anchor moveWithCells="1">
                  <from>
                    <xdr:col>8</xdr:col>
                    <xdr:colOff>525780</xdr:colOff>
                    <xdr:row>18</xdr:row>
                    <xdr:rowOff>0</xdr:rowOff>
                  </from>
                  <to>
                    <xdr:col>12</xdr:col>
                    <xdr:colOff>441960</xdr:colOff>
                    <xdr:row>19</xdr:row>
                    <xdr:rowOff>60960</xdr:rowOff>
                  </to>
                </anchor>
              </controlPr>
            </control>
          </mc:Choice>
        </mc:AlternateContent>
        <mc:AlternateContent xmlns:mc="http://schemas.openxmlformats.org/markup-compatibility/2006">
          <mc:Choice Requires="x14">
            <control shapeId="5385" r:id="rId6" name="Group Box 265">
              <controlPr defaultSize="0" autoFill="0" autoPict="0">
                <anchor moveWithCells="1">
                  <from>
                    <xdr:col>8</xdr:col>
                    <xdr:colOff>510540</xdr:colOff>
                    <xdr:row>24</xdr:row>
                    <xdr:rowOff>0</xdr:rowOff>
                  </from>
                  <to>
                    <xdr:col>12</xdr:col>
                    <xdr:colOff>106680</xdr:colOff>
                    <xdr:row>25</xdr:row>
                    <xdr:rowOff>0</xdr:rowOff>
                  </to>
                </anchor>
              </controlPr>
            </control>
          </mc:Choice>
        </mc:AlternateContent>
        <mc:AlternateContent xmlns:mc="http://schemas.openxmlformats.org/markup-compatibility/2006">
          <mc:Choice Requires="x14">
            <control shapeId="5386" r:id="rId7" name="Group Box 266">
              <controlPr defaultSize="0" autoFill="0" autoPict="0">
                <anchor moveWithCells="1">
                  <from>
                    <xdr:col>8</xdr:col>
                    <xdr:colOff>525780</xdr:colOff>
                    <xdr:row>25</xdr:row>
                    <xdr:rowOff>0</xdr:rowOff>
                  </from>
                  <to>
                    <xdr:col>12</xdr:col>
                    <xdr:colOff>441960</xdr:colOff>
                    <xdr:row>26</xdr:row>
                    <xdr:rowOff>38100</xdr:rowOff>
                  </to>
                </anchor>
              </controlPr>
            </control>
          </mc:Choice>
        </mc:AlternateContent>
        <mc:AlternateContent xmlns:mc="http://schemas.openxmlformats.org/markup-compatibility/2006">
          <mc:Choice Requires="x14">
            <control shapeId="5598" r:id="rId8" name="Group Box 478">
              <controlPr defaultSize="0" autoFill="0" autoPict="0">
                <anchor moveWithCells="1">
                  <from>
                    <xdr:col>8</xdr:col>
                    <xdr:colOff>510540</xdr:colOff>
                    <xdr:row>17</xdr:row>
                    <xdr:rowOff>0</xdr:rowOff>
                  </from>
                  <to>
                    <xdr:col>12</xdr:col>
                    <xdr:colOff>106680</xdr:colOff>
                    <xdr:row>18</xdr:row>
                    <xdr:rowOff>60960</xdr:rowOff>
                  </to>
                </anchor>
              </controlPr>
            </control>
          </mc:Choice>
        </mc:AlternateContent>
        <mc:AlternateContent xmlns:mc="http://schemas.openxmlformats.org/markup-compatibility/2006">
          <mc:Choice Requires="x14">
            <control shapeId="5599" r:id="rId9" name="Group Box 479">
              <controlPr defaultSize="0" autoFill="0" autoPict="0">
                <anchor moveWithCells="1">
                  <from>
                    <xdr:col>8</xdr:col>
                    <xdr:colOff>525780</xdr:colOff>
                    <xdr:row>18</xdr:row>
                    <xdr:rowOff>0</xdr:rowOff>
                  </from>
                  <to>
                    <xdr:col>12</xdr:col>
                    <xdr:colOff>441960</xdr:colOff>
                    <xdr:row>19</xdr:row>
                    <xdr:rowOff>60960</xdr:rowOff>
                  </to>
                </anchor>
              </controlPr>
            </control>
          </mc:Choice>
        </mc:AlternateContent>
        <mc:AlternateContent xmlns:mc="http://schemas.openxmlformats.org/markup-compatibility/2006">
          <mc:Choice Requires="x14">
            <control shapeId="5600" r:id="rId10" name="Group Box 480">
              <controlPr defaultSize="0" autoFill="0" autoPict="0">
                <anchor moveWithCells="1">
                  <from>
                    <xdr:col>8</xdr:col>
                    <xdr:colOff>510540</xdr:colOff>
                    <xdr:row>18</xdr:row>
                    <xdr:rowOff>0</xdr:rowOff>
                  </from>
                  <to>
                    <xdr:col>12</xdr:col>
                    <xdr:colOff>106680</xdr:colOff>
                    <xdr:row>19</xdr:row>
                    <xdr:rowOff>60960</xdr:rowOff>
                  </to>
                </anchor>
              </controlPr>
            </control>
          </mc:Choice>
        </mc:AlternateContent>
        <mc:AlternateContent xmlns:mc="http://schemas.openxmlformats.org/markup-compatibility/2006">
          <mc:Choice Requires="x14">
            <control shapeId="5601" r:id="rId11" name="Group Box 481">
              <controlPr defaultSize="0" autoFill="0" autoPict="0">
                <anchor moveWithCells="1">
                  <from>
                    <xdr:col>8</xdr:col>
                    <xdr:colOff>525780</xdr:colOff>
                    <xdr:row>19</xdr:row>
                    <xdr:rowOff>0</xdr:rowOff>
                  </from>
                  <to>
                    <xdr:col>12</xdr:col>
                    <xdr:colOff>441960</xdr:colOff>
                    <xdr:row>20</xdr:row>
                    <xdr:rowOff>60960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7</xdr:col>
                    <xdr:colOff>22860</xdr:colOff>
                    <xdr:row>6</xdr:row>
                    <xdr:rowOff>220980</xdr:rowOff>
                  </from>
                  <to>
                    <xdr:col>17</xdr:col>
                    <xdr:colOff>320040</xdr:colOff>
                    <xdr:row>8</xdr:row>
                    <xdr:rowOff>53340</xdr:rowOff>
                  </to>
                </anchor>
              </controlPr>
            </control>
          </mc:Choice>
        </mc:AlternateContent>
        <mc:AlternateContent xmlns:mc="http://schemas.openxmlformats.org/markup-compatibility/2006">
          <mc:Choice Requires="x14">
            <control shapeId="5387" r:id="rId13" name="Group Box 267">
              <controlPr defaultSize="0" autoFill="0" autoPict="0">
                <anchor moveWithCells="1">
                  <from>
                    <xdr:col>7</xdr:col>
                    <xdr:colOff>22860</xdr:colOff>
                    <xdr:row>6</xdr:row>
                    <xdr:rowOff>220980</xdr:rowOff>
                  </from>
                  <to>
                    <xdr:col>17</xdr:col>
                    <xdr:colOff>320040</xdr:colOff>
                    <xdr:row>8</xdr:row>
                    <xdr:rowOff>53340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16"/>
  <sheetViews>
    <sheetView showGridLines="0" view="pageBreakPreview" zoomScale="120" zoomScaleNormal="100" zoomScaleSheetLayoutView="120" workbookViewId="0">
      <selection activeCell="C5" sqref="C5:F5"/>
    </sheetView>
  </sheetViews>
  <sheetFormatPr defaultColWidth="6.109375" defaultRowHeight="13.2" x14ac:dyDescent="0.2"/>
  <cols>
    <col min="1" max="1" width="1.77734375" style="3" customWidth="1"/>
    <col min="2" max="2" width="1" style="3" customWidth="1"/>
    <col min="3" max="3" width="4.6640625" style="3" customWidth="1"/>
    <col min="4" max="4" width="6.109375" style="3" customWidth="1"/>
    <col min="5" max="5" width="7.109375" style="3" customWidth="1"/>
    <col min="6" max="6" width="6.6640625" style="3" customWidth="1"/>
    <col min="7" max="7" width="7" style="3" customWidth="1"/>
    <col min="8" max="15" width="6" style="3" customWidth="1"/>
    <col min="16" max="16" width="2.109375" style="48" customWidth="1"/>
    <col min="17" max="17" width="1.21875" style="48" customWidth="1"/>
    <col min="18" max="18" width="13.21875" style="3" customWidth="1"/>
    <col min="19" max="252" width="9" style="3" customWidth="1"/>
    <col min="253" max="253" width="1.77734375" style="3" customWidth="1"/>
    <col min="254" max="254" width="1" style="3" customWidth="1"/>
    <col min="255" max="255" width="4.6640625" style="3" customWidth="1"/>
    <col min="256" max="16384" width="6.109375" style="3"/>
  </cols>
  <sheetData>
    <row r="1" spans="2:18" ht="17.25" customHeight="1" x14ac:dyDescent="0.2">
      <c r="B1" s="39" t="s">
        <v>1027</v>
      </c>
      <c r="E1" s="311"/>
      <c r="F1" s="311"/>
      <c r="G1" s="311"/>
      <c r="H1" s="311"/>
      <c r="I1" s="311"/>
      <c r="J1" s="311"/>
      <c r="K1" s="311"/>
    </row>
    <row r="2" spans="2:18" ht="8.25" customHeight="1" x14ac:dyDescent="0.2">
      <c r="R2" s="48"/>
    </row>
    <row r="3" spans="2:18" ht="15" customHeight="1" x14ac:dyDescent="0.2">
      <c r="B3" s="3" t="s">
        <v>612</v>
      </c>
      <c r="R3" s="48"/>
    </row>
    <row r="4" spans="2:18" ht="6" customHeight="1" x14ac:dyDescent="0.2">
      <c r="R4" s="48"/>
    </row>
    <row r="5" spans="2:18" ht="15" customHeight="1" x14ac:dyDescent="0.2">
      <c r="C5" s="836" t="s">
        <v>613</v>
      </c>
      <c r="D5" s="836"/>
      <c r="E5" s="836"/>
      <c r="F5" s="836"/>
      <c r="G5" s="312"/>
      <c r="H5" s="312"/>
      <c r="I5" s="312"/>
      <c r="J5" s="312"/>
      <c r="R5" s="129"/>
    </row>
    <row r="6" spans="2:18" ht="3" customHeight="1" x14ac:dyDescent="0.2">
      <c r="N6" s="59"/>
      <c r="O6" s="59"/>
    </row>
    <row r="7" spans="2:18" ht="15.6" customHeight="1" x14ac:dyDescent="0.2">
      <c r="C7" s="872" t="s">
        <v>880</v>
      </c>
      <c r="D7" s="873"/>
      <c r="E7" s="313" t="s">
        <v>614</v>
      </c>
      <c r="F7" s="314"/>
      <c r="G7" s="314"/>
      <c r="H7" s="314"/>
      <c r="I7" s="314"/>
      <c r="J7" s="314"/>
      <c r="K7" s="306"/>
      <c r="L7" s="1043" t="str">
        <f>IF(基本情報!F29="","",基本情報!F29/1000)</f>
        <v/>
      </c>
      <c r="M7" s="1044"/>
      <c r="N7" s="1044"/>
      <c r="O7" s="315" t="s">
        <v>615</v>
      </c>
      <c r="R7" s="3" t="s">
        <v>226</v>
      </c>
    </row>
    <row r="8" spans="2:18" ht="15.6" customHeight="1" x14ac:dyDescent="0.2">
      <c r="C8" s="874"/>
      <c r="D8" s="875"/>
      <c r="E8" s="316" t="s">
        <v>616</v>
      </c>
      <c r="F8" s="317"/>
      <c r="G8" s="317"/>
      <c r="H8" s="317"/>
      <c r="I8" s="317"/>
      <c r="J8" s="317"/>
      <c r="K8" s="305"/>
      <c r="L8" s="1043" t="str">
        <f>IF(L9="","",SUM(L9:N10))</f>
        <v/>
      </c>
      <c r="M8" s="1044"/>
      <c r="N8" s="1044"/>
      <c r="O8" s="318" t="s">
        <v>615</v>
      </c>
      <c r="R8" s="3" t="s">
        <v>255</v>
      </c>
    </row>
    <row r="9" spans="2:18" ht="15.6" customHeight="1" x14ac:dyDescent="0.2">
      <c r="C9" s="874"/>
      <c r="D9" s="875"/>
      <c r="E9" s="1001" t="s">
        <v>849</v>
      </c>
      <c r="F9" s="1011" t="s">
        <v>617</v>
      </c>
      <c r="G9" s="1012"/>
      <c r="H9" s="1012"/>
      <c r="I9" s="1012"/>
      <c r="J9" s="1012"/>
      <c r="K9" s="319"/>
      <c r="L9" s="1029" t="str">
        <f>IF(基本情報!F30="","",基本情報!F30/1000)</f>
        <v/>
      </c>
      <c r="M9" s="1030"/>
      <c r="N9" s="1030"/>
      <c r="O9" s="318" t="s">
        <v>615</v>
      </c>
    </row>
    <row r="10" spans="2:18" ht="15.6" customHeight="1" x14ac:dyDescent="0.2">
      <c r="C10" s="874"/>
      <c r="D10" s="875"/>
      <c r="E10" s="1016"/>
      <c r="F10" s="1011" t="s">
        <v>618</v>
      </c>
      <c r="G10" s="1012"/>
      <c r="H10" s="1012"/>
      <c r="I10" s="1012"/>
      <c r="J10" s="1012"/>
      <c r="K10" s="319"/>
      <c r="L10" s="1029" t="str">
        <f>IF(基本情報!F31="","",基本情報!F31/1000)</f>
        <v/>
      </c>
      <c r="M10" s="1030"/>
      <c r="N10" s="1030"/>
      <c r="O10" s="318" t="s">
        <v>615</v>
      </c>
    </row>
    <row r="11" spans="2:18" ht="15.6" customHeight="1" x14ac:dyDescent="0.2">
      <c r="C11" s="874"/>
      <c r="D11" s="875"/>
      <c r="E11" s="320" t="s">
        <v>619</v>
      </c>
      <c r="F11" s="321"/>
      <c r="G11" s="321"/>
      <c r="H11" s="321"/>
      <c r="I11" s="321"/>
      <c r="J11" s="321"/>
      <c r="K11" s="319"/>
      <c r="L11" s="1043">
        <f>IF(L12="","",SUM(L12:N13))</f>
        <v>0</v>
      </c>
      <c r="M11" s="1044"/>
      <c r="N11" s="1044"/>
      <c r="O11" s="318" t="s">
        <v>615</v>
      </c>
      <c r="R11" s="3" t="s">
        <v>255</v>
      </c>
    </row>
    <row r="12" spans="2:18" ht="15.6" customHeight="1" x14ac:dyDescent="0.2">
      <c r="C12" s="874"/>
      <c r="D12" s="875"/>
      <c r="E12" s="1001" t="s">
        <v>849</v>
      </c>
      <c r="F12" s="1011" t="s">
        <v>617</v>
      </c>
      <c r="G12" s="1012"/>
      <c r="H12" s="1012"/>
      <c r="I12" s="1012"/>
      <c r="J12" s="1012"/>
      <c r="K12" s="319"/>
      <c r="L12" s="1029">
        <f>IF(基本情報!F33="","",基本情報!F33/1000)</f>
        <v>0</v>
      </c>
      <c r="M12" s="1030"/>
      <c r="N12" s="1030"/>
      <c r="O12" s="318" t="s">
        <v>615</v>
      </c>
    </row>
    <row r="13" spans="2:18" ht="15.6" customHeight="1" x14ac:dyDescent="0.2">
      <c r="C13" s="876"/>
      <c r="D13" s="877"/>
      <c r="E13" s="1016"/>
      <c r="F13" s="1011" t="s">
        <v>618</v>
      </c>
      <c r="G13" s="1012"/>
      <c r="H13" s="1012"/>
      <c r="I13" s="1012"/>
      <c r="J13" s="1012"/>
      <c r="K13" s="319"/>
      <c r="L13" s="1029">
        <f>IF(基本情報!F34="","",基本情報!F34/1000)</f>
        <v>0</v>
      </c>
      <c r="M13" s="1030"/>
      <c r="N13" s="1030"/>
      <c r="O13" s="318" t="s">
        <v>615</v>
      </c>
    </row>
    <row r="14" spans="2:18" ht="15.6" customHeight="1" x14ac:dyDescent="0.2">
      <c r="C14" s="1057" t="s">
        <v>417</v>
      </c>
      <c r="D14" s="939"/>
      <c r="E14" s="939"/>
      <c r="F14" s="1008" t="s">
        <v>881</v>
      </c>
      <c r="G14" s="841"/>
      <c r="H14" s="841"/>
      <c r="I14" s="841"/>
      <c r="J14" s="841"/>
      <c r="K14" s="841"/>
      <c r="L14" s="1045" t="str">
        <f>IF(SUM(基本情報!F106:L106)&gt;0,SUM(基本情報!F106:L106)-SUM(基本情報!F107:L107),"")</f>
        <v/>
      </c>
      <c r="M14" s="1046"/>
      <c r="N14" s="1046"/>
      <c r="O14" s="252" t="s">
        <v>125</v>
      </c>
      <c r="R14" s="3" t="s">
        <v>255</v>
      </c>
    </row>
    <row r="15" spans="2:18" ht="15.6" customHeight="1" x14ac:dyDescent="0.2">
      <c r="C15" s="939"/>
      <c r="D15" s="939"/>
      <c r="E15" s="939"/>
      <c r="F15" s="1008" t="s">
        <v>882</v>
      </c>
      <c r="G15" s="841"/>
      <c r="H15" s="841"/>
      <c r="I15" s="841"/>
      <c r="J15" s="841"/>
      <c r="K15" s="841"/>
      <c r="L15" s="1045" t="str">
        <f>IF(SUM(基本情報!F109:L109)&gt;0,SUM(基本情報!F109:L109),"")</f>
        <v/>
      </c>
      <c r="M15" s="1046"/>
      <c r="N15" s="1046"/>
      <c r="O15" s="252" t="s">
        <v>125</v>
      </c>
      <c r="R15" s="3" t="s">
        <v>255</v>
      </c>
    </row>
    <row r="16" spans="2:18" ht="15.6" customHeight="1" x14ac:dyDescent="0.2">
      <c r="C16" s="939"/>
      <c r="D16" s="939"/>
      <c r="E16" s="939"/>
      <c r="F16" s="841"/>
      <c r="G16" s="841"/>
      <c r="H16" s="841"/>
      <c r="I16" s="841"/>
      <c r="J16" s="841"/>
      <c r="K16" s="841"/>
      <c r="L16" s="1047" t="str">
        <f>IF(L15="","",IF(L15&gt;0,SUM(L15)*3.6/1000,""))</f>
        <v/>
      </c>
      <c r="M16" s="1048"/>
      <c r="N16" s="1048"/>
      <c r="O16" s="252" t="s">
        <v>384</v>
      </c>
      <c r="R16" s="3" t="s">
        <v>255</v>
      </c>
    </row>
    <row r="17" spans="3:18" ht="15.6" customHeight="1" x14ac:dyDescent="0.2">
      <c r="C17" s="939"/>
      <c r="D17" s="939"/>
      <c r="E17" s="939"/>
      <c r="F17" s="841" t="s">
        <v>418</v>
      </c>
      <c r="G17" s="841"/>
      <c r="H17" s="841"/>
      <c r="I17" s="841"/>
      <c r="J17" s="841"/>
      <c r="K17" s="841"/>
      <c r="L17" s="1045" t="str">
        <f>IF(SUM(基本情報!F104:L104)&gt;0,SUM(基本情報!F104:L104),"")</f>
        <v/>
      </c>
      <c r="M17" s="1046"/>
      <c r="N17" s="1046"/>
      <c r="O17" s="252" t="s">
        <v>127</v>
      </c>
      <c r="R17" s="3" t="s">
        <v>255</v>
      </c>
    </row>
    <row r="18" spans="3:18" ht="15.6" customHeight="1" x14ac:dyDescent="0.2">
      <c r="C18" s="939"/>
      <c r="D18" s="939"/>
      <c r="E18" s="939"/>
      <c r="F18" s="841"/>
      <c r="G18" s="841"/>
      <c r="H18" s="841"/>
      <c r="I18" s="841"/>
      <c r="J18" s="841"/>
      <c r="K18" s="841"/>
      <c r="L18" s="1045" t="str">
        <f>IF(SUM(基本情報!F102:L102)&gt;0,SUM(基本情報!F102:L102),"")</f>
        <v/>
      </c>
      <c r="M18" s="1046"/>
      <c r="N18" s="1046"/>
      <c r="O18" s="252" t="s">
        <v>620</v>
      </c>
      <c r="R18" s="3" t="s">
        <v>255</v>
      </c>
    </row>
    <row r="19" spans="3:18" ht="15.6" customHeight="1" x14ac:dyDescent="0.2">
      <c r="C19" s="939"/>
      <c r="D19" s="939"/>
      <c r="E19" s="939"/>
      <c r="F19" s="1008" t="s">
        <v>621</v>
      </c>
      <c r="G19" s="1008"/>
      <c r="H19" s="1008"/>
      <c r="I19" s="1008"/>
      <c r="J19" s="1008"/>
      <c r="K19" s="1008"/>
      <c r="L19" s="1033" t="str">
        <f>IF(基本情報!F110="","",基本情報!F110)</f>
        <v/>
      </c>
      <c r="M19" s="1034"/>
      <c r="N19" s="1034"/>
      <c r="O19" s="323"/>
      <c r="R19" s="3" t="s">
        <v>255</v>
      </c>
    </row>
    <row r="20" spans="3:18" ht="15.6" customHeight="1" x14ac:dyDescent="0.2">
      <c r="C20" s="939"/>
      <c r="D20" s="939"/>
      <c r="E20" s="939"/>
      <c r="F20" s="1008" t="s">
        <v>622</v>
      </c>
      <c r="G20" s="1008"/>
      <c r="H20" s="1008"/>
      <c r="I20" s="1008"/>
      <c r="J20" s="1008"/>
      <c r="K20" s="1008"/>
      <c r="L20" s="1033" t="str">
        <f>IF(基本情報!F111="","",基本情報!F111)</f>
        <v/>
      </c>
      <c r="M20" s="1034"/>
      <c r="N20" s="1034"/>
      <c r="O20" s="323"/>
      <c r="R20" s="3" t="s">
        <v>255</v>
      </c>
    </row>
    <row r="21" spans="3:18" ht="15.6" customHeight="1" x14ac:dyDescent="0.2">
      <c r="C21" s="939"/>
      <c r="D21" s="939"/>
      <c r="E21" s="939"/>
      <c r="F21" s="1008" t="s">
        <v>623</v>
      </c>
      <c r="G21" s="1008"/>
      <c r="H21" s="1008"/>
      <c r="I21" s="1008"/>
      <c r="J21" s="1008"/>
      <c r="K21" s="1008"/>
      <c r="L21" s="1035" t="str">
        <f>IF(基本情報!F113="","",基本情報!F113)</f>
        <v/>
      </c>
      <c r="M21" s="1036"/>
      <c r="N21" s="1036"/>
      <c r="O21" s="323"/>
      <c r="R21" s="3" t="s">
        <v>255</v>
      </c>
    </row>
    <row r="22" spans="3:18" ht="15.6" customHeight="1" x14ac:dyDescent="0.2">
      <c r="C22" s="939"/>
      <c r="D22" s="939"/>
      <c r="E22" s="939"/>
      <c r="F22" s="1011" t="s">
        <v>624</v>
      </c>
      <c r="G22" s="1012"/>
      <c r="H22" s="1012"/>
      <c r="I22" s="1012"/>
      <c r="J22" s="863" t="s">
        <v>625</v>
      </c>
      <c r="K22" s="864"/>
      <c r="L22" s="1091" t="str">
        <f>IF(L21="","",L21/0.0138)</f>
        <v/>
      </c>
      <c r="M22" s="1092"/>
      <c r="N22" s="1092"/>
      <c r="O22" s="324"/>
      <c r="R22" s="3" t="s">
        <v>255</v>
      </c>
    </row>
    <row r="23" spans="3:18" ht="15.6" customHeight="1" x14ac:dyDescent="0.2">
      <c r="C23" s="939"/>
      <c r="D23" s="939"/>
      <c r="E23" s="939"/>
      <c r="F23" s="1008" t="s">
        <v>661</v>
      </c>
      <c r="G23" s="1008"/>
      <c r="H23" s="1008"/>
      <c r="I23" s="1008"/>
      <c r="J23" s="1008"/>
      <c r="K23" s="1008"/>
      <c r="L23" s="1064" t="str">
        <f>IF(基本情報!F114="","",基本情報!F114)</f>
        <v/>
      </c>
      <c r="M23" s="1065"/>
      <c r="N23" s="1065"/>
      <c r="O23" s="252" t="s">
        <v>108</v>
      </c>
      <c r="R23" s="3" t="s">
        <v>255</v>
      </c>
    </row>
    <row r="24" spans="3:18" ht="15.6" customHeight="1" x14ac:dyDescent="0.2">
      <c r="C24" s="939"/>
      <c r="D24" s="939"/>
      <c r="E24" s="939"/>
      <c r="F24" s="1008" t="s">
        <v>662</v>
      </c>
      <c r="G24" s="1008"/>
      <c r="H24" s="1008"/>
      <c r="I24" s="1008"/>
      <c r="J24" s="1008"/>
      <c r="K24" s="1008"/>
      <c r="L24" s="1064" t="str">
        <f>IF(基本情報!F115="","",基本情報!F115)</f>
        <v/>
      </c>
      <c r="M24" s="1065"/>
      <c r="N24" s="1065"/>
      <c r="O24" s="252" t="s">
        <v>108</v>
      </c>
      <c r="R24" s="3" t="s">
        <v>255</v>
      </c>
    </row>
    <row r="25" spans="3:18" ht="15.6" customHeight="1" x14ac:dyDescent="0.2">
      <c r="C25" s="939"/>
      <c r="D25" s="939"/>
      <c r="E25" s="939"/>
      <c r="F25" s="1008" t="s">
        <v>663</v>
      </c>
      <c r="G25" s="1008"/>
      <c r="H25" s="1008"/>
      <c r="I25" s="1008"/>
      <c r="J25" s="1008"/>
      <c r="K25" s="1008"/>
      <c r="L25" s="1093" t="str">
        <f>IF(基本情報!F116="","",基本情報!F116)</f>
        <v/>
      </c>
      <c r="M25" s="1094"/>
      <c r="N25" s="1094"/>
      <c r="O25" s="252" t="s">
        <v>108</v>
      </c>
      <c r="R25" s="3" t="s">
        <v>255</v>
      </c>
    </row>
    <row r="26" spans="3:18" ht="15.6" customHeight="1" x14ac:dyDescent="0.2">
      <c r="C26" s="939"/>
      <c r="D26" s="939"/>
      <c r="E26" s="939"/>
      <c r="F26" s="969" t="s">
        <v>883</v>
      </c>
      <c r="G26" s="970"/>
      <c r="H26" s="970"/>
      <c r="I26" s="970"/>
      <c r="J26" s="970"/>
      <c r="K26" s="1013"/>
      <c r="L26" s="1064" t="str">
        <f>IF('別紙2-3'!D77="","",'別紙2-3'!D77)</f>
        <v/>
      </c>
      <c r="M26" s="1065"/>
      <c r="N26" s="1065"/>
      <c r="O26" s="325" t="s">
        <v>286</v>
      </c>
      <c r="R26" s="3" t="str">
        <f>IF(L26='別紙2-1'!R12,"〃","←第17号様式別紙2の効率と相違します。計算を見直してください。")</f>
        <v>〃</v>
      </c>
    </row>
    <row r="27" spans="3:18" ht="15.6" customHeight="1" x14ac:dyDescent="0.2">
      <c r="C27" s="939"/>
      <c r="D27" s="939"/>
      <c r="E27" s="939"/>
      <c r="F27" s="969" t="s">
        <v>850</v>
      </c>
      <c r="G27" s="970"/>
      <c r="H27" s="970"/>
      <c r="I27" s="970"/>
      <c r="J27" s="970"/>
      <c r="K27" s="1013"/>
      <c r="L27" s="1089" t="str">
        <f>IF(基本情報!F118="","",基本情報!F118)</f>
        <v/>
      </c>
      <c r="M27" s="1090"/>
      <c r="N27" s="1090"/>
      <c r="O27" s="325" t="s">
        <v>31</v>
      </c>
    </row>
    <row r="28" spans="3:18" ht="15.6" customHeight="1" x14ac:dyDescent="0.2">
      <c r="C28" s="939"/>
      <c r="D28" s="939"/>
      <c r="E28" s="939"/>
      <c r="F28" s="1008" t="s">
        <v>626</v>
      </c>
      <c r="G28" s="1008"/>
      <c r="H28" s="1008"/>
      <c r="I28" s="1008"/>
      <c r="J28" s="1008"/>
      <c r="K28" s="1008"/>
      <c r="L28" s="1064" t="str">
        <f>IF(基本情報!F117="","",基本情報!F117/1000)</f>
        <v/>
      </c>
      <c r="M28" s="1065"/>
      <c r="N28" s="1065"/>
      <c r="O28" s="252" t="s">
        <v>109</v>
      </c>
      <c r="R28" s="3" t="s">
        <v>255</v>
      </c>
    </row>
    <row r="29" spans="3:18" ht="15.6" customHeight="1" x14ac:dyDescent="0.2">
      <c r="C29" s="939"/>
      <c r="D29" s="939"/>
      <c r="E29" s="939"/>
      <c r="F29" s="1008" t="s">
        <v>627</v>
      </c>
      <c r="G29" s="1008"/>
      <c r="H29" s="1008"/>
      <c r="I29" s="1008"/>
      <c r="J29" s="1008"/>
      <c r="K29" s="1008"/>
      <c r="L29" s="1029" t="str">
        <f>IF(基本情報!F119="","",基本情報!F119)</f>
        <v/>
      </c>
      <c r="M29" s="1030"/>
      <c r="N29" s="1030"/>
      <c r="O29" s="252" t="s">
        <v>117</v>
      </c>
      <c r="R29" s="3" t="s">
        <v>255</v>
      </c>
    </row>
    <row r="30" spans="3:18" ht="16.5" customHeight="1" x14ac:dyDescent="0.2">
      <c r="C30" s="957" t="s">
        <v>115</v>
      </c>
      <c r="D30" s="1050"/>
      <c r="E30" s="958"/>
      <c r="F30" s="1011" t="s">
        <v>246</v>
      </c>
      <c r="G30" s="1012"/>
      <c r="H30" s="1012"/>
      <c r="I30" s="1012"/>
      <c r="J30" s="1012"/>
      <c r="K30" s="1014"/>
      <c r="L30" s="322"/>
      <c r="M30" s="1030" t="str">
        <f>IF(SUM(I175,I181,I187,I193,I199)&gt;0,SUM(I199,I193,I187,I181,I175),"")</f>
        <v/>
      </c>
      <c r="N30" s="1030"/>
      <c r="O30" s="252" t="s">
        <v>110</v>
      </c>
      <c r="R30" s="3" t="s">
        <v>255</v>
      </c>
    </row>
    <row r="31" spans="3:18" ht="16.5" customHeight="1" x14ac:dyDescent="0.2">
      <c r="C31" s="1051"/>
      <c r="D31" s="1052"/>
      <c r="E31" s="1053"/>
      <c r="F31" s="1011" t="s">
        <v>859</v>
      </c>
      <c r="G31" s="1012"/>
      <c r="H31" s="1012"/>
      <c r="I31" s="1012"/>
      <c r="J31" s="1012"/>
      <c r="K31" s="1014"/>
      <c r="L31" s="322"/>
      <c r="M31" s="1030" t="str">
        <f>IF(SUM(I173,I179,I185,I191,I197)&gt;0,SUM(I197,I191,I185,I179,I173),"")</f>
        <v/>
      </c>
      <c r="N31" s="1030"/>
      <c r="O31" s="252" t="s">
        <v>628</v>
      </c>
      <c r="R31" s="3" t="s">
        <v>255</v>
      </c>
    </row>
    <row r="32" spans="3:18" ht="16.5" customHeight="1" x14ac:dyDescent="0.2">
      <c r="C32" s="959"/>
      <c r="D32" s="1054"/>
      <c r="E32" s="960"/>
      <c r="F32" s="1011" t="s">
        <v>524</v>
      </c>
      <c r="G32" s="1012"/>
      <c r="H32" s="1012"/>
      <c r="I32" s="1012"/>
      <c r="J32" s="1012"/>
      <c r="K32" s="1014"/>
      <c r="L32" s="322"/>
      <c r="M32" s="1030" t="str">
        <f>IF(SUM(I177,I183,I189,I195,I201)&gt;0,SUM(I201,I195,I189,I183,I177),"")</f>
        <v/>
      </c>
      <c r="N32" s="1030"/>
      <c r="O32" s="252" t="s">
        <v>283</v>
      </c>
    </row>
    <row r="33" spans="1:18" ht="16.5" customHeight="1" x14ac:dyDescent="0.2">
      <c r="C33" s="1055" t="s">
        <v>782</v>
      </c>
      <c r="D33" s="1055"/>
      <c r="E33" s="1055"/>
      <c r="F33" s="1011" t="s">
        <v>884</v>
      </c>
      <c r="G33" s="1012"/>
      <c r="H33" s="1012"/>
      <c r="I33" s="1012"/>
      <c r="J33" s="1012"/>
      <c r="K33" s="1014"/>
      <c r="L33" s="322"/>
      <c r="M33" s="1066" t="str">
        <f>IF(I174="","",SUM(I174,I180,I186,I192,I198,I204,I210))</f>
        <v/>
      </c>
      <c r="N33" s="1066"/>
      <c r="O33" s="252" t="s">
        <v>110</v>
      </c>
    </row>
    <row r="34" spans="1:18" ht="16.5" customHeight="1" x14ac:dyDescent="0.2">
      <c r="C34" s="1055"/>
      <c r="D34" s="1055"/>
      <c r="E34" s="1055"/>
      <c r="F34" s="1011" t="s">
        <v>860</v>
      </c>
      <c r="G34" s="1012"/>
      <c r="H34" s="1012"/>
      <c r="I34" s="1012"/>
      <c r="J34" s="1012"/>
      <c r="K34" s="1014"/>
      <c r="L34" s="322"/>
      <c r="M34" s="1066" t="str">
        <f>IF(基本情報!F81="","",SUM(基本情報!F81:L81))</f>
        <v/>
      </c>
      <c r="N34" s="1066"/>
      <c r="O34" s="252" t="s">
        <v>628</v>
      </c>
    </row>
    <row r="35" spans="1:18" s="48" customFormat="1" ht="16.5" customHeight="1" x14ac:dyDescent="0.2">
      <c r="B35" s="3"/>
      <c r="C35" s="827" t="s">
        <v>629</v>
      </c>
      <c r="D35" s="1009"/>
      <c r="E35" s="1009"/>
      <c r="F35" s="1009"/>
      <c r="G35" s="1009"/>
      <c r="H35" s="1009"/>
      <c r="I35" s="1009"/>
      <c r="J35" s="1009"/>
      <c r="K35" s="1010"/>
      <c r="L35" s="1039" t="str">
        <f>IF(基本情報!F120="","",基本情報!F120)</f>
        <v/>
      </c>
      <c r="M35" s="1040"/>
      <c r="N35" s="1040"/>
      <c r="O35" s="1041"/>
      <c r="R35" s="3" t="s">
        <v>255</v>
      </c>
    </row>
    <row r="36" spans="1:18" s="48" customFormat="1" ht="28.95" customHeight="1" x14ac:dyDescent="0.2">
      <c r="B36" s="3"/>
      <c r="C36" s="827" t="s">
        <v>630</v>
      </c>
      <c r="D36" s="1009"/>
      <c r="E36" s="1009"/>
      <c r="F36" s="1009"/>
      <c r="G36" s="1009"/>
      <c r="H36" s="1009"/>
      <c r="I36" s="1009"/>
      <c r="J36" s="1009"/>
      <c r="K36" s="1010"/>
      <c r="L36" s="1067"/>
      <c r="M36" s="1068"/>
      <c r="N36" s="1068"/>
      <c r="O36" s="1069"/>
      <c r="R36" s="31" t="s">
        <v>228</v>
      </c>
    </row>
    <row r="37" spans="1:18" s="48" customFormat="1" ht="42.75" customHeight="1" x14ac:dyDescent="0.2">
      <c r="B37" s="3"/>
      <c r="C37" s="46" t="s">
        <v>498</v>
      </c>
      <c r="D37" s="824" t="s">
        <v>631</v>
      </c>
      <c r="E37" s="824"/>
      <c r="F37" s="824"/>
      <c r="G37" s="824"/>
      <c r="H37" s="824"/>
      <c r="I37" s="824"/>
      <c r="J37" s="824"/>
      <c r="K37" s="824"/>
      <c r="L37" s="824"/>
      <c r="M37" s="824"/>
      <c r="N37" s="824"/>
      <c r="O37" s="824"/>
      <c r="R37" s="3"/>
    </row>
    <row r="38" spans="1:18" s="48" customFormat="1" ht="7.5" customHeight="1" x14ac:dyDescent="0.2">
      <c r="B38" s="3"/>
      <c r="C38" s="46"/>
      <c r="D38" s="108"/>
      <c r="E38" s="108"/>
      <c r="F38" s="108"/>
      <c r="G38" s="108"/>
      <c r="H38" s="108"/>
      <c r="I38" s="108"/>
      <c r="J38" s="108"/>
      <c r="K38" s="108"/>
      <c r="L38" s="108"/>
      <c r="M38" s="108"/>
      <c r="N38" s="108"/>
      <c r="O38" s="108"/>
      <c r="R38" s="3"/>
    </row>
    <row r="39" spans="1:18" s="48" customFormat="1" ht="16.5" customHeight="1" x14ac:dyDescent="0.2">
      <c r="B39" s="3"/>
      <c r="C39" s="836" t="s">
        <v>632</v>
      </c>
      <c r="D39" s="836"/>
      <c r="E39" s="836"/>
      <c r="F39" s="836"/>
      <c r="G39" s="836"/>
      <c r="H39" s="836"/>
      <c r="I39" s="836"/>
      <c r="J39" s="836"/>
      <c r="K39" s="3"/>
      <c r="L39" s="3"/>
      <c r="M39" s="3"/>
      <c r="N39" s="3"/>
      <c r="O39" s="3"/>
      <c r="R39" s="3"/>
    </row>
    <row r="40" spans="1:18" s="48" customFormat="1" ht="16.5" customHeight="1" x14ac:dyDescent="0.2">
      <c r="B40" s="3"/>
      <c r="C40" s="311"/>
      <c r="D40" s="279" t="s">
        <v>211</v>
      </c>
      <c r="E40" s="38"/>
      <c r="F40" s="38"/>
      <c r="G40" s="38"/>
      <c r="K40" s="302"/>
      <c r="L40" s="302"/>
      <c r="M40" s="302"/>
      <c r="N40" s="302"/>
      <c r="O40" s="302"/>
      <c r="R40" s="3"/>
    </row>
    <row r="41" spans="1:18" s="48" customFormat="1" ht="16.5" customHeight="1" x14ac:dyDescent="0.2">
      <c r="B41" s="3"/>
      <c r="C41" s="1001" t="s">
        <v>121</v>
      </c>
      <c r="D41" s="878"/>
      <c r="E41" s="878"/>
      <c r="F41" s="879"/>
      <c r="G41" s="1017" t="s">
        <v>247</v>
      </c>
      <c r="H41" s="1018"/>
      <c r="I41" s="1018"/>
      <c r="J41" s="1018"/>
      <c r="K41" s="1019"/>
      <c r="L41" s="860" t="s">
        <v>123</v>
      </c>
      <c r="M41" s="865"/>
      <c r="N41" s="865"/>
      <c r="O41" s="861"/>
      <c r="R41" s="3"/>
    </row>
    <row r="42" spans="1:18" s="48" customFormat="1" ht="16.5" customHeight="1" x14ac:dyDescent="0.2">
      <c r="B42" s="3"/>
      <c r="C42" s="1016"/>
      <c r="D42" s="881"/>
      <c r="E42" s="881"/>
      <c r="F42" s="882"/>
      <c r="G42" s="1020"/>
      <c r="H42" s="1021"/>
      <c r="I42" s="1021"/>
      <c r="J42" s="1021"/>
      <c r="K42" s="1022"/>
      <c r="L42" s="1070" t="str">
        <f>IF('別紙2-3'!D65="","",'別紙2-3'!D65)</f>
        <v/>
      </c>
      <c r="M42" s="1071"/>
      <c r="N42" s="1071"/>
      <c r="O42" s="252" t="s">
        <v>124</v>
      </c>
      <c r="R42" s="3"/>
    </row>
    <row r="43" spans="1:18" s="48" customFormat="1" ht="15" customHeight="1" x14ac:dyDescent="0.2">
      <c r="B43" s="3"/>
      <c r="C43" s="965" t="s">
        <v>839</v>
      </c>
      <c r="D43" s="848"/>
      <c r="E43" s="848"/>
      <c r="F43" s="966"/>
      <c r="G43" s="965" t="s">
        <v>120</v>
      </c>
      <c r="H43" s="848"/>
      <c r="I43" s="848"/>
      <c r="J43" s="848"/>
      <c r="K43" s="966"/>
      <c r="L43" s="985" t="str">
        <f>IF('別紙2-1'!R4="","",'別紙2-1'!R4)</f>
        <v/>
      </c>
      <c r="M43" s="1004"/>
      <c r="N43" s="1004"/>
      <c r="O43" s="986"/>
      <c r="R43" s="3"/>
    </row>
    <row r="44" spans="1:18" s="48" customFormat="1" ht="15" customHeight="1" x14ac:dyDescent="0.2">
      <c r="B44" s="3"/>
      <c r="C44" s="1017" t="s">
        <v>840</v>
      </c>
      <c r="D44" s="1018"/>
      <c r="E44" s="1018"/>
      <c r="F44" s="1019"/>
      <c r="G44" s="965" t="s">
        <v>120</v>
      </c>
      <c r="H44" s="848"/>
      <c r="I44" s="848"/>
      <c r="J44" s="848"/>
      <c r="K44" s="966"/>
      <c r="L44" s="985" t="str">
        <f>IF(L45="","",L45/3.6)</f>
        <v/>
      </c>
      <c r="M44" s="1004"/>
      <c r="N44" s="1004"/>
      <c r="O44" s="986"/>
      <c r="R44" s="3"/>
    </row>
    <row r="45" spans="1:18" s="48" customFormat="1" ht="15" customHeight="1" x14ac:dyDescent="0.2">
      <c r="B45" s="3"/>
      <c r="C45" s="1020"/>
      <c r="D45" s="1021"/>
      <c r="E45" s="1021"/>
      <c r="F45" s="1022"/>
      <c r="G45" s="862" t="s">
        <v>479</v>
      </c>
      <c r="H45" s="848"/>
      <c r="I45" s="848"/>
      <c r="J45" s="848"/>
      <c r="K45" s="966"/>
      <c r="L45" s="985" t="str">
        <f>IF('別紙2-1'!R5="","",'別紙2-1'!R5)</f>
        <v/>
      </c>
      <c r="M45" s="1004"/>
      <c r="N45" s="1004"/>
      <c r="O45" s="986"/>
      <c r="R45" s="3"/>
    </row>
    <row r="46" spans="1:18" s="48" customFormat="1" ht="15" customHeight="1" x14ac:dyDescent="0.2">
      <c r="B46" s="3"/>
      <c r="C46" s="965" t="s">
        <v>122</v>
      </c>
      <c r="D46" s="848"/>
      <c r="E46" s="848"/>
      <c r="F46" s="966"/>
      <c r="G46" s="982" t="s">
        <v>633</v>
      </c>
      <c r="H46" s="848"/>
      <c r="I46" s="848"/>
      <c r="J46" s="848"/>
      <c r="K46" s="966"/>
      <c r="L46" s="1072" t="str">
        <f>IF(L43="","",L44/L43)</f>
        <v/>
      </c>
      <c r="M46" s="1073"/>
      <c r="N46" s="1073"/>
      <c r="O46" s="1074"/>
      <c r="R46" s="3"/>
    </row>
    <row r="47" spans="1:18" s="48" customFormat="1" ht="20.25" customHeight="1" x14ac:dyDescent="0.2">
      <c r="B47" s="3"/>
      <c r="C47" s="299"/>
      <c r="D47" s="299"/>
      <c r="E47" s="39"/>
      <c r="F47" s="39"/>
      <c r="G47" s="39"/>
      <c r="H47" s="39"/>
      <c r="I47" s="39"/>
      <c r="J47" s="39"/>
      <c r="K47" s="39"/>
      <c r="L47" s="307"/>
      <c r="M47" s="308"/>
      <c r="N47" s="308"/>
      <c r="O47" s="111" t="s">
        <v>787</v>
      </c>
      <c r="R47" s="3"/>
    </row>
    <row r="48" spans="1:18" s="48" customFormat="1" ht="15" customHeight="1" x14ac:dyDescent="0.2">
      <c r="A48" s="3"/>
      <c r="B48" s="39" t="s">
        <v>1028</v>
      </c>
      <c r="C48" s="3"/>
      <c r="D48" s="299"/>
      <c r="E48" s="39"/>
      <c r="F48" s="39"/>
      <c r="G48" s="39"/>
      <c r="H48" s="39"/>
      <c r="I48" s="39"/>
      <c r="J48" s="39"/>
      <c r="K48" s="39"/>
      <c r="L48" s="307"/>
      <c r="M48" s="308"/>
      <c r="N48" s="308"/>
      <c r="O48" s="308"/>
      <c r="R48" s="3"/>
    </row>
    <row r="49" spans="1:18" s="48" customFormat="1" ht="7.05" customHeight="1" x14ac:dyDescent="0.2">
      <c r="A49" s="3"/>
      <c r="B49" s="3"/>
      <c r="C49" s="3"/>
      <c r="D49" s="299"/>
      <c r="E49" s="39"/>
      <c r="F49" s="39"/>
      <c r="G49" s="39"/>
      <c r="H49" s="39"/>
      <c r="I49" s="39"/>
      <c r="J49" s="39"/>
      <c r="K49" s="39"/>
      <c r="L49" s="307"/>
      <c r="M49" s="308"/>
      <c r="N49" s="308"/>
      <c r="O49" s="308"/>
      <c r="R49" s="3"/>
    </row>
    <row r="50" spans="1:18" s="48" customFormat="1" ht="15" customHeight="1" x14ac:dyDescent="0.2">
      <c r="A50" s="3"/>
      <c r="B50" s="3" t="s">
        <v>634</v>
      </c>
      <c r="C50" s="3"/>
      <c r="D50" s="299"/>
      <c r="E50" s="39"/>
      <c r="F50" s="39"/>
      <c r="G50" s="39"/>
      <c r="H50" s="39"/>
      <c r="I50" s="39"/>
      <c r="J50" s="39"/>
      <c r="K50" s="39"/>
      <c r="L50" s="307"/>
      <c r="M50" s="308"/>
      <c r="N50" s="308"/>
      <c r="O50" s="308"/>
      <c r="R50" s="3"/>
    </row>
    <row r="51" spans="1:18" ht="8.5500000000000007" customHeight="1" x14ac:dyDescent="0.2"/>
    <row r="52" spans="1:18" ht="17.25" customHeight="1" x14ac:dyDescent="0.2">
      <c r="C52" s="3" t="s">
        <v>635</v>
      </c>
    </row>
    <row r="53" spans="1:18" ht="18.75" customHeight="1" x14ac:dyDescent="0.2">
      <c r="C53" s="1002" t="s">
        <v>636</v>
      </c>
      <c r="D53" s="1056" t="s">
        <v>637</v>
      </c>
      <c r="E53" s="1056"/>
      <c r="F53" s="1056"/>
      <c r="G53" s="1056"/>
      <c r="H53" s="1049" t="s">
        <v>111</v>
      </c>
      <c r="I53" s="1049"/>
      <c r="J53" s="1058" t="s">
        <v>112</v>
      </c>
      <c r="K53" s="1058"/>
      <c r="L53" s="1058" t="s">
        <v>113</v>
      </c>
      <c r="M53" s="1058"/>
      <c r="N53" s="1059" t="s">
        <v>114</v>
      </c>
      <c r="O53" s="1059"/>
    </row>
    <row r="54" spans="1:18" ht="57.45" customHeight="1" x14ac:dyDescent="0.2">
      <c r="C54" s="1002"/>
      <c r="D54" s="1008" t="s">
        <v>638</v>
      </c>
      <c r="E54" s="1008"/>
      <c r="F54" s="1008"/>
      <c r="G54" s="1008"/>
      <c r="H54" s="1015" t="str">
        <f>IF(基本情報!F98="","",基本情報!F98)</f>
        <v/>
      </c>
      <c r="I54" s="1015"/>
      <c r="J54" s="1015" t="str">
        <f>IF(基本情報!H98="","",基本情報!H98)</f>
        <v/>
      </c>
      <c r="K54" s="1015"/>
      <c r="L54" s="1015" t="str">
        <f>IF(基本情報!J98="","",基本情報!J98)</f>
        <v/>
      </c>
      <c r="M54" s="1015"/>
      <c r="N54" s="1042" t="str">
        <f>IF(基本情報!L98="","",基本情報!L98)</f>
        <v/>
      </c>
      <c r="O54" s="1042"/>
      <c r="R54" s="3" t="s">
        <v>226</v>
      </c>
    </row>
    <row r="55" spans="1:18" ht="43.95" customHeight="1" x14ac:dyDescent="0.2">
      <c r="C55" s="1002"/>
      <c r="D55" s="1008" t="s">
        <v>639</v>
      </c>
      <c r="E55" s="1008"/>
      <c r="F55" s="1008"/>
      <c r="G55" s="1008"/>
      <c r="H55" s="1063" t="str">
        <f>IF(基本情報!F100="","",基本情報!F100)</f>
        <v/>
      </c>
      <c r="I55" s="1063"/>
      <c r="J55" s="1063" t="str">
        <f>IF(基本情報!H100="","",基本情報!H100)</f>
        <v/>
      </c>
      <c r="K55" s="1063"/>
      <c r="L55" s="1015" t="str">
        <f>IF(基本情報!J100="","",基本情報!J100)</f>
        <v/>
      </c>
      <c r="M55" s="1015"/>
      <c r="N55" s="1042" t="str">
        <f>IF(基本情報!L100="","",基本情報!L100)</f>
        <v/>
      </c>
      <c r="O55" s="1042"/>
      <c r="R55" s="48" t="s">
        <v>255</v>
      </c>
    </row>
    <row r="56" spans="1:18" ht="17.55" customHeight="1" x14ac:dyDescent="0.2">
      <c r="C56" s="1002"/>
      <c r="D56" s="1008" t="s">
        <v>838</v>
      </c>
      <c r="E56" s="1008"/>
      <c r="F56" s="1008"/>
      <c r="G56" s="1008"/>
      <c r="H56" s="1005" t="str">
        <f>IF(基本情報!F104="","",基本情報!F104)</f>
        <v/>
      </c>
      <c r="I56" s="1005"/>
      <c r="J56" s="1005" t="str">
        <f>IF(基本情報!H104="","",基本情報!H104)</f>
        <v/>
      </c>
      <c r="K56" s="1005"/>
      <c r="L56" s="1005" t="str">
        <f>IF(基本情報!J104="","",基本情報!J104)</f>
        <v/>
      </c>
      <c r="M56" s="1005"/>
      <c r="N56" s="1005" t="str">
        <f>IF(基本情報!L104="","",基本情報!L104)</f>
        <v/>
      </c>
      <c r="O56" s="1005"/>
      <c r="R56" s="48" t="s">
        <v>255</v>
      </c>
    </row>
    <row r="57" spans="1:18" ht="17.55" customHeight="1" x14ac:dyDescent="0.2">
      <c r="C57" s="1002"/>
      <c r="D57" s="1008" t="s">
        <v>863</v>
      </c>
      <c r="E57" s="1008"/>
      <c r="F57" s="1008"/>
      <c r="G57" s="1008"/>
      <c r="H57" s="1005" t="str">
        <f>IF(基本情報!F106="","",基本情報!F106)</f>
        <v/>
      </c>
      <c r="I57" s="1005"/>
      <c r="J57" s="1005" t="str">
        <f>IF(基本情報!H106="","",基本情報!H106)</f>
        <v/>
      </c>
      <c r="K57" s="1005"/>
      <c r="L57" s="1005" t="str">
        <f>IF(基本情報!J106="","",基本情報!J106)</f>
        <v/>
      </c>
      <c r="M57" s="1005"/>
      <c r="N57" s="1005" t="str">
        <f>IF(基本情報!L106="","",基本情報!L106)</f>
        <v/>
      </c>
      <c r="O57" s="1005"/>
      <c r="R57" s="48" t="s">
        <v>255</v>
      </c>
    </row>
    <row r="58" spans="1:18" ht="17.55" customHeight="1" x14ac:dyDescent="0.2">
      <c r="C58" s="1002"/>
      <c r="D58" s="1008" t="s">
        <v>918</v>
      </c>
      <c r="E58" s="1008"/>
      <c r="F58" s="1008"/>
      <c r="G58" s="1008"/>
      <c r="H58" s="1005" t="str">
        <f>IF(基本情報!F109="","",基本情報!F109)</f>
        <v/>
      </c>
      <c r="I58" s="1005"/>
      <c r="J58" s="1005" t="str">
        <f>IF(基本情報!H109="","",基本情報!H109)</f>
        <v/>
      </c>
      <c r="K58" s="1005"/>
      <c r="L58" s="1005" t="str">
        <f>IF(基本情報!J109="","",基本情報!J109)</f>
        <v/>
      </c>
      <c r="M58" s="1005"/>
      <c r="N58" s="1005" t="str">
        <f>IF(基本情報!L109="","",基本情報!L109)</f>
        <v/>
      </c>
      <c r="O58" s="1005"/>
      <c r="R58" s="48" t="s">
        <v>255</v>
      </c>
    </row>
    <row r="59" spans="1:18" ht="17.55" customHeight="1" x14ac:dyDescent="0.2">
      <c r="C59" s="1002"/>
      <c r="D59" s="1008" t="s">
        <v>640</v>
      </c>
      <c r="E59" s="1008"/>
      <c r="F59" s="1008" t="s">
        <v>641</v>
      </c>
      <c r="G59" s="1008"/>
      <c r="H59" s="1007" t="str">
        <f>IF(基本情報!F104="","",基本情報!F106/基本情報!F104*100)</f>
        <v/>
      </c>
      <c r="I59" s="1007"/>
      <c r="J59" s="1007" t="str">
        <f>IF(基本情報!H104="","",基本情報!H106/基本情報!H104*100)</f>
        <v/>
      </c>
      <c r="K59" s="1007"/>
      <c r="L59" s="1007" t="str">
        <f>IF(基本情報!J104="","",基本情報!J106/基本情報!J104*100)</f>
        <v/>
      </c>
      <c r="M59" s="1007"/>
      <c r="N59" s="1007" t="str">
        <f>IF(基本情報!L104="","",基本情報!L106/基本情報!L104*100)</f>
        <v/>
      </c>
      <c r="O59" s="1007"/>
      <c r="R59" s="48" t="s">
        <v>255</v>
      </c>
    </row>
    <row r="60" spans="1:18" ht="17.55" customHeight="1" x14ac:dyDescent="0.2">
      <c r="C60" s="1002"/>
      <c r="D60" s="1008"/>
      <c r="E60" s="1008"/>
      <c r="F60" s="1008" t="s">
        <v>642</v>
      </c>
      <c r="G60" s="1008"/>
      <c r="H60" s="1007" t="str">
        <f>IF(基本情報!F104="","",基本情報!F109/基本情報!F104*100)</f>
        <v/>
      </c>
      <c r="I60" s="1007"/>
      <c r="J60" s="1007" t="str">
        <f>IF(基本情報!H104="","",基本情報!H109/基本情報!H104*100)</f>
        <v/>
      </c>
      <c r="K60" s="1007"/>
      <c r="L60" s="1007" t="str">
        <f>IF(基本情報!J104="","",基本情報!J109/基本情報!J104*100)</f>
        <v/>
      </c>
      <c r="M60" s="1007"/>
      <c r="N60" s="1007" t="str">
        <f>IF(基本情報!L104="","",基本情報!L109/基本情報!L104*100)</f>
        <v/>
      </c>
      <c r="O60" s="1007"/>
      <c r="R60" s="48" t="s">
        <v>255</v>
      </c>
    </row>
    <row r="61" spans="1:18" ht="17.55" customHeight="1" x14ac:dyDescent="0.2">
      <c r="C61" s="1002"/>
      <c r="D61" s="1008"/>
      <c r="E61" s="1008"/>
      <c r="F61" s="1008" t="s">
        <v>643</v>
      </c>
      <c r="G61" s="1008"/>
      <c r="H61" s="1007" t="str">
        <f>IF(H59="","",SUM(H59:I60))</f>
        <v/>
      </c>
      <c r="I61" s="1007"/>
      <c r="J61" s="1007" t="str">
        <f>IF(J59="","",SUM(J59:K60))</f>
        <v/>
      </c>
      <c r="K61" s="1007"/>
      <c r="L61" s="1007" t="str">
        <f>IF(L59="","",SUM(L59:M60))</f>
        <v/>
      </c>
      <c r="M61" s="1007"/>
      <c r="N61" s="1007" t="str">
        <f>IF(N59="","",SUM(N59:O60))</f>
        <v/>
      </c>
      <c r="O61" s="1007"/>
      <c r="R61" s="48" t="s">
        <v>255</v>
      </c>
    </row>
    <row r="62" spans="1:18" ht="17.55" customHeight="1" x14ac:dyDescent="0.2">
      <c r="C62" s="1002"/>
      <c r="D62" s="1008" t="s">
        <v>644</v>
      </c>
      <c r="E62" s="1008"/>
      <c r="F62" s="1008" t="s">
        <v>645</v>
      </c>
      <c r="G62" s="1008"/>
      <c r="H62" s="1006" t="str">
        <f>IF(基本情報!F122="","",基本情報!F122)</f>
        <v/>
      </c>
      <c r="I62" s="1006"/>
      <c r="J62" s="1006" t="str">
        <f>IF(基本情報!H122="","",基本情報!H122)</f>
        <v/>
      </c>
      <c r="K62" s="1006"/>
      <c r="L62" s="1006" t="str">
        <f>IF(基本情報!J122="","",基本情報!J122)</f>
        <v/>
      </c>
      <c r="M62" s="1006"/>
      <c r="N62" s="1037" t="str">
        <f>IF(基本情報!L122="","",基本情報!L122)</f>
        <v/>
      </c>
      <c r="O62" s="1037"/>
      <c r="R62" s="48" t="s">
        <v>255</v>
      </c>
    </row>
    <row r="63" spans="1:18" ht="17.55" customHeight="1" x14ac:dyDescent="0.2">
      <c r="C63" s="1002"/>
      <c r="D63" s="1008"/>
      <c r="E63" s="1008"/>
      <c r="F63" s="1008" t="s">
        <v>646</v>
      </c>
      <c r="G63" s="1008"/>
      <c r="H63" s="1006" t="str">
        <f>IF(基本情報!F123="","",基本情報!F123)</f>
        <v/>
      </c>
      <c r="I63" s="1006"/>
      <c r="J63" s="1006" t="str">
        <f>IF(基本情報!H123="","",基本情報!H123)</f>
        <v/>
      </c>
      <c r="K63" s="1006"/>
      <c r="L63" s="1006" t="str">
        <f>IF(基本情報!J123="","",基本情報!J123)</f>
        <v/>
      </c>
      <c r="M63" s="1006"/>
      <c r="N63" s="1037" t="str">
        <f>IF(基本情報!L123="","",基本情報!L123)</f>
        <v/>
      </c>
      <c r="O63" s="1037"/>
      <c r="R63" s="48" t="s">
        <v>255</v>
      </c>
    </row>
    <row r="64" spans="1:18" ht="17.55" customHeight="1" x14ac:dyDescent="0.2">
      <c r="C64" s="1002"/>
      <c r="D64" s="1008"/>
      <c r="E64" s="1008"/>
      <c r="F64" s="1008" t="s">
        <v>647</v>
      </c>
      <c r="G64" s="1008"/>
      <c r="H64" s="1006" t="str">
        <f>IF(基本情報!F124="","",基本情報!F124)</f>
        <v/>
      </c>
      <c r="I64" s="1006"/>
      <c r="J64" s="1006" t="str">
        <f>IF(基本情報!H124="","",基本情報!H124)</f>
        <v/>
      </c>
      <c r="K64" s="1006"/>
      <c r="L64" s="1006" t="str">
        <f>IF(基本情報!J124="","",基本情報!J124)</f>
        <v/>
      </c>
      <c r="M64" s="1006"/>
      <c r="N64" s="1037" t="str">
        <f>IF(基本情報!L124="","",基本情報!L124)</f>
        <v/>
      </c>
      <c r="O64" s="1037"/>
      <c r="R64" s="48" t="s">
        <v>255</v>
      </c>
    </row>
    <row r="65" spans="3:18" ht="17.55" customHeight="1" x14ac:dyDescent="0.2">
      <c r="C65" s="1002"/>
      <c r="D65" s="1008" t="s">
        <v>919</v>
      </c>
      <c r="E65" s="1008"/>
      <c r="F65" s="1008"/>
      <c r="G65" s="1008"/>
      <c r="H65" s="1006" t="str">
        <f>IF(基本情報!F126="","",基本情報!F126)</f>
        <v/>
      </c>
      <c r="I65" s="1006"/>
      <c r="J65" s="1006" t="str">
        <f>IF(基本情報!H126="","",基本情報!H126)</f>
        <v/>
      </c>
      <c r="K65" s="1006"/>
      <c r="L65" s="1006" t="str">
        <f>IF(基本情報!J126="","",基本情報!J126)</f>
        <v/>
      </c>
      <c r="M65" s="1006"/>
      <c r="N65" s="1038" t="str">
        <f>IF(基本情報!L126="","",基本情報!L126)</f>
        <v/>
      </c>
      <c r="O65" s="1038"/>
      <c r="R65" s="48" t="s">
        <v>255</v>
      </c>
    </row>
    <row r="66" spans="3:18" ht="16.5" customHeight="1" x14ac:dyDescent="0.2">
      <c r="C66" s="3" t="s">
        <v>503</v>
      </c>
    </row>
    <row r="67" spans="3:18" ht="6" customHeight="1" x14ac:dyDescent="0.2"/>
    <row r="68" spans="3:18" ht="15" customHeight="1" x14ac:dyDescent="0.2">
      <c r="C68" s="39" t="s">
        <v>648</v>
      </c>
      <c r="D68" s="303"/>
      <c r="E68" s="303"/>
      <c r="F68" s="39"/>
      <c r="G68" s="39"/>
      <c r="H68" s="39"/>
      <c r="I68" s="39"/>
      <c r="J68" s="302"/>
      <c r="K68" s="302"/>
      <c r="L68" s="302"/>
      <c r="M68" s="302"/>
      <c r="N68" s="48"/>
      <c r="O68" s="48"/>
      <c r="P68" s="3"/>
      <c r="Q68" s="3"/>
    </row>
    <row r="69" spans="3:18" ht="28.5" customHeight="1" x14ac:dyDescent="0.2">
      <c r="C69" s="1023"/>
      <c r="D69" s="1024"/>
      <c r="E69" s="1025"/>
      <c r="F69" s="1017" t="s">
        <v>371</v>
      </c>
      <c r="G69" s="1019"/>
      <c r="H69" s="862" t="s">
        <v>649</v>
      </c>
      <c r="I69" s="864"/>
      <c r="J69" s="977" t="s">
        <v>415</v>
      </c>
      <c r="K69" s="1003"/>
      <c r="L69" s="39"/>
      <c r="M69" s="99"/>
      <c r="N69" s="48"/>
      <c r="O69" s="48"/>
      <c r="P69" s="3"/>
      <c r="Q69" s="3"/>
    </row>
    <row r="70" spans="3:18" ht="13.95" customHeight="1" x14ac:dyDescent="0.2">
      <c r="C70" s="1026"/>
      <c r="D70" s="1027"/>
      <c r="E70" s="1028"/>
      <c r="F70" s="1020"/>
      <c r="G70" s="1022"/>
      <c r="H70" s="309" t="s">
        <v>650</v>
      </c>
      <c r="I70" s="309"/>
      <c r="J70" s="974" t="s">
        <v>651</v>
      </c>
      <c r="K70" s="974"/>
      <c r="L70" s="304"/>
      <c r="M70" s="99"/>
      <c r="N70" s="48"/>
      <c r="O70" s="48"/>
      <c r="P70" s="3"/>
      <c r="Q70" s="3"/>
    </row>
    <row r="71" spans="3:18" ht="18.75" customHeight="1" x14ac:dyDescent="0.2">
      <c r="C71" s="1060"/>
      <c r="D71" s="1061"/>
      <c r="E71" s="1062"/>
      <c r="F71" s="965" t="s">
        <v>413</v>
      </c>
      <c r="G71" s="966"/>
      <c r="H71" s="862" t="s">
        <v>374</v>
      </c>
      <c r="I71" s="864"/>
      <c r="J71" s="1003" t="s">
        <v>475</v>
      </c>
      <c r="K71" s="1003"/>
      <c r="L71" s="307"/>
      <c r="M71" s="99"/>
      <c r="N71" s="48"/>
      <c r="O71" s="48"/>
      <c r="P71" s="3"/>
      <c r="Q71" s="3"/>
    </row>
    <row r="72" spans="3:18" ht="18" customHeight="1" x14ac:dyDescent="0.2">
      <c r="C72" s="975" t="s">
        <v>601</v>
      </c>
      <c r="D72" s="976"/>
      <c r="E72" s="990"/>
      <c r="F72" s="1031" t="str">
        <f>IF(基本情報!F$79="○",基本情報!F$129,"")</f>
        <v/>
      </c>
      <c r="G72" s="1032"/>
      <c r="H72" s="983" t="str">
        <f>IF(基本情報!F$79="○",基本情報!F$130,"")</f>
        <v/>
      </c>
      <c r="I72" s="984"/>
      <c r="J72" s="972" t="str">
        <f>IF(基本情報!F$79="○",基本情報!F$132,"")</f>
        <v/>
      </c>
      <c r="K72" s="972"/>
      <c r="L72" s="130"/>
      <c r="M72" s="99"/>
      <c r="N72" s="48"/>
      <c r="O72" s="48"/>
      <c r="P72" s="3"/>
      <c r="Q72" s="3"/>
    </row>
    <row r="73" spans="3:18" ht="18" customHeight="1" x14ac:dyDescent="0.2">
      <c r="C73" s="1002" t="s">
        <v>652</v>
      </c>
      <c r="D73" s="973" t="str">
        <f>IF(基本情報!$G$78="","",基本情報!$G$78)</f>
        <v/>
      </c>
      <c r="E73" s="973"/>
      <c r="F73" s="1031" t="str">
        <f>IF(基本情報!G$79="○",基本情報!G$129,"")</f>
        <v/>
      </c>
      <c r="G73" s="1032"/>
      <c r="H73" s="983" t="str">
        <f>IF(基本情報!G$79="○",基本情報!G$130,"")</f>
        <v/>
      </c>
      <c r="I73" s="984"/>
      <c r="J73" s="972" t="str">
        <f>IF(基本情報!G$79="○",基本情報!G$132,"")</f>
        <v/>
      </c>
      <c r="K73" s="972"/>
      <c r="L73" s="130"/>
      <c r="M73" s="99"/>
      <c r="N73" s="48"/>
      <c r="O73" s="48"/>
      <c r="P73" s="3"/>
      <c r="Q73" s="3"/>
    </row>
    <row r="74" spans="3:18" ht="18" customHeight="1" x14ac:dyDescent="0.2">
      <c r="C74" s="1002"/>
      <c r="D74" s="973" t="str">
        <f>IF(基本情報!$H$78="","",基本情報!$H$78)</f>
        <v/>
      </c>
      <c r="E74" s="973"/>
      <c r="F74" s="1031" t="str">
        <f>IF(基本情報!H$79="○",基本情報!H$129,"")</f>
        <v/>
      </c>
      <c r="G74" s="1032"/>
      <c r="H74" s="983" t="str">
        <f>IF(基本情報!H$79="○",基本情報!H$130,"")</f>
        <v/>
      </c>
      <c r="I74" s="984"/>
      <c r="J74" s="972" t="str">
        <f>IF(基本情報!H$79="○",基本情報!H$132,"")</f>
        <v/>
      </c>
      <c r="K74" s="972"/>
      <c r="L74" s="130"/>
      <c r="M74" s="99"/>
      <c r="N74" s="48"/>
      <c r="O74" s="48"/>
      <c r="P74" s="3"/>
      <c r="Q74" s="3"/>
    </row>
    <row r="75" spans="3:18" ht="18" customHeight="1" x14ac:dyDescent="0.2">
      <c r="C75" s="1002"/>
      <c r="D75" s="973" t="str">
        <f>IF(基本情報!$I$78="","",基本情報!$I$78)</f>
        <v/>
      </c>
      <c r="E75" s="973"/>
      <c r="F75" s="1031" t="str">
        <f>IF(基本情報!I$79="○",基本情報!I$129,"")</f>
        <v/>
      </c>
      <c r="G75" s="1032"/>
      <c r="H75" s="983" t="str">
        <f>IF(基本情報!I$79="○",基本情報!I$130,"")</f>
        <v/>
      </c>
      <c r="I75" s="984"/>
      <c r="J75" s="972" t="str">
        <f>IF(基本情報!I$79="○",基本情報!I$132,"")</f>
        <v/>
      </c>
      <c r="K75" s="972"/>
      <c r="L75" s="130"/>
      <c r="M75" s="99"/>
      <c r="N75" s="48"/>
      <c r="O75" s="48"/>
      <c r="P75" s="3"/>
      <c r="Q75" s="3"/>
    </row>
    <row r="76" spans="3:18" ht="18" customHeight="1" x14ac:dyDescent="0.2">
      <c r="C76" s="1002"/>
      <c r="D76" s="973" t="str">
        <f>IF(基本情報!$J$78="","",基本情報!$J$78)</f>
        <v/>
      </c>
      <c r="E76" s="973"/>
      <c r="F76" s="1031" t="str">
        <f>IF(基本情報!J$79="○",基本情報!J$129,"")</f>
        <v/>
      </c>
      <c r="G76" s="1032"/>
      <c r="H76" s="983" t="str">
        <f>IF(基本情報!J$79="○",基本情報!J$130,"")</f>
        <v/>
      </c>
      <c r="I76" s="984"/>
      <c r="J76" s="972" t="str">
        <f>IF(基本情報!J$79="○",基本情報!J$132,"")</f>
        <v/>
      </c>
      <c r="K76" s="972"/>
      <c r="L76" s="130"/>
      <c r="M76" s="99"/>
      <c r="N76" s="48"/>
      <c r="O76" s="48"/>
      <c r="P76" s="3"/>
      <c r="Q76" s="3"/>
    </row>
    <row r="77" spans="3:18" ht="18" customHeight="1" x14ac:dyDescent="0.2">
      <c r="C77" s="1002"/>
      <c r="D77" s="973" t="str">
        <f>IF(基本情報!$K$78="","",基本情報!$K$78)</f>
        <v/>
      </c>
      <c r="E77" s="973"/>
      <c r="F77" s="1031" t="str">
        <f>IF(基本情報!K$79="○",基本情報!K$129,"")</f>
        <v/>
      </c>
      <c r="G77" s="1032"/>
      <c r="H77" s="983" t="str">
        <f>IF(基本情報!K$79="○",基本情報!K$130,"")</f>
        <v/>
      </c>
      <c r="I77" s="984"/>
      <c r="J77" s="972" t="str">
        <f>IF(基本情報!K$79="○",基本情報!K$132,"")</f>
        <v/>
      </c>
      <c r="K77" s="972"/>
      <c r="L77" s="130"/>
      <c r="M77" s="99"/>
      <c r="N77" s="48"/>
      <c r="O77" s="48"/>
      <c r="P77" s="3"/>
      <c r="Q77" s="3"/>
    </row>
    <row r="78" spans="3:18" ht="18" customHeight="1" x14ac:dyDescent="0.2">
      <c r="C78" s="1002"/>
      <c r="D78" s="989" t="s">
        <v>851</v>
      </c>
      <c r="E78" s="989"/>
      <c r="F78" s="1031">
        <f>SUM(F73:G77)</f>
        <v>0</v>
      </c>
      <c r="G78" s="1032"/>
      <c r="H78" s="1031">
        <f>SUM(H73:I77)</f>
        <v>0</v>
      </c>
      <c r="I78" s="1032"/>
      <c r="J78" s="972" t="str">
        <f>IF(基本情報!L$79="○",基本情報!L$132,"")</f>
        <v/>
      </c>
      <c r="K78" s="972"/>
      <c r="L78" s="130"/>
      <c r="M78" s="99"/>
      <c r="N78" s="48"/>
      <c r="O78" s="48"/>
      <c r="P78" s="3" t="str">
        <f>IF(H78=0,"",IF(H78/F73*100&gt;3,"⇒電力融通率はOKです。","⇒電力融通率が不足です。"))</f>
        <v/>
      </c>
      <c r="Q78" s="3"/>
    </row>
    <row r="79" spans="3:18" ht="18" customHeight="1" x14ac:dyDescent="0.2">
      <c r="C79" s="974" t="s">
        <v>852</v>
      </c>
      <c r="D79" s="974"/>
      <c r="E79" s="974"/>
      <c r="F79" s="985">
        <f>SUM(F72,F78)</f>
        <v>0</v>
      </c>
      <c r="G79" s="986"/>
      <c r="H79" s="987" t="str">
        <f>IF(SUM(H72:I78)&gt;0,SUM(H72,H78),"")</f>
        <v/>
      </c>
      <c r="I79" s="988"/>
      <c r="J79" s="987" t="str">
        <f>IF(SUM(J72:K78)&gt;0,SUM(J72:K78),"")</f>
        <v/>
      </c>
      <c r="K79" s="988"/>
      <c r="L79" s="130"/>
      <c r="M79" s="99"/>
      <c r="N79" s="48"/>
      <c r="O79" s="48"/>
      <c r="P79" s="3"/>
      <c r="Q79" s="3"/>
    </row>
    <row r="80" spans="3:18" ht="18" customHeight="1" x14ac:dyDescent="0.2">
      <c r="C80" s="995"/>
      <c r="D80" s="996"/>
      <c r="E80" s="997"/>
      <c r="F80" s="982" t="s">
        <v>653</v>
      </c>
      <c r="G80" s="966"/>
      <c r="H80" s="975" t="s">
        <v>476</v>
      </c>
      <c r="I80" s="976"/>
      <c r="J80" s="974" t="s">
        <v>654</v>
      </c>
      <c r="K80" s="974"/>
      <c r="L80" s="130"/>
      <c r="M80" s="99"/>
      <c r="N80" s="48"/>
      <c r="O80" s="48"/>
      <c r="P80" s="3"/>
      <c r="Q80" s="3"/>
    </row>
    <row r="81" spans="2:18" ht="18" customHeight="1" x14ac:dyDescent="0.2">
      <c r="C81" s="998"/>
      <c r="D81" s="999"/>
      <c r="E81" s="1000"/>
      <c r="F81" s="982" t="s">
        <v>653</v>
      </c>
      <c r="G81" s="966"/>
      <c r="H81" s="862" t="s">
        <v>414</v>
      </c>
      <c r="I81" s="863"/>
      <c r="J81" s="977" t="s">
        <v>384</v>
      </c>
      <c r="K81" s="977"/>
      <c r="L81" s="130"/>
      <c r="M81" s="99"/>
      <c r="N81" s="48"/>
      <c r="O81" s="48"/>
      <c r="P81" s="3"/>
      <c r="Q81" s="3"/>
    </row>
    <row r="82" spans="2:18" ht="18" customHeight="1" x14ac:dyDescent="0.2">
      <c r="C82" s="957" t="s">
        <v>993</v>
      </c>
      <c r="D82" s="958"/>
      <c r="E82" s="310" t="s">
        <v>992</v>
      </c>
      <c r="F82" s="258"/>
      <c r="G82" s="259"/>
      <c r="H82" s="963" t="str">
        <f>IF(基本情報!F136="","",基本情報!F136)</f>
        <v/>
      </c>
      <c r="I82" s="964"/>
      <c r="J82" s="961" t="str">
        <f>IF(基本情報!F137="","",基本情報!F137)</f>
        <v/>
      </c>
      <c r="K82" s="962"/>
      <c r="L82" s="130"/>
      <c r="M82" s="99"/>
      <c r="N82" s="48"/>
      <c r="O82" s="48"/>
      <c r="P82" s="3"/>
      <c r="Q82" s="3"/>
    </row>
    <row r="83" spans="2:18" ht="18" customHeight="1" x14ac:dyDescent="0.2">
      <c r="C83" s="959"/>
      <c r="D83" s="960"/>
      <c r="E83" s="310" t="s">
        <v>1023</v>
      </c>
      <c r="F83" s="258"/>
      <c r="G83" s="259"/>
      <c r="H83" s="963" t="str">
        <f>IF(基本情報!G136="","",基本情報!G136)</f>
        <v/>
      </c>
      <c r="I83" s="964"/>
      <c r="J83" s="961" t="str">
        <f>IF(基本情報!G137="","",基本情報!G137)</f>
        <v/>
      </c>
      <c r="K83" s="962"/>
      <c r="L83" s="130"/>
      <c r="M83" s="99"/>
      <c r="N83" s="48"/>
      <c r="O83" s="48"/>
      <c r="P83" s="3"/>
      <c r="Q83" s="3"/>
    </row>
    <row r="84" spans="2:18" ht="18" customHeight="1" x14ac:dyDescent="0.2">
      <c r="C84" s="975" t="s">
        <v>601</v>
      </c>
      <c r="D84" s="976"/>
      <c r="E84" s="990"/>
      <c r="F84" s="982" t="s">
        <v>653</v>
      </c>
      <c r="G84" s="966"/>
      <c r="H84" s="978" t="str">
        <f>IF(基本情報!F$80="○",基本情報!F$138,"")</f>
        <v/>
      </c>
      <c r="I84" s="979"/>
      <c r="J84" s="972" t="str">
        <f>IF(基本情報!F$80="○",基本情報!F$139,"")</f>
        <v/>
      </c>
      <c r="K84" s="972"/>
      <c r="M84" s="99"/>
      <c r="N84" s="48"/>
      <c r="O84" s="48"/>
      <c r="P84" s="3"/>
      <c r="Q84" s="3"/>
    </row>
    <row r="85" spans="2:18" ht="18" customHeight="1" x14ac:dyDescent="0.2">
      <c r="C85" s="1002" t="s">
        <v>375</v>
      </c>
      <c r="D85" s="973" t="str">
        <f>IF(基本情報!$G$78="","",基本情報!$G$78)</f>
        <v/>
      </c>
      <c r="E85" s="973"/>
      <c r="F85" s="982" t="s">
        <v>653</v>
      </c>
      <c r="G85" s="966"/>
      <c r="H85" s="978" t="str">
        <f>IF(基本情報!G$80="○",基本情報!G$138,"")</f>
        <v/>
      </c>
      <c r="I85" s="979"/>
      <c r="J85" s="972" t="str">
        <f>IF(基本情報!G$80="○",基本情報!G$139,"")</f>
        <v/>
      </c>
      <c r="K85" s="972"/>
      <c r="M85" s="99"/>
      <c r="N85" s="48"/>
      <c r="O85" s="48"/>
      <c r="P85" s="3"/>
      <c r="Q85" s="3"/>
    </row>
    <row r="86" spans="2:18" ht="18" customHeight="1" x14ac:dyDescent="0.2">
      <c r="C86" s="1002"/>
      <c r="D86" s="973" t="str">
        <f>IF(基本情報!$H$78="","",基本情報!$H$78)</f>
        <v/>
      </c>
      <c r="E86" s="973"/>
      <c r="F86" s="982" t="s">
        <v>653</v>
      </c>
      <c r="G86" s="966"/>
      <c r="H86" s="980" t="str">
        <f>IF(基本情報!H$80="○",基本情報!H$138,"")</f>
        <v/>
      </c>
      <c r="I86" s="981"/>
      <c r="J86" s="972" t="str">
        <f>IF(基本情報!H$80="○",基本情報!H$139,"")</f>
        <v/>
      </c>
      <c r="K86" s="972"/>
      <c r="M86" s="99"/>
      <c r="N86" s="48"/>
      <c r="O86" s="48"/>
      <c r="P86" s="3"/>
      <c r="Q86" s="3"/>
    </row>
    <row r="87" spans="2:18" ht="18" customHeight="1" x14ac:dyDescent="0.2">
      <c r="C87" s="1002"/>
      <c r="D87" s="973" t="str">
        <f>IF(基本情報!$I$78="","",基本情報!$I$78)</f>
        <v/>
      </c>
      <c r="E87" s="973"/>
      <c r="F87" s="982" t="s">
        <v>653</v>
      </c>
      <c r="G87" s="966"/>
      <c r="H87" s="980" t="str">
        <f>IF(基本情報!I$80="○",基本情報!I$138,"")</f>
        <v/>
      </c>
      <c r="I87" s="981"/>
      <c r="J87" s="972" t="str">
        <f>IF(基本情報!I$80="○",基本情報!I$139,"")</f>
        <v/>
      </c>
      <c r="K87" s="972"/>
      <c r="M87" s="99"/>
      <c r="N87" s="48"/>
      <c r="O87" s="48"/>
      <c r="P87" s="3"/>
      <c r="Q87" s="3"/>
    </row>
    <row r="88" spans="2:18" ht="18" customHeight="1" x14ac:dyDescent="0.2">
      <c r="C88" s="1002"/>
      <c r="D88" s="973" t="str">
        <f>IF(基本情報!$J$78="","",基本情報!$J$78)</f>
        <v/>
      </c>
      <c r="E88" s="973"/>
      <c r="F88" s="982" t="s">
        <v>653</v>
      </c>
      <c r="G88" s="966"/>
      <c r="H88" s="980" t="str">
        <f>IF(基本情報!J$80="○",基本情報!J$138,"")</f>
        <v/>
      </c>
      <c r="I88" s="981"/>
      <c r="J88" s="972" t="str">
        <f>IF(基本情報!J$80="○",基本情報!J$139,"")</f>
        <v/>
      </c>
      <c r="K88" s="972"/>
      <c r="M88" s="99"/>
      <c r="N88" s="48"/>
      <c r="O88" s="48"/>
      <c r="P88" s="3"/>
      <c r="Q88" s="3"/>
    </row>
    <row r="89" spans="2:18" ht="18" customHeight="1" x14ac:dyDescent="0.2">
      <c r="C89" s="1002"/>
      <c r="D89" s="973" t="str">
        <f>IF(基本情報!$K$78="","",基本情報!$K$78)</f>
        <v/>
      </c>
      <c r="E89" s="973"/>
      <c r="F89" s="982" t="s">
        <v>653</v>
      </c>
      <c r="G89" s="966"/>
      <c r="H89" s="980" t="str">
        <f>IF(基本情報!K$80="○",基本情報!K$138,"")</f>
        <v/>
      </c>
      <c r="I89" s="981"/>
      <c r="J89" s="972" t="str">
        <f>IF(基本情報!K$80="○",基本情報!K$139,"")</f>
        <v/>
      </c>
      <c r="K89" s="972"/>
      <c r="M89" s="99"/>
      <c r="N89" s="99"/>
      <c r="O89" s="99"/>
    </row>
    <row r="90" spans="2:18" ht="18" customHeight="1" x14ac:dyDescent="0.2">
      <c r="C90" s="1002"/>
      <c r="D90" s="989" t="s">
        <v>376</v>
      </c>
      <c r="E90" s="989"/>
      <c r="F90" s="982" t="s">
        <v>653</v>
      </c>
      <c r="G90" s="966"/>
      <c r="H90" s="978">
        <f>SUM(H85:I89)</f>
        <v>0</v>
      </c>
      <c r="I90" s="979"/>
      <c r="J90" s="972">
        <f>SUM(J85:K89)</f>
        <v>0</v>
      </c>
      <c r="K90" s="972"/>
      <c r="M90" s="99"/>
      <c r="N90" s="99"/>
      <c r="O90" s="99"/>
      <c r="R90" s="3" t="str">
        <f>IF(H90=0,"",IF(L16/(H82+H83)*100&gt;3,"⇒熱融通率はOKです。","⇒熱融通率が不足です"))</f>
        <v/>
      </c>
    </row>
    <row r="91" spans="2:18" ht="18" customHeight="1" x14ac:dyDescent="0.2">
      <c r="C91" s="974" t="s">
        <v>996</v>
      </c>
      <c r="D91" s="974"/>
      <c r="E91" s="974"/>
      <c r="F91" s="982" t="s">
        <v>653</v>
      </c>
      <c r="G91" s="966"/>
      <c r="H91" s="991">
        <f>IF(H90="","",H90)</f>
        <v>0</v>
      </c>
      <c r="I91" s="686"/>
      <c r="J91" s="987">
        <f>IF(J90="","",J90)</f>
        <v>0</v>
      </c>
      <c r="K91" s="988"/>
      <c r="M91" s="99"/>
      <c r="N91" s="99"/>
      <c r="O91" s="99"/>
    </row>
    <row r="92" spans="2:18" ht="8.5500000000000007" customHeight="1" x14ac:dyDescent="0.2">
      <c r="C92" s="39"/>
      <c r="D92" s="303"/>
      <c r="E92" s="303"/>
      <c r="F92" s="39"/>
      <c r="G92" s="39"/>
      <c r="H92" s="39"/>
      <c r="I92" s="39"/>
      <c r="J92" s="39"/>
      <c r="K92" s="39"/>
      <c r="L92" s="302"/>
      <c r="M92" s="302"/>
      <c r="N92" s="302"/>
      <c r="O92" s="302"/>
    </row>
    <row r="93" spans="2:18" ht="15" customHeight="1" x14ac:dyDescent="0.2">
      <c r="O93" s="111" t="s">
        <v>787</v>
      </c>
    </row>
    <row r="94" spans="2:18" ht="15.75" customHeight="1" x14ac:dyDescent="0.2">
      <c r="B94" s="39" t="s">
        <v>1029</v>
      </c>
      <c r="D94" s="299"/>
      <c r="E94" s="39"/>
      <c r="F94" s="39"/>
      <c r="G94" s="39"/>
      <c r="H94" s="39"/>
      <c r="I94" s="39"/>
      <c r="J94" s="39"/>
      <c r="K94" s="39"/>
      <c r="L94" s="302"/>
      <c r="M94" s="302"/>
      <c r="N94" s="302"/>
      <c r="O94" s="302"/>
    </row>
    <row r="95" spans="2:18" ht="23.55" customHeight="1" x14ac:dyDescent="0.2">
      <c r="B95" s="3" t="s">
        <v>655</v>
      </c>
      <c r="D95" s="299"/>
      <c r="E95" s="39"/>
      <c r="F95" s="39"/>
      <c r="G95" s="39"/>
      <c r="H95" s="39"/>
      <c r="I95" s="39"/>
      <c r="J95" s="39"/>
      <c r="K95" s="39"/>
      <c r="L95" s="302"/>
      <c r="M95" s="302"/>
      <c r="N95" s="302"/>
      <c r="O95" s="302"/>
    </row>
    <row r="96" spans="2:18" ht="24" customHeight="1" x14ac:dyDescent="0.2">
      <c r="C96" s="3" t="s">
        <v>410</v>
      </c>
      <c r="F96" s="39"/>
      <c r="G96" s="39"/>
      <c r="H96" s="39"/>
      <c r="I96" s="39"/>
      <c r="J96" s="39"/>
      <c r="K96" s="39"/>
      <c r="L96" s="302"/>
      <c r="M96" s="302"/>
      <c r="N96" s="302"/>
      <c r="O96" s="302"/>
    </row>
    <row r="97" spans="3:19" ht="16.5" customHeight="1" x14ac:dyDescent="0.2">
      <c r="C97" s="304"/>
      <c r="D97" s="39" t="s">
        <v>1046</v>
      </c>
      <c r="E97" s="304"/>
      <c r="F97" s="304"/>
      <c r="G97" s="304"/>
      <c r="H97" s="304"/>
      <c r="I97" s="304"/>
      <c r="J97" s="304"/>
      <c r="K97" s="304"/>
      <c r="L97" s="304"/>
      <c r="M97" s="304"/>
      <c r="N97" s="304"/>
      <c r="O97" s="304"/>
    </row>
    <row r="98" spans="3:19" ht="16.5" customHeight="1" x14ac:dyDescent="0.2">
      <c r="C98" s="1023"/>
      <c r="D98" s="1024"/>
      <c r="E98" s="1025"/>
      <c r="F98" s="862" t="s">
        <v>377</v>
      </c>
      <c r="G98" s="863"/>
      <c r="H98" s="863"/>
      <c r="I98" s="863"/>
      <c r="J98" s="863"/>
      <c r="K98" s="864"/>
      <c r="L98" s="1003" t="s">
        <v>378</v>
      </c>
      <c r="M98" s="1003"/>
      <c r="N98" s="1003"/>
      <c r="P98" s="39"/>
      <c r="Q98" s="39"/>
      <c r="R98" s="48"/>
      <c r="S98" s="48"/>
    </row>
    <row r="99" spans="3:19" ht="15.75" customHeight="1" x14ac:dyDescent="0.2">
      <c r="C99" s="1026"/>
      <c r="D99" s="1027"/>
      <c r="E99" s="1028"/>
      <c r="F99" s="1001" t="s">
        <v>379</v>
      </c>
      <c r="G99" s="878"/>
      <c r="H99" s="879"/>
      <c r="I99" s="1001" t="s">
        <v>380</v>
      </c>
      <c r="J99" s="878"/>
      <c r="K99" s="879"/>
      <c r="L99" s="977" t="s">
        <v>380</v>
      </c>
      <c r="M99" s="977"/>
      <c r="N99" s="977"/>
      <c r="P99" s="302"/>
      <c r="Q99" s="99"/>
      <c r="R99" s="48"/>
      <c r="S99" s="48"/>
    </row>
    <row r="100" spans="3:19" ht="15.75" customHeight="1" x14ac:dyDescent="0.2">
      <c r="C100" s="975" t="s">
        <v>601</v>
      </c>
      <c r="D100" s="976"/>
      <c r="E100" s="990"/>
      <c r="F100" s="941" t="str">
        <f>IF(基本情報!F$140="","",基本情報!F$140)</f>
        <v>　</v>
      </c>
      <c r="G100" s="941"/>
      <c r="H100" s="941"/>
      <c r="I100" s="941" t="str">
        <f>IF(基本情報!F$141="","",基本情報!F$141)</f>
        <v>　</v>
      </c>
      <c r="J100" s="941"/>
      <c r="K100" s="941"/>
      <c r="L100" s="941" t="str">
        <f>IF(基本情報!F$142="","",基本情報!F$142)</f>
        <v>　</v>
      </c>
      <c r="M100" s="941"/>
      <c r="N100" s="941"/>
      <c r="P100" s="302"/>
      <c r="Q100" s="99"/>
      <c r="R100" s="48"/>
      <c r="S100" s="48"/>
    </row>
    <row r="101" spans="3:19" ht="15.75" customHeight="1" x14ac:dyDescent="0.2">
      <c r="C101" s="992" t="s">
        <v>847</v>
      </c>
      <c r="D101" s="883" t="str">
        <f>IF(基本情報!$G$78="","",基本情報!$G$78)</f>
        <v/>
      </c>
      <c r="E101" s="883"/>
      <c r="F101" s="941" t="str">
        <f>IF(基本情報!G$140="","",基本情報!G$140)</f>
        <v>　</v>
      </c>
      <c r="G101" s="941"/>
      <c r="H101" s="941"/>
      <c r="I101" s="941" t="str">
        <f>IF(基本情報!G$141="","",基本情報!G$141)</f>
        <v>　</v>
      </c>
      <c r="J101" s="941"/>
      <c r="K101" s="941"/>
      <c r="L101" s="941" t="str">
        <f>IF(基本情報!G$142="","",基本情報!G$142)</f>
        <v>　</v>
      </c>
      <c r="M101" s="941"/>
      <c r="N101" s="941"/>
      <c r="P101" s="302"/>
      <c r="Q101" s="99"/>
      <c r="R101" s="48"/>
      <c r="S101" s="48"/>
    </row>
    <row r="102" spans="3:19" ht="15.75" customHeight="1" x14ac:dyDescent="0.2">
      <c r="C102" s="993"/>
      <c r="D102" s="883" t="str">
        <f>IF(基本情報!$H$78="","",基本情報!$H$78)</f>
        <v/>
      </c>
      <c r="E102" s="883"/>
      <c r="F102" s="941" t="str">
        <f>IF(基本情報!H$140="","",基本情報!H$140)</f>
        <v>　</v>
      </c>
      <c r="G102" s="941"/>
      <c r="H102" s="941"/>
      <c r="I102" s="941" t="str">
        <f>IF(基本情報!H$141="","",基本情報!H$141)</f>
        <v>　</v>
      </c>
      <c r="J102" s="941"/>
      <c r="K102" s="941"/>
      <c r="L102" s="941" t="str">
        <f>IF(基本情報!H$142="","",基本情報!H$142)</f>
        <v>　</v>
      </c>
      <c r="M102" s="941"/>
      <c r="N102" s="941"/>
      <c r="P102" s="302"/>
      <c r="Q102" s="99"/>
      <c r="R102" s="48"/>
      <c r="S102" s="48"/>
    </row>
    <row r="103" spans="3:19" ht="15.75" customHeight="1" x14ac:dyDescent="0.2">
      <c r="C103" s="993"/>
      <c r="D103" s="883" t="str">
        <f>IF(基本情報!$I$78="","",基本情報!$I$78)</f>
        <v/>
      </c>
      <c r="E103" s="883"/>
      <c r="F103" s="941" t="str">
        <f>IF(基本情報!I$140="","",基本情報!I$140)</f>
        <v>　</v>
      </c>
      <c r="G103" s="941"/>
      <c r="H103" s="941"/>
      <c r="I103" s="941" t="str">
        <f>IF(基本情報!I$141="","",基本情報!I$141)</f>
        <v>　</v>
      </c>
      <c r="J103" s="941"/>
      <c r="K103" s="941"/>
      <c r="L103" s="941" t="str">
        <f>IF(基本情報!I$142="","",基本情報!I$142)</f>
        <v>　</v>
      </c>
      <c r="M103" s="941"/>
      <c r="N103" s="941"/>
      <c r="P103" s="302"/>
      <c r="Q103" s="99"/>
      <c r="R103" s="48"/>
      <c r="S103" s="48"/>
    </row>
    <row r="104" spans="3:19" ht="15.75" customHeight="1" x14ac:dyDescent="0.2">
      <c r="C104" s="993"/>
      <c r="D104" s="883" t="str">
        <f>IF(基本情報!$J$78="","",基本情報!$J$78)</f>
        <v/>
      </c>
      <c r="E104" s="883"/>
      <c r="F104" s="941" t="str">
        <f>IF(基本情報!J$140="","",基本情報!J$140)</f>
        <v>　</v>
      </c>
      <c r="G104" s="941"/>
      <c r="H104" s="941"/>
      <c r="I104" s="941" t="str">
        <f>IF(基本情報!J$141="","",基本情報!J$141)</f>
        <v>　</v>
      </c>
      <c r="J104" s="941"/>
      <c r="K104" s="941"/>
      <c r="L104" s="941" t="str">
        <f>IF(基本情報!J$142="","",基本情報!J$142)</f>
        <v>　</v>
      </c>
      <c r="M104" s="941"/>
      <c r="N104" s="941"/>
      <c r="P104" s="302"/>
      <c r="Q104" s="99"/>
      <c r="R104" s="48"/>
      <c r="S104" s="48"/>
    </row>
    <row r="105" spans="3:19" ht="15.75" customHeight="1" x14ac:dyDescent="0.2">
      <c r="C105" s="993"/>
      <c r="D105" s="883" t="str">
        <f>IF(基本情報!$K$78="","",基本情報!$K$78)</f>
        <v/>
      </c>
      <c r="E105" s="883"/>
      <c r="F105" s="941" t="str">
        <f>IF(基本情報!K$140="","",基本情報!K$140)</f>
        <v>　</v>
      </c>
      <c r="G105" s="941"/>
      <c r="H105" s="941"/>
      <c r="I105" s="941" t="str">
        <f>IF(基本情報!K$141="","",基本情報!K$141)</f>
        <v>　</v>
      </c>
      <c r="J105" s="941"/>
      <c r="K105" s="941"/>
      <c r="L105" s="941" t="str">
        <f>IF(基本情報!K$142="","",基本情報!K$142)</f>
        <v>　</v>
      </c>
      <c r="M105" s="941"/>
      <c r="N105" s="941"/>
      <c r="P105" s="302"/>
      <c r="Q105" s="99"/>
      <c r="R105" s="48"/>
      <c r="S105" s="48"/>
    </row>
    <row r="106" spans="3:19" ht="15.75" customHeight="1" x14ac:dyDescent="0.2">
      <c r="C106" s="994"/>
      <c r="D106" s="883" t="str">
        <f>IF(基本情報!$L$78="","",基本情報!$L$78)</f>
        <v/>
      </c>
      <c r="E106" s="883"/>
      <c r="F106" s="941" t="str">
        <f>IF(基本情報!L$140="","",基本情報!L$140)</f>
        <v/>
      </c>
      <c r="G106" s="941"/>
      <c r="H106" s="941"/>
      <c r="I106" s="941" t="str">
        <f>IF(基本情報!L$141="","",基本情報!L$141)</f>
        <v/>
      </c>
      <c r="J106" s="941"/>
      <c r="K106" s="941"/>
      <c r="L106" s="941" t="str">
        <f>IF(基本情報!L$142="","",基本情報!L$142)</f>
        <v/>
      </c>
      <c r="M106" s="941"/>
      <c r="N106" s="941"/>
      <c r="P106" s="302"/>
      <c r="Q106" s="99"/>
      <c r="R106" s="48"/>
      <c r="S106" s="48"/>
    </row>
    <row r="107" spans="3:19" ht="16.5" customHeight="1" x14ac:dyDescent="0.2">
      <c r="C107" s="303"/>
      <c r="D107" s="940" t="s">
        <v>381</v>
      </c>
      <c r="E107" s="940"/>
      <c r="F107" s="940"/>
      <c r="G107" s="940"/>
      <c r="H107" s="940"/>
      <c r="I107" s="940"/>
      <c r="J107" s="940"/>
      <c r="K107" s="940"/>
      <c r="L107" s="940"/>
      <c r="M107" s="940"/>
      <c r="N107" s="940"/>
      <c r="O107" s="940"/>
    </row>
    <row r="108" spans="3:19" ht="13.2" customHeight="1" x14ac:dyDescent="0.2">
      <c r="C108" s="303"/>
      <c r="D108" s="940"/>
      <c r="E108" s="940"/>
      <c r="F108" s="940"/>
      <c r="G108" s="940"/>
      <c r="H108" s="940"/>
      <c r="I108" s="940"/>
      <c r="J108" s="940"/>
      <c r="K108" s="940"/>
      <c r="L108" s="940"/>
      <c r="M108" s="940"/>
      <c r="N108" s="940"/>
      <c r="O108" s="940"/>
    </row>
    <row r="109" spans="3:19" ht="15" customHeight="1" x14ac:dyDescent="0.2">
      <c r="C109" s="39"/>
      <c r="D109" s="303"/>
      <c r="E109" s="303"/>
      <c r="F109" s="39"/>
      <c r="G109" s="39"/>
      <c r="H109" s="39"/>
      <c r="I109" s="39"/>
      <c r="J109" s="39"/>
      <c r="K109" s="39"/>
      <c r="L109" s="302"/>
      <c r="M109" s="302"/>
      <c r="N109" s="302"/>
      <c r="O109" s="302"/>
    </row>
    <row r="110" spans="3:19" ht="16.2" customHeight="1" x14ac:dyDescent="0.2">
      <c r="C110" s="39" t="s">
        <v>656</v>
      </c>
      <c r="D110" s="303"/>
      <c r="E110" s="303"/>
      <c r="F110" s="39"/>
      <c r="G110" s="39"/>
      <c r="H110" s="39"/>
      <c r="I110" s="39"/>
      <c r="J110" s="39"/>
      <c r="K110" s="39"/>
      <c r="L110" s="302"/>
      <c r="M110" s="302"/>
      <c r="N110" s="302"/>
      <c r="O110" s="302"/>
    </row>
    <row r="111" spans="3:19" ht="18" customHeight="1" x14ac:dyDescent="0.2">
      <c r="C111" s="969" t="s">
        <v>131</v>
      </c>
      <c r="D111" s="970"/>
      <c r="E111" s="970"/>
      <c r="F111" s="970"/>
      <c r="G111" s="970"/>
      <c r="H111" s="857" t="str">
        <f>IF(基本情報!F144="","",基本情報!F144)</f>
        <v>　</v>
      </c>
      <c r="I111" s="858"/>
      <c r="J111" s="865" t="s">
        <v>129</v>
      </c>
      <c r="K111" s="861"/>
      <c r="L111" s="857" t="str">
        <f>IF(基本情報!J144="","",基本情報!J144)</f>
        <v>　</v>
      </c>
      <c r="M111" s="858"/>
      <c r="N111" s="865" t="s">
        <v>130</v>
      </c>
      <c r="O111" s="861"/>
      <c r="R111" s="3" t="s">
        <v>226</v>
      </c>
    </row>
    <row r="112" spans="3:19" ht="18" customHeight="1" x14ac:dyDescent="0.2">
      <c r="C112" s="969" t="s">
        <v>132</v>
      </c>
      <c r="D112" s="970"/>
      <c r="E112" s="970"/>
      <c r="F112" s="970"/>
      <c r="G112" s="970"/>
      <c r="H112" s="857" t="str">
        <f>IF(基本情報!F145="","",基本情報!F145)</f>
        <v>　</v>
      </c>
      <c r="I112" s="858"/>
      <c r="J112" s="865" t="s">
        <v>129</v>
      </c>
      <c r="K112" s="861"/>
      <c r="L112" s="857" t="str">
        <f>IF(基本情報!J145="","",基本情報!J145)</f>
        <v>　</v>
      </c>
      <c r="M112" s="858"/>
      <c r="N112" s="865" t="s">
        <v>130</v>
      </c>
      <c r="O112" s="861"/>
      <c r="R112" s="48" t="s">
        <v>255</v>
      </c>
    </row>
    <row r="113" spans="2:18" ht="18" customHeight="1" x14ac:dyDescent="0.2">
      <c r="C113" s="969" t="s">
        <v>133</v>
      </c>
      <c r="D113" s="970"/>
      <c r="E113" s="970"/>
      <c r="F113" s="970"/>
      <c r="G113" s="970"/>
      <c r="H113" s="857" t="str">
        <f>IF(基本情報!F146="","",基本情報!F146)</f>
        <v>　</v>
      </c>
      <c r="I113" s="858"/>
      <c r="J113" s="865" t="s">
        <v>129</v>
      </c>
      <c r="K113" s="861"/>
      <c r="L113" s="857" t="str">
        <f>IF(基本情報!J146="","",基本情報!J146)</f>
        <v>　</v>
      </c>
      <c r="M113" s="858"/>
      <c r="N113" s="865" t="s">
        <v>130</v>
      </c>
      <c r="O113" s="861"/>
      <c r="R113" s="48" t="s">
        <v>255</v>
      </c>
    </row>
    <row r="114" spans="2:18" ht="16.5" customHeight="1" x14ac:dyDescent="0.2">
      <c r="C114" s="971" t="s">
        <v>514</v>
      </c>
      <c r="D114" s="971"/>
      <c r="E114" s="971"/>
      <c r="F114" s="971"/>
      <c r="G114" s="971"/>
      <c r="H114" s="971"/>
      <c r="I114" s="971"/>
      <c r="J114" s="971"/>
      <c r="K114" s="971"/>
      <c r="L114" s="971"/>
      <c r="M114" s="971"/>
      <c r="N114" s="971"/>
      <c r="O114" s="971"/>
    </row>
    <row r="115" spans="2:18" ht="17.25" customHeight="1" x14ac:dyDescent="0.2">
      <c r="D115" s="303"/>
      <c r="E115" s="303"/>
      <c r="F115" s="39"/>
      <c r="G115" s="39"/>
      <c r="H115" s="39"/>
      <c r="I115" s="39"/>
      <c r="J115" s="39"/>
      <c r="K115" s="39"/>
      <c r="L115" s="302"/>
      <c r="M115" s="302"/>
      <c r="N115" s="302"/>
      <c r="O115" s="111" t="s">
        <v>787</v>
      </c>
    </row>
    <row r="116" spans="2:18" ht="17.25" customHeight="1" x14ac:dyDescent="0.2">
      <c r="B116" s="39" t="s">
        <v>1030</v>
      </c>
      <c r="D116" s="299"/>
      <c r="E116" s="39"/>
      <c r="F116" s="39"/>
      <c r="G116" s="39"/>
      <c r="H116" s="39"/>
      <c r="I116" s="39"/>
      <c r="J116" s="39"/>
      <c r="K116" s="39"/>
      <c r="L116" s="302"/>
      <c r="M116" s="302"/>
      <c r="N116" s="302"/>
      <c r="O116" s="302"/>
    </row>
    <row r="117" spans="2:18" ht="17.25" customHeight="1" x14ac:dyDescent="0.2">
      <c r="D117" s="299"/>
      <c r="E117" s="39"/>
      <c r="F117" s="39"/>
      <c r="G117" s="39"/>
      <c r="H117" s="39"/>
      <c r="I117" s="39"/>
      <c r="J117" s="39"/>
      <c r="K117" s="39"/>
      <c r="L117" s="302"/>
      <c r="M117" s="302"/>
      <c r="N117" s="302"/>
      <c r="O117" s="302"/>
    </row>
    <row r="118" spans="2:18" ht="17.25" customHeight="1" x14ac:dyDescent="0.2">
      <c r="B118" s="3" t="s">
        <v>655</v>
      </c>
      <c r="D118" s="299"/>
      <c r="E118" s="39"/>
      <c r="F118" s="39"/>
      <c r="G118" s="39"/>
      <c r="H118" s="39"/>
      <c r="I118" s="39"/>
      <c r="J118" s="39"/>
      <c r="K118" s="39"/>
      <c r="L118" s="302"/>
      <c r="M118" s="302"/>
      <c r="N118" s="302"/>
      <c r="O118" s="302"/>
    </row>
    <row r="119" spans="2:18" ht="17.25" customHeight="1" x14ac:dyDescent="0.2">
      <c r="D119" s="299"/>
      <c r="E119" s="39"/>
      <c r="F119" s="39"/>
      <c r="G119" s="39"/>
      <c r="H119" s="39"/>
      <c r="I119" s="39"/>
      <c r="J119" s="39"/>
      <c r="K119" s="39"/>
      <c r="L119" s="302"/>
      <c r="M119" s="302"/>
      <c r="N119" s="302"/>
      <c r="O119" s="302"/>
    </row>
    <row r="120" spans="2:18" ht="9.75" customHeight="1" x14ac:dyDescent="0.2">
      <c r="D120" s="303"/>
      <c r="E120" s="303"/>
      <c r="F120" s="39"/>
      <c r="G120" s="39"/>
      <c r="H120" s="39"/>
      <c r="I120" s="39"/>
      <c r="J120" s="39"/>
      <c r="K120" s="39"/>
      <c r="L120" s="302"/>
      <c r="M120" s="302"/>
      <c r="N120" s="302"/>
      <c r="O120" s="302"/>
    </row>
    <row r="121" spans="2:18" ht="15" customHeight="1" x14ac:dyDescent="0.2">
      <c r="C121" s="39" t="s">
        <v>657</v>
      </c>
      <c r="D121" s="303"/>
      <c r="E121" s="303"/>
      <c r="F121" s="39"/>
      <c r="G121" s="39"/>
      <c r="H121" s="39"/>
      <c r="I121" s="39"/>
      <c r="J121" s="39"/>
      <c r="K121" s="39"/>
      <c r="L121" s="302"/>
      <c r="M121" s="302"/>
      <c r="N121" s="302"/>
      <c r="O121" s="302"/>
    </row>
    <row r="122" spans="2:18" ht="15" customHeight="1" x14ac:dyDescent="0.2">
      <c r="C122" s="41" t="s">
        <v>212</v>
      </c>
      <c r="D122" s="303"/>
      <c r="E122" s="303"/>
      <c r="F122" s="39"/>
      <c r="G122" s="39"/>
      <c r="H122" s="39"/>
      <c r="I122" s="39"/>
      <c r="J122" s="39"/>
      <c r="K122" s="39"/>
      <c r="L122" s="302"/>
      <c r="M122" s="302"/>
      <c r="N122" s="302"/>
      <c r="O122" s="302"/>
    </row>
    <row r="123" spans="2:18" ht="16.5" customHeight="1" x14ac:dyDescent="0.2">
      <c r="C123" s="939" t="s">
        <v>134</v>
      </c>
      <c r="D123" s="939"/>
      <c r="E123" s="939"/>
      <c r="F123" s="939"/>
      <c r="G123" s="939"/>
      <c r="H123" s="848" t="s">
        <v>135</v>
      </c>
      <c r="I123" s="848"/>
      <c r="J123" s="848"/>
      <c r="K123" s="848"/>
      <c r="L123" s="848"/>
      <c r="M123" s="848"/>
      <c r="N123" s="848"/>
      <c r="O123" s="966"/>
    </row>
    <row r="124" spans="2:18" ht="16.5" customHeight="1" x14ac:dyDescent="0.2">
      <c r="C124" s="841" t="s">
        <v>136</v>
      </c>
      <c r="D124" s="841"/>
      <c r="E124" s="841"/>
      <c r="F124" s="841"/>
      <c r="G124" s="841"/>
      <c r="H124" s="851">
        <f>IF(基本情報!B12="ESCO事業者",基本情報!F12,IF(基本情報!B18="ESCO事業者",基本情報!F18,""))</f>
        <v>0</v>
      </c>
      <c r="I124" s="851"/>
      <c r="J124" s="851"/>
      <c r="K124" s="851"/>
      <c r="L124" s="851"/>
      <c r="M124" s="851"/>
      <c r="N124" s="851"/>
      <c r="O124" s="896"/>
    </row>
    <row r="125" spans="2:18" ht="16.5" customHeight="1" x14ac:dyDescent="0.2">
      <c r="C125" s="841" t="s">
        <v>137</v>
      </c>
      <c r="D125" s="841"/>
      <c r="E125" s="841"/>
      <c r="F125" s="841"/>
      <c r="G125" s="841"/>
      <c r="H125" s="956" t="str">
        <f>IF(H124="","",IF(基本情報!F152="","",基本情報!F152))</f>
        <v>　</v>
      </c>
      <c r="I125" s="851"/>
      <c r="J125" s="848" t="s">
        <v>147</v>
      </c>
      <c r="K125" s="966"/>
      <c r="L125" s="851" t="str">
        <f>IF(H124="","",IF(基本情報!J152="","",基本情報!J152))</f>
        <v>　</v>
      </c>
      <c r="M125" s="851"/>
      <c r="N125" s="848" t="s">
        <v>146</v>
      </c>
      <c r="O125" s="966"/>
    </row>
    <row r="126" spans="2:18" ht="16.5" customHeight="1" x14ac:dyDescent="0.2">
      <c r="C126" s="841" t="s">
        <v>138</v>
      </c>
      <c r="D126" s="841"/>
      <c r="E126" s="841"/>
      <c r="F126" s="841"/>
      <c r="G126" s="841"/>
      <c r="H126" s="956" t="str">
        <f>IF(H124="","",IF(基本情報!F151="","",基本情報!F151))</f>
        <v>　</v>
      </c>
      <c r="I126" s="851"/>
      <c r="J126" s="1021" t="s">
        <v>150</v>
      </c>
      <c r="K126" s="1022"/>
      <c r="L126" s="848" t="str">
        <f>IF(H124="","",IF(基本情報!J151="","",基本情報!J151))</f>
        <v>　</v>
      </c>
      <c r="M126" s="848"/>
      <c r="N126" s="1088" t="s">
        <v>149</v>
      </c>
      <c r="O126" s="914"/>
    </row>
    <row r="127" spans="2:18" ht="16.5" customHeight="1" x14ac:dyDescent="0.2">
      <c r="C127" s="841" t="s">
        <v>139</v>
      </c>
      <c r="D127" s="841"/>
      <c r="E127" s="841"/>
      <c r="F127" s="841"/>
      <c r="G127" s="841"/>
      <c r="H127" s="254" t="s">
        <v>143</v>
      </c>
      <c r="I127" s="1078" t="str">
        <f>IF(H124="","",IF(基本情報!F153="","",基本情報!F153))</f>
        <v/>
      </c>
      <c r="J127" s="1079"/>
      <c r="K127" s="261" t="s">
        <v>144</v>
      </c>
      <c r="L127" s="1086" t="str">
        <f>IF(H124="","",IF(基本情報!F154="","",基本情報!F154))</f>
        <v/>
      </c>
      <c r="M127" s="1087"/>
      <c r="N127" s="423" t="str">
        <f>IF(H124="","",IF(基本情報!F155="","",基本情報!F155))</f>
        <v/>
      </c>
      <c r="O127" s="259" t="s">
        <v>145</v>
      </c>
    </row>
    <row r="128" spans="2:18" ht="16.5" customHeight="1" x14ac:dyDescent="0.2">
      <c r="C128" s="841" t="s">
        <v>140</v>
      </c>
      <c r="D128" s="841"/>
      <c r="E128" s="841"/>
      <c r="F128" s="841"/>
      <c r="G128" s="841"/>
      <c r="H128" s="1075" t="str">
        <f>IF(H124="","",IF(基本情報!F156="","",基本情報!F156))</f>
        <v/>
      </c>
      <c r="I128" s="1076"/>
      <c r="J128" s="1076"/>
      <c r="K128" s="1076"/>
      <c r="L128" s="1076"/>
      <c r="M128" s="1076"/>
      <c r="N128" s="1076"/>
      <c r="O128" s="1077"/>
    </row>
    <row r="129" spans="2:15" ht="16.5" customHeight="1" x14ac:dyDescent="0.2">
      <c r="B129" s="39"/>
      <c r="C129" s="841" t="s">
        <v>141</v>
      </c>
      <c r="D129" s="841"/>
      <c r="E129" s="841"/>
      <c r="F129" s="841"/>
      <c r="G129" s="841"/>
      <c r="H129" s="956" t="str">
        <f>IF(H124="","",IF(基本情報!F157="","",基本情報!F157))</f>
        <v/>
      </c>
      <c r="I129" s="851"/>
      <c r="J129" s="851"/>
      <c r="K129" s="851"/>
      <c r="L129" s="851"/>
      <c r="M129" s="851"/>
      <c r="N129" s="851"/>
      <c r="O129" s="896"/>
    </row>
    <row r="130" spans="2:15" ht="16.5" customHeight="1" x14ac:dyDescent="0.2">
      <c r="C130" s="841" t="s">
        <v>142</v>
      </c>
      <c r="D130" s="841"/>
      <c r="E130" s="841"/>
      <c r="F130" s="841"/>
      <c r="G130" s="841"/>
      <c r="H130" s="942"/>
      <c r="I130" s="937"/>
      <c r="J130" s="937"/>
      <c r="K130" s="937"/>
      <c r="L130" s="937"/>
      <c r="M130" s="937"/>
      <c r="N130" s="937"/>
      <c r="O130" s="938"/>
    </row>
    <row r="131" spans="2:15" ht="7.5" customHeight="1" x14ac:dyDescent="0.2">
      <c r="G131" s="39"/>
      <c r="H131" s="39"/>
      <c r="I131" s="39"/>
      <c r="J131" s="39"/>
      <c r="K131" s="39"/>
      <c r="L131" s="302"/>
      <c r="M131" s="302"/>
      <c r="N131" s="302"/>
      <c r="O131" s="302"/>
    </row>
    <row r="132" spans="2:15" ht="16.5" customHeight="1" x14ac:dyDescent="0.2"/>
    <row r="133" spans="2:15" ht="15" customHeight="1" x14ac:dyDescent="0.2">
      <c r="C133" s="3" t="s">
        <v>411</v>
      </c>
    </row>
    <row r="134" spans="2:15" ht="15" customHeight="1" x14ac:dyDescent="0.2">
      <c r="C134" s="41" t="s">
        <v>213</v>
      </c>
    </row>
    <row r="135" spans="2:15" ht="18.75" customHeight="1" x14ac:dyDescent="0.2">
      <c r="C135" s="939" t="s">
        <v>134</v>
      </c>
      <c r="D135" s="939"/>
      <c r="E135" s="939"/>
      <c r="F135" s="939"/>
      <c r="G135" s="939"/>
      <c r="H135" s="848" t="s">
        <v>135</v>
      </c>
      <c r="I135" s="848"/>
      <c r="J135" s="848"/>
      <c r="K135" s="848"/>
      <c r="L135" s="848"/>
      <c r="M135" s="848"/>
      <c r="N135" s="848"/>
      <c r="O135" s="966"/>
    </row>
    <row r="136" spans="2:15" ht="18.75" customHeight="1" x14ac:dyDescent="0.2">
      <c r="C136" s="841" t="s">
        <v>248</v>
      </c>
      <c r="D136" s="841"/>
      <c r="E136" s="841"/>
      <c r="F136" s="841"/>
      <c r="G136" s="841"/>
      <c r="H136" s="851" t="str">
        <f>IF(基本情報!B12="リース事業者",基本情報!F12,IF(基本情報!B18="リース事業者",基本情報!F18,""))</f>
        <v/>
      </c>
      <c r="I136" s="851"/>
      <c r="J136" s="851"/>
      <c r="K136" s="851"/>
      <c r="L136" s="851"/>
      <c r="M136" s="851"/>
      <c r="N136" s="851"/>
      <c r="O136" s="896"/>
    </row>
    <row r="137" spans="2:15" ht="15.75" customHeight="1" x14ac:dyDescent="0.2">
      <c r="C137" s="948" t="s">
        <v>151</v>
      </c>
      <c r="D137" s="949"/>
      <c r="E137" s="949"/>
      <c r="F137" s="949"/>
      <c r="G137" s="950"/>
      <c r="H137" s="1080" t="s">
        <v>1017</v>
      </c>
      <c r="I137" s="1081"/>
      <c r="J137" s="1081"/>
      <c r="K137" s="1081"/>
      <c r="L137" s="1081"/>
      <c r="M137" s="1081"/>
      <c r="N137" s="1081"/>
      <c r="O137" s="1082"/>
    </row>
    <row r="138" spans="2:15" ht="15.75" customHeight="1" x14ac:dyDescent="0.2">
      <c r="C138" s="951"/>
      <c r="D138" s="770"/>
      <c r="E138" s="770"/>
      <c r="F138" s="770"/>
      <c r="G138" s="952"/>
      <c r="H138" s="424"/>
      <c r="I138" s="425"/>
      <c r="J138" s="425"/>
      <c r="K138" s="425"/>
      <c r="L138" s="425"/>
      <c r="M138" s="425"/>
      <c r="N138" s="425"/>
      <c r="O138" s="426"/>
    </row>
    <row r="139" spans="2:15" ht="15.75" customHeight="1" x14ac:dyDescent="0.2">
      <c r="C139" s="951"/>
      <c r="D139" s="770"/>
      <c r="E139" s="770"/>
      <c r="F139" s="770"/>
      <c r="G139" s="952"/>
      <c r="H139" s="424"/>
      <c r="I139" s="425"/>
      <c r="J139" s="425"/>
      <c r="K139" s="425"/>
      <c r="L139" s="425"/>
      <c r="M139" s="425"/>
      <c r="N139" s="425"/>
      <c r="O139" s="426"/>
    </row>
    <row r="140" spans="2:15" ht="15.75" customHeight="1" x14ac:dyDescent="0.2">
      <c r="C140" s="951"/>
      <c r="D140" s="770"/>
      <c r="E140" s="770"/>
      <c r="F140" s="770"/>
      <c r="G140" s="952"/>
      <c r="H140" s="424"/>
      <c r="I140" s="425"/>
      <c r="J140" s="425"/>
      <c r="K140" s="425"/>
      <c r="L140" s="425"/>
      <c r="M140" s="425"/>
      <c r="N140" s="425"/>
      <c r="O140" s="426"/>
    </row>
    <row r="141" spans="2:15" ht="15.75" customHeight="1" x14ac:dyDescent="0.2">
      <c r="C141" s="951"/>
      <c r="D141" s="770"/>
      <c r="E141" s="770"/>
      <c r="F141" s="770"/>
      <c r="G141" s="952"/>
      <c r="H141" s="424"/>
      <c r="I141" s="425"/>
      <c r="J141" s="425"/>
      <c r="K141" s="425"/>
      <c r="L141" s="425"/>
      <c r="M141" s="425"/>
      <c r="N141" s="425"/>
      <c r="O141" s="426"/>
    </row>
    <row r="142" spans="2:15" ht="15.75" customHeight="1" x14ac:dyDescent="0.2">
      <c r="C142" s="951"/>
      <c r="D142" s="770"/>
      <c r="E142" s="770"/>
      <c r="F142" s="770"/>
      <c r="G142" s="952"/>
      <c r="H142" s="424"/>
      <c r="I142" s="425"/>
      <c r="J142" s="425"/>
      <c r="K142" s="425"/>
      <c r="L142" s="425"/>
      <c r="M142" s="425"/>
      <c r="N142" s="425"/>
      <c r="O142" s="426"/>
    </row>
    <row r="143" spans="2:15" ht="15.75" customHeight="1" x14ac:dyDescent="0.2">
      <c r="C143" s="951"/>
      <c r="D143" s="770"/>
      <c r="E143" s="770"/>
      <c r="F143" s="770"/>
      <c r="G143" s="952"/>
      <c r="H143" s="424"/>
      <c r="I143" s="425"/>
      <c r="J143" s="425"/>
      <c r="K143" s="425"/>
      <c r="L143" s="425"/>
      <c r="M143" s="425"/>
      <c r="N143" s="425"/>
      <c r="O143" s="426"/>
    </row>
    <row r="144" spans="2:15" ht="15.75" customHeight="1" x14ac:dyDescent="0.2">
      <c r="C144" s="951"/>
      <c r="D144" s="770"/>
      <c r="E144" s="770"/>
      <c r="F144" s="770"/>
      <c r="G144" s="952"/>
      <c r="H144" s="424"/>
      <c r="I144" s="425"/>
      <c r="J144" s="425"/>
      <c r="K144" s="425"/>
      <c r="L144" s="425"/>
      <c r="M144" s="425"/>
      <c r="N144" s="425"/>
      <c r="O144" s="426"/>
    </row>
    <row r="145" spans="3:15" ht="15.75" customHeight="1" x14ac:dyDescent="0.2">
      <c r="C145" s="951"/>
      <c r="D145" s="770"/>
      <c r="E145" s="770"/>
      <c r="F145" s="770"/>
      <c r="G145" s="952"/>
      <c r="H145" s="424"/>
      <c r="I145" s="425"/>
      <c r="J145" s="425"/>
      <c r="K145" s="425"/>
      <c r="L145" s="425"/>
      <c r="M145" s="425"/>
      <c r="N145" s="425"/>
      <c r="O145" s="426"/>
    </row>
    <row r="146" spans="3:15" ht="15.75" customHeight="1" x14ac:dyDescent="0.2">
      <c r="C146" s="951"/>
      <c r="D146" s="770"/>
      <c r="E146" s="770"/>
      <c r="F146" s="770"/>
      <c r="G146" s="952"/>
      <c r="H146" s="424"/>
      <c r="I146" s="425"/>
      <c r="J146" s="425"/>
      <c r="K146" s="425"/>
      <c r="L146" s="425"/>
      <c r="M146" s="425"/>
      <c r="N146" s="425"/>
      <c r="O146" s="426"/>
    </row>
    <row r="147" spans="3:15" ht="15.75" customHeight="1" x14ac:dyDescent="0.2">
      <c r="C147" s="951"/>
      <c r="D147" s="770"/>
      <c r="E147" s="770"/>
      <c r="F147" s="770"/>
      <c r="G147" s="952"/>
      <c r="H147" s="424"/>
      <c r="I147" s="425"/>
      <c r="J147" s="425"/>
      <c r="K147" s="425"/>
      <c r="L147" s="425"/>
      <c r="M147" s="425"/>
      <c r="N147" s="425"/>
      <c r="O147" s="426"/>
    </row>
    <row r="148" spans="3:15" ht="15.75" customHeight="1" x14ac:dyDescent="0.2">
      <c r="C148" s="951"/>
      <c r="D148" s="770"/>
      <c r="E148" s="770"/>
      <c r="F148" s="770"/>
      <c r="G148" s="952"/>
      <c r="H148" s="424"/>
      <c r="I148" s="425"/>
      <c r="J148" s="425"/>
      <c r="K148" s="425"/>
      <c r="L148" s="425"/>
      <c r="M148" s="425"/>
      <c r="N148" s="425"/>
      <c r="O148" s="426"/>
    </row>
    <row r="149" spans="3:15" ht="15.75" customHeight="1" x14ac:dyDescent="0.2">
      <c r="C149" s="953"/>
      <c r="D149" s="954"/>
      <c r="E149" s="954"/>
      <c r="F149" s="954"/>
      <c r="G149" s="955"/>
      <c r="H149" s="427"/>
      <c r="I149" s="428"/>
      <c r="J149" s="428"/>
      <c r="K149" s="428"/>
      <c r="L149" s="428"/>
      <c r="M149" s="428"/>
      <c r="N149" s="428"/>
      <c r="O149" s="429"/>
    </row>
    <row r="150" spans="3:15" ht="15.75" customHeight="1" x14ac:dyDescent="0.2">
      <c r="C150" s="948" t="s">
        <v>152</v>
      </c>
      <c r="D150" s="949"/>
      <c r="E150" s="949"/>
      <c r="F150" s="949"/>
      <c r="G150" s="950"/>
      <c r="H150" s="943"/>
      <c r="I150" s="944"/>
      <c r="J150" s="944"/>
      <c r="K150" s="944"/>
      <c r="L150" s="944"/>
      <c r="M150" s="944"/>
      <c r="N150" s="944"/>
      <c r="O150" s="945"/>
    </row>
    <row r="151" spans="3:15" ht="15.75" customHeight="1" x14ac:dyDescent="0.2">
      <c r="C151" s="951"/>
      <c r="D151" s="770"/>
      <c r="E151" s="770"/>
      <c r="F151" s="770"/>
      <c r="G151" s="952"/>
      <c r="H151" s="430"/>
      <c r="I151" s="431"/>
      <c r="J151" s="431"/>
      <c r="K151" s="431"/>
      <c r="L151" s="431"/>
      <c r="M151" s="431"/>
      <c r="N151" s="431"/>
      <c r="O151" s="432"/>
    </row>
    <row r="152" spans="3:15" ht="15.75" customHeight="1" x14ac:dyDescent="0.2">
      <c r="C152" s="951"/>
      <c r="D152" s="770"/>
      <c r="E152" s="770"/>
      <c r="F152" s="770"/>
      <c r="G152" s="952"/>
      <c r="H152" s="430"/>
      <c r="I152" s="431"/>
      <c r="J152" s="431"/>
      <c r="K152" s="431"/>
      <c r="L152" s="431"/>
      <c r="M152" s="431"/>
      <c r="N152" s="431"/>
      <c r="O152" s="432"/>
    </row>
    <row r="153" spans="3:15" ht="15.75" customHeight="1" x14ac:dyDescent="0.2">
      <c r="C153" s="951"/>
      <c r="D153" s="770"/>
      <c r="E153" s="770"/>
      <c r="F153" s="770"/>
      <c r="G153" s="952"/>
      <c r="H153" s="430"/>
      <c r="I153" s="431"/>
      <c r="J153" s="431"/>
      <c r="K153" s="431"/>
      <c r="L153" s="431"/>
      <c r="M153" s="431"/>
      <c r="N153" s="431"/>
      <c r="O153" s="432"/>
    </row>
    <row r="154" spans="3:15" ht="15.75" customHeight="1" x14ac:dyDescent="0.2">
      <c r="C154" s="951"/>
      <c r="D154" s="770"/>
      <c r="E154" s="770"/>
      <c r="F154" s="770"/>
      <c r="G154" s="952"/>
      <c r="H154" s="430"/>
      <c r="I154" s="431"/>
      <c r="J154" s="431"/>
      <c r="K154" s="431"/>
      <c r="L154" s="431"/>
      <c r="M154" s="431"/>
      <c r="N154" s="431"/>
      <c r="O154" s="432"/>
    </row>
    <row r="155" spans="3:15" ht="15.75" customHeight="1" x14ac:dyDescent="0.2">
      <c r="C155" s="951"/>
      <c r="D155" s="770"/>
      <c r="E155" s="770"/>
      <c r="F155" s="770"/>
      <c r="G155" s="952"/>
      <c r="H155" s="430"/>
      <c r="I155" s="431"/>
      <c r="J155" s="431"/>
      <c r="K155" s="431"/>
      <c r="L155" s="431"/>
      <c r="M155" s="431"/>
      <c r="N155" s="431"/>
      <c r="O155" s="432"/>
    </row>
    <row r="156" spans="3:15" ht="15.75" customHeight="1" x14ac:dyDescent="0.2">
      <c r="C156" s="951"/>
      <c r="D156" s="770"/>
      <c r="E156" s="770"/>
      <c r="F156" s="770"/>
      <c r="G156" s="952"/>
      <c r="H156" s="430"/>
      <c r="I156" s="431"/>
      <c r="J156" s="431"/>
      <c r="K156" s="431"/>
      <c r="L156" s="431"/>
      <c r="M156" s="431"/>
      <c r="N156" s="431"/>
      <c r="O156" s="432"/>
    </row>
    <row r="157" spans="3:15" ht="15.75" customHeight="1" x14ac:dyDescent="0.2">
      <c r="C157" s="951"/>
      <c r="D157" s="770"/>
      <c r="E157" s="770"/>
      <c r="F157" s="770"/>
      <c r="G157" s="952"/>
      <c r="H157" s="430"/>
      <c r="I157" s="431"/>
      <c r="J157" s="431"/>
      <c r="K157" s="431"/>
      <c r="L157" s="431"/>
      <c r="M157" s="431"/>
      <c r="N157" s="431"/>
      <c r="O157" s="432"/>
    </row>
    <row r="158" spans="3:15" ht="15.75" customHeight="1" x14ac:dyDescent="0.2">
      <c r="C158" s="951"/>
      <c r="D158" s="770"/>
      <c r="E158" s="770"/>
      <c r="F158" s="770"/>
      <c r="G158" s="952"/>
      <c r="H158" s="430"/>
      <c r="I158" s="431"/>
      <c r="J158" s="431"/>
      <c r="K158" s="431"/>
      <c r="L158" s="431"/>
      <c r="M158" s="431"/>
      <c r="N158" s="431"/>
      <c r="O158" s="432"/>
    </row>
    <row r="159" spans="3:15" ht="15.75" customHeight="1" x14ac:dyDescent="0.2">
      <c r="C159" s="951"/>
      <c r="D159" s="770"/>
      <c r="E159" s="770"/>
      <c r="F159" s="770"/>
      <c r="G159" s="952"/>
      <c r="H159" s="430"/>
      <c r="I159" s="431"/>
      <c r="J159" s="431"/>
      <c r="K159" s="431"/>
      <c r="L159" s="431"/>
      <c r="M159" s="431"/>
      <c r="N159" s="431"/>
      <c r="O159" s="432"/>
    </row>
    <row r="160" spans="3:15" ht="15.75" customHeight="1" x14ac:dyDescent="0.2">
      <c r="C160" s="951"/>
      <c r="D160" s="770"/>
      <c r="E160" s="770"/>
      <c r="F160" s="770"/>
      <c r="G160" s="952"/>
      <c r="H160" s="430"/>
      <c r="I160" s="431"/>
      <c r="J160" s="431"/>
      <c r="K160" s="431"/>
      <c r="L160" s="431"/>
      <c r="M160" s="431"/>
      <c r="N160" s="431"/>
      <c r="O160" s="432"/>
    </row>
    <row r="161" spans="2:18" ht="15.75" customHeight="1" x14ac:dyDescent="0.2">
      <c r="C161" s="953"/>
      <c r="D161" s="954"/>
      <c r="E161" s="954"/>
      <c r="F161" s="954"/>
      <c r="G161" s="955"/>
      <c r="H161" s="433"/>
      <c r="I161" s="434"/>
      <c r="J161" s="434"/>
      <c r="K161" s="434"/>
      <c r="L161" s="434"/>
      <c r="M161" s="434"/>
      <c r="N161" s="434"/>
      <c r="O161" s="435"/>
    </row>
    <row r="162" spans="2:18" ht="18.75" customHeight="1" x14ac:dyDescent="0.2">
      <c r="C162" s="841" t="s">
        <v>153</v>
      </c>
      <c r="D162" s="841"/>
      <c r="E162" s="841"/>
      <c r="F162" s="841"/>
      <c r="G162" s="841"/>
      <c r="H162" s="254" t="s">
        <v>143</v>
      </c>
      <c r="I162" s="946" t="str">
        <f>IF(H136="","",IF(基本情報!F158="","",基本情報!F158))</f>
        <v/>
      </c>
      <c r="J162" s="947"/>
      <c r="K162" s="385" t="s">
        <v>144</v>
      </c>
      <c r="L162" s="967" t="str">
        <f>IF(H136="","",IF(基本情報!F159="","",基本情報!F159))</f>
        <v/>
      </c>
      <c r="M162" s="968"/>
      <c r="N162" s="423" t="str">
        <f>IF(H136="","",IF(基本情報!F160="","",基本情報!F160))</f>
        <v/>
      </c>
      <c r="O162" s="259" t="s">
        <v>145</v>
      </c>
    </row>
    <row r="163" spans="2:18" ht="18.75" customHeight="1" x14ac:dyDescent="0.2">
      <c r="C163" s="841" t="s">
        <v>142</v>
      </c>
      <c r="D163" s="841"/>
      <c r="E163" s="841"/>
      <c r="F163" s="841"/>
      <c r="G163" s="841"/>
      <c r="H163" s="942"/>
      <c r="I163" s="937"/>
      <c r="J163" s="937"/>
      <c r="K163" s="937"/>
      <c r="L163" s="937"/>
      <c r="M163" s="937"/>
      <c r="N163" s="937"/>
      <c r="O163" s="938"/>
    </row>
    <row r="164" spans="2:18" ht="10.5" customHeight="1" x14ac:dyDescent="0.2"/>
    <row r="165" spans="2:18" ht="18" customHeight="1" x14ac:dyDescent="0.2">
      <c r="O165" s="111" t="s">
        <v>787</v>
      </c>
    </row>
    <row r="166" spans="2:18" ht="18" customHeight="1" x14ac:dyDescent="0.2">
      <c r="B166" s="39" t="s">
        <v>1031</v>
      </c>
      <c r="D166" s="299"/>
    </row>
    <row r="167" spans="2:18" ht="8.25" customHeight="1" x14ac:dyDescent="0.2">
      <c r="D167" s="299"/>
    </row>
    <row r="168" spans="2:18" ht="18" customHeight="1" x14ac:dyDescent="0.2">
      <c r="B168" s="3" t="s">
        <v>655</v>
      </c>
      <c r="D168" s="299"/>
    </row>
    <row r="169" spans="2:18" ht="18" customHeight="1" x14ac:dyDescent="0.2">
      <c r="D169" s="299"/>
    </row>
    <row r="170" spans="2:18" ht="15" customHeight="1" x14ac:dyDescent="0.2">
      <c r="C170" s="3" t="s">
        <v>412</v>
      </c>
    </row>
    <row r="171" spans="2:18" ht="15" customHeight="1" x14ac:dyDescent="0.2">
      <c r="C171" s="939" t="s">
        <v>389</v>
      </c>
      <c r="D171" s="939"/>
      <c r="E171" s="939"/>
      <c r="F171" s="939"/>
      <c r="G171" s="939"/>
      <c r="H171" s="939"/>
      <c r="I171" s="965" t="s">
        <v>155</v>
      </c>
      <c r="J171" s="848"/>
      <c r="K171" s="848"/>
      <c r="L171" s="848"/>
      <c r="M171" s="848"/>
      <c r="N171" s="848"/>
      <c r="O171" s="966"/>
    </row>
    <row r="172" spans="2:18" ht="15" customHeight="1" x14ac:dyDescent="0.2">
      <c r="C172" s="939" t="s">
        <v>416</v>
      </c>
      <c r="D172" s="939"/>
      <c r="E172" s="939"/>
      <c r="F172" s="939"/>
      <c r="G172" s="939"/>
      <c r="H172" s="939"/>
      <c r="I172" s="956" t="str">
        <f>IF(基本情報!F26="","",基本情報!F26&amp;基本情報!G26&amp;基本情報!H26)</f>
        <v/>
      </c>
      <c r="J172" s="851"/>
      <c r="K172" s="680" t="str">
        <f>IF(基本情報!F27="","","東京都"&amp;基本情報!F27&amp;基本情報!F28)</f>
        <v/>
      </c>
      <c r="L172" s="680"/>
      <c r="M172" s="680"/>
      <c r="N172" s="680"/>
      <c r="O172" s="681"/>
    </row>
    <row r="173" spans="2:18" ht="15" customHeight="1" x14ac:dyDescent="0.2">
      <c r="C173" s="1083" t="s">
        <v>390</v>
      </c>
      <c r="D173" s="915" t="s">
        <v>494</v>
      </c>
      <c r="E173" s="916"/>
      <c r="F173" s="930" t="s">
        <v>391</v>
      </c>
      <c r="G173" s="931"/>
      <c r="H173" s="932"/>
      <c r="I173" s="927" t="str">
        <f>IF(基本情報!F162="","",基本情報!F162)</f>
        <v/>
      </c>
      <c r="J173" s="927"/>
      <c r="K173" s="927"/>
      <c r="L173" s="927"/>
      <c r="M173" s="928" t="s">
        <v>658</v>
      </c>
      <c r="N173" s="928"/>
      <c r="O173" s="929"/>
      <c r="R173" s="48"/>
    </row>
    <row r="174" spans="2:18" ht="15" customHeight="1" x14ac:dyDescent="0.2">
      <c r="C174" s="1084"/>
      <c r="D174" s="917"/>
      <c r="E174" s="918"/>
      <c r="F174" s="921" t="s">
        <v>392</v>
      </c>
      <c r="G174" s="922"/>
      <c r="H174" s="923"/>
      <c r="I174" s="927" t="str">
        <f>IF(基本情報!F163="","",基本情報!F163)</f>
        <v/>
      </c>
      <c r="J174" s="927"/>
      <c r="K174" s="927"/>
      <c r="L174" s="927"/>
      <c r="M174" s="255"/>
      <c r="N174" s="255" t="s">
        <v>156</v>
      </c>
      <c r="O174" s="300"/>
      <c r="R174" s="48"/>
    </row>
    <row r="175" spans="2:18" ht="15" customHeight="1" x14ac:dyDescent="0.2">
      <c r="C175" s="1084"/>
      <c r="D175" s="917"/>
      <c r="E175" s="918"/>
      <c r="F175" s="925" t="s">
        <v>393</v>
      </c>
      <c r="G175" s="925"/>
      <c r="H175" s="925"/>
      <c r="I175" s="927" t="str">
        <f>IF(基本情報!F164="","",基本情報!F164)</f>
        <v/>
      </c>
      <c r="J175" s="927"/>
      <c r="K175" s="927"/>
      <c r="L175" s="927"/>
      <c r="M175" s="928" t="s">
        <v>156</v>
      </c>
      <c r="N175" s="928"/>
      <c r="O175" s="929"/>
      <c r="R175" s="48"/>
    </row>
    <row r="176" spans="2:18" ht="15" customHeight="1" x14ac:dyDescent="0.2">
      <c r="C176" s="1084"/>
      <c r="D176" s="917"/>
      <c r="E176" s="918"/>
      <c r="F176" s="925" t="s">
        <v>394</v>
      </c>
      <c r="G176" s="925"/>
      <c r="H176" s="925"/>
      <c r="I176" s="933" t="str">
        <f>IF(I173="","",I175/I173)</f>
        <v/>
      </c>
      <c r="J176" s="933"/>
      <c r="K176" s="933"/>
      <c r="L176" s="933"/>
      <c r="M176" s="865" t="s">
        <v>660</v>
      </c>
      <c r="N176" s="928"/>
      <c r="O176" s="929"/>
      <c r="R176" s="31"/>
    </row>
    <row r="177" spans="3:18" ht="15" customHeight="1" x14ac:dyDescent="0.2">
      <c r="C177" s="1084"/>
      <c r="D177" s="917"/>
      <c r="E177" s="918"/>
      <c r="F177" s="924" t="s">
        <v>527</v>
      </c>
      <c r="G177" s="925"/>
      <c r="H177" s="925"/>
      <c r="I177" s="926" t="str">
        <f>IF(基本情報!F166="","",基本情報!F166)</f>
        <v/>
      </c>
      <c r="J177" s="927"/>
      <c r="K177" s="927"/>
      <c r="L177" s="927"/>
      <c r="M177" s="865" t="s">
        <v>370</v>
      </c>
      <c r="N177" s="928"/>
      <c r="O177" s="929"/>
      <c r="R177" s="31"/>
    </row>
    <row r="178" spans="3:18" ht="15" customHeight="1" x14ac:dyDescent="0.2">
      <c r="C178" s="1084"/>
      <c r="D178" s="919"/>
      <c r="E178" s="920"/>
      <c r="F178" s="921" t="s">
        <v>496</v>
      </c>
      <c r="G178" s="922"/>
      <c r="H178" s="923"/>
      <c r="I178" s="934"/>
      <c r="J178" s="935"/>
      <c r="K178" s="935"/>
      <c r="L178" s="935"/>
      <c r="M178" s="935"/>
      <c r="N178" s="935"/>
      <c r="O178" s="936"/>
      <c r="R178" s="31" t="s">
        <v>328</v>
      </c>
    </row>
    <row r="179" spans="3:18" ht="15" customHeight="1" x14ac:dyDescent="0.2">
      <c r="C179" s="1084"/>
      <c r="D179" s="915" t="str">
        <f>IF(基本情報!G78="","",基本情報!G78)</f>
        <v/>
      </c>
      <c r="E179" s="916"/>
      <c r="F179" s="930" t="s">
        <v>391</v>
      </c>
      <c r="G179" s="931"/>
      <c r="H179" s="932"/>
      <c r="I179" s="927" t="str">
        <f>IF(基本情報!G162="","",基本情報!G162)</f>
        <v/>
      </c>
      <c r="J179" s="927"/>
      <c r="K179" s="927"/>
      <c r="L179" s="927"/>
      <c r="M179" s="928" t="s">
        <v>659</v>
      </c>
      <c r="N179" s="928"/>
      <c r="O179" s="929"/>
      <c r="R179" s="31"/>
    </row>
    <row r="180" spans="3:18" ht="15" customHeight="1" x14ac:dyDescent="0.2">
      <c r="C180" s="1084"/>
      <c r="D180" s="917"/>
      <c r="E180" s="918"/>
      <c r="F180" s="921" t="s">
        <v>392</v>
      </c>
      <c r="G180" s="922"/>
      <c r="H180" s="923"/>
      <c r="I180" s="927" t="str">
        <f>IF(基本情報!G163="","",基本情報!G163)</f>
        <v/>
      </c>
      <c r="J180" s="927"/>
      <c r="K180" s="927"/>
      <c r="L180" s="927"/>
      <c r="M180" s="255"/>
      <c r="N180" s="255" t="s">
        <v>156</v>
      </c>
      <c r="O180" s="300"/>
      <c r="R180" s="31"/>
    </row>
    <row r="181" spans="3:18" ht="15" customHeight="1" x14ac:dyDescent="0.2">
      <c r="C181" s="1084"/>
      <c r="D181" s="917"/>
      <c r="E181" s="918"/>
      <c r="F181" s="925" t="s">
        <v>393</v>
      </c>
      <c r="G181" s="925"/>
      <c r="H181" s="925"/>
      <c r="I181" s="927" t="str">
        <f>IF(基本情報!G164="","",基本情報!G164)</f>
        <v/>
      </c>
      <c r="J181" s="927"/>
      <c r="K181" s="927"/>
      <c r="L181" s="927"/>
      <c r="M181" s="928" t="s">
        <v>156</v>
      </c>
      <c r="N181" s="928"/>
      <c r="O181" s="929"/>
      <c r="R181" s="31"/>
    </row>
    <row r="182" spans="3:18" ht="15" customHeight="1" x14ac:dyDescent="0.2">
      <c r="C182" s="1084"/>
      <c r="D182" s="917"/>
      <c r="E182" s="918"/>
      <c r="F182" s="925" t="s">
        <v>394</v>
      </c>
      <c r="G182" s="925"/>
      <c r="H182" s="925"/>
      <c r="I182" s="933" t="str">
        <f>IF(I179="","",I181/I179)</f>
        <v/>
      </c>
      <c r="J182" s="933"/>
      <c r="K182" s="933"/>
      <c r="L182" s="933"/>
      <c r="M182" s="865" t="s">
        <v>660</v>
      </c>
      <c r="N182" s="928"/>
      <c r="O182" s="929"/>
      <c r="R182" s="31"/>
    </row>
    <row r="183" spans="3:18" ht="15" customHeight="1" x14ac:dyDescent="0.2">
      <c r="C183" s="1084"/>
      <c r="D183" s="917"/>
      <c r="E183" s="918"/>
      <c r="F183" s="924" t="s">
        <v>527</v>
      </c>
      <c r="G183" s="925"/>
      <c r="H183" s="925"/>
      <c r="I183" s="926" t="str">
        <f>IF(基本情報!G166="","",基本情報!G166)</f>
        <v/>
      </c>
      <c r="J183" s="927"/>
      <c r="K183" s="927"/>
      <c r="L183" s="927"/>
      <c r="M183" s="865" t="s">
        <v>370</v>
      </c>
      <c r="N183" s="928"/>
      <c r="O183" s="929"/>
      <c r="R183" s="31"/>
    </row>
    <row r="184" spans="3:18" ht="15" customHeight="1" x14ac:dyDescent="0.2">
      <c r="C184" s="1084"/>
      <c r="D184" s="919"/>
      <c r="E184" s="920"/>
      <c r="F184" s="921" t="s">
        <v>496</v>
      </c>
      <c r="G184" s="922"/>
      <c r="H184" s="923"/>
      <c r="I184" s="934"/>
      <c r="J184" s="935"/>
      <c r="K184" s="935"/>
      <c r="L184" s="935"/>
      <c r="M184" s="935"/>
      <c r="N184" s="935"/>
      <c r="O184" s="936"/>
      <c r="R184" s="31" t="s">
        <v>328</v>
      </c>
    </row>
    <row r="185" spans="3:18" ht="15" customHeight="1" x14ac:dyDescent="0.2">
      <c r="C185" s="1084"/>
      <c r="D185" s="915" t="str">
        <f>IF(基本情報!H78="","",基本情報!H78)</f>
        <v/>
      </c>
      <c r="E185" s="916"/>
      <c r="F185" s="930" t="s">
        <v>391</v>
      </c>
      <c r="G185" s="931"/>
      <c r="H185" s="932"/>
      <c r="I185" s="926" t="str">
        <f>IF(基本情報!H162="","",基本情報!H162)</f>
        <v/>
      </c>
      <c r="J185" s="927"/>
      <c r="K185" s="927"/>
      <c r="L185" s="927"/>
      <c r="M185" s="928" t="s">
        <v>659</v>
      </c>
      <c r="N185" s="928"/>
      <c r="O185" s="929"/>
      <c r="R185" s="31"/>
    </row>
    <row r="186" spans="3:18" ht="15" customHeight="1" x14ac:dyDescent="0.2">
      <c r="C186" s="1084"/>
      <c r="D186" s="917"/>
      <c r="E186" s="918"/>
      <c r="F186" s="921" t="s">
        <v>392</v>
      </c>
      <c r="G186" s="922"/>
      <c r="H186" s="923"/>
      <c r="I186" s="926" t="str">
        <f>IF(基本情報!H163="","",基本情報!H163)</f>
        <v/>
      </c>
      <c r="J186" s="927"/>
      <c r="K186" s="927"/>
      <c r="L186" s="927"/>
      <c r="M186" s="255"/>
      <c r="N186" s="255" t="s">
        <v>156</v>
      </c>
      <c r="O186" s="300"/>
      <c r="R186" s="31"/>
    </row>
    <row r="187" spans="3:18" ht="15" customHeight="1" x14ac:dyDescent="0.2">
      <c r="C187" s="1084"/>
      <c r="D187" s="917"/>
      <c r="E187" s="918"/>
      <c r="F187" s="925" t="s">
        <v>393</v>
      </c>
      <c r="G187" s="925"/>
      <c r="H187" s="925"/>
      <c r="I187" s="926" t="str">
        <f>IF(基本情報!H164="","",基本情報!H164)</f>
        <v/>
      </c>
      <c r="J187" s="927"/>
      <c r="K187" s="927"/>
      <c r="L187" s="927"/>
      <c r="M187" s="928" t="s">
        <v>156</v>
      </c>
      <c r="N187" s="928"/>
      <c r="O187" s="929"/>
      <c r="R187" s="31"/>
    </row>
    <row r="188" spans="3:18" ht="15" customHeight="1" x14ac:dyDescent="0.2">
      <c r="C188" s="1084"/>
      <c r="D188" s="917"/>
      <c r="E188" s="918"/>
      <c r="F188" s="925" t="s">
        <v>394</v>
      </c>
      <c r="G188" s="925"/>
      <c r="H188" s="925"/>
      <c r="I188" s="933" t="str">
        <f>IF(I185="","",I187/I185)</f>
        <v/>
      </c>
      <c r="J188" s="933"/>
      <c r="K188" s="933"/>
      <c r="L188" s="933"/>
      <c r="M188" s="865" t="s">
        <v>660</v>
      </c>
      <c r="N188" s="928"/>
      <c r="O188" s="929"/>
      <c r="R188" s="31"/>
    </row>
    <row r="189" spans="3:18" ht="15" customHeight="1" x14ac:dyDescent="0.2">
      <c r="C189" s="1084"/>
      <c r="D189" s="917"/>
      <c r="E189" s="918"/>
      <c r="F189" s="924" t="s">
        <v>527</v>
      </c>
      <c r="G189" s="925"/>
      <c r="H189" s="925"/>
      <c r="I189" s="956" t="str">
        <f>IF(基本情報!H166="","",基本情報!H166)</f>
        <v/>
      </c>
      <c r="J189" s="851"/>
      <c r="K189" s="851"/>
      <c r="L189" s="851"/>
      <c r="M189" s="865" t="s">
        <v>370</v>
      </c>
      <c r="N189" s="928"/>
      <c r="O189" s="929"/>
      <c r="R189" s="31"/>
    </row>
    <row r="190" spans="3:18" ht="15" customHeight="1" x14ac:dyDescent="0.2">
      <c r="C190" s="1084"/>
      <c r="D190" s="919"/>
      <c r="E190" s="920"/>
      <c r="F190" s="921" t="s">
        <v>496</v>
      </c>
      <c r="G190" s="922"/>
      <c r="H190" s="923"/>
      <c r="I190" s="934"/>
      <c r="J190" s="935"/>
      <c r="K190" s="935"/>
      <c r="L190" s="935"/>
      <c r="M190" s="935"/>
      <c r="N190" s="935"/>
      <c r="O190" s="936"/>
      <c r="R190" s="31" t="s">
        <v>328</v>
      </c>
    </row>
    <row r="191" spans="3:18" ht="15" customHeight="1" x14ac:dyDescent="0.2">
      <c r="C191" s="1084"/>
      <c r="D191" s="915" t="str">
        <f>IF(基本情報!I78="","",基本情報!I78)</f>
        <v/>
      </c>
      <c r="E191" s="916"/>
      <c r="F191" s="930" t="s">
        <v>391</v>
      </c>
      <c r="G191" s="931"/>
      <c r="H191" s="932"/>
      <c r="I191" s="926" t="str">
        <f>IF(基本情報!I162="","",基本情報!I162)</f>
        <v/>
      </c>
      <c r="J191" s="927"/>
      <c r="K191" s="927"/>
      <c r="L191" s="927"/>
      <c r="M191" s="928" t="s">
        <v>659</v>
      </c>
      <c r="N191" s="928"/>
      <c r="O191" s="929"/>
      <c r="R191" s="31"/>
    </row>
    <row r="192" spans="3:18" ht="15" customHeight="1" x14ac:dyDescent="0.2">
      <c r="C192" s="1084"/>
      <c r="D192" s="917"/>
      <c r="E192" s="918"/>
      <c r="F192" s="921" t="s">
        <v>392</v>
      </c>
      <c r="G192" s="922"/>
      <c r="H192" s="923"/>
      <c r="I192" s="926" t="str">
        <f>IF(基本情報!I163="","",基本情報!I163)</f>
        <v/>
      </c>
      <c r="J192" s="927"/>
      <c r="K192" s="927"/>
      <c r="L192" s="927"/>
      <c r="M192" s="255"/>
      <c r="N192" s="255" t="s">
        <v>156</v>
      </c>
      <c r="O192" s="300"/>
      <c r="R192" s="31"/>
    </row>
    <row r="193" spans="3:18" ht="15" customHeight="1" x14ac:dyDescent="0.2">
      <c r="C193" s="1084"/>
      <c r="D193" s="917"/>
      <c r="E193" s="918"/>
      <c r="F193" s="925" t="s">
        <v>393</v>
      </c>
      <c r="G193" s="925"/>
      <c r="H193" s="925"/>
      <c r="I193" s="926" t="str">
        <f>IF(基本情報!I164="","",基本情報!I164)</f>
        <v/>
      </c>
      <c r="J193" s="927"/>
      <c r="K193" s="927"/>
      <c r="L193" s="927"/>
      <c r="M193" s="928" t="s">
        <v>156</v>
      </c>
      <c r="N193" s="928"/>
      <c r="O193" s="929"/>
    </row>
    <row r="194" spans="3:18" ht="15" customHeight="1" x14ac:dyDescent="0.2">
      <c r="C194" s="1084"/>
      <c r="D194" s="917"/>
      <c r="E194" s="918"/>
      <c r="F194" s="925" t="s">
        <v>394</v>
      </c>
      <c r="G194" s="925"/>
      <c r="H194" s="925"/>
      <c r="I194" s="933" t="str">
        <f>IF(I191="","",I193/I191)</f>
        <v/>
      </c>
      <c r="J194" s="933"/>
      <c r="K194" s="933"/>
      <c r="L194" s="933"/>
      <c r="M194" s="865" t="s">
        <v>660</v>
      </c>
      <c r="N194" s="928"/>
      <c r="O194" s="929"/>
    </row>
    <row r="195" spans="3:18" ht="15" customHeight="1" x14ac:dyDescent="0.2">
      <c r="C195" s="1084"/>
      <c r="D195" s="917"/>
      <c r="E195" s="918"/>
      <c r="F195" s="924" t="s">
        <v>527</v>
      </c>
      <c r="G195" s="925"/>
      <c r="H195" s="925"/>
      <c r="I195" s="926" t="str">
        <f>IF(基本情報!I166="","",基本情報!I166)</f>
        <v/>
      </c>
      <c r="J195" s="927"/>
      <c r="K195" s="927"/>
      <c r="L195" s="927"/>
      <c r="M195" s="865" t="s">
        <v>370</v>
      </c>
      <c r="N195" s="928"/>
      <c r="O195" s="929"/>
    </row>
    <row r="196" spans="3:18" ht="15" customHeight="1" x14ac:dyDescent="0.2">
      <c r="C196" s="1084"/>
      <c r="D196" s="919"/>
      <c r="E196" s="920"/>
      <c r="F196" s="921" t="s">
        <v>496</v>
      </c>
      <c r="G196" s="922"/>
      <c r="H196" s="923"/>
      <c r="I196" s="934"/>
      <c r="J196" s="935"/>
      <c r="K196" s="935"/>
      <c r="L196" s="935"/>
      <c r="M196" s="935"/>
      <c r="N196" s="935"/>
      <c r="O196" s="936"/>
      <c r="R196" s="31" t="s">
        <v>328</v>
      </c>
    </row>
    <row r="197" spans="3:18" ht="15" customHeight="1" x14ac:dyDescent="0.2">
      <c r="C197" s="1084"/>
      <c r="D197" s="915" t="str">
        <f>IF(基本情報!J78="","",基本情報!J78)</f>
        <v/>
      </c>
      <c r="E197" s="916"/>
      <c r="F197" s="930" t="s">
        <v>391</v>
      </c>
      <c r="G197" s="931"/>
      <c r="H197" s="932"/>
      <c r="I197" s="926" t="str">
        <f>IF(基本情報!J162="","",基本情報!J162)</f>
        <v/>
      </c>
      <c r="J197" s="927"/>
      <c r="K197" s="927"/>
      <c r="L197" s="927"/>
      <c r="M197" s="928" t="s">
        <v>659</v>
      </c>
      <c r="N197" s="928"/>
      <c r="O197" s="929"/>
    </row>
    <row r="198" spans="3:18" ht="15" customHeight="1" x14ac:dyDescent="0.2">
      <c r="C198" s="1084"/>
      <c r="D198" s="917"/>
      <c r="E198" s="918"/>
      <c r="F198" s="921" t="s">
        <v>392</v>
      </c>
      <c r="G198" s="922"/>
      <c r="H198" s="923"/>
      <c r="I198" s="926" t="str">
        <f>IF(基本情報!J163="","",基本情報!J163)</f>
        <v/>
      </c>
      <c r="J198" s="927"/>
      <c r="K198" s="927"/>
      <c r="L198" s="927"/>
      <c r="M198" s="255"/>
      <c r="N198" s="255" t="s">
        <v>156</v>
      </c>
      <c r="O198" s="300"/>
    </row>
    <row r="199" spans="3:18" ht="15" customHeight="1" x14ac:dyDescent="0.2">
      <c r="C199" s="1084"/>
      <c r="D199" s="917"/>
      <c r="E199" s="918"/>
      <c r="F199" s="925" t="s">
        <v>393</v>
      </c>
      <c r="G199" s="925"/>
      <c r="H199" s="925"/>
      <c r="I199" s="926" t="str">
        <f>IF(基本情報!J164="","",基本情報!J164)</f>
        <v/>
      </c>
      <c r="J199" s="927"/>
      <c r="K199" s="927"/>
      <c r="L199" s="927"/>
      <c r="M199" s="928" t="s">
        <v>156</v>
      </c>
      <c r="N199" s="928"/>
      <c r="O199" s="929"/>
    </row>
    <row r="200" spans="3:18" ht="15" customHeight="1" x14ac:dyDescent="0.2">
      <c r="C200" s="1084"/>
      <c r="D200" s="917"/>
      <c r="E200" s="918"/>
      <c r="F200" s="925" t="s">
        <v>394</v>
      </c>
      <c r="G200" s="925"/>
      <c r="H200" s="925"/>
      <c r="I200" s="933" t="str">
        <f>IF(I197="","",I199/I197)</f>
        <v/>
      </c>
      <c r="J200" s="933"/>
      <c r="K200" s="933"/>
      <c r="L200" s="933"/>
      <c r="M200" s="865" t="s">
        <v>660</v>
      </c>
      <c r="N200" s="928"/>
      <c r="O200" s="929"/>
    </row>
    <row r="201" spans="3:18" ht="15" customHeight="1" x14ac:dyDescent="0.2">
      <c r="C201" s="1084"/>
      <c r="D201" s="917"/>
      <c r="E201" s="918"/>
      <c r="F201" s="924" t="s">
        <v>527</v>
      </c>
      <c r="G201" s="925"/>
      <c r="H201" s="925"/>
      <c r="I201" s="926" t="str">
        <f>IF(基本情報!J166="","",基本情報!J166)</f>
        <v/>
      </c>
      <c r="J201" s="927"/>
      <c r="K201" s="927"/>
      <c r="L201" s="927"/>
      <c r="M201" s="865" t="s">
        <v>370</v>
      </c>
      <c r="N201" s="928"/>
      <c r="O201" s="929"/>
    </row>
    <row r="202" spans="3:18" ht="15" customHeight="1" x14ac:dyDescent="0.2">
      <c r="C202" s="1084"/>
      <c r="D202" s="919"/>
      <c r="E202" s="920"/>
      <c r="F202" s="921" t="s">
        <v>496</v>
      </c>
      <c r="G202" s="922"/>
      <c r="H202" s="923"/>
      <c r="I202" s="934"/>
      <c r="J202" s="935"/>
      <c r="K202" s="935"/>
      <c r="L202" s="935"/>
      <c r="M202" s="935"/>
      <c r="N202" s="935"/>
      <c r="O202" s="936"/>
      <c r="R202" s="31" t="s">
        <v>328</v>
      </c>
    </row>
    <row r="203" spans="3:18" ht="15" customHeight="1" x14ac:dyDescent="0.2">
      <c r="C203" s="1084"/>
      <c r="D203" s="915" t="str">
        <f>IF(基本情報!K78="","",基本情報!K78)</f>
        <v/>
      </c>
      <c r="E203" s="916"/>
      <c r="F203" s="930" t="s">
        <v>391</v>
      </c>
      <c r="G203" s="931"/>
      <c r="H203" s="932"/>
      <c r="I203" s="926" t="str">
        <f>IF(基本情報!K162="","",基本情報!K162)</f>
        <v/>
      </c>
      <c r="J203" s="927"/>
      <c r="K203" s="927"/>
      <c r="L203" s="927"/>
      <c r="M203" s="928" t="s">
        <v>659</v>
      </c>
      <c r="N203" s="928"/>
      <c r="O203" s="929"/>
    </row>
    <row r="204" spans="3:18" ht="15" customHeight="1" x14ac:dyDescent="0.2">
      <c r="C204" s="1084"/>
      <c r="D204" s="917"/>
      <c r="E204" s="918"/>
      <c r="F204" s="921" t="s">
        <v>392</v>
      </c>
      <c r="G204" s="922"/>
      <c r="H204" s="923"/>
      <c r="I204" s="926" t="str">
        <f>IF(基本情報!K163="","",基本情報!K163)</f>
        <v/>
      </c>
      <c r="J204" s="927"/>
      <c r="K204" s="927"/>
      <c r="L204" s="927"/>
      <c r="M204" s="255"/>
      <c r="N204" s="255" t="s">
        <v>156</v>
      </c>
      <c r="O204" s="300"/>
    </row>
    <row r="205" spans="3:18" ht="15" customHeight="1" x14ac:dyDescent="0.2">
      <c r="C205" s="1084"/>
      <c r="D205" s="917"/>
      <c r="E205" s="918"/>
      <c r="F205" s="925" t="s">
        <v>393</v>
      </c>
      <c r="G205" s="925"/>
      <c r="H205" s="925"/>
      <c r="I205" s="926" t="str">
        <f>IF(基本情報!K164="","",基本情報!K164)</f>
        <v/>
      </c>
      <c r="J205" s="927"/>
      <c r="K205" s="927"/>
      <c r="L205" s="927"/>
      <c r="M205" s="928" t="s">
        <v>156</v>
      </c>
      <c r="N205" s="928"/>
      <c r="O205" s="929"/>
    </row>
    <row r="206" spans="3:18" ht="15" customHeight="1" x14ac:dyDescent="0.2">
      <c r="C206" s="1084"/>
      <c r="D206" s="917"/>
      <c r="E206" s="918"/>
      <c r="F206" s="925" t="s">
        <v>394</v>
      </c>
      <c r="G206" s="925"/>
      <c r="H206" s="925"/>
      <c r="I206" s="933" t="str">
        <f>IF(I203="","",I205/I203)</f>
        <v/>
      </c>
      <c r="J206" s="933"/>
      <c r="K206" s="933"/>
      <c r="L206" s="933"/>
      <c r="M206" s="865" t="s">
        <v>660</v>
      </c>
      <c r="N206" s="928"/>
      <c r="O206" s="929"/>
    </row>
    <row r="207" spans="3:18" ht="15" customHeight="1" x14ac:dyDescent="0.2">
      <c r="C207" s="1084"/>
      <c r="D207" s="917"/>
      <c r="E207" s="918"/>
      <c r="F207" s="924" t="s">
        <v>527</v>
      </c>
      <c r="G207" s="925"/>
      <c r="H207" s="925"/>
      <c r="I207" s="926" t="str">
        <f>IF(基本情報!K166="","",基本情報!K166)</f>
        <v/>
      </c>
      <c r="J207" s="927"/>
      <c r="K207" s="927"/>
      <c r="L207" s="927"/>
      <c r="M207" s="865" t="s">
        <v>24</v>
      </c>
      <c r="N207" s="928"/>
      <c r="O207" s="929"/>
    </row>
    <row r="208" spans="3:18" ht="15" customHeight="1" x14ac:dyDescent="0.2">
      <c r="C208" s="1084"/>
      <c r="D208" s="919"/>
      <c r="E208" s="920"/>
      <c r="F208" s="921" t="s">
        <v>496</v>
      </c>
      <c r="G208" s="922"/>
      <c r="H208" s="923"/>
      <c r="I208" s="934"/>
      <c r="J208" s="935"/>
      <c r="K208" s="935"/>
      <c r="L208" s="935"/>
      <c r="M208" s="935"/>
      <c r="N208" s="935"/>
      <c r="O208" s="936"/>
      <c r="R208" s="31" t="s">
        <v>328</v>
      </c>
    </row>
    <row r="209" spans="3:18" ht="15" customHeight="1" x14ac:dyDescent="0.2">
      <c r="C209" s="1084"/>
      <c r="D209" s="915" t="str">
        <f>IF(基本情報!L78="","",基本情報!L78)</f>
        <v/>
      </c>
      <c r="E209" s="916"/>
      <c r="F209" s="930" t="s">
        <v>391</v>
      </c>
      <c r="G209" s="931"/>
      <c r="H209" s="932"/>
      <c r="I209" s="926" t="str">
        <f>IF(基本情報!L162="","",基本情報!L162)</f>
        <v/>
      </c>
      <c r="J209" s="927"/>
      <c r="K209" s="927"/>
      <c r="L209" s="927"/>
      <c r="M209" s="928" t="s">
        <v>659</v>
      </c>
      <c r="N209" s="928"/>
      <c r="O209" s="929"/>
    </row>
    <row r="210" spans="3:18" ht="15" customHeight="1" x14ac:dyDescent="0.2">
      <c r="C210" s="1084"/>
      <c r="D210" s="917"/>
      <c r="E210" s="918"/>
      <c r="F210" s="921" t="s">
        <v>392</v>
      </c>
      <c r="G210" s="922"/>
      <c r="H210" s="923"/>
      <c r="I210" s="926" t="str">
        <f>IF(基本情報!L163="","",基本情報!L163)</f>
        <v/>
      </c>
      <c r="J210" s="927"/>
      <c r="K210" s="927"/>
      <c r="L210" s="927"/>
      <c r="M210" s="255"/>
      <c r="N210" s="255" t="s">
        <v>156</v>
      </c>
      <c r="O210" s="300"/>
    </row>
    <row r="211" spans="3:18" ht="15" customHeight="1" x14ac:dyDescent="0.2">
      <c r="C211" s="1084"/>
      <c r="D211" s="917"/>
      <c r="E211" s="918"/>
      <c r="F211" s="925" t="s">
        <v>393</v>
      </c>
      <c r="G211" s="925"/>
      <c r="H211" s="925"/>
      <c r="I211" s="926" t="str">
        <f>IF(基本情報!L164="","",基本情報!L164)</f>
        <v/>
      </c>
      <c r="J211" s="927"/>
      <c r="K211" s="927"/>
      <c r="L211" s="927"/>
      <c r="M211" s="928" t="s">
        <v>156</v>
      </c>
      <c r="N211" s="928"/>
      <c r="O211" s="929"/>
    </row>
    <row r="212" spans="3:18" ht="15" customHeight="1" x14ac:dyDescent="0.2">
      <c r="C212" s="1084"/>
      <c r="D212" s="917"/>
      <c r="E212" s="918"/>
      <c r="F212" s="925" t="s">
        <v>394</v>
      </c>
      <c r="G212" s="925"/>
      <c r="H212" s="925"/>
      <c r="I212" s="933" t="str">
        <f>IF(I209="","",I211/I209)</f>
        <v/>
      </c>
      <c r="J212" s="933"/>
      <c r="K212" s="933"/>
      <c r="L212" s="933"/>
      <c r="M212" s="865" t="s">
        <v>660</v>
      </c>
      <c r="N212" s="928"/>
      <c r="O212" s="929"/>
    </row>
    <row r="213" spans="3:18" ht="15" customHeight="1" x14ac:dyDescent="0.2">
      <c r="C213" s="1084"/>
      <c r="D213" s="917"/>
      <c r="E213" s="918"/>
      <c r="F213" s="924" t="s">
        <v>527</v>
      </c>
      <c r="G213" s="925"/>
      <c r="H213" s="925"/>
      <c r="I213" s="926" t="str">
        <f>IF(基本情報!L166="","",基本情報!L166)</f>
        <v/>
      </c>
      <c r="J213" s="927"/>
      <c r="K213" s="927"/>
      <c r="L213" s="927"/>
      <c r="M213" s="865" t="s">
        <v>24</v>
      </c>
      <c r="N213" s="928"/>
      <c r="O213" s="929"/>
    </row>
    <row r="214" spans="3:18" ht="15" customHeight="1" x14ac:dyDescent="0.2">
      <c r="C214" s="1085"/>
      <c r="D214" s="919"/>
      <c r="E214" s="920"/>
      <c r="F214" s="921" t="s">
        <v>496</v>
      </c>
      <c r="G214" s="922"/>
      <c r="H214" s="923"/>
      <c r="I214" s="934"/>
      <c r="J214" s="935"/>
      <c r="K214" s="935"/>
      <c r="L214" s="935"/>
      <c r="M214" s="935"/>
      <c r="N214" s="935"/>
      <c r="O214" s="936"/>
      <c r="R214" s="31" t="s">
        <v>328</v>
      </c>
    </row>
    <row r="215" spans="3:18" ht="39.75" customHeight="1" x14ac:dyDescent="0.2">
      <c r="C215" s="939" t="s">
        <v>157</v>
      </c>
      <c r="D215" s="939"/>
      <c r="E215" s="939"/>
      <c r="F215" s="939"/>
      <c r="G215" s="939"/>
      <c r="H215" s="939"/>
      <c r="I215" s="937"/>
      <c r="J215" s="937"/>
      <c r="K215" s="937"/>
      <c r="L215" s="937"/>
      <c r="M215" s="937"/>
      <c r="N215" s="937"/>
      <c r="O215" s="938"/>
    </row>
    <row r="216" spans="3:18" x14ac:dyDescent="0.2">
      <c r="O216" s="111" t="s">
        <v>787</v>
      </c>
    </row>
  </sheetData>
  <sheetProtection algorithmName="SHA-512" hashValue="6/WF7kgxRMGj3P7ZhEqWDoOnX0T5ysjTHBbwNW4wdzOa1wXo41eufefDGEf+OM+C5DvY8J3whTwy7vhFRHezfQ==" saltValue="vFWNX/Ez75rvprQkqOUMkw==" spinCount="100000" sheet="1" objects="1" scenarios="1"/>
  <mergeCells count="449">
    <mergeCell ref="F20:K20"/>
    <mergeCell ref="F24:K24"/>
    <mergeCell ref="F17:K18"/>
    <mergeCell ref="L19:N19"/>
    <mergeCell ref="M31:N31"/>
    <mergeCell ref="L27:N27"/>
    <mergeCell ref="L12:N12"/>
    <mergeCell ref="L13:N13"/>
    <mergeCell ref="L26:N26"/>
    <mergeCell ref="L23:N23"/>
    <mergeCell ref="J22:K22"/>
    <mergeCell ref="L29:N29"/>
    <mergeCell ref="M30:N30"/>
    <mergeCell ref="L14:N14"/>
    <mergeCell ref="L17:N17"/>
    <mergeCell ref="L18:N18"/>
    <mergeCell ref="L24:N24"/>
    <mergeCell ref="L22:N22"/>
    <mergeCell ref="F23:K23"/>
    <mergeCell ref="F19:K19"/>
    <mergeCell ref="F27:K27"/>
    <mergeCell ref="L25:N25"/>
    <mergeCell ref="N126:O126"/>
    <mergeCell ref="I173:L173"/>
    <mergeCell ref="C172:H172"/>
    <mergeCell ref="K172:O172"/>
    <mergeCell ref="C163:G163"/>
    <mergeCell ref="C171:H171"/>
    <mergeCell ref="H163:O163"/>
    <mergeCell ref="M195:O195"/>
    <mergeCell ref="F202:H202"/>
    <mergeCell ref="I185:L185"/>
    <mergeCell ref="F187:H187"/>
    <mergeCell ref="M188:O188"/>
    <mergeCell ref="F189:H189"/>
    <mergeCell ref="I189:L189"/>
    <mergeCell ref="M189:O189"/>
    <mergeCell ref="M185:O185"/>
    <mergeCell ref="F186:H186"/>
    <mergeCell ref="F200:H200"/>
    <mergeCell ref="F192:H192"/>
    <mergeCell ref="M187:O187"/>
    <mergeCell ref="I187:L187"/>
    <mergeCell ref="I192:L192"/>
    <mergeCell ref="I191:L191"/>
    <mergeCell ref="I188:L188"/>
    <mergeCell ref="F190:H190"/>
    <mergeCell ref="I190:O190"/>
    <mergeCell ref="I186:L186"/>
    <mergeCell ref="F191:H191"/>
    <mergeCell ref="M199:O199"/>
    <mergeCell ref="I197:L197"/>
    <mergeCell ref="F188:H188"/>
    <mergeCell ref="I200:L200"/>
    <mergeCell ref="M197:O197"/>
    <mergeCell ref="M193:O193"/>
    <mergeCell ref="M194:O194"/>
    <mergeCell ref="I196:O196"/>
    <mergeCell ref="H126:I126"/>
    <mergeCell ref="L126:M126"/>
    <mergeCell ref="H128:O128"/>
    <mergeCell ref="C130:G130"/>
    <mergeCell ref="C128:G128"/>
    <mergeCell ref="I127:J127"/>
    <mergeCell ref="C127:G127"/>
    <mergeCell ref="M176:O176"/>
    <mergeCell ref="J126:K126"/>
    <mergeCell ref="H137:O137"/>
    <mergeCell ref="C137:G149"/>
    <mergeCell ref="I175:L175"/>
    <mergeCell ref="F176:H176"/>
    <mergeCell ref="C173:C214"/>
    <mergeCell ref="I180:L180"/>
    <mergeCell ref="F181:H181"/>
    <mergeCell ref="H129:O129"/>
    <mergeCell ref="C129:G129"/>
    <mergeCell ref="L127:M127"/>
    <mergeCell ref="F193:H193"/>
    <mergeCell ref="D185:E190"/>
    <mergeCell ref="F185:H185"/>
    <mergeCell ref="I193:L193"/>
    <mergeCell ref="M191:O191"/>
    <mergeCell ref="C124:G124"/>
    <mergeCell ref="H124:O124"/>
    <mergeCell ref="M32:N32"/>
    <mergeCell ref="L28:N28"/>
    <mergeCell ref="J55:K55"/>
    <mergeCell ref="L64:M64"/>
    <mergeCell ref="M33:N33"/>
    <mergeCell ref="J53:K53"/>
    <mergeCell ref="M34:N34"/>
    <mergeCell ref="N60:O60"/>
    <mergeCell ref="J56:K56"/>
    <mergeCell ref="G41:K42"/>
    <mergeCell ref="L41:O41"/>
    <mergeCell ref="L36:O36"/>
    <mergeCell ref="L112:M112"/>
    <mergeCell ref="C41:F42"/>
    <mergeCell ref="L55:M55"/>
    <mergeCell ref="H58:I58"/>
    <mergeCell ref="L42:N42"/>
    <mergeCell ref="D57:G57"/>
    <mergeCell ref="D58:G58"/>
    <mergeCell ref="H57:I57"/>
    <mergeCell ref="J57:K57"/>
    <mergeCell ref="L46:O46"/>
    <mergeCell ref="J125:K125"/>
    <mergeCell ref="C126:G126"/>
    <mergeCell ref="F33:K33"/>
    <mergeCell ref="G43:K43"/>
    <mergeCell ref="H55:I55"/>
    <mergeCell ref="L104:N104"/>
    <mergeCell ref="F99:H99"/>
    <mergeCell ref="L65:M65"/>
    <mergeCell ref="F62:G62"/>
    <mergeCell ref="L60:M60"/>
    <mergeCell ref="L59:M59"/>
    <mergeCell ref="L62:M62"/>
    <mergeCell ref="C73:C78"/>
    <mergeCell ref="C79:E79"/>
    <mergeCell ref="F73:G73"/>
    <mergeCell ref="F74:G74"/>
    <mergeCell ref="D73:E73"/>
    <mergeCell ref="D76:E76"/>
    <mergeCell ref="F76:G76"/>
    <mergeCell ref="F78:G78"/>
    <mergeCell ref="H74:I74"/>
    <mergeCell ref="H75:I75"/>
    <mergeCell ref="H78:I78"/>
    <mergeCell ref="D75:E75"/>
    <mergeCell ref="J63:K63"/>
    <mergeCell ref="J64:K64"/>
    <mergeCell ref="H71:I71"/>
    <mergeCell ref="F69:G70"/>
    <mergeCell ref="F64:G64"/>
    <mergeCell ref="D65:G65"/>
    <mergeCell ref="H64:I64"/>
    <mergeCell ref="H63:I63"/>
    <mergeCell ref="J71:K71"/>
    <mergeCell ref="C69:E71"/>
    <mergeCell ref="J69:K69"/>
    <mergeCell ref="J70:K70"/>
    <mergeCell ref="F71:G71"/>
    <mergeCell ref="H65:I65"/>
    <mergeCell ref="L125:M125"/>
    <mergeCell ref="N112:O112"/>
    <mergeCell ref="L111:M111"/>
    <mergeCell ref="H111:I111"/>
    <mergeCell ref="C123:G123"/>
    <mergeCell ref="D59:E61"/>
    <mergeCell ref="H61:I61"/>
    <mergeCell ref="G46:K46"/>
    <mergeCell ref="N62:O62"/>
    <mergeCell ref="C72:E72"/>
    <mergeCell ref="F75:G75"/>
    <mergeCell ref="D62:E64"/>
    <mergeCell ref="L53:M53"/>
    <mergeCell ref="N53:O53"/>
    <mergeCell ref="F63:G63"/>
    <mergeCell ref="L61:M61"/>
    <mergeCell ref="F59:G59"/>
    <mergeCell ref="H123:O123"/>
    <mergeCell ref="N125:O125"/>
    <mergeCell ref="C125:G125"/>
    <mergeCell ref="H125:I125"/>
    <mergeCell ref="F88:G88"/>
    <mergeCell ref="H88:I88"/>
    <mergeCell ref="N64:O64"/>
    <mergeCell ref="L7:N7"/>
    <mergeCell ref="F15:K16"/>
    <mergeCell ref="L15:N15"/>
    <mergeCell ref="L16:N16"/>
    <mergeCell ref="L8:N8"/>
    <mergeCell ref="L11:N11"/>
    <mergeCell ref="H53:I53"/>
    <mergeCell ref="D56:G56"/>
    <mergeCell ref="H56:I56"/>
    <mergeCell ref="D54:G54"/>
    <mergeCell ref="D55:G55"/>
    <mergeCell ref="G44:K44"/>
    <mergeCell ref="C46:F46"/>
    <mergeCell ref="L54:M54"/>
    <mergeCell ref="N54:O54"/>
    <mergeCell ref="N56:O56"/>
    <mergeCell ref="F12:J12"/>
    <mergeCell ref="C30:E32"/>
    <mergeCell ref="F32:K32"/>
    <mergeCell ref="C33:E34"/>
    <mergeCell ref="D53:G53"/>
    <mergeCell ref="L9:N9"/>
    <mergeCell ref="D37:O37"/>
    <mergeCell ref="C14:E29"/>
    <mergeCell ref="L10:N10"/>
    <mergeCell ref="H72:I72"/>
    <mergeCell ref="F72:G72"/>
    <mergeCell ref="J77:K77"/>
    <mergeCell ref="J78:K78"/>
    <mergeCell ref="J75:K75"/>
    <mergeCell ref="J76:K76"/>
    <mergeCell ref="F77:G77"/>
    <mergeCell ref="H77:I77"/>
    <mergeCell ref="J72:K72"/>
    <mergeCell ref="J74:K74"/>
    <mergeCell ref="J73:K73"/>
    <mergeCell ref="L20:N20"/>
    <mergeCell ref="L21:N21"/>
    <mergeCell ref="J65:K65"/>
    <mergeCell ref="N63:O63"/>
    <mergeCell ref="N65:O65"/>
    <mergeCell ref="L45:O45"/>
    <mergeCell ref="N57:O57"/>
    <mergeCell ref="L35:O35"/>
    <mergeCell ref="N55:O55"/>
    <mergeCell ref="G45:K45"/>
    <mergeCell ref="H69:I69"/>
    <mergeCell ref="L63:M63"/>
    <mergeCell ref="H62:I62"/>
    <mergeCell ref="D106:E106"/>
    <mergeCell ref="D103:E103"/>
    <mergeCell ref="H112:I112"/>
    <mergeCell ref="F61:G61"/>
    <mergeCell ref="J54:K54"/>
    <mergeCell ref="C36:K36"/>
    <mergeCell ref="C39:J39"/>
    <mergeCell ref="J61:K61"/>
    <mergeCell ref="C53:C65"/>
    <mergeCell ref="D77:E77"/>
    <mergeCell ref="H73:I73"/>
    <mergeCell ref="J88:K88"/>
    <mergeCell ref="F89:G89"/>
    <mergeCell ref="D89:E89"/>
    <mergeCell ref="J111:K111"/>
    <mergeCell ref="D90:E90"/>
    <mergeCell ref="C98:E99"/>
    <mergeCell ref="C100:E100"/>
    <mergeCell ref="D101:E101"/>
    <mergeCell ref="D102:E102"/>
    <mergeCell ref="D105:E105"/>
    <mergeCell ref="F100:H100"/>
    <mergeCell ref="D74:E74"/>
    <mergeCell ref="C5:F5"/>
    <mergeCell ref="H60:I60"/>
    <mergeCell ref="F60:G60"/>
    <mergeCell ref="F14:K14"/>
    <mergeCell ref="F25:K25"/>
    <mergeCell ref="F28:K28"/>
    <mergeCell ref="H59:I59"/>
    <mergeCell ref="C43:F43"/>
    <mergeCell ref="C35:K35"/>
    <mergeCell ref="C7:D13"/>
    <mergeCell ref="F9:J9"/>
    <mergeCell ref="F22:I22"/>
    <mergeCell ref="F21:K21"/>
    <mergeCell ref="F26:K26"/>
    <mergeCell ref="F29:K29"/>
    <mergeCell ref="F31:K31"/>
    <mergeCell ref="F30:K30"/>
    <mergeCell ref="H54:I54"/>
    <mergeCell ref="E9:E10"/>
    <mergeCell ref="F13:J13"/>
    <mergeCell ref="F34:K34"/>
    <mergeCell ref="C44:F45"/>
    <mergeCell ref="E12:E13"/>
    <mergeCell ref="F10:J10"/>
    <mergeCell ref="L43:O43"/>
    <mergeCell ref="L44:O44"/>
    <mergeCell ref="L56:M56"/>
    <mergeCell ref="J62:K62"/>
    <mergeCell ref="N61:O61"/>
    <mergeCell ref="N59:O59"/>
    <mergeCell ref="J59:K59"/>
    <mergeCell ref="N58:O58"/>
    <mergeCell ref="J58:K58"/>
    <mergeCell ref="L58:M58"/>
    <mergeCell ref="L57:M57"/>
    <mergeCell ref="J60:K60"/>
    <mergeCell ref="C85:C90"/>
    <mergeCell ref="D86:E86"/>
    <mergeCell ref="F103:H103"/>
    <mergeCell ref="L105:N105"/>
    <mergeCell ref="J89:K89"/>
    <mergeCell ref="J91:K91"/>
    <mergeCell ref="L98:N98"/>
    <mergeCell ref="F87:G87"/>
    <mergeCell ref="J86:K86"/>
    <mergeCell ref="H76:I76"/>
    <mergeCell ref="F79:G79"/>
    <mergeCell ref="H79:I79"/>
    <mergeCell ref="D78:E78"/>
    <mergeCell ref="I105:K105"/>
    <mergeCell ref="I106:K106"/>
    <mergeCell ref="C84:E84"/>
    <mergeCell ref="L102:N102"/>
    <mergeCell ref="L103:N103"/>
    <mergeCell ref="F104:H104"/>
    <mergeCell ref="H91:I91"/>
    <mergeCell ref="C101:C106"/>
    <mergeCell ref="J79:K79"/>
    <mergeCell ref="F80:G80"/>
    <mergeCell ref="F81:G81"/>
    <mergeCell ref="F84:G84"/>
    <mergeCell ref="D87:E87"/>
    <mergeCell ref="D85:E85"/>
    <mergeCell ref="C80:E81"/>
    <mergeCell ref="J87:K87"/>
    <mergeCell ref="F105:H105"/>
    <mergeCell ref="H89:I89"/>
    <mergeCell ref="F101:H101"/>
    <mergeCell ref="I99:K99"/>
    <mergeCell ref="H80:I80"/>
    <mergeCell ref="H81:I81"/>
    <mergeCell ref="J81:K81"/>
    <mergeCell ref="J80:K80"/>
    <mergeCell ref="H84:I84"/>
    <mergeCell ref="J84:K84"/>
    <mergeCell ref="L113:M113"/>
    <mergeCell ref="C113:G113"/>
    <mergeCell ref="H113:I113"/>
    <mergeCell ref="F102:H102"/>
    <mergeCell ref="F98:K98"/>
    <mergeCell ref="H86:I86"/>
    <mergeCell ref="H87:I87"/>
    <mergeCell ref="J85:K85"/>
    <mergeCell ref="F90:G90"/>
    <mergeCell ref="L99:N99"/>
    <mergeCell ref="L100:N100"/>
    <mergeCell ref="L101:N101"/>
    <mergeCell ref="F106:H106"/>
    <mergeCell ref="H85:I85"/>
    <mergeCell ref="F85:G85"/>
    <mergeCell ref="F86:G86"/>
    <mergeCell ref="F91:G91"/>
    <mergeCell ref="H90:I90"/>
    <mergeCell ref="C82:D83"/>
    <mergeCell ref="J82:K82"/>
    <mergeCell ref="J83:K83"/>
    <mergeCell ref="H82:I82"/>
    <mergeCell ref="H83:I83"/>
    <mergeCell ref="I171:O171"/>
    <mergeCell ref="L162:M162"/>
    <mergeCell ref="C111:G111"/>
    <mergeCell ref="N111:O111"/>
    <mergeCell ref="C136:G136"/>
    <mergeCell ref="H135:O135"/>
    <mergeCell ref="C114:O114"/>
    <mergeCell ref="J112:K112"/>
    <mergeCell ref="J113:K113"/>
    <mergeCell ref="N113:O113"/>
    <mergeCell ref="J90:K90"/>
    <mergeCell ref="I100:K100"/>
    <mergeCell ref="I101:K101"/>
    <mergeCell ref="I102:K102"/>
    <mergeCell ref="I103:K103"/>
    <mergeCell ref="I104:K104"/>
    <mergeCell ref="D88:E88"/>
    <mergeCell ref="C112:G112"/>
    <mergeCell ref="C91:E91"/>
    <mergeCell ref="I181:L181"/>
    <mergeCell ref="M181:O181"/>
    <mergeCell ref="D179:E184"/>
    <mergeCell ref="F183:H183"/>
    <mergeCell ref="I182:L182"/>
    <mergeCell ref="I172:J172"/>
    <mergeCell ref="F179:H179"/>
    <mergeCell ref="I179:L179"/>
    <mergeCell ref="M173:O173"/>
    <mergeCell ref="F174:H174"/>
    <mergeCell ref="F175:H175"/>
    <mergeCell ref="I174:L174"/>
    <mergeCell ref="F178:H178"/>
    <mergeCell ref="I178:O178"/>
    <mergeCell ref="I176:L176"/>
    <mergeCell ref="M182:O182"/>
    <mergeCell ref="F177:H177"/>
    <mergeCell ref="I177:L177"/>
    <mergeCell ref="M177:O177"/>
    <mergeCell ref="M179:O179"/>
    <mergeCell ref="F214:H214"/>
    <mergeCell ref="I214:O214"/>
    <mergeCell ref="D209:E214"/>
    <mergeCell ref="D203:E208"/>
    <mergeCell ref="D197:E202"/>
    <mergeCell ref="D173:E178"/>
    <mergeCell ref="D107:O108"/>
    <mergeCell ref="L106:N106"/>
    <mergeCell ref="D104:E104"/>
    <mergeCell ref="H130:O130"/>
    <mergeCell ref="H136:O136"/>
    <mergeCell ref="C135:G135"/>
    <mergeCell ref="F184:H184"/>
    <mergeCell ref="I184:O184"/>
    <mergeCell ref="F173:H173"/>
    <mergeCell ref="H150:O150"/>
    <mergeCell ref="I162:J162"/>
    <mergeCell ref="C162:G162"/>
    <mergeCell ref="C150:G161"/>
    <mergeCell ref="F182:H182"/>
    <mergeCell ref="M175:O175"/>
    <mergeCell ref="I183:L183"/>
    <mergeCell ref="M183:O183"/>
    <mergeCell ref="F180:H180"/>
    <mergeCell ref="I215:O215"/>
    <mergeCell ref="F201:H201"/>
    <mergeCell ref="I201:L201"/>
    <mergeCell ref="M201:O201"/>
    <mergeCell ref="M200:O200"/>
    <mergeCell ref="C215:H215"/>
    <mergeCell ref="I195:L195"/>
    <mergeCell ref="F197:H197"/>
    <mergeCell ref="I199:L199"/>
    <mergeCell ref="I205:L205"/>
    <mergeCell ref="M205:O205"/>
    <mergeCell ref="F206:H206"/>
    <mergeCell ref="I198:L198"/>
    <mergeCell ref="F195:H195"/>
    <mergeCell ref="F199:H199"/>
    <mergeCell ref="M207:O207"/>
    <mergeCell ref="F205:H205"/>
    <mergeCell ref="F198:H198"/>
    <mergeCell ref="I212:L212"/>
    <mergeCell ref="M212:O212"/>
    <mergeCell ref="I208:O208"/>
    <mergeCell ref="I211:L211"/>
    <mergeCell ref="F204:H204"/>
    <mergeCell ref="M203:O203"/>
    <mergeCell ref="D191:E196"/>
    <mergeCell ref="F196:H196"/>
    <mergeCell ref="F213:H213"/>
    <mergeCell ref="I213:L213"/>
    <mergeCell ref="M213:O213"/>
    <mergeCell ref="F209:H209"/>
    <mergeCell ref="M211:O211"/>
    <mergeCell ref="F212:H212"/>
    <mergeCell ref="F194:H194"/>
    <mergeCell ref="I194:L194"/>
    <mergeCell ref="I204:L204"/>
    <mergeCell ref="F211:H211"/>
    <mergeCell ref="F208:H208"/>
    <mergeCell ref="F207:H207"/>
    <mergeCell ref="I207:L207"/>
    <mergeCell ref="I206:L206"/>
    <mergeCell ref="M206:O206"/>
    <mergeCell ref="F210:H210"/>
    <mergeCell ref="I210:L210"/>
    <mergeCell ref="F203:H203"/>
    <mergeCell ref="I203:L203"/>
    <mergeCell ref="I209:L209"/>
    <mergeCell ref="M209:O209"/>
    <mergeCell ref="I202:O202"/>
  </mergeCells>
  <phoneticPr fontId="2"/>
  <pageMargins left="0.98425196850393704" right="0.39370078740157483" top="0.78740157480314965" bottom="0.19685039370078741" header="0.31496062992125984" footer="0.31496062992125984"/>
  <pageSetup paperSize="9" scale="97" orientation="portrait" r:id="rId1"/>
  <rowBreaks count="4" manualBreakCount="4">
    <brk id="47" max="15" man="1"/>
    <brk id="93" max="15" man="1"/>
    <brk id="115" max="15" man="1"/>
    <brk id="165"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7"/>
  <sheetViews>
    <sheetView showGridLines="0" view="pageBreakPreview" zoomScaleNormal="100" zoomScaleSheetLayoutView="100" workbookViewId="0">
      <selection activeCell="M21" sqref="M21:T21"/>
    </sheetView>
  </sheetViews>
  <sheetFormatPr defaultColWidth="9" defaultRowHeight="13.2" x14ac:dyDescent="0.2"/>
  <cols>
    <col min="1" max="1" width="1" style="3" customWidth="1"/>
    <col min="2" max="2" width="1.77734375" style="3" customWidth="1"/>
    <col min="3" max="3" width="2.77734375" style="3" customWidth="1"/>
    <col min="4" max="4" width="6.6640625" style="3" customWidth="1"/>
    <col min="5" max="5" width="8.21875" style="3" customWidth="1"/>
    <col min="6" max="6" width="7.77734375" style="3" customWidth="1"/>
    <col min="7" max="7" width="9" style="3" customWidth="1"/>
    <col min="8" max="8" width="9.109375" style="3" customWidth="1"/>
    <col min="9" max="11" width="5.6640625" style="3" customWidth="1"/>
    <col min="12" max="12" width="1" style="3" customWidth="1"/>
    <col min="13" max="13" width="4.6640625" style="3" customWidth="1"/>
    <col min="14" max="20" width="2" style="3" customWidth="1"/>
    <col min="21" max="22" width="1.21875" style="48" customWidth="1"/>
    <col min="23" max="23" width="13.21875" style="3" hidden="1" customWidth="1"/>
    <col min="24" max="25" width="9" style="3" hidden="1" customWidth="1"/>
    <col min="26" max="26" width="0" style="3" hidden="1" customWidth="1"/>
    <col min="27" max="27" width="6" style="3" customWidth="1"/>
    <col min="28" max="28" width="4.77734375" style="3" customWidth="1"/>
    <col min="29" max="29" width="5.77734375" style="3" customWidth="1"/>
    <col min="30" max="16384" width="9" style="3"/>
  </cols>
  <sheetData>
    <row r="1" spans="1:27" ht="13.5" customHeight="1" x14ac:dyDescent="0.2">
      <c r="A1" s="129" t="s">
        <v>1032</v>
      </c>
      <c r="B1" s="38"/>
      <c r="F1" s="104"/>
      <c r="G1" s="104"/>
      <c r="H1" s="104"/>
      <c r="I1" s="104"/>
      <c r="J1" s="104"/>
    </row>
    <row r="2" spans="1:27" ht="13.5" customHeight="1" x14ac:dyDescent="0.2">
      <c r="A2" s="38"/>
      <c r="B2" s="38"/>
      <c r="T2" s="38"/>
    </row>
    <row r="3" spans="1:27" ht="13.5" customHeight="1" x14ac:dyDescent="0.2">
      <c r="A3" s="38" t="s">
        <v>664</v>
      </c>
      <c r="B3" s="38"/>
      <c r="T3" s="38"/>
    </row>
    <row r="4" spans="1:27" ht="20.25" customHeight="1" x14ac:dyDescent="0.2">
      <c r="A4" s="38"/>
      <c r="B4" s="38"/>
      <c r="T4" s="38"/>
    </row>
    <row r="5" spans="1:27" ht="20.25" customHeight="1" x14ac:dyDescent="0.2">
      <c r="A5" s="38"/>
      <c r="B5" s="38"/>
      <c r="C5" s="279" t="s">
        <v>665</v>
      </c>
      <c r="T5" s="38"/>
    </row>
    <row r="6" spans="1:27" ht="20.25" customHeight="1" x14ac:dyDescent="0.2">
      <c r="D6" s="280"/>
      <c r="E6" s="280"/>
      <c r="F6" s="280"/>
      <c r="G6" s="280"/>
      <c r="H6" s="280"/>
      <c r="I6" s="280"/>
      <c r="J6" s="280"/>
      <c r="K6" s="280"/>
      <c r="L6" s="280"/>
      <c r="M6" s="280"/>
      <c r="N6" s="280"/>
      <c r="O6" s="280"/>
      <c r="P6" s="280"/>
      <c r="Q6" s="280"/>
      <c r="R6" s="280"/>
      <c r="S6" s="280"/>
      <c r="T6" s="280"/>
    </row>
    <row r="7" spans="1:27" ht="20.25" customHeight="1" x14ac:dyDescent="0.2">
      <c r="B7" s="38" t="s">
        <v>666</v>
      </c>
      <c r="C7" s="38"/>
      <c r="E7" s="281"/>
      <c r="F7" s="280"/>
      <c r="G7" s="280"/>
      <c r="H7" s="280"/>
      <c r="I7" s="1095" t="str">
        <f>IF(基本情報!F167="","",基本情報!F167)</f>
        <v/>
      </c>
      <c r="J7" s="1095"/>
      <c r="K7" s="1095"/>
      <c r="L7" s="282"/>
      <c r="M7" s="282"/>
      <c r="N7" s="282"/>
      <c r="O7" s="282"/>
      <c r="P7" s="282"/>
      <c r="Q7" s="280"/>
      <c r="R7" s="280"/>
      <c r="S7" s="280"/>
      <c r="T7" s="280"/>
      <c r="AA7" s="3" t="s">
        <v>226</v>
      </c>
    </row>
    <row r="8" spans="1:27" ht="20.25" customHeight="1" x14ac:dyDescent="0.2">
      <c r="B8" s="38"/>
      <c r="C8" s="38"/>
      <c r="E8" s="281"/>
      <c r="F8" s="280"/>
      <c r="G8" s="280"/>
      <c r="H8" s="280"/>
      <c r="I8" s="280"/>
      <c r="J8" s="283"/>
      <c r="K8" s="280"/>
      <c r="L8" s="131"/>
      <c r="M8" s="131"/>
      <c r="O8" s="131"/>
      <c r="P8" s="280"/>
      <c r="Q8" s="280"/>
      <c r="R8" s="280"/>
      <c r="S8" s="280"/>
      <c r="T8" s="280"/>
    </row>
    <row r="9" spans="1:27" ht="20.25" customHeight="1" x14ac:dyDescent="0.2">
      <c r="B9" s="38" t="s">
        <v>667</v>
      </c>
      <c r="C9" s="38"/>
      <c r="D9" s="112"/>
      <c r="E9" s="112"/>
      <c r="F9" s="112"/>
      <c r="G9" s="112"/>
      <c r="H9" s="112"/>
      <c r="I9" s="1095" t="str">
        <f>IF(基本情報!F168="","",基本情報!F168)</f>
        <v/>
      </c>
      <c r="J9" s="1095"/>
      <c r="K9" s="1095"/>
      <c r="L9" s="282"/>
      <c r="M9" s="282"/>
      <c r="N9" s="282"/>
      <c r="O9" s="282"/>
      <c r="P9" s="282"/>
      <c r="Q9" s="280"/>
      <c r="R9" s="280"/>
      <c r="S9" s="280"/>
      <c r="T9" s="280"/>
      <c r="AA9" s="3" t="s">
        <v>226</v>
      </c>
    </row>
    <row r="10" spans="1:27" ht="20.25" customHeight="1" x14ac:dyDescent="0.2">
      <c r="B10" s="38"/>
      <c r="C10" s="38"/>
      <c r="D10" s="112"/>
      <c r="E10" s="112"/>
      <c r="F10" s="112"/>
      <c r="G10" s="112"/>
      <c r="H10" s="112"/>
      <c r="I10" s="112"/>
      <c r="J10" s="283"/>
      <c r="K10" s="284"/>
      <c r="L10" s="284"/>
      <c r="M10" s="284"/>
      <c r="N10" s="284"/>
      <c r="O10" s="284"/>
      <c r="P10" s="284"/>
      <c r="Q10" s="284"/>
      <c r="R10" s="284"/>
      <c r="S10" s="284"/>
      <c r="T10" s="280"/>
      <c r="AA10" s="132"/>
    </row>
    <row r="11" spans="1:27" ht="20.25" customHeight="1" x14ac:dyDescent="0.2">
      <c r="B11" s="38" t="s">
        <v>668</v>
      </c>
      <c r="C11" s="38"/>
      <c r="I11" s="1113" t="str">
        <f>IF(基本情報!F169="","",基本情報!F169)</f>
        <v/>
      </c>
      <c r="J11" s="1113"/>
      <c r="K11" s="39" t="s">
        <v>268</v>
      </c>
      <c r="AA11" s="3" t="s">
        <v>226</v>
      </c>
    </row>
    <row r="12" spans="1:27" ht="20.25" customHeight="1" x14ac:dyDescent="0.2">
      <c r="B12" s="38"/>
      <c r="C12" s="38"/>
      <c r="I12" s="1114"/>
      <c r="J12" s="1114"/>
      <c r="K12" s="39"/>
    </row>
    <row r="13" spans="1:27" ht="20.25" customHeight="1" x14ac:dyDescent="0.2">
      <c r="B13" s="38" t="s">
        <v>1061</v>
      </c>
      <c r="C13" s="38"/>
    </row>
    <row r="14" spans="1:27" ht="20.25" customHeight="1" x14ac:dyDescent="0.2">
      <c r="B14" s="38"/>
      <c r="C14" s="38"/>
    </row>
    <row r="15" spans="1:27" s="48" customFormat="1" ht="20.25" customHeight="1" x14ac:dyDescent="0.2">
      <c r="A15" s="3"/>
      <c r="B15" s="38" t="s">
        <v>669</v>
      </c>
      <c r="C15" s="38"/>
      <c r="D15" s="3"/>
      <c r="E15" s="3"/>
      <c r="F15" s="3"/>
      <c r="G15" s="3"/>
      <c r="H15" s="3"/>
      <c r="I15" s="3"/>
      <c r="J15" s="3"/>
      <c r="K15" s="3"/>
      <c r="L15" s="3"/>
      <c r="M15" s="3"/>
      <c r="N15" s="3"/>
      <c r="O15" s="3"/>
      <c r="P15" s="3"/>
      <c r="Q15" s="3"/>
      <c r="R15" s="3"/>
      <c r="S15" s="3"/>
      <c r="T15" s="3"/>
      <c r="W15" s="3"/>
    </row>
    <row r="16" spans="1:27" s="48" customFormat="1" ht="20.25" customHeight="1" x14ac:dyDescent="0.2">
      <c r="A16" s="3"/>
      <c r="B16" s="3"/>
      <c r="C16" s="3"/>
      <c r="D16" s="3"/>
      <c r="E16" s="3"/>
      <c r="F16" s="3"/>
      <c r="G16" s="3"/>
      <c r="H16" s="3"/>
      <c r="I16" s="3"/>
      <c r="J16" s="3"/>
      <c r="K16" s="3"/>
      <c r="L16" s="3"/>
      <c r="M16" s="3"/>
      <c r="N16" s="59"/>
      <c r="O16" s="3"/>
      <c r="P16" s="3"/>
      <c r="Q16" s="3"/>
      <c r="R16" s="3"/>
      <c r="S16" s="3"/>
      <c r="T16" s="3"/>
      <c r="W16" s="3"/>
    </row>
    <row r="17" spans="1:30" s="48" customFormat="1" ht="20.25" customHeight="1" x14ac:dyDescent="0.2">
      <c r="A17" s="3"/>
      <c r="B17" s="1102" t="s">
        <v>670</v>
      </c>
      <c r="C17" s="1103"/>
      <c r="D17" s="1103"/>
      <c r="E17" s="1103"/>
      <c r="F17" s="1103"/>
      <c r="G17" s="1103"/>
      <c r="H17" s="1104"/>
      <c r="I17" s="1102" t="s">
        <v>671</v>
      </c>
      <c r="J17" s="1103"/>
      <c r="K17" s="1104"/>
      <c r="L17" s="1102" t="s">
        <v>672</v>
      </c>
      <c r="M17" s="1103"/>
      <c r="N17" s="1103"/>
      <c r="O17" s="1103"/>
      <c r="P17" s="1103"/>
      <c r="Q17" s="1103"/>
      <c r="R17" s="1103"/>
      <c r="S17" s="1103"/>
      <c r="T17" s="1104"/>
      <c r="W17" s="3"/>
    </row>
    <row r="18" spans="1:30" s="48" customFormat="1" ht="20.25" customHeight="1" x14ac:dyDescent="0.2">
      <c r="A18" s="3"/>
      <c r="B18" s="285"/>
      <c r="C18" s="286" t="s">
        <v>249</v>
      </c>
      <c r="D18" s="133"/>
      <c r="E18" s="133"/>
      <c r="F18" s="133"/>
      <c r="G18" s="133"/>
      <c r="H18" s="53"/>
      <c r="I18" s="1105"/>
      <c r="J18" s="1106"/>
      <c r="K18" s="1107"/>
      <c r="L18" s="134"/>
      <c r="M18" s="1108"/>
      <c r="N18" s="1108"/>
      <c r="O18" s="1108"/>
      <c r="P18" s="1108"/>
      <c r="Q18" s="1108"/>
      <c r="R18" s="1108"/>
      <c r="S18" s="1108"/>
      <c r="T18" s="807"/>
      <c r="W18" s="3"/>
    </row>
    <row r="19" spans="1:30" s="48" customFormat="1" ht="20.25" customHeight="1" x14ac:dyDescent="0.2">
      <c r="A19" s="3"/>
      <c r="B19" s="287"/>
      <c r="D19" s="135" t="s">
        <v>673</v>
      </c>
      <c r="E19" s="136"/>
      <c r="F19" s="136"/>
      <c r="G19" s="136"/>
      <c r="H19" s="92"/>
      <c r="I19" s="1099" t="str">
        <f>IF(基本情報!F170="","",基本情報!F170)</f>
        <v/>
      </c>
      <c r="J19" s="1100"/>
      <c r="K19" s="1101"/>
      <c r="L19" s="288"/>
      <c r="M19" s="1115"/>
      <c r="N19" s="1115"/>
      <c r="O19" s="1115"/>
      <c r="P19" s="1115"/>
      <c r="Q19" s="1115"/>
      <c r="R19" s="1115"/>
      <c r="S19" s="1115"/>
      <c r="T19" s="809"/>
      <c r="W19" s="3"/>
      <c r="AA19" s="3" t="s">
        <v>226</v>
      </c>
    </row>
    <row r="20" spans="1:30" s="48" customFormat="1" ht="20.25" customHeight="1" x14ac:dyDescent="0.2">
      <c r="A20" s="3"/>
      <c r="B20" s="287"/>
      <c r="D20" s="135"/>
      <c r="E20" s="136"/>
      <c r="F20" s="136"/>
      <c r="G20" s="136"/>
      <c r="H20" s="92"/>
      <c r="I20" s="137"/>
      <c r="J20" s="96"/>
      <c r="K20" s="138"/>
      <c r="L20" s="288"/>
      <c r="M20" s="9"/>
      <c r="N20" s="9"/>
      <c r="O20" s="9"/>
      <c r="P20" s="9"/>
      <c r="Q20" s="9"/>
      <c r="R20" s="9"/>
      <c r="S20" s="9"/>
      <c r="T20" s="139"/>
      <c r="W20" s="3"/>
    </row>
    <row r="21" spans="1:30" s="48" customFormat="1" ht="39.75" customHeight="1" x14ac:dyDescent="0.2">
      <c r="A21" s="3"/>
      <c r="B21" s="287"/>
      <c r="D21" s="135" t="s">
        <v>674</v>
      </c>
      <c r="E21" s="136"/>
      <c r="F21" s="136"/>
      <c r="G21" s="136"/>
      <c r="H21" s="92"/>
      <c r="I21" s="1099" t="str">
        <f>IF(基本情報!F171="","",基本情報!F171)</f>
        <v/>
      </c>
      <c r="J21" s="1100"/>
      <c r="K21" s="1101"/>
      <c r="L21" s="140"/>
      <c r="M21" s="1116"/>
      <c r="N21" s="1116"/>
      <c r="O21" s="1116"/>
      <c r="P21" s="1116"/>
      <c r="Q21" s="1116"/>
      <c r="R21" s="1116"/>
      <c r="S21" s="1116"/>
      <c r="T21" s="1117"/>
      <c r="W21" s="3"/>
      <c r="AA21" s="1112" t="str">
        <f>IF(I21="","",IF(AND(COUNT(I21)=1,COUNTA(M21)=0)=TRUE,"←備考欄に金融機関名と本支店名を記載すること",""))</f>
        <v/>
      </c>
      <c r="AB21" s="1112"/>
      <c r="AC21" s="1112"/>
      <c r="AD21" s="1112"/>
    </row>
    <row r="22" spans="1:30" s="48" customFormat="1" ht="20.25" customHeight="1" x14ac:dyDescent="0.2">
      <c r="A22" s="3"/>
      <c r="B22" s="287"/>
      <c r="D22" s="135"/>
      <c r="E22" s="136"/>
      <c r="F22" s="136"/>
      <c r="G22" s="136"/>
      <c r="H22" s="92"/>
      <c r="I22" s="137"/>
      <c r="J22" s="96"/>
      <c r="K22" s="138"/>
      <c r="L22" s="140"/>
      <c r="T22" s="92"/>
      <c r="W22" s="3"/>
    </row>
    <row r="23" spans="1:30" s="48" customFormat="1" ht="20.25" customHeight="1" x14ac:dyDescent="0.2">
      <c r="A23" s="3"/>
      <c r="B23" s="263"/>
      <c r="C23" s="1097" t="s">
        <v>675</v>
      </c>
      <c r="D23" s="1097"/>
      <c r="E23" s="1097"/>
      <c r="F23" s="1097"/>
      <c r="G23" s="1097"/>
      <c r="H23" s="1098"/>
      <c r="I23" s="1099" t="str">
        <f>IF(基本情報!F173="","",基本情報!F173)</f>
        <v/>
      </c>
      <c r="J23" s="1100"/>
      <c r="K23" s="1101"/>
      <c r="L23" s="288"/>
      <c r="M23" s="1096"/>
      <c r="N23" s="1096"/>
      <c r="O23" s="1096"/>
      <c r="P23" s="1096"/>
      <c r="Q23" s="1096"/>
      <c r="R23" s="1096"/>
      <c r="S23" s="1096"/>
      <c r="T23" s="289"/>
      <c r="W23" s="3"/>
      <c r="AA23" s="3" t="s">
        <v>226</v>
      </c>
    </row>
    <row r="24" spans="1:30" s="48" customFormat="1" ht="20.25" customHeight="1" x14ac:dyDescent="0.2">
      <c r="A24" s="3"/>
      <c r="B24" s="263"/>
      <c r="C24" s="135"/>
      <c r="D24" s="136"/>
      <c r="E24" s="136"/>
      <c r="F24" s="136"/>
      <c r="G24" s="136"/>
      <c r="H24" s="92"/>
      <c r="I24" s="137"/>
      <c r="J24" s="96"/>
      <c r="K24" s="138"/>
      <c r="L24" s="288"/>
      <c r="T24" s="92"/>
      <c r="W24" s="3"/>
    </row>
    <row r="25" spans="1:30" ht="20.25" customHeight="1" x14ac:dyDescent="0.2">
      <c r="B25" s="290"/>
      <c r="C25" s="1110" t="s">
        <v>676</v>
      </c>
      <c r="D25" s="1110"/>
      <c r="E25" s="1110"/>
      <c r="F25" s="1110"/>
      <c r="G25" s="1110"/>
      <c r="H25" s="1111"/>
      <c r="I25" s="1099" t="str">
        <f>IF(基本情報!F172="","",基本情報!F172)</f>
        <v/>
      </c>
      <c r="J25" s="1100"/>
      <c r="K25" s="1101"/>
      <c r="L25" s="291"/>
      <c r="M25" s="9"/>
      <c r="N25" s="9"/>
      <c r="O25" s="9"/>
      <c r="P25" s="9"/>
      <c r="Q25" s="9"/>
      <c r="R25" s="9"/>
      <c r="S25" s="9"/>
      <c r="T25" s="139"/>
      <c r="AA25" s="3" t="s">
        <v>226</v>
      </c>
    </row>
    <row r="26" spans="1:30" ht="20.25" customHeight="1" x14ac:dyDescent="0.2">
      <c r="B26" s="290"/>
      <c r="C26" s="38"/>
      <c r="D26" s="38"/>
      <c r="E26" s="38"/>
      <c r="F26" s="280"/>
      <c r="G26" s="280"/>
      <c r="H26" s="292"/>
      <c r="I26" s="137"/>
      <c r="J26" s="96"/>
      <c r="K26" s="138"/>
      <c r="L26" s="291"/>
      <c r="M26" s="9"/>
      <c r="N26" s="9"/>
      <c r="O26" s="9"/>
      <c r="P26" s="9"/>
      <c r="Q26" s="9"/>
      <c r="R26" s="9"/>
      <c r="S26" s="9"/>
      <c r="T26" s="139"/>
    </row>
    <row r="27" spans="1:30" ht="20.25" customHeight="1" x14ac:dyDescent="0.2">
      <c r="B27" s="290"/>
      <c r="C27" s="770" t="s">
        <v>158</v>
      </c>
      <c r="D27" s="770"/>
      <c r="E27" s="770"/>
      <c r="F27" s="770"/>
      <c r="G27" s="770"/>
      <c r="H27" s="952"/>
      <c r="I27" s="1099" t="str">
        <f>IF(基本情報!F174="","",基本情報!F174)</f>
        <v/>
      </c>
      <c r="J27" s="1100"/>
      <c r="K27" s="1101"/>
      <c r="L27" s="291"/>
      <c r="M27" s="9"/>
      <c r="N27" s="9"/>
      <c r="O27" s="9"/>
      <c r="P27" s="9"/>
      <c r="Q27" s="9"/>
      <c r="R27" s="9"/>
      <c r="S27" s="9"/>
      <c r="T27" s="139"/>
      <c r="AA27" s="3" t="s">
        <v>226</v>
      </c>
    </row>
    <row r="28" spans="1:30" ht="20.25" customHeight="1" x14ac:dyDescent="0.2">
      <c r="B28" s="290"/>
      <c r="C28" s="38"/>
      <c r="D28" s="38"/>
      <c r="E28" s="38"/>
      <c r="F28" s="280"/>
      <c r="G28" s="280"/>
      <c r="H28" s="292"/>
      <c r="I28" s="137"/>
      <c r="J28" s="96"/>
      <c r="K28" s="138"/>
      <c r="L28" s="291"/>
      <c r="M28" s="9"/>
      <c r="N28" s="9"/>
      <c r="O28" s="9"/>
      <c r="P28" s="9"/>
      <c r="Q28" s="9"/>
      <c r="R28" s="9"/>
      <c r="S28" s="9"/>
      <c r="T28" s="139"/>
    </row>
    <row r="29" spans="1:30" ht="20.25" customHeight="1" x14ac:dyDescent="0.2">
      <c r="B29" s="293"/>
      <c r="C29" s="294"/>
      <c r="D29" s="294"/>
      <c r="E29" s="294" t="s">
        <v>677</v>
      </c>
      <c r="F29" s="141"/>
      <c r="G29" s="141"/>
      <c r="H29" s="252"/>
      <c r="I29" s="1109" t="str">
        <f>IF(AND(I19="",I21="",I23="",I25="",I27="")=TRUE,"",SUM(I18:K28))</f>
        <v/>
      </c>
      <c r="J29" s="668"/>
      <c r="K29" s="669"/>
      <c r="L29" s="295"/>
      <c r="M29" s="296"/>
      <c r="N29" s="296"/>
      <c r="O29" s="296"/>
      <c r="P29" s="296"/>
      <c r="Q29" s="296"/>
      <c r="R29" s="296"/>
      <c r="S29" s="296"/>
      <c r="T29" s="122"/>
      <c r="AA29" s="3" t="s">
        <v>226</v>
      </c>
      <c r="AD29" s="3" t="e">
        <f>IF(I29=第1号!K30/1000,"","←資金需要と助成事業に要する経費総額と合致しません。基本のデータを正しく入力してください。")</f>
        <v>#VALUE!</v>
      </c>
    </row>
    <row r="30" spans="1:30" ht="15" customHeight="1" x14ac:dyDescent="0.2">
      <c r="B30" s="142" t="s">
        <v>678</v>
      </c>
      <c r="C30" s="297"/>
      <c r="D30" s="123"/>
      <c r="E30" s="123"/>
      <c r="F30" s="9"/>
      <c r="G30" s="9"/>
      <c r="H30" s="9"/>
      <c r="I30" s="9"/>
      <c r="J30" s="9"/>
      <c r="K30" s="124"/>
      <c r="L30" s="275"/>
      <c r="M30" s="275"/>
      <c r="N30" s="275"/>
      <c r="O30" s="275"/>
      <c r="P30" s="275"/>
      <c r="Q30" s="275"/>
      <c r="R30" s="275"/>
      <c r="S30" s="275"/>
      <c r="T30" s="124"/>
    </row>
    <row r="31" spans="1:30" ht="15" customHeight="1" x14ac:dyDescent="0.2">
      <c r="B31" s="41" t="s">
        <v>250</v>
      </c>
      <c r="C31" s="142"/>
      <c r="D31" s="298"/>
      <c r="E31" s="298"/>
      <c r="F31" s="41"/>
      <c r="G31" s="41"/>
      <c r="H31" s="41"/>
      <c r="I31" s="41"/>
      <c r="J31" s="41"/>
      <c r="K31" s="58"/>
      <c r="L31" s="277"/>
      <c r="M31" s="277"/>
      <c r="N31" s="277"/>
      <c r="O31" s="277"/>
      <c r="P31" s="277"/>
      <c r="Q31" s="277"/>
      <c r="R31" s="277"/>
      <c r="S31" s="277"/>
      <c r="T31" s="58"/>
    </row>
    <row r="32" spans="1:30" ht="15" customHeight="1" x14ac:dyDescent="0.2">
      <c r="B32" s="10" t="s">
        <v>159</v>
      </c>
      <c r="C32" s="10"/>
      <c r="D32" s="10"/>
      <c r="E32" s="10"/>
      <c r="F32" s="10"/>
      <c r="G32" s="10"/>
      <c r="H32" s="10"/>
      <c r="I32" s="10"/>
      <c r="J32" s="10"/>
      <c r="K32" s="10"/>
      <c r="L32" s="10"/>
      <c r="M32" s="10"/>
      <c r="N32" s="10"/>
      <c r="O32" s="10"/>
      <c r="P32" s="10"/>
      <c r="Q32" s="10"/>
      <c r="R32" s="10"/>
      <c r="S32" s="10"/>
      <c r="T32" s="10"/>
    </row>
    <row r="33" spans="2:20" ht="20.25" customHeight="1" x14ac:dyDescent="0.2">
      <c r="B33" s="41"/>
    </row>
    <row r="34" spans="2:20" ht="20.25" customHeight="1" x14ac:dyDescent="0.2">
      <c r="B34" s="41"/>
    </row>
    <row r="35" spans="2:20" ht="20.25" customHeight="1" x14ac:dyDescent="0.2">
      <c r="B35" s="41"/>
    </row>
    <row r="36" spans="2:20" ht="20.25" customHeight="1" x14ac:dyDescent="0.2">
      <c r="B36" s="41"/>
    </row>
    <row r="37" spans="2:20" ht="20.25" customHeight="1" x14ac:dyDescent="0.2">
      <c r="B37" s="41"/>
      <c r="T37" s="111" t="s">
        <v>791</v>
      </c>
    </row>
  </sheetData>
  <sheetProtection algorithmName="SHA-512" hashValue="gFhSJbulLAsUwzxmVN/EBcnyMYKeQ/3g7cbFDs3Tvb0m0tbBbVC8ILnZCA0bIYFDuRghJifC4inYJixcD6PcBg==" saltValue="v463hSatFr5zZtqKCktScw==" spinCount="100000" sheet="1" objects="1" scenarios="1"/>
  <mergeCells count="22">
    <mergeCell ref="AA21:AD21"/>
    <mergeCell ref="I11:J11"/>
    <mergeCell ref="I12:J12"/>
    <mergeCell ref="I19:K19"/>
    <mergeCell ref="M19:T19"/>
    <mergeCell ref="I21:K21"/>
    <mergeCell ref="M21:T21"/>
    <mergeCell ref="I25:K25"/>
    <mergeCell ref="I29:K29"/>
    <mergeCell ref="C25:H25"/>
    <mergeCell ref="C27:H27"/>
    <mergeCell ref="I27:K27"/>
    <mergeCell ref="I7:K7"/>
    <mergeCell ref="I9:K9"/>
    <mergeCell ref="M23:S23"/>
    <mergeCell ref="C23:H23"/>
    <mergeCell ref="I23:K23"/>
    <mergeCell ref="B17:H17"/>
    <mergeCell ref="I17:K17"/>
    <mergeCell ref="L17:T17"/>
    <mergeCell ref="I18:K18"/>
    <mergeCell ref="M18:T18"/>
  </mergeCells>
  <phoneticPr fontId="2"/>
  <conditionalFormatting sqref="M23:T23 AC25">
    <cfRule type="containsText" dxfId="0" priority="1" stopIfTrue="1" operator="containsText" text="借入金を手当する金融機関名・支店名を記入下さい">
      <formula>NOT(ISERROR(SEARCH("借入金を手当する金融機関名・支店名を記入下さい",M23)))</formula>
    </cfRule>
  </conditionalFormatting>
  <pageMargins left="0.98425196850393704" right="0.59055118110236227" top="0.78740157480314965"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6"/>
  <sheetViews>
    <sheetView showGridLines="0" view="pageBreakPreview" zoomScaleNormal="100" zoomScaleSheetLayoutView="100" workbookViewId="0">
      <selection activeCell="F6" sqref="F6:U6"/>
    </sheetView>
  </sheetViews>
  <sheetFormatPr defaultColWidth="9" defaultRowHeight="13.2" x14ac:dyDescent="0.2"/>
  <cols>
    <col min="1" max="1" width="1.77734375" style="3" customWidth="1"/>
    <col min="2" max="2" width="1" style="3" customWidth="1"/>
    <col min="3" max="4" width="0.77734375" style="3" customWidth="1"/>
    <col min="5" max="5" width="3.21875" style="3" customWidth="1"/>
    <col min="6" max="6" width="6.109375" style="3" customWidth="1"/>
    <col min="7" max="7" width="8.44140625" style="3" customWidth="1"/>
    <col min="8" max="8" width="9.109375" style="3" customWidth="1"/>
    <col min="9" max="9" width="6" style="3" customWidth="1"/>
    <col min="10" max="21" width="4" style="3" customWidth="1"/>
    <col min="22" max="23" width="1.21875" style="48" customWidth="1"/>
    <col min="24" max="24" width="13.21875" style="3" customWidth="1"/>
    <col min="25" max="16384" width="9" style="3"/>
  </cols>
  <sheetData>
    <row r="1" spans="1:25" ht="13.5" customHeight="1" x14ac:dyDescent="0.2">
      <c r="A1" s="129" t="s">
        <v>1033</v>
      </c>
      <c r="C1" s="38"/>
      <c r="D1" s="38"/>
      <c r="H1" s="104"/>
      <c r="I1" s="104"/>
      <c r="J1" s="104"/>
      <c r="K1" s="104"/>
      <c r="L1" s="104"/>
      <c r="M1" s="104"/>
      <c r="W1" s="38"/>
      <c r="X1" s="38"/>
      <c r="Y1" s="38"/>
    </row>
    <row r="2" spans="1:25" ht="13.5" customHeight="1" x14ac:dyDescent="0.2">
      <c r="B2" s="38"/>
      <c r="C2" s="38"/>
      <c r="D2" s="38"/>
      <c r="U2" s="38"/>
    </row>
    <row r="3" spans="1:25" ht="20.25" customHeight="1" x14ac:dyDescent="0.2">
      <c r="B3" s="38" t="s">
        <v>682</v>
      </c>
      <c r="C3" s="38"/>
      <c r="U3" s="38"/>
    </row>
    <row r="4" spans="1:25" ht="20.25" customHeight="1" x14ac:dyDescent="0.2">
      <c r="C4" s="3" t="s">
        <v>841</v>
      </c>
    </row>
    <row r="5" spans="1:25" ht="24" customHeight="1" x14ac:dyDescent="0.2">
      <c r="E5" s="46" t="s">
        <v>680</v>
      </c>
      <c r="F5" s="825" t="s">
        <v>681</v>
      </c>
      <c r="G5" s="825"/>
      <c r="H5" s="825"/>
      <c r="I5" s="825"/>
      <c r="J5" s="825"/>
      <c r="K5" s="825"/>
      <c r="L5" s="825"/>
      <c r="M5" s="825"/>
      <c r="N5" s="825"/>
      <c r="O5" s="825"/>
      <c r="P5" s="825"/>
      <c r="Q5" s="825"/>
      <c r="R5" s="825"/>
      <c r="S5" s="825"/>
      <c r="T5" s="825"/>
      <c r="U5" s="825"/>
    </row>
    <row r="6" spans="1:25" ht="297.45" customHeight="1" x14ac:dyDescent="0.2">
      <c r="E6" s="9"/>
      <c r="F6" s="1118"/>
      <c r="G6" s="1118"/>
      <c r="H6" s="1118"/>
      <c r="I6" s="1118"/>
      <c r="J6" s="1118"/>
      <c r="K6" s="1118"/>
      <c r="L6" s="1118"/>
      <c r="M6" s="1118"/>
      <c r="N6" s="1118"/>
      <c r="O6" s="1118"/>
      <c r="P6" s="1118"/>
      <c r="Q6" s="1118"/>
      <c r="R6" s="1118"/>
      <c r="S6" s="1118"/>
      <c r="T6" s="1118"/>
      <c r="U6" s="1118"/>
      <c r="X6" s="31" t="s">
        <v>227</v>
      </c>
    </row>
    <row r="7" spans="1:25" ht="20.25" customHeight="1" x14ac:dyDescent="0.2">
      <c r="C7" s="3" t="s">
        <v>842</v>
      </c>
    </row>
    <row r="8" spans="1:25" ht="15" customHeight="1" x14ac:dyDescent="0.2">
      <c r="E8" s="41" t="s">
        <v>680</v>
      </c>
      <c r="F8" s="41" t="s">
        <v>679</v>
      </c>
    </row>
    <row r="9" spans="1:25" ht="336.45" customHeight="1" x14ac:dyDescent="0.2">
      <c r="E9" s="9"/>
      <c r="F9" s="1118"/>
      <c r="G9" s="1118"/>
      <c r="H9" s="1118"/>
      <c r="I9" s="1118"/>
      <c r="J9" s="1118"/>
      <c r="K9" s="1118"/>
      <c r="L9" s="1118"/>
      <c r="M9" s="1118"/>
      <c r="N9" s="1118"/>
      <c r="O9" s="1118"/>
      <c r="P9" s="1118"/>
      <c r="Q9" s="1118"/>
      <c r="R9" s="1118"/>
      <c r="S9" s="1118"/>
      <c r="T9" s="1118"/>
      <c r="U9" s="1118"/>
      <c r="X9" s="31" t="s">
        <v>227</v>
      </c>
    </row>
    <row r="10" spans="1:25" ht="15" customHeight="1" x14ac:dyDescent="0.2">
      <c r="U10" s="111" t="s">
        <v>791</v>
      </c>
    </row>
    <row r="11" spans="1:25" ht="20.25" customHeight="1" x14ac:dyDescent="0.2"/>
    <row r="12" spans="1:25" ht="20.25" customHeight="1" x14ac:dyDescent="0.2"/>
    <row r="13" spans="1:25" ht="20.25" customHeight="1" x14ac:dyDescent="0.2"/>
    <row r="14" spans="1:25" ht="20.25" customHeight="1" x14ac:dyDescent="0.2"/>
    <row r="15" spans="1:25" ht="20.25" customHeight="1" x14ac:dyDescent="0.2"/>
    <row r="16" spans="1:25" ht="20.25" customHeight="1" x14ac:dyDescent="0.2"/>
  </sheetData>
  <sheetProtection algorithmName="SHA-512" hashValue="kQQy5oaFXb/Zds1I6QwUXTuP4X+nX0CLw7zCmIUIhVFzFHdM/4VpJevNIemmEbUVkc+POLxM5OwDOxF5nYU8ag==" saltValue="xK4BD29Do70U8y8t4gQ0jw==" spinCount="100000" sheet="1" objects="1" scenarios="1"/>
  <mergeCells count="3">
    <mergeCell ref="F9:U9"/>
    <mergeCell ref="F5:U5"/>
    <mergeCell ref="F6:U6"/>
  </mergeCells>
  <phoneticPr fontId="2"/>
  <dataValidations count="2">
    <dataValidation type="whole" allowBlank="1" showInputMessage="1" showErrorMessage="1" prompt="このセルには１，又は２の値を入力してください。" sqref="K65505:K65506" xr:uid="{00000000-0002-0000-0C00-000000000000}">
      <formula1>1</formula1>
      <formula2>2</formula2>
    </dataValidation>
    <dataValidation type="whole" allowBlank="1" showInputMessage="1" showErrorMessage="1" error="このセルには１，又は２の値を入力してください。" sqref="I65505:J65505" xr:uid="{00000000-0002-0000-0C00-000001000000}">
      <formula1>1</formula1>
      <formula2>2</formula2>
    </dataValidation>
  </dataValidations>
  <pageMargins left="0.98425196850393704" right="0.59055118110236227" top="0.78740157480314965" bottom="0.59055118110236227"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32"/>
  <sheetViews>
    <sheetView showGridLines="0" view="pageBreakPreview" zoomScale="115" zoomScaleNormal="100" zoomScaleSheetLayoutView="115" workbookViewId="0">
      <selection activeCell="G5" sqref="G5:P5"/>
    </sheetView>
  </sheetViews>
  <sheetFormatPr defaultColWidth="9" defaultRowHeight="13.2" x14ac:dyDescent="0.2"/>
  <cols>
    <col min="1" max="1" width="1.77734375" style="3" customWidth="1"/>
    <col min="2" max="2" width="1" style="3" customWidth="1"/>
    <col min="3" max="3" width="4.44140625" style="3" customWidth="1"/>
    <col min="4" max="4" width="11" style="3" customWidth="1"/>
    <col min="5" max="5" width="10.109375" style="3" customWidth="1"/>
    <col min="6" max="6" width="0.88671875" style="3" customWidth="1"/>
    <col min="7" max="7" width="4.21875" style="3" customWidth="1"/>
    <col min="8" max="13" width="5.77734375" style="3" customWidth="1"/>
    <col min="14" max="15" width="6.109375" style="48" customWidth="1"/>
    <col min="16" max="16" width="6.77734375" style="48" customWidth="1"/>
    <col min="17" max="18" width="1.21875" style="48" customWidth="1"/>
    <col min="19" max="19" width="7.21875" style="3" customWidth="1"/>
    <col min="20" max="16384" width="9" style="3"/>
  </cols>
  <sheetData>
    <row r="1" spans="2:19" x14ac:dyDescent="0.2">
      <c r="B1" s="39" t="s">
        <v>1034</v>
      </c>
      <c r="D1" s="104"/>
      <c r="E1" s="104"/>
      <c r="N1" s="3"/>
      <c r="O1" s="3"/>
      <c r="P1" s="38"/>
    </row>
    <row r="2" spans="2:19" ht="12" customHeight="1" x14ac:dyDescent="0.2">
      <c r="L2" s="38"/>
      <c r="M2" s="38"/>
      <c r="P2" s="38"/>
      <c r="S2" s="48"/>
    </row>
    <row r="3" spans="2:19" ht="14.4" x14ac:dyDescent="0.2">
      <c r="D3" s="1119" t="s">
        <v>685</v>
      </c>
      <c r="E3" s="1119"/>
      <c r="F3" s="1119"/>
      <c r="G3" s="1119"/>
      <c r="H3" s="1119"/>
      <c r="I3" s="1119"/>
      <c r="J3" s="1119"/>
      <c r="K3" s="1119"/>
      <c r="L3" s="1119"/>
      <c r="M3" s="1119"/>
      <c r="N3" s="3"/>
      <c r="P3" s="38"/>
      <c r="S3" s="48"/>
    </row>
    <row r="4" spans="2:19" ht="20.25" customHeight="1" x14ac:dyDescent="0.2">
      <c r="B4" s="135" t="s">
        <v>686</v>
      </c>
    </row>
    <row r="5" spans="2:19" ht="18.75" customHeight="1" x14ac:dyDescent="0.2">
      <c r="C5" s="146" t="s">
        <v>687</v>
      </c>
      <c r="D5" s="115"/>
      <c r="E5" s="116"/>
      <c r="F5" s="117"/>
      <c r="G5" s="1120"/>
      <c r="H5" s="1120"/>
      <c r="I5" s="1120"/>
      <c r="J5" s="1120"/>
      <c r="K5" s="1120"/>
      <c r="L5" s="1120"/>
      <c r="M5" s="1120"/>
      <c r="N5" s="1120"/>
      <c r="O5" s="1120"/>
      <c r="P5" s="1121"/>
      <c r="S5" s="31" t="s">
        <v>688</v>
      </c>
    </row>
    <row r="6" spans="2:19" ht="22.5" customHeight="1" x14ac:dyDescent="0.2">
      <c r="C6" s="147" t="s">
        <v>689</v>
      </c>
      <c r="D6" s="9"/>
      <c r="E6" s="139"/>
      <c r="F6" s="148"/>
      <c r="G6" s="1122" t="str">
        <f>IF(基本情報!F6="","",基本情報!F6)</f>
        <v/>
      </c>
      <c r="H6" s="1122"/>
      <c r="I6" s="1122"/>
      <c r="J6" s="1122"/>
      <c r="K6" s="1122"/>
      <c r="L6" s="1122"/>
      <c r="M6" s="1122"/>
      <c r="N6" s="1122"/>
      <c r="O6" s="1122"/>
      <c r="P6" s="1123"/>
      <c r="S6" s="3" t="s">
        <v>690</v>
      </c>
    </row>
    <row r="7" spans="2:19" ht="19.2" customHeight="1" x14ac:dyDescent="0.2">
      <c r="C7" s="149" t="s">
        <v>691</v>
      </c>
      <c r="D7" s="8"/>
      <c r="E7" s="119"/>
      <c r="F7" s="120"/>
      <c r="G7" s="1124"/>
      <c r="H7" s="1124"/>
      <c r="I7" s="1124"/>
      <c r="J7" s="1124"/>
      <c r="K7" s="1124"/>
      <c r="L7" s="1124"/>
      <c r="M7" s="1124"/>
      <c r="N7" s="1124"/>
      <c r="O7" s="1124"/>
      <c r="P7" s="1125"/>
      <c r="S7" s="31" t="s">
        <v>688</v>
      </c>
    </row>
    <row r="8" spans="2:19" ht="14.25" customHeight="1" x14ac:dyDescent="0.2">
      <c r="C8" s="146" t="s">
        <v>687</v>
      </c>
      <c r="D8" s="115"/>
      <c r="E8" s="116"/>
      <c r="F8" s="117"/>
      <c r="G8" s="1126"/>
      <c r="H8" s="1126"/>
      <c r="I8" s="1126"/>
      <c r="J8" s="1126"/>
      <c r="K8" s="1126"/>
      <c r="L8" s="1126"/>
      <c r="M8" s="1126"/>
      <c r="N8" s="1126"/>
      <c r="O8" s="1126"/>
      <c r="P8" s="1127"/>
      <c r="S8" s="31" t="s">
        <v>688</v>
      </c>
    </row>
    <row r="9" spans="2:19" ht="22.5" customHeight="1" x14ac:dyDescent="0.2">
      <c r="C9" s="149" t="s">
        <v>692</v>
      </c>
      <c r="D9" s="8"/>
      <c r="E9" s="119"/>
      <c r="F9" s="120"/>
      <c r="G9" s="1129" t="str">
        <f>IF(基本情報!K7="","",基本情報!K7)</f>
        <v/>
      </c>
      <c r="H9" s="1129"/>
      <c r="I9" s="1129"/>
      <c r="J9" s="1129"/>
      <c r="K9" s="1129"/>
      <c r="L9" s="1129"/>
      <c r="M9" s="1129"/>
      <c r="N9" s="1129"/>
      <c r="O9" s="1129"/>
      <c r="P9" s="1130"/>
      <c r="S9" s="3" t="s">
        <v>690</v>
      </c>
    </row>
    <row r="10" spans="2:19" ht="19.2" customHeight="1" x14ac:dyDescent="0.2">
      <c r="C10" s="146" t="s">
        <v>693</v>
      </c>
      <c r="D10" s="115"/>
      <c r="E10" s="116"/>
      <c r="F10" s="117"/>
      <c r="G10" s="150"/>
      <c r="H10" s="115"/>
      <c r="I10" s="1140" t="str">
        <f>IF(基本情報!F175="","",基本情報!F175)</f>
        <v/>
      </c>
      <c r="J10" s="1140"/>
      <c r="K10" s="1140"/>
      <c r="L10" s="1140"/>
      <c r="M10" s="1140"/>
      <c r="N10" s="151"/>
      <c r="O10" s="150"/>
      <c r="P10" s="152"/>
      <c r="S10" s="153" t="s">
        <v>256</v>
      </c>
    </row>
    <row r="11" spans="2:19" ht="19.2" customHeight="1" x14ac:dyDescent="0.2">
      <c r="C11" s="1134" t="s">
        <v>694</v>
      </c>
      <c r="D11" s="1135"/>
      <c r="E11" s="1136"/>
      <c r="F11" s="884" t="s">
        <v>160</v>
      </c>
      <c r="G11" s="884"/>
      <c r="H11" s="884"/>
      <c r="I11" s="884"/>
      <c r="J11" s="884"/>
      <c r="K11" s="154" t="str">
        <f>IF(基本情報!I176="","",基本情報!I176)</f>
        <v/>
      </c>
      <c r="L11" s="830" t="str">
        <f>IF(基本情報!K176="","",基本情報!K176)</f>
        <v/>
      </c>
      <c r="M11" s="830"/>
      <c r="N11" s="830"/>
      <c r="O11" s="830"/>
      <c r="P11" s="1128"/>
      <c r="S11" s="153" t="s">
        <v>256</v>
      </c>
    </row>
    <row r="12" spans="2:19" ht="19.2" customHeight="1" x14ac:dyDescent="0.2">
      <c r="C12" s="1137"/>
      <c r="D12" s="1138"/>
      <c r="E12" s="1139"/>
      <c r="F12" s="989" t="s">
        <v>161</v>
      </c>
      <c r="G12" s="989"/>
      <c r="H12" s="989"/>
      <c r="I12" s="989"/>
      <c r="J12" s="989"/>
      <c r="K12" s="154" t="str">
        <f>IF(基本情報!I177="","",基本情報!I177)</f>
        <v/>
      </c>
      <c r="L12" s="830" t="str">
        <f>IF(基本情報!K177="","",基本情報!K177)</f>
        <v/>
      </c>
      <c r="M12" s="830"/>
      <c r="N12" s="830"/>
      <c r="O12" s="830"/>
      <c r="P12" s="1128"/>
      <c r="S12" s="153" t="s">
        <v>256</v>
      </c>
    </row>
    <row r="13" spans="2:19" s="48" customFormat="1" ht="19.2" customHeight="1" x14ac:dyDescent="0.2">
      <c r="B13" s="3"/>
      <c r="C13" s="155" t="s">
        <v>695</v>
      </c>
      <c r="D13" s="141"/>
      <c r="E13" s="107"/>
      <c r="F13" s="120"/>
      <c r="G13" s="156"/>
      <c r="H13" s="156"/>
      <c r="I13" s="1004" t="str">
        <f>IF(基本情報!F178="","",基本情報!F178)</f>
        <v/>
      </c>
      <c r="J13" s="1004"/>
      <c r="K13" s="1004"/>
      <c r="L13" s="1004"/>
      <c r="M13" s="8" t="s">
        <v>683</v>
      </c>
      <c r="N13" s="156"/>
      <c r="O13" s="156"/>
      <c r="P13" s="157"/>
      <c r="S13" s="153" t="s">
        <v>256</v>
      </c>
    </row>
    <row r="14" spans="2:19" s="48" customFormat="1" ht="19.2" customHeight="1" x14ac:dyDescent="0.2">
      <c r="B14" s="3"/>
      <c r="C14" s="155" t="s">
        <v>696</v>
      </c>
      <c r="D14" s="141"/>
      <c r="E14" s="107"/>
      <c r="F14" s="121"/>
      <c r="G14" s="6"/>
      <c r="H14" s="6"/>
      <c r="I14" s="1004" t="str">
        <f>IF(基本情報!F179="","",基本情報!F179)</f>
        <v/>
      </c>
      <c r="J14" s="1004"/>
      <c r="K14" s="1004"/>
      <c r="L14" s="1004"/>
      <c r="M14" s="9" t="s">
        <v>154</v>
      </c>
      <c r="N14" s="6"/>
      <c r="O14" s="6"/>
      <c r="P14" s="122"/>
      <c r="S14" s="31" t="s">
        <v>688</v>
      </c>
    </row>
    <row r="15" spans="2:19" s="48" customFormat="1" ht="19.2" customHeight="1" x14ac:dyDescent="0.2">
      <c r="B15" s="3"/>
      <c r="C15" s="1131" t="s">
        <v>697</v>
      </c>
      <c r="D15" s="1132"/>
      <c r="E15" s="1133"/>
      <c r="F15" s="121"/>
      <c r="G15" s="6"/>
      <c r="H15" s="1004" t="str">
        <f>IF(基本情報!F180="","",基本情報!F180)</f>
        <v/>
      </c>
      <c r="I15" s="1004"/>
      <c r="J15" s="1004"/>
      <c r="K15" s="9" t="s">
        <v>165</v>
      </c>
      <c r="L15" s="1152" t="str">
        <f>IF(基本情報!I180="","",基本情報!I180)</f>
        <v/>
      </c>
      <c r="M15" s="1152"/>
      <c r="N15" s="1152"/>
      <c r="O15" s="7" t="s">
        <v>684</v>
      </c>
      <c r="P15" s="122"/>
      <c r="S15" s="3"/>
    </row>
    <row r="16" spans="2:19" s="48" customFormat="1" ht="19.2" customHeight="1" x14ac:dyDescent="0.2">
      <c r="B16" s="3"/>
      <c r="C16" s="155" t="s">
        <v>698</v>
      </c>
      <c r="D16" s="141"/>
      <c r="E16" s="107"/>
      <c r="F16" s="121"/>
      <c r="G16" s="6"/>
      <c r="H16" s="6"/>
      <c r="I16" s="897" t="str">
        <f>IF(基本情報!F181="","",基本情報!F181)</f>
        <v/>
      </c>
      <c r="J16" s="897"/>
      <c r="K16" s="897"/>
      <c r="L16" s="897"/>
      <c r="M16" s="1141" t="s">
        <v>154</v>
      </c>
      <c r="N16" s="1141"/>
      <c r="O16" s="1141"/>
      <c r="P16" s="107"/>
      <c r="S16" s="3" t="s">
        <v>690</v>
      </c>
    </row>
    <row r="17" spans="2:19" s="48" customFormat="1" ht="19.2" customHeight="1" x14ac:dyDescent="0.2">
      <c r="B17" s="3"/>
      <c r="C17" s="155" t="s">
        <v>699</v>
      </c>
      <c r="D17" s="141"/>
      <c r="E17" s="107"/>
      <c r="F17" s="117"/>
      <c r="G17" s="150"/>
      <c r="H17" s="6"/>
      <c r="I17" s="897" t="str">
        <f>IF(基本情報!F182="","",基本情報!F182)</f>
        <v/>
      </c>
      <c r="J17" s="897"/>
      <c r="K17" s="897"/>
      <c r="L17" s="897"/>
      <c r="M17" s="1141" t="s">
        <v>154</v>
      </c>
      <c r="N17" s="1141"/>
      <c r="O17" s="1141"/>
      <c r="P17" s="122"/>
      <c r="S17" s="48" t="s">
        <v>257</v>
      </c>
    </row>
    <row r="18" spans="2:19" s="48" customFormat="1" ht="19.2" customHeight="1" x14ac:dyDescent="0.2">
      <c r="B18" s="3"/>
      <c r="C18" s="158"/>
      <c r="D18" s="115"/>
      <c r="E18" s="116"/>
      <c r="F18" s="117"/>
      <c r="G18" s="1148" t="s">
        <v>287</v>
      </c>
      <c r="H18" s="1148"/>
      <c r="I18" s="1148"/>
      <c r="J18" s="1148"/>
      <c r="K18" s="1148"/>
      <c r="L18" s="1148"/>
      <c r="M18" s="1148"/>
      <c r="N18" s="1148"/>
      <c r="O18" s="1148"/>
      <c r="P18" s="1149"/>
      <c r="S18" s="31" t="s">
        <v>688</v>
      </c>
    </row>
    <row r="19" spans="2:19" s="48" customFormat="1" ht="21.75" customHeight="1" x14ac:dyDescent="0.2">
      <c r="B19" s="3"/>
      <c r="C19" s="140"/>
      <c r="D19" s="9"/>
      <c r="E19" s="139"/>
      <c r="F19" s="148"/>
      <c r="G19" s="1144"/>
      <c r="H19" s="1144"/>
      <c r="I19" s="1144"/>
      <c r="J19" s="1144"/>
      <c r="K19" s="1144"/>
      <c r="L19" s="1144"/>
      <c r="M19" s="1144"/>
      <c r="N19" s="1144"/>
      <c r="O19" s="1144"/>
      <c r="P19" s="1145"/>
      <c r="S19" s="3"/>
    </row>
    <row r="20" spans="2:19" s="48" customFormat="1" ht="21.75" customHeight="1" x14ac:dyDescent="0.2">
      <c r="B20" s="3"/>
      <c r="C20" s="147" t="s">
        <v>700</v>
      </c>
      <c r="D20" s="9"/>
      <c r="E20" s="139"/>
      <c r="F20" s="148"/>
      <c r="G20" s="1144"/>
      <c r="H20" s="1144"/>
      <c r="I20" s="1144"/>
      <c r="J20" s="1144"/>
      <c r="K20" s="1144"/>
      <c r="L20" s="1144"/>
      <c r="M20" s="1144"/>
      <c r="N20" s="1144"/>
      <c r="O20" s="1144"/>
      <c r="P20" s="1145"/>
      <c r="S20" s="3"/>
    </row>
    <row r="21" spans="2:19" s="48" customFormat="1" ht="21.75" customHeight="1" x14ac:dyDescent="0.2">
      <c r="B21" s="3"/>
      <c r="C21" s="140"/>
      <c r="D21" s="9"/>
      <c r="E21" s="139"/>
      <c r="F21" s="148"/>
      <c r="G21" s="1144"/>
      <c r="H21" s="1144"/>
      <c r="I21" s="1144"/>
      <c r="J21" s="1144"/>
      <c r="K21" s="1144"/>
      <c r="L21" s="1144"/>
      <c r="M21" s="1144"/>
      <c r="N21" s="1144"/>
      <c r="O21" s="1144"/>
      <c r="P21" s="1145"/>
      <c r="S21" s="3"/>
    </row>
    <row r="22" spans="2:19" s="48" customFormat="1" ht="21.75" customHeight="1" x14ac:dyDescent="0.2">
      <c r="B22" s="3"/>
      <c r="C22" s="140"/>
      <c r="D22" s="9"/>
      <c r="E22" s="139"/>
      <c r="F22" s="148"/>
      <c r="G22" s="1144"/>
      <c r="H22" s="1144"/>
      <c r="I22" s="1144"/>
      <c r="J22" s="1144"/>
      <c r="K22" s="1144"/>
      <c r="L22" s="1144"/>
      <c r="M22" s="1144"/>
      <c r="N22" s="1144"/>
      <c r="O22" s="1144"/>
      <c r="P22" s="1145"/>
      <c r="S22" s="3"/>
    </row>
    <row r="23" spans="2:19" s="48" customFormat="1" ht="21.75" customHeight="1" x14ac:dyDescent="0.2">
      <c r="B23" s="3"/>
      <c r="C23" s="140"/>
      <c r="D23" s="9"/>
      <c r="E23" s="139"/>
      <c r="F23" s="148"/>
      <c r="G23" s="1144"/>
      <c r="H23" s="1144"/>
      <c r="I23" s="1144"/>
      <c r="J23" s="1144"/>
      <c r="K23" s="1144"/>
      <c r="L23" s="1144"/>
      <c r="M23" s="1144"/>
      <c r="N23" s="1144"/>
      <c r="O23" s="1144"/>
      <c r="P23" s="1145"/>
      <c r="S23" s="3"/>
    </row>
    <row r="24" spans="2:19" s="48" customFormat="1" ht="21.75" customHeight="1" x14ac:dyDescent="0.2">
      <c r="B24" s="3"/>
      <c r="C24" s="147"/>
      <c r="D24" s="9"/>
      <c r="E24" s="139"/>
      <c r="F24" s="148"/>
      <c r="G24" s="1144"/>
      <c r="H24" s="1144"/>
      <c r="I24" s="1144"/>
      <c r="J24" s="1144"/>
      <c r="K24" s="1144"/>
      <c r="L24" s="1144"/>
      <c r="M24" s="1144"/>
      <c r="N24" s="1144"/>
      <c r="O24" s="1144"/>
      <c r="P24" s="1145"/>
      <c r="S24" s="3"/>
    </row>
    <row r="25" spans="2:19" s="48" customFormat="1" ht="21.75" customHeight="1" x14ac:dyDescent="0.2">
      <c r="B25" s="3"/>
      <c r="C25" s="140"/>
      <c r="D25" s="9"/>
      <c r="E25" s="139"/>
      <c r="F25" s="148"/>
      <c r="G25" s="1144"/>
      <c r="H25" s="1144"/>
      <c r="I25" s="1144"/>
      <c r="J25" s="1144"/>
      <c r="K25" s="1144"/>
      <c r="L25" s="1144"/>
      <c r="M25" s="1144"/>
      <c r="N25" s="1144"/>
      <c r="O25" s="1144"/>
      <c r="P25" s="1145"/>
      <c r="S25" s="3"/>
    </row>
    <row r="26" spans="2:19" s="48" customFormat="1" ht="21.75" customHeight="1" x14ac:dyDescent="0.2">
      <c r="B26" s="3"/>
      <c r="C26" s="147"/>
      <c r="D26" s="9"/>
      <c r="E26" s="9"/>
      <c r="F26" s="148"/>
      <c r="G26" s="1144"/>
      <c r="H26" s="1144"/>
      <c r="I26" s="1144"/>
      <c r="J26" s="1144"/>
      <c r="K26" s="1144"/>
      <c r="L26" s="1144"/>
      <c r="M26" s="1144"/>
      <c r="N26" s="1144"/>
      <c r="O26" s="1144"/>
      <c r="P26" s="1145"/>
      <c r="S26" s="3"/>
    </row>
    <row r="27" spans="2:19" s="48" customFormat="1" ht="21.75" customHeight="1" x14ac:dyDescent="0.2">
      <c r="B27" s="3"/>
      <c r="C27" s="149"/>
      <c r="D27" s="8"/>
      <c r="E27" s="8"/>
      <c r="F27" s="120"/>
      <c r="G27" s="1146"/>
      <c r="H27" s="1146"/>
      <c r="I27" s="1146"/>
      <c r="J27" s="1146"/>
      <c r="K27" s="1146"/>
      <c r="L27" s="1146"/>
      <c r="M27" s="1146"/>
      <c r="N27" s="1146"/>
      <c r="O27" s="1146"/>
      <c r="P27" s="1147"/>
      <c r="S27" s="3"/>
    </row>
    <row r="28" spans="2:19" s="48" customFormat="1" ht="19.2" customHeight="1" x14ac:dyDescent="0.2">
      <c r="B28" s="3"/>
      <c r="C28" s="158"/>
      <c r="D28" s="115"/>
      <c r="E28" s="116"/>
      <c r="F28" s="117"/>
      <c r="G28" s="1150" t="s">
        <v>267</v>
      </c>
      <c r="H28" s="1150"/>
      <c r="I28" s="1150"/>
      <c r="J28" s="1150"/>
      <c r="K28" s="1150"/>
      <c r="L28" s="1150"/>
      <c r="M28" s="1150"/>
      <c r="N28" s="1150"/>
      <c r="O28" s="1150"/>
      <c r="P28" s="1151"/>
      <c r="S28" s="3"/>
    </row>
    <row r="29" spans="2:19" s="48" customFormat="1" ht="19.5" customHeight="1" x14ac:dyDescent="0.2">
      <c r="B29" s="3"/>
      <c r="C29" s="140"/>
      <c r="D29" s="9"/>
      <c r="E29" s="139"/>
      <c r="F29" s="148"/>
      <c r="G29" s="1144"/>
      <c r="H29" s="1144"/>
      <c r="I29" s="1144"/>
      <c r="J29" s="1144"/>
      <c r="K29" s="1144"/>
      <c r="L29" s="1144"/>
      <c r="M29" s="1144"/>
      <c r="N29" s="1144"/>
      <c r="O29" s="1144"/>
      <c r="P29" s="1145"/>
      <c r="S29" s="31" t="s">
        <v>688</v>
      </c>
    </row>
    <row r="30" spans="2:19" s="48" customFormat="1" ht="19.5" customHeight="1" x14ac:dyDescent="0.2">
      <c r="B30" s="3"/>
      <c r="C30" s="147" t="s">
        <v>701</v>
      </c>
      <c r="D30" s="9"/>
      <c r="E30" s="9"/>
      <c r="F30" s="148"/>
      <c r="G30" s="1144"/>
      <c r="H30" s="1144"/>
      <c r="I30" s="1144"/>
      <c r="J30" s="1144"/>
      <c r="K30" s="1144"/>
      <c r="L30" s="1144"/>
      <c r="M30" s="1144"/>
      <c r="N30" s="1144"/>
      <c r="O30" s="1144"/>
      <c r="P30" s="1145"/>
      <c r="S30" s="3"/>
    </row>
    <row r="31" spans="2:19" s="48" customFormat="1" ht="19.5" customHeight="1" x14ac:dyDescent="0.2">
      <c r="B31" s="3"/>
      <c r="C31" s="140"/>
      <c r="D31" s="9"/>
      <c r="E31" s="9"/>
      <c r="F31" s="148"/>
      <c r="G31" s="1144"/>
      <c r="H31" s="1144"/>
      <c r="I31" s="1144"/>
      <c r="J31" s="1144"/>
      <c r="K31" s="1144"/>
      <c r="L31" s="1144"/>
      <c r="M31" s="1144"/>
      <c r="N31" s="1144"/>
      <c r="O31" s="1144"/>
      <c r="P31" s="1145"/>
      <c r="S31" s="3"/>
    </row>
    <row r="32" spans="2:19" s="48" customFormat="1" ht="19.5" customHeight="1" x14ac:dyDescent="0.2">
      <c r="B32" s="3"/>
      <c r="C32" s="140"/>
      <c r="D32" s="9"/>
      <c r="E32" s="9"/>
      <c r="F32" s="148"/>
      <c r="G32" s="1144"/>
      <c r="H32" s="1144"/>
      <c r="I32" s="1144"/>
      <c r="J32" s="1144"/>
      <c r="K32" s="1144"/>
      <c r="L32" s="1144"/>
      <c r="M32" s="1144"/>
      <c r="N32" s="1144"/>
      <c r="O32" s="1144"/>
      <c r="P32" s="1145"/>
      <c r="S32" s="3"/>
    </row>
    <row r="33" spans="2:19" s="48" customFormat="1" ht="19.5" customHeight="1" x14ac:dyDescent="0.2">
      <c r="B33" s="3"/>
      <c r="C33" s="140"/>
      <c r="D33" s="9"/>
      <c r="E33" s="9"/>
      <c r="F33" s="148"/>
      <c r="G33" s="1144"/>
      <c r="H33" s="1144"/>
      <c r="I33" s="1144"/>
      <c r="J33" s="1144"/>
      <c r="K33" s="1144"/>
      <c r="L33" s="1144"/>
      <c r="M33" s="1144"/>
      <c r="N33" s="1144"/>
      <c r="O33" s="1144"/>
      <c r="P33" s="1145"/>
      <c r="S33" s="3"/>
    </row>
    <row r="34" spans="2:19" s="48" customFormat="1" ht="19.5" customHeight="1" x14ac:dyDescent="0.2">
      <c r="B34" s="3"/>
      <c r="C34" s="140"/>
      <c r="F34" s="148"/>
      <c r="G34" s="1144"/>
      <c r="H34" s="1144"/>
      <c r="I34" s="1144"/>
      <c r="J34" s="1144"/>
      <c r="K34" s="1144"/>
      <c r="L34" s="1144"/>
      <c r="M34" s="1144"/>
      <c r="N34" s="1144"/>
      <c r="O34" s="1144"/>
      <c r="P34" s="1145"/>
      <c r="S34" s="3"/>
    </row>
    <row r="35" spans="2:19" s="48" customFormat="1" ht="19.5" customHeight="1" x14ac:dyDescent="0.2">
      <c r="B35" s="3"/>
      <c r="C35" s="140"/>
      <c r="F35" s="148"/>
      <c r="G35" s="1144"/>
      <c r="H35" s="1144"/>
      <c r="I35" s="1144"/>
      <c r="J35" s="1144"/>
      <c r="K35" s="1144"/>
      <c r="L35" s="1144"/>
      <c r="M35" s="1144"/>
      <c r="N35" s="1144"/>
      <c r="O35" s="1144"/>
      <c r="P35" s="1145"/>
      <c r="S35" s="3"/>
    </row>
    <row r="36" spans="2:19" s="48" customFormat="1" ht="18.600000000000001" customHeight="1" x14ac:dyDescent="0.2">
      <c r="B36" s="3"/>
      <c r="C36" s="149"/>
      <c r="D36" s="8"/>
      <c r="E36" s="8"/>
      <c r="F36" s="148"/>
      <c r="G36" s="1144"/>
      <c r="H36" s="1144"/>
      <c r="I36" s="1144"/>
      <c r="J36" s="1144"/>
      <c r="K36" s="1144"/>
      <c r="L36" s="1144"/>
      <c r="M36" s="1144"/>
      <c r="N36" s="1144"/>
      <c r="O36" s="1144"/>
      <c r="P36" s="1145"/>
      <c r="S36" s="3"/>
    </row>
    <row r="37" spans="2:19" s="48" customFormat="1" ht="19.2" customHeight="1" x14ac:dyDescent="0.2">
      <c r="B37" s="3"/>
      <c r="C37" s="155" t="s">
        <v>702</v>
      </c>
      <c r="D37" s="141"/>
      <c r="E37" s="107"/>
      <c r="F37" s="121"/>
      <c r="G37" s="6"/>
      <c r="H37" s="274" t="s">
        <v>516</v>
      </c>
      <c r="I37" s="1142"/>
      <c r="J37" s="1142"/>
      <c r="K37" s="1142"/>
      <c r="L37" s="1142"/>
      <c r="M37" s="1142"/>
      <c r="N37" s="1142"/>
      <c r="O37" s="1142"/>
      <c r="P37" s="1143"/>
      <c r="S37" s="31" t="s">
        <v>688</v>
      </c>
    </row>
    <row r="38" spans="2:19" s="48" customFormat="1" ht="9.75" customHeight="1" x14ac:dyDescent="0.2">
      <c r="B38" s="3"/>
      <c r="C38" s="123"/>
      <c r="D38" s="115"/>
      <c r="E38" s="115"/>
      <c r="F38" s="124"/>
      <c r="G38" s="124"/>
      <c r="H38" s="124"/>
      <c r="I38" s="275"/>
      <c r="J38" s="275"/>
      <c r="K38" s="126"/>
      <c r="L38" s="124"/>
      <c r="M38" s="276"/>
      <c r="N38" s="276"/>
      <c r="O38" s="276"/>
      <c r="P38" s="126"/>
      <c r="S38" s="3"/>
    </row>
    <row r="39" spans="2:19" s="48" customFormat="1" ht="13.5" customHeight="1" x14ac:dyDescent="0.2">
      <c r="B39" s="3"/>
      <c r="C39" s="142" t="s">
        <v>703</v>
      </c>
      <c r="D39" s="9"/>
      <c r="E39" s="9"/>
      <c r="F39" s="124"/>
      <c r="G39" s="124"/>
      <c r="H39" s="124"/>
      <c r="I39" s="275"/>
      <c r="J39" s="275"/>
      <c r="K39" s="126"/>
      <c r="L39" s="124"/>
      <c r="M39" s="276"/>
      <c r="N39" s="276"/>
      <c r="O39" s="276"/>
      <c r="P39" s="126"/>
      <c r="S39" s="3"/>
    </row>
    <row r="40" spans="2:19" s="48" customFormat="1" ht="13.5" customHeight="1" x14ac:dyDescent="0.2">
      <c r="B40" s="3"/>
      <c r="C40" s="142" t="s">
        <v>704</v>
      </c>
      <c r="D40" s="41"/>
      <c r="E40" s="41"/>
      <c r="F40" s="58"/>
      <c r="G40" s="58"/>
      <c r="H40" s="58"/>
      <c r="I40" s="277"/>
      <c r="J40" s="277"/>
      <c r="K40" s="161"/>
      <c r="L40" s="58"/>
      <c r="M40" s="278"/>
      <c r="N40" s="278"/>
      <c r="O40" s="278"/>
      <c r="P40" s="161"/>
      <c r="S40" s="3"/>
    </row>
    <row r="41" spans="2:19" s="48" customFormat="1" ht="13.5" customHeight="1" x14ac:dyDescent="0.2">
      <c r="B41" s="3"/>
      <c r="C41" s="142" t="s">
        <v>705</v>
      </c>
      <c r="D41" s="41"/>
      <c r="E41" s="41"/>
      <c r="F41" s="58"/>
      <c r="G41" s="58"/>
      <c r="H41" s="58"/>
      <c r="I41" s="277"/>
      <c r="J41" s="277"/>
      <c r="K41" s="161"/>
      <c r="L41" s="58"/>
      <c r="M41" s="278"/>
      <c r="N41" s="278"/>
      <c r="O41" s="278"/>
      <c r="P41" s="161"/>
      <c r="S41" s="3"/>
    </row>
    <row r="42" spans="2:19" s="48" customFormat="1" ht="9.75" customHeight="1" x14ac:dyDescent="0.2">
      <c r="B42" s="3"/>
      <c r="C42" s="142"/>
      <c r="D42" s="41"/>
      <c r="E42" s="41"/>
      <c r="F42" s="58"/>
      <c r="G42" s="58"/>
      <c r="H42" s="58"/>
      <c r="I42" s="277"/>
      <c r="J42" s="277"/>
      <c r="K42" s="161"/>
      <c r="L42" s="58"/>
      <c r="M42" s="278"/>
      <c r="N42" s="278"/>
      <c r="O42" s="278"/>
      <c r="P42" s="161"/>
      <c r="S42" s="3"/>
    </row>
    <row r="43" spans="2:19" s="48" customFormat="1" ht="12" customHeight="1" x14ac:dyDescent="0.2">
      <c r="B43" s="3"/>
      <c r="C43" s="38"/>
      <c r="D43" s="38"/>
      <c r="E43" s="112"/>
      <c r="F43" s="112"/>
      <c r="G43" s="112"/>
      <c r="H43" s="112"/>
      <c r="I43" s="112"/>
      <c r="J43" s="112"/>
      <c r="K43" s="112"/>
      <c r="L43" s="112"/>
      <c r="M43" s="112"/>
      <c r="N43" s="112"/>
      <c r="O43" s="112"/>
      <c r="P43" s="111" t="s">
        <v>791</v>
      </c>
      <c r="S43" s="3"/>
    </row>
    <row r="44" spans="2:19" s="48" customFormat="1" ht="7.5" customHeight="1" x14ac:dyDescent="0.2">
      <c r="B44" s="3"/>
      <c r="C44" s="3"/>
      <c r="D44" s="3"/>
      <c r="E44" s="3"/>
      <c r="F44" s="3"/>
      <c r="G44" s="3"/>
      <c r="H44" s="3"/>
      <c r="I44" s="3"/>
      <c r="J44" s="3"/>
      <c r="K44" s="3"/>
      <c r="L44" s="3"/>
      <c r="M44" s="3"/>
      <c r="S44" s="3"/>
    </row>
    <row r="45" spans="2:19" x14ac:dyDescent="0.2">
      <c r="B45" s="39" t="s">
        <v>1035</v>
      </c>
      <c r="D45" s="104"/>
      <c r="E45" s="104"/>
    </row>
    <row r="46" spans="2:19" ht="12" customHeight="1" x14ac:dyDescent="0.2">
      <c r="L46" s="38"/>
      <c r="M46" s="38"/>
      <c r="P46" s="38"/>
    </row>
    <row r="47" spans="2:19" ht="14.4" x14ac:dyDescent="0.2">
      <c r="D47" s="1119" t="s">
        <v>706</v>
      </c>
      <c r="E47" s="1119"/>
      <c r="F47" s="1119"/>
      <c r="G47" s="1119"/>
      <c r="H47" s="1119"/>
      <c r="I47" s="1119"/>
      <c r="J47" s="1119"/>
      <c r="K47" s="1119"/>
      <c r="L47" s="1119"/>
      <c r="M47" s="1119"/>
      <c r="N47" s="3"/>
      <c r="P47" s="38"/>
    </row>
    <row r="48" spans="2:19" x14ac:dyDescent="0.2">
      <c r="B48" s="135" t="s">
        <v>686</v>
      </c>
    </row>
    <row r="49" spans="1:16" ht="18.75" customHeight="1" x14ac:dyDescent="0.2">
      <c r="C49" s="146" t="s">
        <v>707</v>
      </c>
      <c r="D49" s="115"/>
      <c r="E49" s="116"/>
      <c r="F49" s="117"/>
      <c r="G49" s="1120"/>
      <c r="H49" s="1120"/>
      <c r="I49" s="1120"/>
      <c r="J49" s="1153"/>
      <c r="K49" s="1153"/>
      <c r="L49" s="1153"/>
      <c r="M49" s="1153"/>
      <c r="N49" s="1154"/>
      <c r="O49" s="1154"/>
      <c r="P49" s="1155"/>
    </row>
    <row r="50" spans="1:16" ht="22.5" customHeight="1" x14ac:dyDescent="0.2">
      <c r="C50" s="147" t="s">
        <v>708</v>
      </c>
      <c r="D50" s="9"/>
      <c r="E50" s="139"/>
      <c r="F50" s="148"/>
      <c r="G50" s="1122" t="str">
        <f>IF(基本情報!F12="","",基本情報!F12)</f>
        <v/>
      </c>
      <c r="H50" s="1122"/>
      <c r="I50" s="1122"/>
      <c r="J50" s="1122"/>
      <c r="K50" s="1122"/>
      <c r="L50" s="1122"/>
      <c r="M50" s="1122"/>
      <c r="N50" s="1122"/>
      <c r="O50" s="1122"/>
      <c r="P50" s="1123"/>
    </row>
    <row r="51" spans="1:16" ht="22.5" customHeight="1" x14ac:dyDescent="0.2">
      <c r="C51" s="149" t="s">
        <v>709</v>
      </c>
      <c r="D51" s="8"/>
      <c r="E51" s="119"/>
      <c r="F51" s="120"/>
      <c r="G51" s="1124"/>
      <c r="H51" s="1124"/>
      <c r="I51" s="1124"/>
      <c r="J51" s="1156"/>
      <c r="K51" s="1156"/>
      <c r="L51" s="1156"/>
      <c r="M51" s="1156"/>
      <c r="N51" s="1157"/>
      <c r="O51" s="1157"/>
      <c r="P51" s="1158"/>
    </row>
    <row r="52" spans="1:16" x14ac:dyDescent="0.2">
      <c r="C52" s="146" t="s">
        <v>707</v>
      </c>
      <c r="D52" s="115"/>
      <c r="E52" s="116"/>
      <c r="F52" s="117"/>
      <c r="G52" s="1126"/>
      <c r="H52" s="1126"/>
      <c r="I52" s="1126"/>
      <c r="J52" s="1159"/>
      <c r="K52" s="1159"/>
      <c r="L52" s="1159"/>
      <c r="M52" s="1159"/>
      <c r="N52" s="1160"/>
      <c r="O52" s="1160"/>
      <c r="P52" s="1161"/>
    </row>
    <row r="53" spans="1:16" ht="22.5" customHeight="1" x14ac:dyDescent="0.2">
      <c r="C53" s="149" t="s">
        <v>710</v>
      </c>
      <c r="D53" s="8"/>
      <c r="E53" s="119"/>
      <c r="F53" s="120"/>
      <c r="G53" s="1129" t="str">
        <f>IF(基本情報!K13="","",基本情報!K13)</f>
        <v/>
      </c>
      <c r="H53" s="1129"/>
      <c r="I53" s="1129"/>
      <c r="J53" s="1129"/>
      <c r="K53" s="1129"/>
      <c r="L53" s="1129"/>
      <c r="M53" s="1129"/>
      <c r="N53" s="1129"/>
      <c r="O53" s="1129"/>
      <c r="P53" s="1130"/>
    </row>
    <row r="54" spans="1:16" ht="18.75" customHeight="1" x14ac:dyDescent="0.2">
      <c r="C54" s="146" t="s">
        <v>693</v>
      </c>
      <c r="D54" s="115"/>
      <c r="E54" s="116"/>
      <c r="F54" s="117"/>
      <c r="G54" s="150"/>
      <c r="H54" s="115"/>
      <c r="I54" s="1140" t="str">
        <f>IF(基本情報!F190="","",基本情報!F190)</f>
        <v/>
      </c>
      <c r="J54" s="1140"/>
      <c r="K54" s="1140"/>
      <c r="L54" s="1140"/>
      <c r="M54" s="1140"/>
      <c r="N54" s="151"/>
      <c r="O54" s="150"/>
      <c r="P54" s="152"/>
    </row>
    <row r="55" spans="1:16" ht="18.75" customHeight="1" x14ac:dyDescent="0.2">
      <c r="C55" s="1134" t="s">
        <v>694</v>
      </c>
      <c r="D55" s="1135"/>
      <c r="E55" s="1136"/>
      <c r="F55" s="884" t="s">
        <v>73</v>
      </c>
      <c r="G55" s="884"/>
      <c r="H55" s="884"/>
      <c r="I55" s="884"/>
      <c r="J55" s="884"/>
      <c r="K55" s="154" t="str">
        <f>IF(基本情報!I191="","",基本情報!I191)</f>
        <v/>
      </c>
      <c r="L55" s="830" t="str">
        <f>IF(基本情報!K191="","",基本情報!K191)</f>
        <v/>
      </c>
      <c r="M55" s="830"/>
      <c r="N55" s="830"/>
      <c r="O55" s="830"/>
      <c r="P55" s="1128"/>
    </row>
    <row r="56" spans="1:16" ht="18.75" customHeight="1" x14ac:dyDescent="0.2">
      <c r="C56" s="1137"/>
      <c r="D56" s="1138"/>
      <c r="E56" s="1139"/>
      <c r="F56" s="989" t="s">
        <v>74</v>
      </c>
      <c r="G56" s="989"/>
      <c r="H56" s="989"/>
      <c r="I56" s="989"/>
      <c r="J56" s="989"/>
      <c r="K56" s="154" t="str">
        <f>IF(基本情報!I192="","",基本情報!I192)</f>
        <v/>
      </c>
      <c r="L56" s="830" t="str">
        <f>IF(基本情報!K192="","",基本情報!K192)</f>
        <v/>
      </c>
      <c r="M56" s="830"/>
      <c r="N56" s="830"/>
      <c r="O56" s="830"/>
      <c r="P56" s="1128"/>
    </row>
    <row r="57" spans="1:16" ht="18.75" customHeight="1" x14ac:dyDescent="0.2">
      <c r="A57" s="48"/>
      <c r="C57" s="155" t="s">
        <v>695</v>
      </c>
      <c r="D57" s="141"/>
      <c r="E57" s="107"/>
      <c r="F57" s="120"/>
      <c r="G57" s="156"/>
      <c r="H57" s="156"/>
      <c r="I57" s="1004" t="str">
        <f>IF(基本情報!F193="","",基本情報!F193)</f>
        <v/>
      </c>
      <c r="J57" s="1004"/>
      <c r="K57" s="1004"/>
      <c r="L57" s="1004"/>
      <c r="M57" s="8" t="s">
        <v>684</v>
      </c>
      <c r="N57" s="156"/>
      <c r="O57" s="156"/>
      <c r="P57" s="157"/>
    </row>
    <row r="58" spans="1:16" ht="18.75" customHeight="1" x14ac:dyDescent="0.2">
      <c r="A58" s="48"/>
      <c r="C58" s="155" t="s">
        <v>696</v>
      </c>
      <c r="D58" s="141"/>
      <c r="E58" s="107"/>
      <c r="F58" s="121"/>
      <c r="G58" s="6"/>
      <c r="H58" s="6"/>
      <c r="I58" s="1004" t="str">
        <f>IF(基本情報!F194="","",基本情報!F194)</f>
        <v/>
      </c>
      <c r="J58" s="1004"/>
      <c r="K58" s="1004"/>
      <c r="L58" s="1004"/>
      <c r="M58" s="9" t="s">
        <v>35</v>
      </c>
      <c r="N58" s="6"/>
      <c r="O58" s="6"/>
      <c r="P58" s="122"/>
    </row>
    <row r="59" spans="1:16" ht="18.75" customHeight="1" x14ac:dyDescent="0.2">
      <c r="A59" s="48"/>
      <c r="C59" s="1131" t="s">
        <v>697</v>
      </c>
      <c r="D59" s="1132"/>
      <c r="E59" s="1133"/>
      <c r="F59" s="121"/>
      <c r="G59" s="6"/>
      <c r="H59" s="1004" t="str">
        <f>IF(基本情報!F195="","",基本情報!F195)</f>
        <v/>
      </c>
      <c r="I59" s="1004"/>
      <c r="J59" s="1004"/>
      <c r="K59" s="9" t="s">
        <v>81</v>
      </c>
      <c r="L59" s="1152" t="str">
        <f>IF(基本情報!I195="","",基本情報!I195)</f>
        <v/>
      </c>
      <c r="M59" s="1152"/>
      <c r="N59" s="1152"/>
      <c r="O59" s="7" t="s">
        <v>684</v>
      </c>
      <c r="P59" s="122"/>
    </row>
    <row r="60" spans="1:16" ht="18.75" customHeight="1" x14ac:dyDescent="0.2">
      <c r="A60" s="48"/>
      <c r="C60" s="155" t="s">
        <v>698</v>
      </c>
      <c r="D60" s="141"/>
      <c r="E60" s="107"/>
      <c r="F60" s="121"/>
      <c r="G60" s="6"/>
      <c r="H60" s="6"/>
      <c r="I60" s="897" t="str">
        <f>IF(基本情報!F196="","",基本情報!F196)</f>
        <v/>
      </c>
      <c r="J60" s="897"/>
      <c r="K60" s="897"/>
      <c r="L60" s="897"/>
      <c r="M60" s="1141" t="s">
        <v>35</v>
      </c>
      <c r="N60" s="1141"/>
      <c r="O60" s="1141"/>
      <c r="P60" s="107"/>
    </row>
    <row r="61" spans="1:16" ht="18.75" customHeight="1" x14ac:dyDescent="0.2">
      <c r="A61" s="48"/>
      <c r="C61" s="155" t="s">
        <v>699</v>
      </c>
      <c r="D61" s="141"/>
      <c r="E61" s="107"/>
      <c r="F61" s="117"/>
      <c r="G61" s="150"/>
      <c r="H61" s="6"/>
      <c r="I61" s="897" t="str">
        <f>IF(基本情報!F197="","",基本情報!F197)</f>
        <v/>
      </c>
      <c r="J61" s="897"/>
      <c r="K61" s="897"/>
      <c r="L61" s="897"/>
      <c r="M61" s="1141" t="s">
        <v>35</v>
      </c>
      <c r="N61" s="1141"/>
      <c r="O61" s="1141"/>
      <c r="P61" s="122"/>
    </row>
    <row r="62" spans="1:16" ht="18.75" customHeight="1" x14ac:dyDescent="0.2">
      <c r="A62" s="48"/>
      <c r="C62" s="158"/>
      <c r="D62" s="115"/>
      <c r="E62" s="116"/>
      <c r="F62" s="117"/>
      <c r="G62" s="1148" t="s">
        <v>287</v>
      </c>
      <c r="H62" s="1148"/>
      <c r="I62" s="1148"/>
      <c r="J62" s="1148"/>
      <c r="K62" s="1148"/>
      <c r="L62" s="1148"/>
      <c r="M62" s="1148"/>
      <c r="N62" s="1148"/>
      <c r="O62" s="1148"/>
      <c r="P62" s="1149"/>
    </row>
    <row r="63" spans="1:16" ht="21.75" customHeight="1" x14ac:dyDescent="0.2">
      <c r="A63" s="48"/>
      <c r="C63" s="140"/>
      <c r="D63" s="9"/>
      <c r="E63" s="139"/>
      <c r="F63" s="148"/>
      <c r="G63" s="1144"/>
      <c r="H63" s="1144"/>
      <c r="I63" s="1144"/>
      <c r="J63" s="1144"/>
      <c r="K63" s="1144"/>
      <c r="L63" s="1144"/>
      <c r="M63" s="1144"/>
      <c r="N63" s="1144"/>
      <c r="O63" s="1144"/>
      <c r="P63" s="1145"/>
    </row>
    <row r="64" spans="1:16" ht="21.75" customHeight="1" x14ac:dyDescent="0.2">
      <c r="A64" s="48"/>
      <c r="C64" s="147" t="s">
        <v>700</v>
      </c>
      <c r="D64" s="9"/>
      <c r="E64" s="139"/>
      <c r="F64" s="148"/>
      <c r="G64" s="1144"/>
      <c r="H64" s="1144"/>
      <c r="I64" s="1144"/>
      <c r="J64" s="1144"/>
      <c r="K64" s="1144"/>
      <c r="L64" s="1144"/>
      <c r="M64" s="1144"/>
      <c r="N64" s="1144"/>
      <c r="O64" s="1144"/>
      <c r="P64" s="1145"/>
    </row>
    <row r="65" spans="1:16" ht="21.75" customHeight="1" x14ac:dyDescent="0.2">
      <c r="A65" s="48"/>
      <c r="C65" s="140"/>
      <c r="D65" s="9"/>
      <c r="E65" s="139"/>
      <c r="F65" s="148"/>
      <c r="G65" s="1144"/>
      <c r="H65" s="1144"/>
      <c r="I65" s="1144"/>
      <c r="J65" s="1144"/>
      <c r="K65" s="1144"/>
      <c r="L65" s="1144"/>
      <c r="M65" s="1144"/>
      <c r="N65" s="1144"/>
      <c r="O65" s="1144"/>
      <c r="P65" s="1145"/>
    </row>
    <row r="66" spans="1:16" ht="21.75" customHeight="1" x14ac:dyDescent="0.2">
      <c r="A66" s="48"/>
      <c r="C66" s="140"/>
      <c r="D66" s="9"/>
      <c r="E66" s="139"/>
      <c r="F66" s="148"/>
      <c r="G66" s="1144"/>
      <c r="H66" s="1144"/>
      <c r="I66" s="1144"/>
      <c r="J66" s="1144"/>
      <c r="K66" s="1144"/>
      <c r="L66" s="1144"/>
      <c r="M66" s="1144"/>
      <c r="N66" s="1144"/>
      <c r="O66" s="1144"/>
      <c r="P66" s="1145"/>
    </row>
    <row r="67" spans="1:16" ht="21.75" customHeight="1" x14ac:dyDescent="0.2">
      <c r="A67" s="48"/>
      <c r="C67" s="140"/>
      <c r="D67" s="9"/>
      <c r="E67" s="139"/>
      <c r="F67" s="148"/>
      <c r="G67" s="1144"/>
      <c r="H67" s="1144"/>
      <c r="I67" s="1144"/>
      <c r="J67" s="1144"/>
      <c r="K67" s="1144"/>
      <c r="L67" s="1144"/>
      <c r="M67" s="1144"/>
      <c r="N67" s="1144"/>
      <c r="O67" s="1144"/>
      <c r="P67" s="1145"/>
    </row>
    <row r="68" spans="1:16" ht="21.75" customHeight="1" x14ac:dyDescent="0.2">
      <c r="A68" s="48"/>
      <c r="C68" s="147"/>
      <c r="D68" s="9"/>
      <c r="E68" s="139"/>
      <c r="F68" s="148"/>
      <c r="G68" s="1144"/>
      <c r="H68" s="1144"/>
      <c r="I68" s="1144"/>
      <c r="J68" s="1144"/>
      <c r="K68" s="1144"/>
      <c r="L68" s="1144"/>
      <c r="M68" s="1144"/>
      <c r="N68" s="1144"/>
      <c r="O68" s="1144"/>
      <c r="P68" s="1145"/>
    </row>
    <row r="69" spans="1:16" ht="21.75" customHeight="1" x14ac:dyDescent="0.2">
      <c r="A69" s="48"/>
      <c r="C69" s="140"/>
      <c r="D69" s="9"/>
      <c r="E69" s="139"/>
      <c r="F69" s="148"/>
      <c r="G69" s="1144"/>
      <c r="H69" s="1144"/>
      <c r="I69" s="1144"/>
      <c r="J69" s="1144"/>
      <c r="K69" s="1144"/>
      <c r="L69" s="1144"/>
      <c r="M69" s="1144"/>
      <c r="N69" s="1144"/>
      <c r="O69" s="1144"/>
      <c r="P69" s="1145"/>
    </row>
    <row r="70" spans="1:16" ht="21.75" customHeight="1" x14ac:dyDescent="0.2">
      <c r="A70" s="48"/>
      <c r="C70" s="147"/>
      <c r="D70" s="9"/>
      <c r="E70" s="9"/>
      <c r="F70" s="148"/>
      <c r="G70" s="1144"/>
      <c r="H70" s="1144"/>
      <c r="I70" s="1144"/>
      <c r="J70" s="1144"/>
      <c r="K70" s="1144"/>
      <c r="L70" s="1144"/>
      <c r="M70" s="1144"/>
      <c r="N70" s="1144"/>
      <c r="O70" s="1144"/>
      <c r="P70" s="1145"/>
    </row>
    <row r="71" spans="1:16" ht="21.75" customHeight="1" x14ac:dyDescent="0.2">
      <c r="A71" s="48"/>
      <c r="C71" s="149"/>
      <c r="D71" s="8"/>
      <c r="E71" s="8"/>
      <c r="F71" s="120"/>
      <c r="G71" s="1146"/>
      <c r="H71" s="1146"/>
      <c r="I71" s="1146"/>
      <c r="J71" s="1146"/>
      <c r="K71" s="1146"/>
      <c r="L71" s="1146"/>
      <c r="M71" s="1146"/>
      <c r="N71" s="1146"/>
      <c r="O71" s="1146"/>
      <c r="P71" s="1147"/>
    </row>
    <row r="72" spans="1:16" ht="18.75" customHeight="1" x14ac:dyDescent="0.2">
      <c r="A72" s="48"/>
      <c r="C72" s="158"/>
      <c r="D72" s="115"/>
      <c r="E72" s="116"/>
      <c r="F72" s="117"/>
      <c r="G72" s="1150" t="s">
        <v>267</v>
      </c>
      <c r="H72" s="1150"/>
      <c r="I72" s="1150"/>
      <c r="J72" s="1150"/>
      <c r="K72" s="1150"/>
      <c r="L72" s="1150"/>
      <c r="M72" s="1150"/>
      <c r="N72" s="1150"/>
      <c r="O72" s="1150"/>
      <c r="P72" s="1151"/>
    </row>
    <row r="73" spans="1:16" ht="18.75" customHeight="1" x14ac:dyDescent="0.2">
      <c r="A73" s="48"/>
      <c r="C73" s="140"/>
      <c r="D73" s="9"/>
      <c r="E73" s="139"/>
      <c r="F73" s="148"/>
      <c r="G73" s="1144"/>
      <c r="H73" s="1144"/>
      <c r="I73" s="1144"/>
      <c r="J73" s="1144"/>
      <c r="K73" s="1144"/>
      <c r="L73" s="1144"/>
      <c r="M73" s="1144"/>
      <c r="N73" s="1144"/>
      <c r="O73" s="1144"/>
      <c r="P73" s="1145"/>
    </row>
    <row r="74" spans="1:16" ht="18.75" customHeight="1" x14ac:dyDescent="0.2">
      <c r="A74" s="48"/>
      <c r="C74" s="147" t="s">
        <v>701</v>
      </c>
      <c r="D74" s="9"/>
      <c r="E74" s="9"/>
      <c r="F74" s="148"/>
      <c r="G74" s="1144"/>
      <c r="H74" s="1144"/>
      <c r="I74" s="1144"/>
      <c r="J74" s="1144"/>
      <c r="K74" s="1144"/>
      <c r="L74" s="1144"/>
      <c r="M74" s="1144"/>
      <c r="N74" s="1144"/>
      <c r="O74" s="1144"/>
      <c r="P74" s="1145"/>
    </row>
    <row r="75" spans="1:16" ht="18.75" customHeight="1" x14ac:dyDescent="0.2">
      <c r="A75" s="48"/>
      <c r="C75" s="140"/>
      <c r="D75" s="9"/>
      <c r="E75" s="9"/>
      <c r="F75" s="148"/>
      <c r="G75" s="1144"/>
      <c r="H75" s="1144"/>
      <c r="I75" s="1144"/>
      <c r="J75" s="1144"/>
      <c r="K75" s="1144"/>
      <c r="L75" s="1144"/>
      <c r="M75" s="1144"/>
      <c r="N75" s="1144"/>
      <c r="O75" s="1144"/>
      <c r="P75" s="1145"/>
    </row>
    <row r="76" spans="1:16" ht="18.75" customHeight="1" x14ac:dyDescent="0.2">
      <c r="A76" s="48"/>
      <c r="C76" s="140"/>
      <c r="D76" s="9"/>
      <c r="E76" s="9"/>
      <c r="F76" s="148"/>
      <c r="G76" s="1144"/>
      <c r="H76" s="1144"/>
      <c r="I76" s="1144"/>
      <c r="J76" s="1144"/>
      <c r="K76" s="1144"/>
      <c r="L76" s="1144"/>
      <c r="M76" s="1144"/>
      <c r="N76" s="1144"/>
      <c r="O76" s="1144"/>
      <c r="P76" s="1145"/>
    </row>
    <row r="77" spans="1:16" ht="18.75" customHeight="1" x14ac:dyDescent="0.2">
      <c r="A77" s="48"/>
      <c r="C77" s="140"/>
      <c r="D77" s="9"/>
      <c r="E77" s="9"/>
      <c r="F77" s="148"/>
      <c r="G77" s="1144"/>
      <c r="H77" s="1144"/>
      <c r="I77" s="1144"/>
      <c r="J77" s="1144"/>
      <c r="K77" s="1144"/>
      <c r="L77" s="1144"/>
      <c r="M77" s="1144"/>
      <c r="N77" s="1144"/>
      <c r="O77" s="1144"/>
      <c r="P77" s="1145"/>
    </row>
    <row r="78" spans="1:16" ht="18.75" customHeight="1" x14ac:dyDescent="0.2">
      <c r="A78" s="48"/>
      <c r="C78" s="140"/>
      <c r="D78" s="9"/>
      <c r="E78" s="9"/>
      <c r="F78" s="148"/>
      <c r="G78" s="1144"/>
      <c r="H78" s="1144"/>
      <c r="I78" s="1144"/>
      <c r="J78" s="1144"/>
      <c r="K78" s="1144"/>
      <c r="L78" s="1144"/>
      <c r="M78" s="1144"/>
      <c r="N78" s="1144"/>
      <c r="O78" s="1144"/>
      <c r="P78" s="1145"/>
    </row>
    <row r="79" spans="1:16" ht="18.75" customHeight="1" x14ac:dyDescent="0.2">
      <c r="A79" s="48"/>
      <c r="C79" s="140"/>
      <c r="D79" s="48"/>
      <c r="E79" s="48"/>
      <c r="F79" s="148"/>
      <c r="G79" s="1144"/>
      <c r="H79" s="1144"/>
      <c r="I79" s="1144"/>
      <c r="J79" s="1144"/>
      <c r="K79" s="1144"/>
      <c r="L79" s="1144"/>
      <c r="M79" s="1144"/>
      <c r="N79" s="1144"/>
      <c r="O79" s="1144"/>
      <c r="P79" s="1145"/>
    </row>
    <row r="80" spans="1:16" ht="18.75" customHeight="1" x14ac:dyDescent="0.2">
      <c r="A80" s="48"/>
      <c r="C80" s="140"/>
      <c r="D80" s="9"/>
      <c r="E80" s="9"/>
      <c r="F80" s="148"/>
      <c r="G80" s="1144"/>
      <c r="H80" s="1144"/>
      <c r="I80" s="1144"/>
      <c r="J80" s="1144"/>
      <c r="K80" s="1144"/>
      <c r="L80" s="1144"/>
      <c r="M80" s="1144"/>
      <c r="N80" s="1144"/>
      <c r="O80" s="1144"/>
      <c r="P80" s="1145"/>
    </row>
    <row r="81" spans="1:16" ht="18.75" customHeight="1" x14ac:dyDescent="0.2">
      <c r="A81" s="48"/>
      <c r="C81" s="149"/>
      <c r="D81" s="8"/>
      <c r="E81" s="8"/>
      <c r="F81" s="120"/>
      <c r="G81" s="1146"/>
      <c r="H81" s="1146"/>
      <c r="I81" s="1146"/>
      <c r="J81" s="1146"/>
      <c r="K81" s="1146"/>
      <c r="L81" s="1146"/>
      <c r="M81" s="1146"/>
      <c r="N81" s="1146"/>
      <c r="O81" s="1146"/>
      <c r="P81" s="1147"/>
    </row>
    <row r="82" spans="1:16" ht="18.75" customHeight="1" x14ac:dyDescent="0.2">
      <c r="A82" s="48"/>
      <c r="C82" s="155" t="s">
        <v>702</v>
      </c>
      <c r="D82" s="141"/>
      <c r="E82" s="107"/>
      <c r="F82" s="121"/>
      <c r="G82" s="6"/>
      <c r="H82" s="159" t="s">
        <v>516</v>
      </c>
      <c r="I82" s="1142"/>
      <c r="J82" s="1142"/>
      <c r="K82" s="1142"/>
      <c r="L82" s="1142"/>
      <c r="M82" s="1142"/>
      <c r="N82" s="1142"/>
      <c r="O82" s="1142"/>
      <c r="P82" s="1143"/>
    </row>
    <row r="83" spans="1:16" ht="9.75" customHeight="1" x14ac:dyDescent="0.2">
      <c r="A83" s="48"/>
      <c r="C83" s="123"/>
      <c r="D83" s="115"/>
      <c r="E83" s="115"/>
      <c r="F83" s="150"/>
      <c r="G83" s="150"/>
      <c r="H83" s="150"/>
      <c r="I83" s="163"/>
      <c r="J83" s="163"/>
      <c r="K83" s="151"/>
      <c r="L83" s="150"/>
      <c r="M83" s="164"/>
      <c r="N83" s="164"/>
      <c r="O83" s="164"/>
      <c r="P83" s="151"/>
    </row>
    <row r="84" spans="1:16" x14ac:dyDescent="0.2">
      <c r="A84" s="48"/>
      <c r="C84" s="142" t="s">
        <v>703</v>
      </c>
      <c r="D84" s="9"/>
      <c r="E84" s="9"/>
      <c r="F84" s="124"/>
      <c r="G84" s="124"/>
      <c r="H84" s="124"/>
      <c r="I84" s="143"/>
      <c r="J84" s="143"/>
      <c r="K84" s="126"/>
      <c r="L84" s="124"/>
      <c r="M84" s="160"/>
      <c r="N84" s="160"/>
      <c r="O84" s="160"/>
      <c r="P84" s="126"/>
    </row>
    <row r="85" spans="1:16" x14ac:dyDescent="0.2">
      <c r="A85" s="48"/>
      <c r="C85" s="142" t="s">
        <v>704</v>
      </c>
      <c r="D85" s="41"/>
      <c r="E85" s="41"/>
      <c r="F85" s="58"/>
      <c r="G85" s="58"/>
      <c r="H85" s="58"/>
      <c r="I85" s="144"/>
      <c r="J85" s="144"/>
      <c r="K85" s="161"/>
      <c r="L85" s="58"/>
      <c r="M85" s="162"/>
      <c r="N85" s="162"/>
      <c r="O85" s="162"/>
      <c r="P85" s="161"/>
    </row>
    <row r="86" spans="1:16" x14ac:dyDescent="0.2">
      <c r="A86" s="48"/>
      <c r="C86" s="142" t="s">
        <v>705</v>
      </c>
      <c r="D86" s="41"/>
      <c r="E86" s="41"/>
      <c r="F86" s="58"/>
      <c r="G86" s="58"/>
      <c r="H86" s="58"/>
      <c r="I86" s="144"/>
      <c r="J86" s="144"/>
      <c r="K86" s="161"/>
      <c r="L86" s="58"/>
      <c r="M86" s="162"/>
      <c r="N86" s="162"/>
      <c r="O86" s="162"/>
      <c r="P86" s="161"/>
    </row>
    <row r="87" spans="1:16" ht="9.75" customHeight="1" x14ac:dyDescent="0.2">
      <c r="A87" s="48"/>
      <c r="C87" s="38"/>
      <c r="D87" s="38"/>
      <c r="E87" s="112"/>
      <c r="F87" s="112"/>
      <c r="G87" s="112"/>
      <c r="H87" s="112"/>
      <c r="I87" s="112"/>
      <c r="J87" s="112"/>
      <c r="K87" s="112"/>
      <c r="L87" s="112"/>
      <c r="M87" s="112"/>
      <c r="N87" s="112"/>
      <c r="O87" s="112"/>
      <c r="P87" s="112"/>
    </row>
    <row r="88" spans="1:16" x14ac:dyDescent="0.2">
      <c r="A88" s="48"/>
      <c r="P88" s="111" t="s">
        <v>791</v>
      </c>
    </row>
    <row r="89" spans="1:16" x14ac:dyDescent="0.2">
      <c r="B89" s="39" t="s">
        <v>1036</v>
      </c>
      <c r="D89" s="104"/>
      <c r="E89" s="104"/>
    </row>
    <row r="90" spans="1:16" ht="12" customHeight="1" x14ac:dyDescent="0.2">
      <c r="L90" s="38"/>
      <c r="M90" s="38"/>
      <c r="P90" s="38"/>
    </row>
    <row r="91" spans="1:16" ht="14.4" x14ac:dyDescent="0.2">
      <c r="D91" s="1119" t="s">
        <v>706</v>
      </c>
      <c r="E91" s="1119"/>
      <c r="F91" s="1119"/>
      <c r="G91" s="1119"/>
      <c r="H91" s="1119"/>
      <c r="I91" s="1119"/>
      <c r="J91" s="1119"/>
      <c r="K91" s="1119"/>
      <c r="L91" s="1119"/>
      <c r="M91" s="1119"/>
      <c r="N91" s="3"/>
      <c r="P91" s="38"/>
    </row>
    <row r="92" spans="1:16" x14ac:dyDescent="0.2">
      <c r="B92" s="135" t="s">
        <v>686</v>
      </c>
    </row>
    <row r="93" spans="1:16" ht="18.75" customHeight="1" x14ac:dyDescent="0.2">
      <c r="C93" s="146" t="s">
        <v>707</v>
      </c>
      <c r="D93" s="115"/>
      <c r="E93" s="116"/>
      <c r="F93" s="117"/>
      <c r="G93" s="1120"/>
      <c r="H93" s="1120"/>
      <c r="I93" s="1120"/>
      <c r="J93" s="1153"/>
      <c r="K93" s="1153"/>
      <c r="L93" s="1153"/>
      <c r="M93" s="1153"/>
      <c r="N93" s="1154"/>
      <c r="O93" s="1154"/>
      <c r="P93" s="1155"/>
    </row>
    <row r="94" spans="1:16" ht="22.5" customHeight="1" x14ac:dyDescent="0.2">
      <c r="C94" s="147" t="s">
        <v>708</v>
      </c>
      <c r="D94" s="9"/>
      <c r="E94" s="139"/>
      <c r="F94" s="148"/>
      <c r="G94" s="1122" t="str">
        <f>IF(基本情報!F18="","",基本情報!F18)</f>
        <v/>
      </c>
      <c r="H94" s="1122"/>
      <c r="I94" s="1122"/>
      <c r="J94" s="1122"/>
      <c r="K94" s="1122"/>
      <c r="L94" s="1122"/>
      <c r="M94" s="1122"/>
      <c r="N94" s="1122"/>
      <c r="O94" s="1122"/>
      <c r="P94" s="1123"/>
    </row>
    <row r="95" spans="1:16" ht="22.5" customHeight="1" x14ac:dyDescent="0.2">
      <c r="C95" s="149" t="s">
        <v>709</v>
      </c>
      <c r="D95" s="8"/>
      <c r="E95" s="119"/>
      <c r="F95" s="120"/>
      <c r="G95" s="1124"/>
      <c r="H95" s="1124"/>
      <c r="I95" s="1124"/>
      <c r="J95" s="1156"/>
      <c r="K95" s="1156"/>
      <c r="L95" s="1156"/>
      <c r="M95" s="1156"/>
      <c r="N95" s="1157"/>
      <c r="O95" s="1157"/>
      <c r="P95" s="1158"/>
    </row>
    <row r="96" spans="1:16" ht="18.75" customHeight="1" x14ac:dyDescent="0.2">
      <c r="C96" s="146" t="s">
        <v>707</v>
      </c>
      <c r="D96" s="115"/>
      <c r="E96" s="116"/>
      <c r="F96" s="117"/>
      <c r="G96" s="1126"/>
      <c r="H96" s="1126"/>
      <c r="I96" s="1126"/>
      <c r="J96" s="1159"/>
      <c r="K96" s="1159"/>
      <c r="L96" s="1159"/>
      <c r="M96" s="1159"/>
      <c r="N96" s="1160"/>
      <c r="O96" s="1160"/>
      <c r="P96" s="1161"/>
    </row>
    <row r="97" spans="1:16" ht="22.5" customHeight="1" x14ac:dyDescent="0.2">
      <c r="C97" s="149" t="s">
        <v>710</v>
      </c>
      <c r="D97" s="8"/>
      <c r="E97" s="119"/>
      <c r="F97" s="120"/>
      <c r="G97" s="1129" t="str">
        <f>IF(基本情報!K19="","",基本情報!K19)</f>
        <v/>
      </c>
      <c r="H97" s="1129"/>
      <c r="I97" s="1129"/>
      <c r="J97" s="1129"/>
      <c r="K97" s="1129"/>
      <c r="L97" s="1129"/>
      <c r="M97" s="1129"/>
      <c r="N97" s="1129"/>
      <c r="O97" s="1129"/>
      <c r="P97" s="1130"/>
    </row>
    <row r="98" spans="1:16" ht="18.75" customHeight="1" x14ac:dyDescent="0.2">
      <c r="C98" s="146" t="s">
        <v>693</v>
      </c>
      <c r="D98" s="115"/>
      <c r="E98" s="116"/>
      <c r="F98" s="117"/>
      <c r="G98" s="150"/>
      <c r="H98" s="115"/>
      <c r="I98" s="1140" t="str">
        <f>IF(基本情報!F202="","",基本情報!F202)</f>
        <v/>
      </c>
      <c r="J98" s="1140"/>
      <c r="K98" s="1140"/>
      <c r="L98" s="1140"/>
      <c r="M98" s="1140"/>
      <c r="N98" s="151"/>
      <c r="O98" s="150"/>
      <c r="P98" s="152"/>
    </row>
    <row r="99" spans="1:16" ht="18.75" customHeight="1" x14ac:dyDescent="0.2">
      <c r="C99" s="1134" t="s">
        <v>694</v>
      </c>
      <c r="D99" s="1135"/>
      <c r="E99" s="1136"/>
      <c r="F99" s="884" t="s">
        <v>73</v>
      </c>
      <c r="G99" s="884"/>
      <c r="H99" s="884"/>
      <c r="I99" s="884"/>
      <c r="J99" s="884"/>
      <c r="K99" s="154">
        <f>基本情報!I203</f>
        <v>0</v>
      </c>
      <c r="L99" s="830">
        <f>基本情報!K203</f>
        <v>0</v>
      </c>
      <c r="M99" s="830"/>
      <c r="N99" s="830"/>
      <c r="O99" s="830"/>
      <c r="P99" s="1128"/>
    </row>
    <row r="100" spans="1:16" ht="18.75" customHeight="1" x14ac:dyDescent="0.2">
      <c r="C100" s="1137"/>
      <c r="D100" s="1138"/>
      <c r="E100" s="1139"/>
      <c r="F100" s="989" t="s">
        <v>74</v>
      </c>
      <c r="G100" s="989"/>
      <c r="H100" s="989"/>
      <c r="I100" s="989"/>
      <c r="J100" s="989"/>
      <c r="K100" s="154">
        <f>基本情報!I204</f>
        <v>0</v>
      </c>
      <c r="L100" s="830">
        <f>基本情報!K204</f>
        <v>0</v>
      </c>
      <c r="M100" s="830"/>
      <c r="N100" s="830"/>
      <c r="O100" s="830"/>
      <c r="P100" s="1128"/>
    </row>
    <row r="101" spans="1:16" ht="18.75" customHeight="1" x14ac:dyDescent="0.2">
      <c r="A101" s="48"/>
      <c r="C101" s="155" t="s">
        <v>695</v>
      </c>
      <c r="D101" s="141"/>
      <c r="E101" s="107"/>
      <c r="F101" s="120"/>
      <c r="G101" s="156"/>
      <c r="H101" s="156"/>
      <c r="I101" s="1004" t="str">
        <f>IF(基本情報!F205="","",基本情報!F205)</f>
        <v/>
      </c>
      <c r="J101" s="1004"/>
      <c r="K101" s="1004"/>
      <c r="L101" s="1004"/>
      <c r="M101" s="8" t="s">
        <v>684</v>
      </c>
      <c r="N101" s="156"/>
      <c r="O101" s="156"/>
      <c r="P101" s="157"/>
    </row>
    <row r="102" spans="1:16" ht="18.75" customHeight="1" x14ac:dyDescent="0.2">
      <c r="A102" s="48"/>
      <c r="C102" s="155" t="s">
        <v>696</v>
      </c>
      <c r="D102" s="141"/>
      <c r="E102" s="107"/>
      <c r="F102" s="121"/>
      <c r="G102" s="6"/>
      <c r="H102" s="6"/>
      <c r="I102" s="1004" t="str">
        <f>IF(基本情報!F206="","",基本情報!F206)</f>
        <v/>
      </c>
      <c r="J102" s="1004"/>
      <c r="K102" s="1004"/>
      <c r="L102" s="1004"/>
      <c r="M102" s="9" t="s">
        <v>35</v>
      </c>
      <c r="N102" s="6"/>
      <c r="O102" s="6"/>
      <c r="P102" s="122"/>
    </row>
    <row r="103" spans="1:16" ht="18.75" customHeight="1" x14ac:dyDescent="0.2">
      <c r="A103" s="48"/>
      <c r="C103" s="1131" t="s">
        <v>697</v>
      </c>
      <c r="D103" s="1132"/>
      <c r="E103" s="1133"/>
      <c r="F103" s="121"/>
      <c r="G103" s="6"/>
      <c r="H103" s="1004" t="str">
        <f>IF(基本情報!F207="","",基本情報!F207)</f>
        <v/>
      </c>
      <c r="I103" s="1004"/>
      <c r="J103" s="1004"/>
      <c r="K103" s="9" t="s">
        <v>81</v>
      </c>
      <c r="L103" s="1152" t="str">
        <f>IF(基本情報!I207="","",基本情報!I207)</f>
        <v/>
      </c>
      <c r="M103" s="1152"/>
      <c r="N103" s="1152"/>
      <c r="O103" s="7" t="s">
        <v>684</v>
      </c>
      <c r="P103" s="122"/>
    </row>
    <row r="104" spans="1:16" ht="18.75" customHeight="1" x14ac:dyDescent="0.2">
      <c r="A104" s="48"/>
      <c r="C104" s="155" t="s">
        <v>698</v>
      </c>
      <c r="D104" s="141"/>
      <c r="E104" s="107"/>
      <c r="F104" s="121"/>
      <c r="G104" s="6"/>
      <c r="H104" s="6"/>
      <c r="I104" s="897" t="str">
        <f>IF(基本情報!F208="","",基本情報!F208)</f>
        <v/>
      </c>
      <c r="J104" s="897"/>
      <c r="K104" s="897"/>
      <c r="L104" s="897"/>
      <c r="M104" s="1141" t="s">
        <v>35</v>
      </c>
      <c r="N104" s="1141"/>
      <c r="O104" s="1141"/>
      <c r="P104" s="107"/>
    </row>
    <row r="105" spans="1:16" ht="18.75" customHeight="1" x14ac:dyDescent="0.2">
      <c r="A105" s="48"/>
      <c r="C105" s="155" t="s">
        <v>699</v>
      </c>
      <c r="D105" s="141"/>
      <c r="E105" s="107"/>
      <c r="F105" s="117"/>
      <c r="G105" s="150"/>
      <c r="H105" s="6"/>
      <c r="I105" s="897" t="str">
        <f>IF(基本情報!F209="","",基本情報!F209)</f>
        <v/>
      </c>
      <c r="J105" s="897"/>
      <c r="K105" s="897"/>
      <c r="L105" s="897"/>
      <c r="M105" s="1141" t="s">
        <v>35</v>
      </c>
      <c r="N105" s="1141"/>
      <c r="O105" s="1141"/>
      <c r="P105" s="122"/>
    </row>
    <row r="106" spans="1:16" ht="18.75" customHeight="1" x14ac:dyDescent="0.2">
      <c r="A106" s="48"/>
      <c r="C106" s="158"/>
      <c r="D106" s="115"/>
      <c r="E106" s="116"/>
      <c r="F106" s="117"/>
      <c r="G106" s="1148" t="s">
        <v>287</v>
      </c>
      <c r="H106" s="1148"/>
      <c r="I106" s="1148"/>
      <c r="J106" s="1148"/>
      <c r="K106" s="1148"/>
      <c r="L106" s="1148"/>
      <c r="M106" s="1148"/>
      <c r="N106" s="1148"/>
      <c r="O106" s="1148"/>
      <c r="P106" s="1149"/>
    </row>
    <row r="107" spans="1:16" ht="21.75" customHeight="1" x14ac:dyDescent="0.2">
      <c r="A107" s="48"/>
      <c r="C107" s="140"/>
      <c r="D107" s="9"/>
      <c r="E107" s="139"/>
      <c r="F107" s="148"/>
      <c r="G107" s="1144"/>
      <c r="H107" s="1144"/>
      <c r="I107" s="1144"/>
      <c r="J107" s="1144"/>
      <c r="K107" s="1144"/>
      <c r="L107" s="1144"/>
      <c r="M107" s="1144"/>
      <c r="N107" s="1144"/>
      <c r="O107" s="1144"/>
      <c r="P107" s="1145"/>
    </row>
    <row r="108" spans="1:16" ht="21.75" customHeight="1" x14ac:dyDescent="0.2">
      <c r="A108" s="48"/>
      <c r="C108" s="147" t="s">
        <v>700</v>
      </c>
      <c r="D108" s="9"/>
      <c r="E108" s="139"/>
      <c r="F108" s="148"/>
      <c r="G108" s="1144"/>
      <c r="H108" s="1144"/>
      <c r="I108" s="1144"/>
      <c r="J108" s="1144"/>
      <c r="K108" s="1144"/>
      <c r="L108" s="1144"/>
      <c r="M108" s="1144"/>
      <c r="N108" s="1144"/>
      <c r="O108" s="1144"/>
      <c r="P108" s="1145"/>
    </row>
    <row r="109" spans="1:16" ht="21.75" customHeight="1" x14ac:dyDescent="0.2">
      <c r="A109" s="48"/>
      <c r="C109" s="140"/>
      <c r="D109" s="9"/>
      <c r="E109" s="139"/>
      <c r="F109" s="148"/>
      <c r="G109" s="1144"/>
      <c r="H109" s="1144"/>
      <c r="I109" s="1144"/>
      <c r="J109" s="1144"/>
      <c r="K109" s="1144"/>
      <c r="L109" s="1144"/>
      <c r="M109" s="1144"/>
      <c r="N109" s="1144"/>
      <c r="O109" s="1144"/>
      <c r="P109" s="1145"/>
    </row>
    <row r="110" spans="1:16" ht="21.75" customHeight="1" x14ac:dyDescent="0.2">
      <c r="A110" s="48"/>
      <c r="C110" s="140"/>
      <c r="D110" s="9"/>
      <c r="E110" s="139"/>
      <c r="F110" s="148"/>
      <c r="G110" s="1144"/>
      <c r="H110" s="1144"/>
      <c r="I110" s="1144"/>
      <c r="J110" s="1144"/>
      <c r="K110" s="1144"/>
      <c r="L110" s="1144"/>
      <c r="M110" s="1144"/>
      <c r="N110" s="1144"/>
      <c r="O110" s="1144"/>
      <c r="P110" s="1145"/>
    </row>
    <row r="111" spans="1:16" ht="21.75" customHeight="1" x14ac:dyDescent="0.2">
      <c r="A111" s="48"/>
      <c r="C111" s="140"/>
      <c r="D111" s="9"/>
      <c r="E111" s="139"/>
      <c r="F111" s="148"/>
      <c r="G111" s="1144"/>
      <c r="H111" s="1144"/>
      <c r="I111" s="1144"/>
      <c r="J111" s="1144"/>
      <c r="K111" s="1144"/>
      <c r="L111" s="1144"/>
      <c r="M111" s="1144"/>
      <c r="N111" s="1144"/>
      <c r="O111" s="1144"/>
      <c r="P111" s="1145"/>
    </row>
    <row r="112" spans="1:16" ht="21.75" customHeight="1" x14ac:dyDescent="0.2">
      <c r="A112" s="48"/>
      <c r="C112" s="147"/>
      <c r="D112" s="9"/>
      <c r="E112" s="139"/>
      <c r="F112" s="148"/>
      <c r="G112" s="1144"/>
      <c r="H112" s="1144"/>
      <c r="I112" s="1144"/>
      <c r="J112" s="1144"/>
      <c r="K112" s="1144"/>
      <c r="L112" s="1144"/>
      <c r="M112" s="1144"/>
      <c r="N112" s="1144"/>
      <c r="O112" s="1144"/>
      <c r="P112" s="1145"/>
    </row>
    <row r="113" spans="1:16" ht="21.75" customHeight="1" x14ac:dyDescent="0.2">
      <c r="A113" s="48"/>
      <c r="C113" s="140"/>
      <c r="D113" s="9"/>
      <c r="E113" s="139"/>
      <c r="F113" s="148"/>
      <c r="G113" s="1144"/>
      <c r="H113" s="1144"/>
      <c r="I113" s="1144"/>
      <c r="J113" s="1144"/>
      <c r="K113" s="1144"/>
      <c r="L113" s="1144"/>
      <c r="M113" s="1144"/>
      <c r="N113" s="1144"/>
      <c r="O113" s="1144"/>
      <c r="P113" s="1145"/>
    </row>
    <row r="114" spans="1:16" ht="21.75" customHeight="1" x14ac:dyDescent="0.2">
      <c r="A114" s="48"/>
      <c r="C114" s="147"/>
      <c r="D114" s="9"/>
      <c r="E114" s="9"/>
      <c r="F114" s="148"/>
      <c r="G114" s="1144"/>
      <c r="H114" s="1144"/>
      <c r="I114" s="1144"/>
      <c r="J114" s="1144"/>
      <c r="K114" s="1144"/>
      <c r="L114" s="1144"/>
      <c r="M114" s="1144"/>
      <c r="N114" s="1144"/>
      <c r="O114" s="1144"/>
      <c r="P114" s="1145"/>
    </row>
    <row r="115" spans="1:16" ht="21.75" customHeight="1" x14ac:dyDescent="0.2">
      <c r="A115" s="48"/>
      <c r="C115" s="149"/>
      <c r="D115" s="8"/>
      <c r="E115" s="8"/>
      <c r="F115" s="120"/>
      <c r="G115" s="1146"/>
      <c r="H115" s="1146"/>
      <c r="I115" s="1146"/>
      <c r="J115" s="1146"/>
      <c r="K115" s="1146"/>
      <c r="L115" s="1146"/>
      <c r="M115" s="1146"/>
      <c r="N115" s="1146"/>
      <c r="O115" s="1146"/>
      <c r="P115" s="1147"/>
    </row>
    <row r="116" spans="1:16" ht="18.75" customHeight="1" x14ac:dyDescent="0.2">
      <c r="A116" s="48"/>
      <c r="C116" s="158"/>
      <c r="D116" s="115"/>
      <c r="E116" s="116"/>
      <c r="F116" s="117"/>
      <c r="G116" s="1150" t="s">
        <v>267</v>
      </c>
      <c r="H116" s="1150"/>
      <c r="I116" s="1150"/>
      <c r="J116" s="1150"/>
      <c r="K116" s="1150"/>
      <c r="L116" s="1150"/>
      <c r="M116" s="1150"/>
      <c r="N116" s="1150"/>
      <c r="O116" s="1150"/>
      <c r="P116" s="1151"/>
    </row>
    <row r="117" spans="1:16" ht="18.75" customHeight="1" x14ac:dyDescent="0.2">
      <c r="A117" s="48"/>
      <c r="C117" s="140"/>
      <c r="D117" s="9"/>
      <c r="E117" s="139"/>
      <c r="F117" s="148"/>
      <c r="G117" s="1144"/>
      <c r="H117" s="1144"/>
      <c r="I117" s="1144"/>
      <c r="J117" s="1144"/>
      <c r="K117" s="1144"/>
      <c r="L117" s="1144"/>
      <c r="M117" s="1144"/>
      <c r="N117" s="1144"/>
      <c r="O117" s="1144"/>
      <c r="P117" s="1145"/>
    </row>
    <row r="118" spans="1:16" ht="18.75" customHeight="1" x14ac:dyDescent="0.2">
      <c r="A118" s="48"/>
      <c r="C118" s="147" t="s">
        <v>701</v>
      </c>
      <c r="D118" s="9"/>
      <c r="E118" s="9"/>
      <c r="F118" s="148"/>
      <c r="G118" s="1144"/>
      <c r="H118" s="1144"/>
      <c r="I118" s="1144"/>
      <c r="J118" s="1144"/>
      <c r="K118" s="1144"/>
      <c r="L118" s="1144"/>
      <c r="M118" s="1144"/>
      <c r="N118" s="1144"/>
      <c r="O118" s="1144"/>
      <c r="P118" s="1145"/>
    </row>
    <row r="119" spans="1:16" ht="18.75" customHeight="1" x14ac:dyDescent="0.2">
      <c r="A119" s="48"/>
      <c r="C119" s="140"/>
      <c r="D119" s="9"/>
      <c r="E119" s="9"/>
      <c r="F119" s="148"/>
      <c r="G119" s="1144"/>
      <c r="H119" s="1144"/>
      <c r="I119" s="1144"/>
      <c r="J119" s="1144"/>
      <c r="K119" s="1144"/>
      <c r="L119" s="1144"/>
      <c r="M119" s="1144"/>
      <c r="N119" s="1144"/>
      <c r="O119" s="1144"/>
      <c r="P119" s="1145"/>
    </row>
    <row r="120" spans="1:16" ht="18.75" customHeight="1" x14ac:dyDescent="0.2">
      <c r="A120" s="48"/>
      <c r="C120" s="140"/>
      <c r="D120" s="9"/>
      <c r="E120" s="9"/>
      <c r="F120" s="148"/>
      <c r="G120" s="1144"/>
      <c r="H120" s="1144"/>
      <c r="I120" s="1144"/>
      <c r="J120" s="1144"/>
      <c r="K120" s="1144"/>
      <c r="L120" s="1144"/>
      <c r="M120" s="1144"/>
      <c r="N120" s="1144"/>
      <c r="O120" s="1144"/>
      <c r="P120" s="1145"/>
    </row>
    <row r="121" spans="1:16" ht="18.75" customHeight="1" x14ac:dyDescent="0.2">
      <c r="A121" s="48"/>
      <c r="C121" s="140"/>
      <c r="D121" s="9"/>
      <c r="E121" s="9"/>
      <c r="F121" s="148"/>
      <c r="G121" s="1144"/>
      <c r="H121" s="1144"/>
      <c r="I121" s="1144"/>
      <c r="J121" s="1144"/>
      <c r="K121" s="1144"/>
      <c r="L121" s="1144"/>
      <c r="M121" s="1144"/>
      <c r="N121" s="1144"/>
      <c r="O121" s="1144"/>
      <c r="P121" s="1145"/>
    </row>
    <row r="122" spans="1:16" ht="18.75" customHeight="1" x14ac:dyDescent="0.2">
      <c r="A122" s="48"/>
      <c r="C122" s="140"/>
      <c r="D122" s="9"/>
      <c r="E122" s="9"/>
      <c r="F122" s="148"/>
      <c r="G122" s="1144"/>
      <c r="H122" s="1144"/>
      <c r="I122" s="1144"/>
      <c r="J122" s="1144"/>
      <c r="K122" s="1144"/>
      <c r="L122" s="1144"/>
      <c r="M122" s="1144"/>
      <c r="N122" s="1144"/>
      <c r="O122" s="1144"/>
      <c r="P122" s="1145"/>
    </row>
    <row r="123" spans="1:16" ht="18.75" customHeight="1" x14ac:dyDescent="0.2">
      <c r="A123" s="48"/>
      <c r="C123" s="140"/>
      <c r="D123" s="48"/>
      <c r="E123" s="48"/>
      <c r="F123" s="148"/>
      <c r="G123" s="1144"/>
      <c r="H123" s="1144"/>
      <c r="I123" s="1144"/>
      <c r="J123" s="1144"/>
      <c r="K123" s="1144"/>
      <c r="L123" s="1144"/>
      <c r="M123" s="1144"/>
      <c r="N123" s="1144"/>
      <c r="O123" s="1144"/>
      <c r="P123" s="1145"/>
    </row>
    <row r="124" spans="1:16" ht="18.75" customHeight="1" x14ac:dyDescent="0.2">
      <c r="A124" s="48"/>
      <c r="C124" s="140"/>
      <c r="D124" s="9"/>
      <c r="E124" s="9"/>
      <c r="F124" s="148"/>
      <c r="G124" s="1144"/>
      <c r="H124" s="1144"/>
      <c r="I124" s="1144"/>
      <c r="J124" s="1144"/>
      <c r="K124" s="1144"/>
      <c r="L124" s="1144"/>
      <c r="M124" s="1144"/>
      <c r="N124" s="1144"/>
      <c r="O124" s="1144"/>
      <c r="P124" s="1145"/>
    </row>
    <row r="125" spans="1:16" ht="18.75" customHeight="1" x14ac:dyDescent="0.2">
      <c r="A125" s="48"/>
      <c r="C125" s="149"/>
      <c r="D125" s="8"/>
      <c r="E125" s="8"/>
      <c r="F125" s="120"/>
      <c r="G125" s="1146"/>
      <c r="H125" s="1146"/>
      <c r="I125" s="1146"/>
      <c r="J125" s="1146"/>
      <c r="K125" s="1146"/>
      <c r="L125" s="1146"/>
      <c r="M125" s="1146"/>
      <c r="N125" s="1146"/>
      <c r="O125" s="1146"/>
      <c r="P125" s="1147"/>
    </row>
    <row r="126" spans="1:16" ht="18.75" customHeight="1" x14ac:dyDescent="0.2">
      <c r="A126" s="48"/>
      <c r="C126" s="155" t="s">
        <v>702</v>
      </c>
      <c r="D126" s="141"/>
      <c r="E126" s="107"/>
      <c r="F126" s="121"/>
      <c r="G126" s="6"/>
      <c r="H126" s="159" t="s">
        <v>516</v>
      </c>
      <c r="I126" s="1142"/>
      <c r="J126" s="1142"/>
      <c r="K126" s="1142"/>
      <c r="L126" s="1142"/>
      <c r="M126" s="1142"/>
      <c r="N126" s="1142"/>
      <c r="O126" s="1142"/>
      <c r="P126" s="1143"/>
    </row>
    <row r="127" spans="1:16" ht="9.75" customHeight="1" x14ac:dyDescent="0.2">
      <c r="A127" s="48"/>
      <c r="C127" s="123"/>
      <c r="D127" s="115"/>
      <c r="E127" s="115"/>
      <c r="F127" s="150"/>
      <c r="G127" s="150"/>
      <c r="H127" s="150"/>
      <c r="I127" s="163"/>
      <c r="J127" s="163"/>
      <c r="K127" s="151"/>
      <c r="L127" s="150"/>
      <c r="M127" s="164"/>
      <c r="N127" s="164"/>
      <c r="O127" s="164"/>
      <c r="P127" s="151"/>
    </row>
    <row r="128" spans="1:16" x14ac:dyDescent="0.2">
      <c r="A128" s="48"/>
      <c r="C128" s="142" t="s">
        <v>703</v>
      </c>
      <c r="D128" s="9"/>
      <c r="E128" s="9"/>
      <c r="F128" s="124"/>
      <c r="G128" s="124"/>
      <c r="H128" s="124"/>
      <c r="I128" s="143"/>
      <c r="J128" s="143"/>
      <c r="K128" s="126"/>
      <c r="L128" s="124"/>
      <c r="M128" s="160"/>
      <c r="N128" s="160"/>
      <c r="O128" s="160"/>
      <c r="P128" s="126"/>
    </row>
    <row r="129" spans="1:16" x14ac:dyDescent="0.2">
      <c r="A129" s="48"/>
      <c r="C129" s="142" t="s">
        <v>704</v>
      </c>
      <c r="D129" s="41"/>
      <c r="E129" s="41"/>
      <c r="F129" s="58"/>
      <c r="G129" s="58"/>
      <c r="H129" s="58"/>
      <c r="I129" s="144"/>
      <c r="J129" s="144"/>
      <c r="K129" s="161"/>
      <c r="L129" s="58"/>
      <c r="M129" s="162"/>
      <c r="N129" s="162"/>
      <c r="O129" s="162"/>
      <c r="P129" s="161"/>
    </row>
    <row r="130" spans="1:16" x14ac:dyDescent="0.2">
      <c r="A130" s="48"/>
      <c r="C130" s="142" t="s">
        <v>705</v>
      </c>
      <c r="D130" s="41"/>
      <c r="E130" s="41"/>
      <c r="F130" s="58"/>
      <c r="G130" s="58"/>
      <c r="H130" s="58"/>
      <c r="I130" s="144"/>
      <c r="J130" s="144"/>
      <c r="K130" s="161"/>
      <c r="L130" s="58"/>
      <c r="M130" s="162"/>
      <c r="N130" s="162"/>
      <c r="O130" s="162"/>
      <c r="P130" s="161"/>
    </row>
    <row r="131" spans="1:16" ht="9.75" customHeight="1" x14ac:dyDescent="0.2">
      <c r="A131" s="48"/>
      <c r="C131" s="38"/>
      <c r="D131" s="38"/>
      <c r="E131" s="112"/>
      <c r="F131" s="112"/>
      <c r="G131" s="112"/>
      <c r="H131" s="112"/>
      <c r="I131" s="112"/>
      <c r="J131" s="112"/>
      <c r="K131" s="112"/>
      <c r="L131" s="112"/>
      <c r="M131" s="112"/>
      <c r="N131" s="112"/>
      <c r="O131" s="112"/>
      <c r="P131" s="112"/>
    </row>
    <row r="132" spans="1:16" x14ac:dyDescent="0.2">
      <c r="A132" s="48"/>
      <c r="P132" s="111" t="s">
        <v>791</v>
      </c>
    </row>
  </sheetData>
  <sheetProtection algorithmName="SHA-512" hashValue="dD+ijexH938lx9sJvMMFJL3aybjy3mIl97x1uJcYO2oEvBHgkctAFAn2tkBRMVBe6nbmJ0d5pAbV7xVrvGXWiw==" saltValue="Km0wKOV1n+3QNL8uY7WwMQ==" spinCount="100000" sheet="1" objects="1" scenarios="1"/>
  <mergeCells count="78">
    <mergeCell ref="I101:L101"/>
    <mergeCell ref="I102:L102"/>
    <mergeCell ref="I126:P126"/>
    <mergeCell ref="I105:L105"/>
    <mergeCell ref="M105:O105"/>
    <mergeCell ref="G106:P106"/>
    <mergeCell ref="G107:P115"/>
    <mergeCell ref="G116:P116"/>
    <mergeCell ref="G117:P125"/>
    <mergeCell ref="C103:E103"/>
    <mergeCell ref="H103:J103"/>
    <mergeCell ref="L103:N103"/>
    <mergeCell ref="I104:L104"/>
    <mergeCell ref="M104:O104"/>
    <mergeCell ref="G63:P71"/>
    <mergeCell ref="G72:P72"/>
    <mergeCell ref="G73:P81"/>
    <mergeCell ref="L99:P99"/>
    <mergeCell ref="F100:J100"/>
    <mergeCell ref="L100:P100"/>
    <mergeCell ref="D91:M91"/>
    <mergeCell ref="G93:P93"/>
    <mergeCell ref="G94:P94"/>
    <mergeCell ref="G95:P95"/>
    <mergeCell ref="G96:P96"/>
    <mergeCell ref="G97:P97"/>
    <mergeCell ref="I98:M98"/>
    <mergeCell ref="C99:E100"/>
    <mergeCell ref="F99:J99"/>
    <mergeCell ref="I82:P82"/>
    <mergeCell ref="I60:L60"/>
    <mergeCell ref="M60:O60"/>
    <mergeCell ref="I61:L61"/>
    <mergeCell ref="M61:O61"/>
    <mergeCell ref="G62:P62"/>
    <mergeCell ref="I57:L57"/>
    <mergeCell ref="I58:L58"/>
    <mergeCell ref="C59:E59"/>
    <mergeCell ref="H59:J59"/>
    <mergeCell ref="L59:N59"/>
    <mergeCell ref="I54:M54"/>
    <mergeCell ref="C55:E56"/>
    <mergeCell ref="F55:J55"/>
    <mergeCell ref="L55:P55"/>
    <mergeCell ref="F56:J56"/>
    <mergeCell ref="L56:P56"/>
    <mergeCell ref="G49:P49"/>
    <mergeCell ref="G50:P50"/>
    <mergeCell ref="G51:P51"/>
    <mergeCell ref="G52:P52"/>
    <mergeCell ref="G53:P53"/>
    <mergeCell ref="D47:M47"/>
    <mergeCell ref="I37:P37"/>
    <mergeCell ref="I13:L13"/>
    <mergeCell ref="G29:P36"/>
    <mergeCell ref="G19:P27"/>
    <mergeCell ref="G18:P18"/>
    <mergeCell ref="G28:P28"/>
    <mergeCell ref="M17:O17"/>
    <mergeCell ref="I14:L14"/>
    <mergeCell ref="H15:J15"/>
    <mergeCell ref="L15:N15"/>
    <mergeCell ref="D3:M3"/>
    <mergeCell ref="I17:L17"/>
    <mergeCell ref="G5:P5"/>
    <mergeCell ref="G6:P6"/>
    <mergeCell ref="G7:P7"/>
    <mergeCell ref="I16:L16"/>
    <mergeCell ref="G8:P8"/>
    <mergeCell ref="L11:P11"/>
    <mergeCell ref="G9:P9"/>
    <mergeCell ref="C15:E15"/>
    <mergeCell ref="C11:E12"/>
    <mergeCell ref="F12:J12"/>
    <mergeCell ref="F11:J11"/>
    <mergeCell ref="I10:M10"/>
    <mergeCell ref="L12:P12"/>
    <mergeCell ref="M16:O16"/>
  </mergeCells>
  <phoneticPr fontId="2"/>
  <pageMargins left="0.98425196850393704" right="0.39370078740157483" top="0.78740157480314965" bottom="0.59055118110236227" header="0.31496062992125984" footer="0.31496062992125984"/>
  <pageSetup paperSize="9" scale="98" orientation="portrait" blackAndWhite="1" r:id="rId1"/>
  <rowBreaks count="2" manualBreakCount="2">
    <brk id="43" max="16" man="1"/>
    <brk id="88"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116"/>
  <sheetViews>
    <sheetView showGridLines="0" view="pageBreakPreview" zoomScaleNormal="100" zoomScaleSheetLayoutView="100" workbookViewId="0">
      <selection activeCell="D7" sqref="D7:D8"/>
    </sheetView>
  </sheetViews>
  <sheetFormatPr defaultColWidth="9" defaultRowHeight="13.2" x14ac:dyDescent="0.2"/>
  <cols>
    <col min="1" max="1" width="1.77734375" style="3" customWidth="1"/>
    <col min="2" max="2" width="1" style="3" customWidth="1"/>
    <col min="3" max="3" width="2.88671875" style="3" customWidth="1"/>
    <col min="4" max="4" width="15.109375" style="3" customWidth="1"/>
    <col min="5" max="5" width="7.44140625" style="3" customWidth="1"/>
    <col min="6" max="6" width="6.21875" style="3" customWidth="1"/>
    <col min="7" max="8" width="6" style="3" customWidth="1"/>
    <col min="9" max="9" width="7.6640625" style="3" customWidth="1"/>
    <col min="10" max="10" width="4.21875" style="48" customWidth="1"/>
    <col min="11" max="11" width="4.21875" style="3" customWidth="1"/>
    <col min="12" max="13" width="5.44140625" style="3" customWidth="1"/>
    <col min="14" max="14" width="6" style="48" customWidth="1"/>
    <col min="15" max="15" width="5.44140625" style="3" customWidth="1"/>
    <col min="16" max="16" width="3.33203125" style="48" customWidth="1"/>
    <col min="17" max="17" width="0.88671875" style="48" customWidth="1"/>
    <col min="18" max="18" width="1.21875" style="48" customWidth="1"/>
    <col min="19" max="19" width="7.21875" style="3" customWidth="1"/>
    <col min="20" max="16384" width="9" style="3"/>
  </cols>
  <sheetData>
    <row r="1" spans="2:19" x14ac:dyDescent="0.2">
      <c r="B1" s="39" t="s">
        <v>1037</v>
      </c>
      <c r="D1" s="104"/>
      <c r="E1" s="104"/>
      <c r="F1" s="104"/>
      <c r="J1" s="136"/>
      <c r="N1" s="136"/>
      <c r="P1" s="136"/>
    </row>
    <row r="2" spans="2:19" ht="11.25" customHeight="1" x14ac:dyDescent="0.2">
      <c r="S2" s="48"/>
    </row>
    <row r="3" spans="2:19" ht="18" customHeight="1" x14ac:dyDescent="0.2">
      <c r="C3" s="135" t="s">
        <v>711</v>
      </c>
      <c r="J3" s="3"/>
      <c r="N3" s="3"/>
    </row>
    <row r="4" spans="2:19" ht="15" customHeight="1" x14ac:dyDescent="0.2">
      <c r="B4" s="135"/>
      <c r="C4" s="3" t="s">
        <v>712</v>
      </c>
      <c r="F4" s="1193" t="str">
        <f>IF(基本情報!F6="","",基本情報!F6)</f>
        <v/>
      </c>
      <c r="G4" s="1193"/>
      <c r="H4" s="1193"/>
      <c r="I4" s="1193"/>
      <c r="J4" s="1193"/>
      <c r="K4" s="1193"/>
      <c r="L4" s="1193"/>
      <c r="M4" s="1193"/>
      <c r="N4" s="1193"/>
    </row>
    <row r="5" spans="2:19" ht="18" customHeight="1" x14ac:dyDescent="0.2">
      <c r="C5" s="146" t="s">
        <v>713</v>
      </c>
      <c r="D5" s="115"/>
      <c r="E5" s="1173" t="s">
        <v>714</v>
      </c>
      <c r="F5" s="1174"/>
      <c r="G5" s="1175" t="s">
        <v>715</v>
      </c>
      <c r="H5" s="1176"/>
      <c r="I5" s="1175" t="s">
        <v>716</v>
      </c>
      <c r="J5" s="1176"/>
      <c r="K5" s="1175" t="s">
        <v>717</v>
      </c>
      <c r="L5" s="1177"/>
      <c r="M5" s="1177"/>
      <c r="N5" s="1176"/>
      <c r="O5" s="1175" t="s">
        <v>718</v>
      </c>
      <c r="P5" s="1176"/>
    </row>
    <row r="6" spans="2:19" ht="18" customHeight="1" x14ac:dyDescent="0.2">
      <c r="C6" s="149"/>
      <c r="D6" s="8"/>
      <c r="E6" s="118"/>
      <c r="F6" s="119"/>
      <c r="G6" s="1169" t="s">
        <v>719</v>
      </c>
      <c r="H6" s="1170"/>
      <c r="I6" s="120"/>
      <c r="J6" s="165"/>
      <c r="K6" s="1169" t="s">
        <v>720</v>
      </c>
      <c r="L6" s="1184"/>
      <c r="M6" s="1184"/>
      <c r="N6" s="1170"/>
      <c r="O6" s="1178" t="s">
        <v>721</v>
      </c>
      <c r="P6" s="1179"/>
    </row>
    <row r="7" spans="2:19" s="48" customFormat="1" ht="30" customHeight="1" x14ac:dyDescent="0.2">
      <c r="B7" s="3"/>
      <c r="C7" s="166" t="s">
        <v>166</v>
      </c>
      <c r="D7" s="1162"/>
      <c r="E7" s="167"/>
      <c r="F7" s="168" t="s">
        <v>354</v>
      </c>
      <c r="G7" s="1167"/>
      <c r="H7" s="1168"/>
      <c r="I7" s="169"/>
      <c r="J7" s="133" t="s">
        <v>722</v>
      </c>
      <c r="K7" s="117"/>
      <c r="L7" s="1172"/>
      <c r="M7" s="1172"/>
      <c r="N7" s="170" t="s">
        <v>723</v>
      </c>
      <c r="O7" s="171" t="str">
        <f>IF(L7="","",L7/基本情報!F$180*100)</f>
        <v/>
      </c>
      <c r="P7" s="172" t="s">
        <v>167</v>
      </c>
      <c r="S7" s="105" t="s">
        <v>179</v>
      </c>
    </row>
    <row r="8" spans="2:19" s="48" customFormat="1" ht="18" customHeight="1" x14ac:dyDescent="0.2">
      <c r="B8" s="3"/>
      <c r="C8" s="149"/>
      <c r="D8" s="1163"/>
      <c r="E8" s="173"/>
      <c r="F8" s="174"/>
      <c r="G8" s="1169"/>
      <c r="H8" s="1170"/>
      <c r="I8" s="175"/>
      <c r="J8" s="176"/>
      <c r="K8" s="177" t="s">
        <v>168</v>
      </c>
      <c r="L8" s="1171"/>
      <c r="M8" s="1171"/>
      <c r="N8" s="178" t="s">
        <v>724</v>
      </c>
      <c r="O8" s="179"/>
      <c r="P8" s="165"/>
      <c r="S8" s="105" t="s">
        <v>179</v>
      </c>
    </row>
    <row r="9" spans="2:19" s="48" customFormat="1" ht="30" customHeight="1" x14ac:dyDescent="0.2">
      <c r="B9" s="3"/>
      <c r="C9" s="166" t="s">
        <v>169</v>
      </c>
      <c r="D9" s="1162"/>
      <c r="E9" s="167"/>
      <c r="F9" s="168" t="s">
        <v>354</v>
      </c>
      <c r="G9" s="1167"/>
      <c r="H9" s="1168"/>
      <c r="I9" s="169"/>
      <c r="J9" s="133" t="s">
        <v>722</v>
      </c>
      <c r="K9" s="180"/>
      <c r="L9" s="1172"/>
      <c r="M9" s="1172"/>
      <c r="N9" s="170" t="s">
        <v>723</v>
      </c>
      <c r="O9" s="171" t="str">
        <f>IF(L9="","",L9/基本情報!F$180*100)</f>
        <v/>
      </c>
      <c r="P9" s="172" t="s">
        <v>167</v>
      </c>
      <c r="S9" s="105" t="s">
        <v>179</v>
      </c>
    </row>
    <row r="10" spans="2:19" s="48" customFormat="1" ht="18" customHeight="1" x14ac:dyDescent="0.2">
      <c r="B10" s="3"/>
      <c r="C10" s="149"/>
      <c r="D10" s="1163"/>
      <c r="E10" s="173"/>
      <c r="F10" s="174"/>
      <c r="G10" s="1169"/>
      <c r="H10" s="1170"/>
      <c r="I10" s="175"/>
      <c r="J10" s="176"/>
      <c r="K10" s="177" t="s">
        <v>168</v>
      </c>
      <c r="L10" s="1171"/>
      <c r="M10" s="1171"/>
      <c r="N10" s="178" t="s">
        <v>725</v>
      </c>
      <c r="O10" s="179"/>
      <c r="P10" s="165"/>
      <c r="S10" s="105" t="s">
        <v>179</v>
      </c>
    </row>
    <row r="11" spans="2:19" s="48" customFormat="1" ht="30" customHeight="1" x14ac:dyDescent="0.2">
      <c r="B11" s="3"/>
      <c r="C11" s="166" t="s">
        <v>170</v>
      </c>
      <c r="D11" s="1162"/>
      <c r="E11" s="167"/>
      <c r="F11" s="168" t="s">
        <v>354</v>
      </c>
      <c r="G11" s="1167"/>
      <c r="H11" s="1168"/>
      <c r="I11" s="169"/>
      <c r="J11" s="133" t="s">
        <v>722</v>
      </c>
      <c r="K11" s="180"/>
      <c r="L11" s="1172"/>
      <c r="M11" s="1172"/>
      <c r="N11" s="170" t="s">
        <v>723</v>
      </c>
      <c r="O11" s="171" t="str">
        <f>IF(L11="","",L11/基本情報!F$180*100)</f>
        <v/>
      </c>
      <c r="P11" s="172" t="s">
        <v>167</v>
      </c>
      <c r="S11" s="105" t="s">
        <v>179</v>
      </c>
    </row>
    <row r="12" spans="2:19" s="48" customFormat="1" ht="18" customHeight="1" x14ac:dyDescent="0.2">
      <c r="B12" s="3"/>
      <c r="C12" s="149"/>
      <c r="D12" s="1163"/>
      <c r="E12" s="173"/>
      <c r="F12" s="174"/>
      <c r="G12" s="1169"/>
      <c r="H12" s="1170"/>
      <c r="I12" s="175"/>
      <c r="J12" s="176"/>
      <c r="K12" s="177" t="s">
        <v>168</v>
      </c>
      <c r="L12" s="1171"/>
      <c r="M12" s="1171"/>
      <c r="N12" s="178" t="s">
        <v>725</v>
      </c>
      <c r="O12" s="179"/>
      <c r="P12" s="165"/>
      <c r="S12" s="105" t="s">
        <v>179</v>
      </c>
    </row>
    <row r="13" spans="2:19" s="48" customFormat="1" ht="30" customHeight="1" x14ac:dyDescent="0.2">
      <c r="B13" s="3"/>
      <c r="C13" s="166" t="s">
        <v>171</v>
      </c>
      <c r="D13" s="1162"/>
      <c r="E13" s="167"/>
      <c r="F13" s="168" t="s">
        <v>354</v>
      </c>
      <c r="G13" s="1167"/>
      <c r="H13" s="1168"/>
      <c r="I13" s="169"/>
      <c r="J13" s="133" t="s">
        <v>722</v>
      </c>
      <c r="K13" s="180"/>
      <c r="L13" s="1172"/>
      <c r="M13" s="1172"/>
      <c r="N13" s="170" t="s">
        <v>723</v>
      </c>
      <c r="O13" s="171" t="str">
        <f>IF(L13="","",L13/基本情報!F$180*100)</f>
        <v/>
      </c>
      <c r="P13" s="172" t="s">
        <v>167</v>
      </c>
      <c r="S13" s="105" t="s">
        <v>179</v>
      </c>
    </row>
    <row r="14" spans="2:19" s="48" customFormat="1" ht="18" customHeight="1" x14ac:dyDescent="0.2">
      <c r="B14" s="3"/>
      <c r="C14" s="149"/>
      <c r="D14" s="1163"/>
      <c r="E14" s="173"/>
      <c r="F14" s="174"/>
      <c r="G14" s="1169"/>
      <c r="H14" s="1170"/>
      <c r="I14" s="175"/>
      <c r="J14" s="176"/>
      <c r="K14" s="177" t="s">
        <v>168</v>
      </c>
      <c r="L14" s="1171"/>
      <c r="M14" s="1171"/>
      <c r="N14" s="178" t="s">
        <v>725</v>
      </c>
      <c r="O14" s="179"/>
      <c r="P14" s="165"/>
      <c r="S14" s="105" t="s">
        <v>179</v>
      </c>
    </row>
    <row r="15" spans="2:19" s="48" customFormat="1" ht="30" customHeight="1" x14ac:dyDescent="0.2">
      <c r="B15" s="3"/>
      <c r="C15" s="166" t="s">
        <v>172</v>
      </c>
      <c r="D15" s="1162"/>
      <c r="E15" s="167"/>
      <c r="F15" s="168" t="s">
        <v>354</v>
      </c>
      <c r="G15" s="1167"/>
      <c r="H15" s="1168"/>
      <c r="I15" s="169"/>
      <c r="J15" s="133" t="s">
        <v>722</v>
      </c>
      <c r="K15" s="180"/>
      <c r="L15" s="1172"/>
      <c r="M15" s="1172"/>
      <c r="N15" s="170" t="s">
        <v>723</v>
      </c>
      <c r="O15" s="171" t="str">
        <f>IF(L15="","",L15/基本情報!F$180*100)</f>
        <v/>
      </c>
      <c r="P15" s="172" t="s">
        <v>167</v>
      </c>
      <c r="S15" s="105" t="s">
        <v>179</v>
      </c>
    </row>
    <row r="16" spans="2:19" s="48" customFormat="1" ht="18" customHeight="1" x14ac:dyDescent="0.2">
      <c r="B16" s="3"/>
      <c r="C16" s="149"/>
      <c r="D16" s="1163"/>
      <c r="E16" s="173"/>
      <c r="F16" s="174"/>
      <c r="G16" s="1169"/>
      <c r="H16" s="1170"/>
      <c r="I16" s="175"/>
      <c r="J16" s="176"/>
      <c r="K16" s="177" t="s">
        <v>168</v>
      </c>
      <c r="L16" s="1171"/>
      <c r="M16" s="1171"/>
      <c r="N16" s="178" t="s">
        <v>725</v>
      </c>
      <c r="O16" s="179"/>
      <c r="P16" s="165"/>
      <c r="S16" s="105" t="s">
        <v>179</v>
      </c>
    </row>
    <row r="17" spans="2:21" s="48" customFormat="1" ht="30" customHeight="1" x14ac:dyDescent="0.2">
      <c r="B17" s="3"/>
      <c r="C17" s="166" t="s">
        <v>173</v>
      </c>
      <c r="D17" s="1162"/>
      <c r="E17" s="167"/>
      <c r="F17" s="168" t="s">
        <v>354</v>
      </c>
      <c r="G17" s="1167"/>
      <c r="H17" s="1168"/>
      <c r="I17" s="169"/>
      <c r="J17" s="133" t="s">
        <v>722</v>
      </c>
      <c r="K17" s="117"/>
      <c r="L17" s="1172"/>
      <c r="M17" s="1172"/>
      <c r="N17" s="170" t="s">
        <v>723</v>
      </c>
      <c r="O17" s="171" t="str">
        <f>IF(L17="","",L17/基本情報!F$180*100)</f>
        <v/>
      </c>
      <c r="P17" s="172" t="s">
        <v>167</v>
      </c>
      <c r="S17" s="105" t="s">
        <v>179</v>
      </c>
    </row>
    <row r="18" spans="2:21" s="48" customFormat="1" ht="18" customHeight="1" x14ac:dyDescent="0.2">
      <c r="B18" s="3"/>
      <c r="C18" s="149"/>
      <c r="D18" s="1163"/>
      <c r="E18" s="173"/>
      <c r="F18" s="174"/>
      <c r="G18" s="1169"/>
      <c r="H18" s="1170"/>
      <c r="I18" s="175"/>
      <c r="J18" s="176"/>
      <c r="K18" s="177" t="s">
        <v>168</v>
      </c>
      <c r="L18" s="1171"/>
      <c r="M18" s="1171"/>
      <c r="N18" s="178" t="s">
        <v>725</v>
      </c>
      <c r="O18" s="179"/>
      <c r="P18" s="165"/>
      <c r="S18" s="105" t="s">
        <v>179</v>
      </c>
    </row>
    <row r="19" spans="2:21" s="48" customFormat="1" ht="30" customHeight="1" x14ac:dyDescent="0.2">
      <c r="B19" s="3"/>
      <c r="C19" s="166" t="s">
        <v>174</v>
      </c>
      <c r="D19" s="1162"/>
      <c r="E19" s="167"/>
      <c r="F19" s="168" t="s">
        <v>354</v>
      </c>
      <c r="G19" s="1167"/>
      <c r="H19" s="1168"/>
      <c r="I19" s="169"/>
      <c r="J19" s="133" t="s">
        <v>722</v>
      </c>
      <c r="K19" s="180"/>
      <c r="L19" s="1172"/>
      <c r="M19" s="1172"/>
      <c r="N19" s="170" t="s">
        <v>723</v>
      </c>
      <c r="O19" s="171" t="str">
        <f>IF(L19="","",L19/基本情報!F$180*100)</f>
        <v/>
      </c>
      <c r="P19" s="172" t="s">
        <v>167</v>
      </c>
      <c r="S19" s="105" t="s">
        <v>179</v>
      </c>
    </row>
    <row r="20" spans="2:21" s="48" customFormat="1" ht="18" customHeight="1" x14ac:dyDescent="0.2">
      <c r="B20" s="3"/>
      <c r="C20" s="149"/>
      <c r="D20" s="1163"/>
      <c r="E20" s="173"/>
      <c r="F20" s="174"/>
      <c r="G20" s="1169"/>
      <c r="H20" s="1170"/>
      <c r="I20" s="175"/>
      <c r="J20" s="176"/>
      <c r="K20" s="177" t="s">
        <v>168</v>
      </c>
      <c r="L20" s="1171"/>
      <c r="M20" s="1171"/>
      <c r="N20" s="178" t="s">
        <v>725</v>
      </c>
      <c r="O20" s="179"/>
      <c r="P20" s="165"/>
      <c r="S20" s="105" t="s">
        <v>179</v>
      </c>
    </row>
    <row r="21" spans="2:21" s="48" customFormat="1" ht="30" customHeight="1" x14ac:dyDescent="0.2">
      <c r="B21" s="3"/>
      <c r="C21" s="166" t="s">
        <v>175</v>
      </c>
      <c r="D21" s="1162"/>
      <c r="E21" s="167"/>
      <c r="F21" s="168" t="s">
        <v>354</v>
      </c>
      <c r="G21" s="1167"/>
      <c r="H21" s="1168"/>
      <c r="I21" s="169"/>
      <c r="J21" s="133" t="s">
        <v>722</v>
      </c>
      <c r="K21" s="180"/>
      <c r="L21" s="1172"/>
      <c r="M21" s="1172"/>
      <c r="N21" s="170" t="s">
        <v>723</v>
      </c>
      <c r="O21" s="171" t="str">
        <f>IF(L21="","",L21/基本情報!F$180*100)</f>
        <v/>
      </c>
      <c r="P21" s="172" t="s">
        <v>167</v>
      </c>
      <c r="S21" s="105" t="s">
        <v>179</v>
      </c>
    </row>
    <row r="22" spans="2:21" s="48" customFormat="1" ht="18" customHeight="1" x14ac:dyDescent="0.2">
      <c r="B22" s="3"/>
      <c r="C22" s="149"/>
      <c r="D22" s="1163"/>
      <c r="E22" s="173"/>
      <c r="F22" s="174"/>
      <c r="G22" s="1169"/>
      <c r="H22" s="1170"/>
      <c r="I22" s="175"/>
      <c r="J22" s="176"/>
      <c r="K22" s="177" t="s">
        <v>168</v>
      </c>
      <c r="L22" s="1171"/>
      <c r="M22" s="1171"/>
      <c r="N22" s="178" t="s">
        <v>725</v>
      </c>
      <c r="O22" s="179"/>
      <c r="P22" s="165"/>
      <c r="S22" s="105" t="s">
        <v>179</v>
      </c>
    </row>
    <row r="23" spans="2:21" s="48" customFormat="1" ht="30" customHeight="1" x14ac:dyDescent="0.2">
      <c r="B23" s="3"/>
      <c r="C23" s="166" t="s">
        <v>176</v>
      </c>
      <c r="D23" s="1162"/>
      <c r="E23" s="167"/>
      <c r="F23" s="168" t="s">
        <v>354</v>
      </c>
      <c r="G23" s="1167"/>
      <c r="H23" s="1168"/>
      <c r="I23" s="169"/>
      <c r="J23" s="133" t="s">
        <v>722</v>
      </c>
      <c r="K23" s="180"/>
      <c r="L23" s="1172"/>
      <c r="M23" s="1172"/>
      <c r="N23" s="170" t="s">
        <v>723</v>
      </c>
      <c r="O23" s="171" t="str">
        <f>IF(L23="","",L23/基本情報!F$180*100)</f>
        <v/>
      </c>
      <c r="P23" s="172" t="s">
        <v>167</v>
      </c>
      <c r="S23" s="105" t="s">
        <v>179</v>
      </c>
    </row>
    <row r="24" spans="2:21" s="48" customFormat="1" ht="18" customHeight="1" x14ac:dyDescent="0.2">
      <c r="B24" s="3"/>
      <c r="C24" s="149"/>
      <c r="D24" s="1163"/>
      <c r="E24" s="173"/>
      <c r="F24" s="174"/>
      <c r="G24" s="1169"/>
      <c r="H24" s="1170"/>
      <c r="I24" s="175"/>
      <c r="J24" s="176"/>
      <c r="K24" s="177" t="s">
        <v>168</v>
      </c>
      <c r="L24" s="1171"/>
      <c r="M24" s="1171"/>
      <c r="N24" s="178" t="s">
        <v>725</v>
      </c>
      <c r="O24" s="179"/>
      <c r="P24" s="165"/>
      <c r="S24" s="105" t="s">
        <v>179</v>
      </c>
    </row>
    <row r="25" spans="2:21" s="48" customFormat="1" ht="30" customHeight="1" x14ac:dyDescent="0.2">
      <c r="B25" s="3"/>
      <c r="C25" s="166" t="s">
        <v>177</v>
      </c>
      <c r="D25" s="1162"/>
      <c r="E25" s="167"/>
      <c r="F25" s="168" t="s">
        <v>354</v>
      </c>
      <c r="G25" s="1167"/>
      <c r="H25" s="1168"/>
      <c r="I25" s="169"/>
      <c r="J25" s="133" t="s">
        <v>722</v>
      </c>
      <c r="K25" s="180"/>
      <c r="L25" s="1172"/>
      <c r="M25" s="1172"/>
      <c r="N25" s="170" t="s">
        <v>723</v>
      </c>
      <c r="O25" s="171" t="str">
        <f>IF(L25="","",L25/基本情報!F$180*100)</f>
        <v/>
      </c>
      <c r="P25" s="172" t="s">
        <v>167</v>
      </c>
      <c r="S25" s="105" t="s">
        <v>179</v>
      </c>
    </row>
    <row r="26" spans="2:21" s="48" customFormat="1" ht="18" customHeight="1" x14ac:dyDescent="0.2">
      <c r="B26" s="3"/>
      <c r="C26" s="149"/>
      <c r="D26" s="1163"/>
      <c r="E26" s="173"/>
      <c r="F26" s="174"/>
      <c r="G26" s="1169"/>
      <c r="H26" s="1170"/>
      <c r="I26" s="175"/>
      <c r="J26" s="176"/>
      <c r="K26" s="177" t="s">
        <v>168</v>
      </c>
      <c r="L26" s="1171"/>
      <c r="M26" s="1171"/>
      <c r="N26" s="178" t="s">
        <v>725</v>
      </c>
      <c r="O26" s="179"/>
      <c r="P26" s="165"/>
      <c r="S26" s="105" t="s">
        <v>179</v>
      </c>
    </row>
    <row r="27" spans="2:21" s="48" customFormat="1" ht="13.5" customHeight="1" x14ac:dyDescent="0.2">
      <c r="B27" s="3"/>
      <c r="C27" s="123"/>
      <c r="D27" s="41" t="s">
        <v>726</v>
      </c>
      <c r="E27" s="41"/>
      <c r="F27" s="181"/>
      <c r="G27" s="58"/>
      <c r="H27" s="58"/>
      <c r="I27" s="124"/>
      <c r="J27" s="136"/>
      <c r="K27" s="124"/>
      <c r="L27" s="124"/>
      <c r="M27" s="124"/>
      <c r="N27" s="181"/>
      <c r="O27" s="124"/>
      <c r="P27" s="136"/>
      <c r="S27" s="3"/>
    </row>
    <row r="28" spans="2:21" s="48" customFormat="1" ht="13.5" customHeight="1" x14ac:dyDescent="0.2">
      <c r="B28" s="3"/>
      <c r="C28" s="135"/>
      <c r="D28" s="41" t="s">
        <v>727</v>
      </c>
      <c r="E28" s="41"/>
      <c r="F28" s="181"/>
      <c r="G28" s="58"/>
      <c r="H28" s="58"/>
      <c r="I28" s="124"/>
      <c r="J28" s="136"/>
      <c r="K28" s="124"/>
      <c r="L28" s="124"/>
      <c r="M28" s="124"/>
      <c r="N28" s="181"/>
      <c r="O28" s="124"/>
      <c r="P28" s="136"/>
      <c r="S28" s="3"/>
      <c r="U28" s="182">
        <f>SUM(O7:O26)</f>
        <v>0</v>
      </c>
    </row>
    <row r="29" spans="2:21" s="48" customFormat="1" ht="13.5" customHeight="1" x14ac:dyDescent="0.2">
      <c r="B29" s="3"/>
      <c r="C29" s="123"/>
      <c r="D29" s="41" t="s">
        <v>728</v>
      </c>
      <c r="E29" s="41"/>
      <c r="F29" s="181"/>
      <c r="G29" s="58"/>
      <c r="H29" s="58"/>
      <c r="I29" s="124"/>
      <c r="J29" s="136"/>
      <c r="K29" s="124"/>
      <c r="L29" s="124"/>
      <c r="M29" s="124"/>
      <c r="N29" s="181"/>
      <c r="O29" s="124"/>
      <c r="P29" s="136"/>
      <c r="S29" s="3"/>
    </row>
    <row r="30" spans="2:21" s="48" customFormat="1" ht="10.95" customHeight="1" x14ac:dyDescent="0.2">
      <c r="B30" s="3"/>
      <c r="C30" s="123"/>
      <c r="D30" s="9"/>
      <c r="E30" s="9"/>
      <c r="F30" s="9"/>
      <c r="G30" s="124"/>
      <c r="H30" s="124"/>
      <c r="I30" s="124"/>
      <c r="J30" s="136"/>
      <c r="K30" s="124"/>
      <c r="L30" s="124"/>
      <c r="M30" s="124"/>
      <c r="N30" s="136"/>
      <c r="O30" s="124"/>
      <c r="P30" s="136"/>
      <c r="S30" s="3"/>
    </row>
    <row r="31" spans="2:21" s="48" customFormat="1" ht="13.5" customHeight="1" x14ac:dyDescent="0.2">
      <c r="C31" s="135" t="s">
        <v>729</v>
      </c>
      <c r="D31" s="9"/>
      <c r="E31" s="9"/>
      <c r="F31" s="9"/>
      <c r="G31" s="124"/>
      <c r="H31" s="124"/>
      <c r="I31" s="124"/>
      <c r="J31" s="136"/>
      <c r="K31" s="124"/>
      <c r="L31" s="124"/>
      <c r="M31" s="124"/>
      <c r="N31" s="136"/>
      <c r="O31" s="124"/>
      <c r="P31" s="136"/>
      <c r="S31" s="3"/>
    </row>
    <row r="32" spans="2:21" s="48" customFormat="1" ht="6" customHeight="1" x14ac:dyDescent="0.2">
      <c r="B32" s="3"/>
      <c r="C32" s="123"/>
      <c r="D32" s="9"/>
      <c r="E32" s="9"/>
      <c r="F32" s="9"/>
      <c r="G32" s="124"/>
      <c r="H32" s="124"/>
      <c r="I32" s="124"/>
      <c r="J32" s="136"/>
      <c r="K32" s="124"/>
      <c r="L32" s="124"/>
      <c r="M32" s="124"/>
      <c r="N32" s="136"/>
      <c r="O32" s="124"/>
      <c r="P32" s="136"/>
      <c r="S32" s="3"/>
    </row>
    <row r="33" spans="1:19" s="48" customFormat="1" ht="18" customHeight="1" x14ac:dyDescent="0.2">
      <c r="B33" s="3"/>
      <c r="C33" s="1102" t="s">
        <v>730</v>
      </c>
      <c r="D33" s="1103"/>
      <c r="E33" s="1103"/>
      <c r="F33" s="1103"/>
      <c r="G33" s="1104"/>
      <c r="H33" s="1190" t="s">
        <v>731</v>
      </c>
      <c r="I33" s="1191"/>
      <c r="J33" s="1192"/>
      <c r="K33" s="906" t="s">
        <v>732</v>
      </c>
      <c r="L33" s="1180"/>
      <c r="M33" s="1180"/>
      <c r="N33" s="1181" t="s">
        <v>178</v>
      </c>
      <c r="O33" s="1182"/>
      <c r="P33" s="1183"/>
      <c r="S33" s="3"/>
    </row>
    <row r="34" spans="1:19" s="48" customFormat="1" ht="31.5" customHeight="1" x14ac:dyDescent="0.2">
      <c r="B34" s="3"/>
      <c r="C34" s="1164" t="str">
        <f>IF(基本情報!E184="","",基本情報!E184)</f>
        <v/>
      </c>
      <c r="D34" s="1165"/>
      <c r="E34" s="1165"/>
      <c r="F34" s="1165"/>
      <c r="G34" s="1166"/>
      <c r="H34" s="983" t="str">
        <f>IF(基本情報!F184="","",基本情報!F184)</f>
        <v/>
      </c>
      <c r="I34" s="984"/>
      <c r="J34" s="5" t="s">
        <v>615</v>
      </c>
      <c r="K34" s="1188" t="str">
        <f>IF(H34="","",H34/SUM(H$34:J$36)*100)</f>
        <v/>
      </c>
      <c r="L34" s="1189"/>
      <c r="M34" s="7" t="s">
        <v>128</v>
      </c>
      <c r="N34" s="1185"/>
      <c r="O34" s="1186"/>
      <c r="P34" s="1187"/>
      <c r="S34" s="105" t="s">
        <v>1077</v>
      </c>
    </row>
    <row r="35" spans="1:19" s="48" customFormat="1" ht="31.5" customHeight="1" x14ac:dyDescent="0.2">
      <c r="B35" s="3"/>
      <c r="C35" s="1164" t="str">
        <f>IF(基本情報!E185="","",基本情報!E185)</f>
        <v/>
      </c>
      <c r="D35" s="1165"/>
      <c r="E35" s="1165"/>
      <c r="F35" s="1165"/>
      <c r="G35" s="1166"/>
      <c r="H35" s="983" t="str">
        <f>IF(基本情報!F185="","",基本情報!F185)</f>
        <v/>
      </c>
      <c r="I35" s="984"/>
      <c r="J35" s="5" t="s">
        <v>615</v>
      </c>
      <c r="K35" s="1188" t="str">
        <f>IF(H35="","",H35/SUM(H$34:J$36)*100)</f>
        <v/>
      </c>
      <c r="L35" s="1189"/>
      <c r="M35" s="7" t="s">
        <v>128</v>
      </c>
      <c r="N35" s="1185"/>
      <c r="O35" s="1186"/>
      <c r="P35" s="1187"/>
      <c r="S35" s="105" t="s">
        <v>1077</v>
      </c>
    </row>
    <row r="36" spans="1:19" s="48" customFormat="1" ht="31.5" customHeight="1" x14ac:dyDescent="0.2">
      <c r="B36" s="3"/>
      <c r="C36" s="1164" t="str">
        <f>IF(基本情報!E186="","",基本情報!E186)</f>
        <v/>
      </c>
      <c r="D36" s="1165"/>
      <c r="E36" s="1165"/>
      <c r="F36" s="1165"/>
      <c r="G36" s="1166"/>
      <c r="H36" s="983" t="str">
        <f>IF(基本情報!F186="","",基本情報!F186)</f>
        <v/>
      </c>
      <c r="I36" s="984"/>
      <c r="J36" s="5" t="s">
        <v>615</v>
      </c>
      <c r="K36" s="1188" t="str">
        <f>IF(H36="","",H36/SUM(H$34:J$36)*100)</f>
        <v/>
      </c>
      <c r="L36" s="1189"/>
      <c r="M36" s="7" t="s">
        <v>128</v>
      </c>
      <c r="N36" s="1185"/>
      <c r="O36" s="1186"/>
      <c r="P36" s="1187"/>
      <c r="S36" s="105" t="s">
        <v>1077</v>
      </c>
    </row>
    <row r="37" spans="1:19" ht="22.95" customHeight="1" x14ac:dyDescent="0.2">
      <c r="P37" s="111" t="s">
        <v>791</v>
      </c>
    </row>
    <row r="38" spans="1:19" x14ac:dyDescent="0.2">
      <c r="B38" s="39" t="s">
        <v>1038</v>
      </c>
      <c r="D38" s="104"/>
      <c r="E38" s="104"/>
      <c r="F38" s="104"/>
      <c r="J38" s="136"/>
      <c r="N38" s="136"/>
      <c r="P38" s="136"/>
    </row>
    <row r="40" spans="1:19" x14ac:dyDescent="0.2">
      <c r="C40" s="135" t="s">
        <v>733</v>
      </c>
      <c r="J40" s="3"/>
      <c r="N40" s="3"/>
    </row>
    <row r="41" spans="1:19" x14ac:dyDescent="0.2">
      <c r="B41" s="135"/>
      <c r="C41" s="3" t="s">
        <v>734</v>
      </c>
      <c r="F41" s="1194" t="str">
        <f>IF(基本情報!F12="","",基本情報!F12)</f>
        <v/>
      </c>
      <c r="G41" s="1194"/>
      <c r="H41" s="1194"/>
      <c r="I41" s="1194"/>
      <c r="J41" s="1194"/>
      <c r="K41" s="1194"/>
      <c r="L41" s="1194"/>
      <c r="M41" s="1194"/>
      <c r="N41" s="1194"/>
    </row>
    <row r="42" spans="1:19" x14ac:dyDescent="0.2">
      <c r="C42" s="146" t="s">
        <v>735</v>
      </c>
      <c r="D42" s="115"/>
      <c r="E42" s="1173" t="s">
        <v>736</v>
      </c>
      <c r="F42" s="1174"/>
      <c r="G42" s="1175" t="s">
        <v>737</v>
      </c>
      <c r="H42" s="1176"/>
      <c r="I42" s="1175" t="s">
        <v>738</v>
      </c>
      <c r="J42" s="1176"/>
      <c r="K42" s="1175" t="s">
        <v>739</v>
      </c>
      <c r="L42" s="1177"/>
      <c r="M42" s="1177"/>
      <c r="N42" s="1176"/>
      <c r="O42" s="1175" t="s">
        <v>740</v>
      </c>
      <c r="P42" s="1176"/>
    </row>
    <row r="43" spans="1:19" x14ac:dyDescent="0.2">
      <c r="C43" s="149"/>
      <c r="D43" s="8"/>
      <c r="E43" s="118"/>
      <c r="F43" s="119"/>
      <c r="G43" s="1169" t="s">
        <v>741</v>
      </c>
      <c r="H43" s="1170"/>
      <c r="I43" s="120"/>
      <c r="J43" s="165"/>
      <c r="K43" s="1169" t="s">
        <v>742</v>
      </c>
      <c r="L43" s="1184"/>
      <c r="M43" s="1184"/>
      <c r="N43" s="1170"/>
      <c r="O43" s="1178" t="s">
        <v>721</v>
      </c>
      <c r="P43" s="1179"/>
    </row>
    <row r="44" spans="1:19" ht="30" customHeight="1" x14ac:dyDescent="0.2">
      <c r="A44" s="48"/>
      <c r="C44" s="166" t="s">
        <v>166</v>
      </c>
      <c r="D44" s="1162"/>
      <c r="E44" s="167"/>
      <c r="F44" s="168" t="s">
        <v>354</v>
      </c>
      <c r="G44" s="1167"/>
      <c r="H44" s="1168"/>
      <c r="I44" s="169"/>
      <c r="J44" s="133" t="s">
        <v>722</v>
      </c>
      <c r="K44" s="117"/>
      <c r="L44" s="1172"/>
      <c r="M44" s="1172"/>
      <c r="N44" s="170" t="s">
        <v>723</v>
      </c>
      <c r="O44" s="171" t="str">
        <f>IF(L44="","",L44/基本情報!F$195*100)</f>
        <v/>
      </c>
      <c r="P44" s="172" t="s">
        <v>108</v>
      </c>
    </row>
    <row r="45" spans="1:19" ht="18" customHeight="1" x14ac:dyDescent="0.2">
      <c r="A45" s="48"/>
      <c r="C45" s="149"/>
      <c r="D45" s="1163"/>
      <c r="E45" s="173"/>
      <c r="F45" s="174"/>
      <c r="G45" s="1169"/>
      <c r="H45" s="1170"/>
      <c r="I45" s="175"/>
      <c r="J45" s="176"/>
      <c r="K45" s="177" t="s">
        <v>168</v>
      </c>
      <c r="L45" s="1171"/>
      <c r="M45" s="1171"/>
      <c r="N45" s="178" t="s">
        <v>725</v>
      </c>
      <c r="O45" s="179"/>
      <c r="P45" s="165"/>
    </row>
    <row r="46" spans="1:19" ht="30" customHeight="1" x14ac:dyDescent="0.2">
      <c r="A46" s="48"/>
      <c r="C46" s="166" t="s">
        <v>169</v>
      </c>
      <c r="D46" s="1162"/>
      <c r="E46" s="167"/>
      <c r="F46" s="168" t="s">
        <v>354</v>
      </c>
      <c r="G46" s="1167"/>
      <c r="H46" s="1168"/>
      <c r="I46" s="169"/>
      <c r="J46" s="133" t="s">
        <v>722</v>
      </c>
      <c r="K46" s="180"/>
      <c r="L46" s="1172"/>
      <c r="M46" s="1172"/>
      <c r="N46" s="170" t="s">
        <v>723</v>
      </c>
      <c r="O46" s="171" t="str">
        <f>IF(L46="","",L46/基本情報!F$195*100)</f>
        <v/>
      </c>
      <c r="P46" s="172" t="s">
        <v>108</v>
      </c>
    </row>
    <row r="47" spans="1:19" ht="16.5" customHeight="1" x14ac:dyDescent="0.2">
      <c r="A47" s="48"/>
      <c r="C47" s="149"/>
      <c r="D47" s="1163"/>
      <c r="E47" s="173"/>
      <c r="F47" s="174"/>
      <c r="G47" s="1169"/>
      <c r="H47" s="1170"/>
      <c r="I47" s="175"/>
      <c r="J47" s="176"/>
      <c r="K47" s="177" t="s">
        <v>168</v>
      </c>
      <c r="L47" s="1171"/>
      <c r="M47" s="1171"/>
      <c r="N47" s="178" t="s">
        <v>725</v>
      </c>
      <c r="O47" s="179"/>
      <c r="P47" s="165"/>
    </row>
    <row r="48" spans="1:19" ht="30" customHeight="1" x14ac:dyDescent="0.2">
      <c r="A48" s="48"/>
      <c r="C48" s="166" t="s">
        <v>170</v>
      </c>
      <c r="D48" s="1162"/>
      <c r="E48" s="167"/>
      <c r="F48" s="168" t="s">
        <v>354</v>
      </c>
      <c r="G48" s="1167"/>
      <c r="H48" s="1168"/>
      <c r="I48" s="169"/>
      <c r="J48" s="133" t="s">
        <v>722</v>
      </c>
      <c r="K48" s="180"/>
      <c r="L48" s="1172"/>
      <c r="M48" s="1172"/>
      <c r="N48" s="170" t="s">
        <v>723</v>
      </c>
      <c r="O48" s="171" t="str">
        <f>IF(L48="","",L48/基本情報!F$195*100)</f>
        <v/>
      </c>
      <c r="P48" s="172" t="s">
        <v>108</v>
      </c>
    </row>
    <row r="49" spans="1:16" ht="18" customHeight="1" x14ac:dyDescent="0.2">
      <c r="A49" s="48"/>
      <c r="C49" s="149"/>
      <c r="D49" s="1163"/>
      <c r="E49" s="173"/>
      <c r="F49" s="174"/>
      <c r="G49" s="1169"/>
      <c r="H49" s="1170"/>
      <c r="I49" s="175"/>
      <c r="J49" s="176"/>
      <c r="K49" s="177" t="s">
        <v>168</v>
      </c>
      <c r="L49" s="1171"/>
      <c r="M49" s="1171"/>
      <c r="N49" s="178" t="s">
        <v>725</v>
      </c>
      <c r="O49" s="179"/>
      <c r="P49" s="165"/>
    </row>
    <row r="50" spans="1:16" ht="30" customHeight="1" x14ac:dyDescent="0.2">
      <c r="A50" s="48"/>
      <c r="C50" s="166" t="s">
        <v>171</v>
      </c>
      <c r="D50" s="1162"/>
      <c r="E50" s="167"/>
      <c r="F50" s="168" t="s">
        <v>354</v>
      </c>
      <c r="G50" s="1167"/>
      <c r="H50" s="1168"/>
      <c r="I50" s="169"/>
      <c r="J50" s="133" t="s">
        <v>722</v>
      </c>
      <c r="K50" s="180"/>
      <c r="L50" s="1172"/>
      <c r="M50" s="1172"/>
      <c r="N50" s="170" t="s">
        <v>723</v>
      </c>
      <c r="O50" s="171" t="str">
        <f>IF(L50="","",L50/基本情報!F$195*100)</f>
        <v/>
      </c>
      <c r="P50" s="172" t="s">
        <v>108</v>
      </c>
    </row>
    <row r="51" spans="1:16" ht="23.25" customHeight="1" x14ac:dyDescent="0.2">
      <c r="A51" s="48"/>
      <c r="C51" s="149"/>
      <c r="D51" s="1163"/>
      <c r="E51" s="173"/>
      <c r="F51" s="174"/>
      <c r="G51" s="1169"/>
      <c r="H51" s="1170"/>
      <c r="I51" s="175"/>
      <c r="J51" s="176"/>
      <c r="K51" s="177" t="s">
        <v>168</v>
      </c>
      <c r="L51" s="1171"/>
      <c r="M51" s="1171"/>
      <c r="N51" s="178" t="s">
        <v>725</v>
      </c>
      <c r="O51" s="179"/>
      <c r="P51" s="165"/>
    </row>
    <row r="52" spans="1:16" ht="30" customHeight="1" x14ac:dyDescent="0.2">
      <c r="A52" s="48"/>
      <c r="C52" s="166" t="s">
        <v>172</v>
      </c>
      <c r="D52" s="1162"/>
      <c r="E52" s="167"/>
      <c r="F52" s="168" t="s">
        <v>354</v>
      </c>
      <c r="G52" s="1167"/>
      <c r="H52" s="1168"/>
      <c r="I52" s="169"/>
      <c r="J52" s="133" t="s">
        <v>722</v>
      </c>
      <c r="K52" s="180"/>
      <c r="L52" s="1172"/>
      <c r="M52" s="1172"/>
      <c r="N52" s="170" t="s">
        <v>723</v>
      </c>
      <c r="O52" s="171" t="str">
        <f>IF(L52="","",L52/基本情報!F$195*100)</f>
        <v/>
      </c>
      <c r="P52" s="172" t="s">
        <v>108</v>
      </c>
    </row>
    <row r="53" spans="1:16" ht="18" customHeight="1" x14ac:dyDescent="0.2">
      <c r="A53" s="48"/>
      <c r="C53" s="149"/>
      <c r="D53" s="1163"/>
      <c r="E53" s="173"/>
      <c r="F53" s="174"/>
      <c r="G53" s="1169"/>
      <c r="H53" s="1170"/>
      <c r="I53" s="175"/>
      <c r="J53" s="176"/>
      <c r="K53" s="177" t="s">
        <v>168</v>
      </c>
      <c r="L53" s="1171"/>
      <c r="M53" s="1171"/>
      <c r="N53" s="178" t="s">
        <v>725</v>
      </c>
      <c r="O53" s="179"/>
      <c r="P53" s="165"/>
    </row>
    <row r="54" spans="1:16" ht="30" customHeight="1" x14ac:dyDescent="0.2">
      <c r="A54" s="48"/>
      <c r="C54" s="166" t="s">
        <v>173</v>
      </c>
      <c r="D54" s="1162"/>
      <c r="E54" s="167"/>
      <c r="F54" s="168" t="s">
        <v>354</v>
      </c>
      <c r="G54" s="1167"/>
      <c r="H54" s="1168"/>
      <c r="I54" s="169"/>
      <c r="J54" s="133" t="s">
        <v>722</v>
      </c>
      <c r="K54" s="117"/>
      <c r="L54" s="1172"/>
      <c r="M54" s="1172"/>
      <c r="N54" s="170" t="s">
        <v>723</v>
      </c>
      <c r="O54" s="171" t="str">
        <f>IF(L54="","",L54/基本情報!F$195*100)</f>
        <v/>
      </c>
      <c r="P54" s="172" t="s">
        <v>108</v>
      </c>
    </row>
    <row r="55" spans="1:16" ht="18" customHeight="1" x14ac:dyDescent="0.2">
      <c r="A55" s="48"/>
      <c r="C55" s="149"/>
      <c r="D55" s="1163"/>
      <c r="E55" s="173"/>
      <c r="F55" s="174"/>
      <c r="G55" s="1169"/>
      <c r="H55" s="1170"/>
      <c r="I55" s="175"/>
      <c r="J55" s="176"/>
      <c r="K55" s="177" t="s">
        <v>168</v>
      </c>
      <c r="L55" s="1171"/>
      <c r="M55" s="1171"/>
      <c r="N55" s="178" t="s">
        <v>725</v>
      </c>
      <c r="O55" s="179"/>
      <c r="P55" s="165"/>
    </row>
    <row r="56" spans="1:16" ht="30" customHeight="1" x14ac:dyDescent="0.2">
      <c r="A56" s="48"/>
      <c r="C56" s="166" t="s">
        <v>174</v>
      </c>
      <c r="D56" s="1162"/>
      <c r="E56" s="167"/>
      <c r="F56" s="168" t="s">
        <v>354</v>
      </c>
      <c r="G56" s="1167"/>
      <c r="H56" s="1168"/>
      <c r="I56" s="169"/>
      <c r="J56" s="133" t="s">
        <v>722</v>
      </c>
      <c r="K56" s="180"/>
      <c r="L56" s="1172"/>
      <c r="M56" s="1172"/>
      <c r="N56" s="170" t="s">
        <v>723</v>
      </c>
      <c r="O56" s="171" t="str">
        <f>IF(L56="","",L56/基本情報!F$195*100)</f>
        <v/>
      </c>
      <c r="P56" s="172" t="s">
        <v>108</v>
      </c>
    </row>
    <row r="57" spans="1:16" ht="18" customHeight="1" x14ac:dyDescent="0.2">
      <c r="A57" s="48"/>
      <c r="C57" s="149"/>
      <c r="D57" s="1163"/>
      <c r="E57" s="173"/>
      <c r="F57" s="174"/>
      <c r="G57" s="1169"/>
      <c r="H57" s="1170"/>
      <c r="I57" s="175"/>
      <c r="J57" s="176"/>
      <c r="K57" s="177" t="s">
        <v>168</v>
      </c>
      <c r="L57" s="1171"/>
      <c r="M57" s="1171"/>
      <c r="N57" s="178" t="s">
        <v>725</v>
      </c>
      <c r="O57" s="179"/>
      <c r="P57" s="165"/>
    </row>
    <row r="58" spans="1:16" ht="30" customHeight="1" x14ac:dyDescent="0.2">
      <c r="A58" s="48"/>
      <c r="C58" s="166" t="s">
        <v>175</v>
      </c>
      <c r="D58" s="1162"/>
      <c r="E58" s="167"/>
      <c r="F58" s="168" t="s">
        <v>354</v>
      </c>
      <c r="G58" s="1167"/>
      <c r="H58" s="1168"/>
      <c r="I58" s="169"/>
      <c r="J58" s="133" t="s">
        <v>722</v>
      </c>
      <c r="K58" s="180"/>
      <c r="L58" s="1172"/>
      <c r="M58" s="1172"/>
      <c r="N58" s="170" t="s">
        <v>723</v>
      </c>
      <c r="O58" s="171" t="str">
        <f>IF(L58="","",L58/基本情報!F$195*100)</f>
        <v/>
      </c>
      <c r="P58" s="172" t="s">
        <v>108</v>
      </c>
    </row>
    <row r="59" spans="1:16" ht="17.25" customHeight="1" x14ac:dyDescent="0.2">
      <c r="A59" s="48"/>
      <c r="C59" s="149"/>
      <c r="D59" s="1163"/>
      <c r="E59" s="173"/>
      <c r="F59" s="174"/>
      <c r="G59" s="1169"/>
      <c r="H59" s="1170"/>
      <c r="I59" s="175"/>
      <c r="J59" s="176"/>
      <c r="K59" s="177" t="s">
        <v>168</v>
      </c>
      <c r="L59" s="1171"/>
      <c r="M59" s="1171"/>
      <c r="N59" s="178" t="s">
        <v>725</v>
      </c>
      <c r="O59" s="179"/>
      <c r="P59" s="165"/>
    </row>
    <row r="60" spans="1:16" ht="30" customHeight="1" x14ac:dyDescent="0.2">
      <c r="A60" s="48"/>
      <c r="C60" s="166" t="s">
        <v>176</v>
      </c>
      <c r="D60" s="1162"/>
      <c r="E60" s="167"/>
      <c r="F60" s="168" t="s">
        <v>354</v>
      </c>
      <c r="G60" s="1167"/>
      <c r="H60" s="1168"/>
      <c r="I60" s="169"/>
      <c r="J60" s="133" t="s">
        <v>722</v>
      </c>
      <c r="K60" s="180"/>
      <c r="L60" s="1172"/>
      <c r="M60" s="1172"/>
      <c r="N60" s="170" t="s">
        <v>723</v>
      </c>
      <c r="O60" s="171" t="str">
        <f>IF(L60="","",L60/基本情報!F$195*100)</f>
        <v/>
      </c>
      <c r="P60" s="172" t="s">
        <v>108</v>
      </c>
    </row>
    <row r="61" spans="1:16" ht="16.5" customHeight="1" x14ac:dyDescent="0.2">
      <c r="A61" s="48"/>
      <c r="C61" s="149"/>
      <c r="D61" s="1163"/>
      <c r="E61" s="173"/>
      <c r="F61" s="174"/>
      <c r="G61" s="1169"/>
      <c r="H61" s="1170"/>
      <c r="I61" s="175"/>
      <c r="J61" s="176"/>
      <c r="K61" s="177" t="s">
        <v>168</v>
      </c>
      <c r="L61" s="1171"/>
      <c r="M61" s="1171"/>
      <c r="N61" s="178" t="s">
        <v>725</v>
      </c>
      <c r="O61" s="179"/>
      <c r="P61" s="165"/>
    </row>
    <row r="62" spans="1:16" ht="30" customHeight="1" x14ac:dyDescent="0.2">
      <c r="A62" s="48"/>
      <c r="C62" s="166" t="s">
        <v>177</v>
      </c>
      <c r="D62" s="1162"/>
      <c r="E62" s="167"/>
      <c r="F62" s="168" t="s">
        <v>354</v>
      </c>
      <c r="G62" s="1167"/>
      <c r="H62" s="1168"/>
      <c r="I62" s="169"/>
      <c r="J62" s="133" t="s">
        <v>722</v>
      </c>
      <c r="K62" s="180"/>
      <c r="L62" s="1172"/>
      <c r="M62" s="1172"/>
      <c r="N62" s="170" t="s">
        <v>723</v>
      </c>
      <c r="O62" s="171" t="str">
        <f>IF(L62="","",L62/基本情報!F$195*100)</f>
        <v/>
      </c>
      <c r="P62" s="172" t="s">
        <v>108</v>
      </c>
    </row>
    <row r="63" spans="1:16" ht="16.5" customHeight="1" x14ac:dyDescent="0.2">
      <c r="A63" s="48"/>
      <c r="C63" s="149"/>
      <c r="D63" s="1163"/>
      <c r="E63" s="173"/>
      <c r="F63" s="174"/>
      <c r="G63" s="1169"/>
      <c r="H63" s="1170"/>
      <c r="I63" s="175"/>
      <c r="J63" s="176"/>
      <c r="K63" s="177" t="s">
        <v>168</v>
      </c>
      <c r="L63" s="1171"/>
      <c r="M63" s="1171"/>
      <c r="N63" s="178" t="s">
        <v>725</v>
      </c>
      <c r="O63" s="179"/>
      <c r="P63" s="165"/>
    </row>
    <row r="64" spans="1:16" x14ac:dyDescent="0.2">
      <c r="A64" s="48"/>
      <c r="C64" s="123"/>
      <c r="D64" s="41" t="s">
        <v>726</v>
      </c>
      <c r="E64" s="41"/>
      <c r="F64" s="181"/>
      <c r="G64" s="58"/>
      <c r="H64" s="58"/>
      <c r="I64" s="124"/>
      <c r="J64" s="136"/>
      <c r="K64" s="124"/>
      <c r="L64" s="124"/>
      <c r="M64" s="124"/>
      <c r="N64" s="181"/>
      <c r="O64" s="124"/>
      <c r="P64" s="136"/>
    </row>
    <row r="65" spans="1:21" x14ac:dyDescent="0.2">
      <c r="A65" s="48"/>
      <c r="C65" s="135"/>
      <c r="D65" s="41" t="s">
        <v>727</v>
      </c>
      <c r="E65" s="41"/>
      <c r="F65" s="181"/>
      <c r="G65" s="58"/>
      <c r="H65" s="58"/>
      <c r="I65" s="124"/>
      <c r="J65" s="136"/>
      <c r="K65" s="124"/>
      <c r="L65" s="124"/>
      <c r="M65" s="124"/>
      <c r="N65" s="181"/>
      <c r="O65" s="124"/>
      <c r="P65" s="136"/>
    </row>
    <row r="66" spans="1:21" x14ac:dyDescent="0.2">
      <c r="A66" s="48"/>
      <c r="C66" s="123"/>
      <c r="D66" s="41" t="s">
        <v>728</v>
      </c>
      <c r="E66" s="41"/>
      <c r="F66" s="181"/>
      <c r="G66" s="58"/>
      <c r="H66" s="58"/>
      <c r="I66" s="124"/>
      <c r="J66" s="136"/>
      <c r="K66" s="124"/>
      <c r="L66" s="124"/>
      <c r="M66" s="124"/>
      <c r="N66" s="181"/>
      <c r="O66" s="124"/>
      <c r="P66" s="136"/>
      <c r="U66" s="183">
        <f>SUM(O44:O63)</f>
        <v>0</v>
      </c>
    </row>
    <row r="67" spans="1:21" x14ac:dyDescent="0.2">
      <c r="A67" s="48"/>
      <c r="C67" s="123"/>
      <c r="D67" s="9"/>
      <c r="E67" s="9"/>
      <c r="F67" s="9"/>
      <c r="G67" s="124"/>
      <c r="H67" s="124"/>
      <c r="I67" s="124"/>
      <c r="J67" s="136"/>
      <c r="K67" s="124"/>
      <c r="L67" s="124"/>
      <c r="M67" s="124"/>
      <c r="N67" s="136"/>
      <c r="O67" s="124"/>
      <c r="P67" s="136"/>
    </row>
    <row r="68" spans="1:21" x14ac:dyDescent="0.2">
      <c r="A68" s="48"/>
      <c r="B68" s="48"/>
      <c r="C68" s="135" t="s">
        <v>729</v>
      </c>
      <c r="D68" s="9"/>
      <c r="E68" s="9"/>
      <c r="F68" s="9"/>
      <c r="G68" s="124"/>
      <c r="H68" s="124"/>
      <c r="I68" s="124"/>
      <c r="J68" s="136"/>
      <c r="K68" s="124"/>
      <c r="L68" s="124"/>
      <c r="M68" s="124"/>
      <c r="N68" s="136"/>
      <c r="O68" s="124"/>
      <c r="P68" s="136"/>
    </row>
    <row r="69" spans="1:21" x14ac:dyDescent="0.2">
      <c r="A69" s="48"/>
      <c r="C69" s="123"/>
      <c r="D69" s="9"/>
      <c r="E69" s="9"/>
      <c r="F69" s="9"/>
      <c r="G69" s="124"/>
      <c r="H69" s="124"/>
      <c r="I69" s="124"/>
      <c r="J69" s="136"/>
      <c r="K69" s="124"/>
      <c r="L69" s="124"/>
      <c r="M69" s="124"/>
      <c r="N69" s="136"/>
      <c r="O69" s="124"/>
      <c r="P69" s="136"/>
    </row>
    <row r="70" spans="1:21" x14ac:dyDescent="0.2">
      <c r="A70" s="48"/>
      <c r="C70" s="1102" t="s">
        <v>730</v>
      </c>
      <c r="D70" s="1103"/>
      <c r="E70" s="1103"/>
      <c r="F70" s="1103"/>
      <c r="G70" s="1104"/>
      <c r="H70" s="1190" t="s">
        <v>731</v>
      </c>
      <c r="I70" s="1191"/>
      <c r="J70" s="1192"/>
      <c r="K70" s="906" t="s">
        <v>732</v>
      </c>
      <c r="L70" s="1180"/>
      <c r="M70" s="1180"/>
      <c r="N70" s="1181" t="s">
        <v>178</v>
      </c>
      <c r="O70" s="1182"/>
      <c r="P70" s="1183"/>
    </row>
    <row r="71" spans="1:21" ht="31.5" customHeight="1" x14ac:dyDescent="0.2">
      <c r="A71" s="48"/>
      <c r="C71" s="1164" t="str">
        <f>IF(基本情報!E199="","",基本情報!E199)</f>
        <v/>
      </c>
      <c r="D71" s="1165"/>
      <c r="E71" s="1165"/>
      <c r="F71" s="1165"/>
      <c r="G71" s="1166"/>
      <c r="H71" s="983" t="str">
        <f>IF(基本情報!F199="","",基本情報!F199)</f>
        <v/>
      </c>
      <c r="I71" s="984"/>
      <c r="J71" s="5" t="s">
        <v>615</v>
      </c>
      <c r="K71" s="1188" t="str">
        <f>IF(H71="","",H71/SUM(H$71:H$73)*100)</f>
        <v/>
      </c>
      <c r="L71" s="1189"/>
      <c r="M71" s="7" t="s">
        <v>128</v>
      </c>
      <c r="N71" s="1185"/>
      <c r="O71" s="1186"/>
      <c r="P71" s="1187"/>
    </row>
    <row r="72" spans="1:21" ht="31.5" customHeight="1" x14ac:dyDescent="0.2">
      <c r="A72" s="48"/>
      <c r="C72" s="1164" t="str">
        <f>IF(基本情報!E200="","",基本情報!E200)</f>
        <v/>
      </c>
      <c r="D72" s="1165"/>
      <c r="E72" s="1165"/>
      <c r="F72" s="1165"/>
      <c r="G72" s="1166"/>
      <c r="H72" s="983" t="str">
        <f>IF(基本情報!F200="","",基本情報!F200)</f>
        <v/>
      </c>
      <c r="I72" s="984"/>
      <c r="J72" s="5" t="s">
        <v>615</v>
      </c>
      <c r="K72" s="1188" t="str">
        <f>IF(H72="","",H72/SUM(H$71:H$73)*100)</f>
        <v/>
      </c>
      <c r="L72" s="1189"/>
      <c r="M72" s="7" t="s">
        <v>128</v>
      </c>
      <c r="N72" s="1185"/>
      <c r="O72" s="1186"/>
      <c r="P72" s="1187"/>
    </row>
    <row r="73" spans="1:21" ht="31.5" customHeight="1" x14ac:dyDescent="0.2">
      <c r="A73" s="48"/>
      <c r="C73" s="1164" t="str">
        <f>IF(基本情報!E201="","",基本情報!E201)</f>
        <v/>
      </c>
      <c r="D73" s="1165"/>
      <c r="E73" s="1165"/>
      <c r="F73" s="1165"/>
      <c r="G73" s="1166"/>
      <c r="H73" s="983" t="str">
        <f>IF(基本情報!F201="","",基本情報!F201)</f>
        <v/>
      </c>
      <c r="I73" s="984"/>
      <c r="J73" s="5" t="s">
        <v>615</v>
      </c>
      <c r="K73" s="1188" t="str">
        <f>IF(H73="","",H73/SUM(H$71:H$73)*100)</f>
        <v/>
      </c>
      <c r="L73" s="1189"/>
      <c r="M73" s="7" t="s">
        <v>128</v>
      </c>
      <c r="N73" s="1185"/>
      <c r="O73" s="1186"/>
      <c r="P73" s="1187"/>
    </row>
    <row r="74" spans="1:21" x14ac:dyDescent="0.2">
      <c r="A74" s="48"/>
      <c r="C74" s="38"/>
      <c r="D74" s="38"/>
      <c r="E74" s="112"/>
      <c r="F74" s="112"/>
      <c r="G74" s="112"/>
      <c r="H74" s="112"/>
      <c r="I74" s="112"/>
      <c r="J74" s="131"/>
      <c r="K74" s="112"/>
      <c r="L74" s="112"/>
      <c r="M74" s="112"/>
      <c r="N74" s="131"/>
      <c r="O74" s="112"/>
      <c r="P74" s="131"/>
    </row>
    <row r="76" spans="1:21" x14ac:dyDescent="0.2">
      <c r="P76" s="111" t="s">
        <v>791</v>
      </c>
    </row>
    <row r="77" spans="1:21" x14ac:dyDescent="0.2">
      <c r="B77" s="39" t="s">
        <v>1039</v>
      </c>
      <c r="D77" s="104"/>
      <c r="E77" s="104"/>
      <c r="F77" s="104"/>
      <c r="J77" s="136"/>
      <c r="N77" s="136"/>
      <c r="P77" s="136"/>
    </row>
    <row r="79" spans="1:21" x14ac:dyDescent="0.2">
      <c r="C79" s="135" t="s">
        <v>733</v>
      </c>
      <c r="J79" s="3"/>
      <c r="N79" s="3"/>
    </row>
    <row r="80" spans="1:21" x14ac:dyDescent="0.2">
      <c r="B80" s="135"/>
      <c r="C80" s="3" t="s">
        <v>734</v>
      </c>
      <c r="F80" s="1194" t="str">
        <f>IF(基本情報!F18="","",基本情報!F18)</f>
        <v/>
      </c>
      <c r="G80" s="1194"/>
      <c r="H80" s="1194"/>
      <c r="I80" s="1194"/>
      <c r="J80" s="1194"/>
      <c r="K80" s="1194"/>
      <c r="L80" s="1194"/>
      <c r="M80" s="1194"/>
      <c r="N80" s="1194"/>
    </row>
    <row r="81" spans="1:16" x14ac:dyDescent="0.2">
      <c r="C81" s="146" t="s">
        <v>735</v>
      </c>
      <c r="D81" s="115"/>
      <c r="E81" s="1173" t="s">
        <v>736</v>
      </c>
      <c r="F81" s="1174"/>
      <c r="G81" s="1175" t="s">
        <v>737</v>
      </c>
      <c r="H81" s="1176"/>
      <c r="I81" s="1175" t="s">
        <v>738</v>
      </c>
      <c r="J81" s="1176"/>
      <c r="K81" s="1175" t="s">
        <v>739</v>
      </c>
      <c r="L81" s="1177"/>
      <c r="M81" s="1177"/>
      <c r="N81" s="1176"/>
      <c r="O81" s="1175" t="s">
        <v>740</v>
      </c>
      <c r="P81" s="1176"/>
    </row>
    <row r="82" spans="1:16" x14ac:dyDescent="0.2">
      <c r="C82" s="149"/>
      <c r="D82" s="8"/>
      <c r="E82" s="118"/>
      <c r="F82" s="119"/>
      <c r="G82" s="1169" t="s">
        <v>741</v>
      </c>
      <c r="H82" s="1170"/>
      <c r="I82" s="120"/>
      <c r="J82" s="165"/>
      <c r="K82" s="1169" t="s">
        <v>742</v>
      </c>
      <c r="L82" s="1184"/>
      <c r="M82" s="1184"/>
      <c r="N82" s="1170"/>
      <c r="O82" s="1178" t="s">
        <v>721</v>
      </c>
      <c r="P82" s="1179"/>
    </row>
    <row r="83" spans="1:16" ht="30" customHeight="1" x14ac:dyDescent="0.2">
      <c r="A83" s="48"/>
      <c r="C83" s="166" t="s">
        <v>166</v>
      </c>
      <c r="D83" s="1162"/>
      <c r="E83" s="167"/>
      <c r="F83" s="168" t="s">
        <v>354</v>
      </c>
      <c r="G83" s="1167"/>
      <c r="H83" s="1168"/>
      <c r="I83" s="169"/>
      <c r="J83" s="133" t="s">
        <v>722</v>
      </c>
      <c r="K83" s="117"/>
      <c r="L83" s="1172"/>
      <c r="M83" s="1172"/>
      <c r="N83" s="170" t="s">
        <v>723</v>
      </c>
      <c r="O83" s="171" t="str">
        <f>IF(L83="","",L83/'別紙1-1'!H$103*100)</f>
        <v/>
      </c>
      <c r="P83" s="172" t="s">
        <v>108</v>
      </c>
    </row>
    <row r="84" spans="1:16" ht="18" customHeight="1" x14ac:dyDescent="0.2">
      <c r="A84" s="48"/>
      <c r="C84" s="149"/>
      <c r="D84" s="1163"/>
      <c r="E84" s="173"/>
      <c r="F84" s="174"/>
      <c r="G84" s="1169"/>
      <c r="H84" s="1170"/>
      <c r="I84" s="175"/>
      <c r="J84" s="176"/>
      <c r="K84" s="177" t="s">
        <v>168</v>
      </c>
      <c r="L84" s="1171"/>
      <c r="M84" s="1171"/>
      <c r="N84" s="178" t="s">
        <v>725</v>
      </c>
      <c r="O84" s="179"/>
      <c r="P84" s="165"/>
    </row>
    <row r="85" spans="1:16" ht="30" customHeight="1" x14ac:dyDescent="0.2">
      <c r="A85" s="48"/>
      <c r="C85" s="166" t="s">
        <v>169</v>
      </c>
      <c r="D85" s="1162"/>
      <c r="E85" s="167"/>
      <c r="F85" s="168" t="s">
        <v>354</v>
      </c>
      <c r="G85" s="1167"/>
      <c r="H85" s="1168"/>
      <c r="I85" s="169"/>
      <c r="J85" s="133" t="s">
        <v>722</v>
      </c>
      <c r="K85" s="180"/>
      <c r="L85" s="1172"/>
      <c r="M85" s="1172"/>
      <c r="N85" s="170" t="s">
        <v>723</v>
      </c>
      <c r="O85" s="171" t="str">
        <f>IF(L85="","",L85/'別紙1-1'!H$103*100)</f>
        <v/>
      </c>
      <c r="P85" s="172" t="s">
        <v>108</v>
      </c>
    </row>
    <row r="86" spans="1:16" ht="18" customHeight="1" x14ac:dyDescent="0.2">
      <c r="A86" s="48"/>
      <c r="C86" s="149"/>
      <c r="D86" s="1163"/>
      <c r="E86" s="173"/>
      <c r="F86" s="174"/>
      <c r="G86" s="1169"/>
      <c r="H86" s="1170"/>
      <c r="I86" s="175"/>
      <c r="J86" s="176"/>
      <c r="K86" s="177" t="s">
        <v>168</v>
      </c>
      <c r="L86" s="1171"/>
      <c r="M86" s="1171"/>
      <c r="N86" s="178" t="s">
        <v>725</v>
      </c>
      <c r="O86" s="179"/>
      <c r="P86" s="165"/>
    </row>
    <row r="87" spans="1:16" ht="30" customHeight="1" x14ac:dyDescent="0.2">
      <c r="A87" s="48"/>
      <c r="C87" s="166" t="s">
        <v>170</v>
      </c>
      <c r="D87" s="1162"/>
      <c r="E87" s="167"/>
      <c r="F87" s="168" t="s">
        <v>354</v>
      </c>
      <c r="G87" s="1167"/>
      <c r="H87" s="1168"/>
      <c r="I87" s="169"/>
      <c r="J87" s="133" t="s">
        <v>722</v>
      </c>
      <c r="K87" s="180"/>
      <c r="L87" s="1172"/>
      <c r="M87" s="1172"/>
      <c r="N87" s="170" t="s">
        <v>723</v>
      </c>
      <c r="O87" s="171" t="str">
        <f>IF(L87="","",L87/'別紙1-1'!H$103*100)</f>
        <v/>
      </c>
      <c r="P87" s="172" t="s">
        <v>108</v>
      </c>
    </row>
    <row r="88" spans="1:16" ht="18" customHeight="1" x14ac:dyDescent="0.2">
      <c r="A88" s="48"/>
      <c r="C88" s="149"/>
      <c r="D88" s="1163"/>
      <c r="E88" s="173"/>
      <c r="F88" s="174"/>
      <c r="G88" s="1169"/>
      <c r="H88" s="1170"/>
      <c r="I88" s="175"/>
      <c r="J88" s="176"/>
      <c r="K88" s="177" t="s">
        <v>168</v>
      </c>
      <c r="L88" s="1171"/>
      <c r="M88" s="1171"/>
      <c r="N88" s="178" t="s">
        <v>725</v>
      </c>
      <c r="O88" s="179"/>
      <c r="P88" s="165"/>
    </row>
    <row r="89" spans="1:16" ht="30" customHeight="1" x14ac:dyDescent="0.2">
      <c r="A89" s="48"/>
      <c r="C89" s="166" t="s">
        <v>171</v>
      </c>
      <c r="D89" s="1162"/>
      <c r="E89" s="167"/>
      <c r="F89" s="168" t="s">
        <v>354</v>
      </c>
      <c r="G89" s="1167"/>
      <c r="H89" s="1168"/>
      <c r="I89" s="169"/>
      <c r="J89" s="133" t="s">
        <v>722</v>
      </c>
      <c r="K89" s="180"/>
      <c r="L89" s="1172"/>
      <c r="M89" s="1172"/>
      <c r="N89" s="170" t="s">
        <v>723</v>
      </c>
      <c r="O89" s="171" t="str">
        <f>IF(L89="","",L89/'別紙1-1'!H$103*100)</f>
        <v/>
      </c>
      <c r="P89" s="172" t="s">
        <v>108</v>
      </c>
    </row>
    <row r="90" spans="1:16" ht="18" customHeight="1" x14ac:dyDescent="0.2">
      <c r="A90" s="48"/>
      <c r="C90" s="149"/>
      <c r="D90" s="1163"/>
      <c r="E90" s="173"/>
      <c r="F90" s="174"/>
      <c r="G90" s="1169"/>
      <c r="H90" s="1170"/>
      <c r="I90" s="175"/>
      <c r="J90" s="176"/>
      <c r="K90" s="177" t="s">
        <v>168</v>
      </c>
      <c r="L90" s="1171"/>
      <c r="M90" s="1171"/>
      <c r="N90" s="178" t="s">
        <v>725</v>
      </c>
      <c r="O90" s="179"/>
      <c r="P90" s="165"/>
    </row>
    <row r="91" spans="1:16" ht="30" customHeight="1" x14ac:dyDescent="0.2">
      <c r="A91" s="48"/>
      <c r="C91" s="166" t="s">
        <v>172</v>
      </c>
      <c r="D91" s="1162"/>
      <c r="E91" s="167"/>
      <c r="F91" s="168" t="s">
        <v>354</v>
      </c>
      <c r="G91" s="1167"/>
      <c r="H91" s="1168"/>
      <c r="I91" s="169"/>
      <c r="J91" s="133" t="s">
        <v>722</v>
      </c>
      <c r="K91" s="180"/>
      <c r="L91" s="1172"/>
      <c r="M91" s="1172"/>
      <c r="N91" s="170" t="s">
        <v>723</v>
      </c>
      <c r="O91" s="171" t="str">
        <f>IF(L91="","",L91/'別紙1-1'!H$103*100)</f>
        <v/>
      </c>
      <c r="P91" s="172" t="s">
        <v>108</v>
      </c>
    </row>
    <row r="92" spans="1:16" ht="18" customHeight="1" x14ac:dyDescent="0.2">
      <c r="A92" s="48"/>
      <c r="C92" s="149"/>
      <c r="D92" s="1163"/>
      <c r="E92" s="173"/>
      <c r="F92" s="174"/>
      <c r="G92" s="1169"/>
      <c r="H92" s="1170"/>
      <c r="I92" s="175"/>
      <c r="J92" s="176"/>
      <c r="K92" s="177" t="s">
        <v>168</v>
      </c>
      <c r="L92" s="1171"/>
      <c r="M92" s="1171"/>
      <c r="N92" s="178" t="s">
        <v>725</v>
      </c>
      <c r="O92" s="179"/>
      <c r="P92" s="165"/>
    </row>
    <row r="93" spans="1:16" ht="30" customHeight="1" x14ac:dyDescent="0.2">
      <c r="A93" s="48"/>
      <c r="C93" s="166" t="s">
        <v>173</v>
      </c>
      <c r="D93" s="1162"/>
      <c r="E93" s="167"/>
      <c r="F93" s="168" t="s">
        <v>354</v>
      </c>
      <c r="G93" s="1167"/>
      <c r="H93" s="1168"/>
      <c r="I93" s="169"/>
      <c r="J93" s="133" t="s">
        <v>722</v>
      </c>
      <c r="K93" s="117"/>
      <c r="L93" s="1172"/>
      <c r="M93" s="1172"/>
      <c r="N93" s="170" t="s">
        <v>723</v>
      </c>
      <c r="O93" s="171" t="str">
        <f>IF(L93="","",L93/'別紙1-1'!H$103*100)</f>
        <v/>
      </c>
      <c r="P93" s="172" t="s">
        <v>108</v>
      </c>
    </row>
    <row r="94" spans="1:16" ht="18" customHeight="1" x14ac:dyDescent="0.2">
      <c r="A94" s="48"/>
      <c r="C94" s="149"/>
      <c r="D94" s="1163"/>
      <c r="E94" s="173"/>
      <c r="F94" s="174"/>
      <c r="G94" s="1169"/>
      <c r="H94" s="1170"/>
      <c r="I94" s="175"/>
      <c r="J94" s="176"/>
      <c r="K94" s="177" t="s">
        <v>168</v>
      </c>
      <c r="L94" s="1171"/>
      <c r="M94" s="1171"/>
      <c r="N94" s="178" t="s">
        <v>725</v>
      </c>
      <c r="O94" s="179"/>
      <c r="P94" s="165"/>
    </row>
    <row r="95" spans="1:16" ht="30" customHeight="1" x14ac:dyDescent="0.2">
      <c r="A95" s="48"/>
      <c r="C95" s="166" t="s">
        <v>174</v>
      </c>
      <c r="D95" s="1162"/>
      <c r="E95" s="167"/>
      <c r="F95" s="168" t="s">
        <v>354</v>
      </c>
      <c r="G95" s="1167"/>
      <c r="H95" s="1168"/>
      <c r="I95" s="169"/>
      <c r="J95" s="133" t="s">
        <v>722</v>
      </c>
      <c r="K95" s="180"/>
      <c r="L95" s="1172"/>
      <c r="M95" s="1172"/>
      <c r="N95" s="170" t="s">
        <v>723</v>
      </c>
      <c r="O95" s="171" t="str">
        <f>IF(L95="","",L95/'別紙1-1'!H$103*100)</f>
        <v/>
      </c>
      <c r="P95" s="172" t="s">
        <v>108</v>
      </c>
    </row>
    <row r="96" spans="1:16" ht="18" customHeight="1" x14ac:dyDescent="0.2">
      <c r="A96" s="48"/>
      <c r="C96" s="149"/>
      <c r="D96" s="1163"/>
      <c r="E96" s="173"/>
      <c r="F96" s="174"/>
      <c r="G96" s="1169"/>
      <c r="H96" s="1170"/>
      <c r="I96" s="175"/>
      <c r="J96" s="176"/>
      <c r="K96" s="177" t="s">
        <v>168</v>
      </c>
      <c r="L96" s="1171"/>
      <c r="M96" s="1171"/>
      <c r="N96" s="178" t="s">
        <v>725</v>
      </c>
      <c r="O96" s="179"/>
      <c r="P96" s="165"/>
    </row>
    <row r="97" spans="1:20" ht="30" customHeight="1" x14ac:dyDescent="0.2">
      <c r="A97" s="48"/>
      <c r="C97" s="166" t="s">
        <v>175</v>
      </c>
      <c r="D97" s="1162"/>
      <c r="E97" s="167"/>
      <c r="F97" s="168" t="s">
        <v>354</v>
      </c>
      <c r="G97" s="1167"/>
      <c r="H97" s="1168"/>
      <c r="I97" s="169"/>
      <c r="J97" s="133" t="s">
        <v>722</v>
      </c>
      <c r="K97" s="180"/>
      <c r="L97" s="1172"/>
      <c r="M97" s="1172"/>
      <c r="N97" s="170" t="s">
        <v>723</v>
      </c>
      <c r="O97" s="171" t="str">
        <f>IF(L97="","",L97/'別紙1-1'!H$103*100)</f>
        <v/>
      </c>
      <c r="P97" s="172" t="s">
        <v>108</v>
      </c>
    </row>
    <row r="98" spans="1:20" ht="18" customHeight="1" x14ac:dyDescent="0.2">
      <c r="A98" s="48"/>
      <c r="C98" s="149"/>
      <c r="D98" s="1163"/>
      <c r="E98" s="173"/>
      <c r="F98" s="174"/>
      <c r="G98" s="1169"/>
      <c r="H98" s="1170"/>
      <c r="I98" s="175"/>
      <c r="J98" s="176"/>
      <c r="K98" s="177" t="s">
        <v>168</v>
      </c>
      <c r="L98" s="1171"/>
      <c r="M98" s="1171"/>
      <c r="N98" s="178" t="s">
        <v>725</v>
      </c>
      <c r="O98" s="179"/>
      <c r="P98" s="165"/>
    </row>
    <row r="99" spans="1:20" ht="30" customHeight="1" x14ac:dyDescent="0.2">
      <c r="A99" s="48"/>
      <c r="C99" s="166" t="s">
        <v>176</v>
      </c>
      <c r="D99" s="1162"/>
      <c r="E99" s="167"/>
      <c r="F99" s="168" t="s">
        <v>354</v>
      </c>
      <c r="G99" s="1167"/>
      <c r="H99" s="1168"/>
      <c r="I99" s="169"/>
      <c r="J99" s="133" t="s">
        <v>722</v>
      </c>
      <c r="K99" s="180"/>
      <c r="L99" s="1172"/>
      <c r="M99" s="1172"/>
      <c r="N99" s="170" t="s">
        <v>723</v>
      </c>
      <c r="O99" s="171" t="str">
        <f>IF(L99="","",L99/'別紙1-1'!H$103*100)</f>
        <v/>
      </c>
      <c r="P99" s="172" t="s">
        <v>108</v>
      </c>
    </row>
    <row r="100" spans="1:20" ht="18" customHeight="1" x14ac:dyDescent="0.2">
      <c r="A100" s="48"/>
      <c r="C100" s="149"/>
      <c r="D100" s="1163"/>
      <c r="E100" s="173"/>
      <c r="F100" s="174"/>
      <c r="G100" s="1169"/>
      <c r="H100" s="1170"/>
      <c r="I100" s="175"/>
      <c r="J100" s="176"/>
      <c r="K100" s="177" t="s">
        <v>168</v>
      </c>
      <c r="L100" s="1171"/>
      <c r="M100" s="1171"/>
      <c r="N100" s="178" t="s">
        <v>725</v>
      </c>
      <c r="O100" s="179"/>
      <c r="P100" s="165"/>
    </row>
    <row r="101" spans="1:20" ht="30" customHeight="1" x14ac:dyDescent="0.2">
      <c r="A101" s="48"/>
      <c r="C101" s="166" t="s">
        <v>177</v>
      </c>
      <c r="D101" s="1162"/>
      <c r="E101" s="167"/>
      <c r="F101" s="168" t="s">
        <v>354</v>
      </c>
      <c r="G101" s="1167"/>
      <c r="H101" s="1168"/>
      <c r="I101" s="169"/>
      <c r="J101" s="133" t="s">
        <v>722</v>
      </c>
      <c r="K101" s="180"/>
      <c r="L101" s="1172"/>
      <c r="M101" s="1172"/>
      <c r="N101" s="170" t="s">
        <v>723</v>
      </c>
      <c r="O101" s="171" t="str">
        <f>IF(L101="","",L101/'別紙1-1'!H$103*100)</f>
        <v/>
      </c>
      <c r="P101" s="172" t="s">
        <v>108</v>
      </c>
      <c r="T101" s="183">
        <f>SUM(O83:O101)</f>
        <v>0</v>
      </c>
    </row>
    <row r="102" spans="1:20" ht="18" customHeight="1" x14ac:dyDescent="0.2">
      <c r="A102" s="48"/>
      <c r="C102" s="149"/>
      <c r="D102" s="1163"/>
      <c r="E102" s="173"/>
      <c r="F102" s="174"/>
      <c r="G102" s="1169"/>
      <c r="H102" s="1170"/>
      <c r="I102" s="175"/>
      <c r="J102" s="176"/>
      <c r="K102" s="177" t="s">
        <v>168</v>
      </c>
      <c r="L102" s="1171"/>
      <c r="M102" s="1171"/>
      <c r="N102" s="178" t="s">
        <v>725</v>
      </c>
      <c r="O102" s="179"/>
      <c r="P102" s="165"/>
    </row>
    <row r="103" spans="1:20" x14ac:dyDescent="0.2">
      <c r="A103" s="48"/>
      <c r="C103" s="123"/>
      <c r="D103" s="41" t="s">
        <v>726</v>
      </c>
      <c r="E103" s="41"/>
      <c r="F103" s="181"/>
      <c r="G103" s="58"/>
      <c r="H103" s="58"/>
      <c r="I103" s="124"/>
      <c r="J103" s="136"/>
      <c r="K103" s="124"/>
      <c r="L103" s="124"/>
      <c r="M103" s="124"/>
      <c r="N103" s="181"/>
      <c r="O103" s="124"/>
      <c r="P103" s="136"/>
    </row>
    <row r="104" spans="1:20" x14ac:dyDescent="0.2">
      <c r="A104" s="48"/>
      <c r="C104" s="135"/>
      <c r="D104" s="41" t="s">
        <v>727</v>
      </c>
      <c r="E104" s="41"/>
      <c r="F104" s="181"/>
      <c r="G104" s="58"/>
      <c r="H104" s="58"/>
      <c r="I104" s="124"/>
      <c r="J104" s="136"/>
      <c r="K104" s="124"/>
      <c r="L104" s="124"/>
      <c r="M104" s="124"/>
      <c r="N104" s="181"/>
      <c r="O104" s="124"/>
      <c r="P104" s="136"/>
    </row>
    <row r="105" spans="1:20" x14ac:dyDescent="0.2">
      <c r="A105" s="48"/>
      <c r="C105" s="123"/>
      <c r="D105" s="41" t="s">
        <v>728</v>
      </c>
      <c r="E105" s="41"/>
      <c r="F105" s="181"/>
      <c r="G105" s="58"/>
      <c r="H105" s="58"/>
      <c r="I105" s="124"/>
      <c r="J105" s="136"/>
      <c r="K105" s="124"/>
      <c r="L105" s="124"/>
      <c r="M105" s="124"/>
      <c r="N105" s="181"/>
      <c r="O105" s="124"/>
      <c r="P105" s="136"/>
    </row>
    <row r="106" spans="1:20" x14ac:dyDescent="0.2">
      <c r="A106" s="48"/>
      <c r="C106" s="135"/>
      <c r="D106" s="9"/>
      <c r="E106" s="9"/>
      <c r="F106" s="136"/>
      <c r="G106" s="124"/>
      <c r="H106" s="124"/>
      <c r="I106" s="124"/>
      <c r="J106" s="136"/>
      <c r="K106" s="124"/>
      <c r="L106" s="124"/>
      <c r="M106" s="124"/>
      <c r="N106" s="181"/>
      <c r="O106" s="124"/>
      <c r="P106" s="136"/>
    </row>
    <row r="107" spans="1:20" x14ac:dyDescent="0.2">
      <c r="A107" s="48"/>
      <c r="C107" s="123"/>
      <c r="D107" s="9"/>
      <c r="E107" s="9"/>
      <c r="F107" s="9"/>
      <c r="G107" s="124"/>
      <c r="H107" s="124"/>
      <c r="I107" s="124"/>
      <c r="J107" s="136"/>
      <c r="K107" s="124"/>
      <c r="L107" s="124"/>
      <c r="M107" s="124"/>
      <c r="N107" s="136"/>
      <c r="O107" s="124"/>
      <c r="P107" s="136"/>
    </row>
    <row r="108" spans="1:20" x14ac:dyDescent="0.2">
      <c r="A108" s="48"/>
      <c r="B108" s="48"/>
      <c r="C108" s="135" t="s">
        <v>729</v>
      </c>
      <c r="D108" s="9"/>
      <c r="E108" s="9"/>
      <c r="F108" s="9"/>
      <c r="G108" s="124"/>
      <c r="H108" s="124"/>
      <c r="I108" s="124"/>
      <c r="J108" s="136"/>
      <c r="K108" s="124"/>
      <c r="L108" s="124"/>
      <c r="M108" s="124"/>
      <c r="N108" s="136"/>
      <c r="O108" s="124"/>
      <c r="P108" s="136"/>
    </row>
    <row r="109" spans="1:20" x14ac:dyDescent="0.2">
      <c r="A109" s="48"/>
      <c r="C109" s="123"/>
      <c r="D109" s="9"/>
      <c r="E109" s="9"/>
      <c r="F109" s="9"/>
      <c r="G109" s="124"/>
      <c r="H109" s="124"/>
      <c r="I109" s="124"/>
      <c r="J109" s="136"/>
      <c r="K109" s="124"/>
      <c r="L109" s="124"/>
      <c r="M109" s="124"/>
      <c r="N109" s="136"/>
      <c r="O109" s="124"/>
      <c r="P109" s="136"/>
    </row>
    <row r="110" spans="1:20" x14ac:dyDescent="0.2">
      <c r="A110" s="48"/>
      <c r="C110" s="1102" t="s">
        <v>730</v>
      </c>
      <c r="D110" s="1103"/>
      <c r="E110" s="1103"/>
      <c r="F110" s="1103"/>
      <c r="G110" s="1104"/>
      <c r="H110" s="1190" t="s">
        <v>731</v>
      </c>
      <c r="I110" s="1191"/>
      <c r="J110" s="1192"/>
      <c r="K110" s="906" t="s">
        <v>732</v>
      </c>
      <c r="L110" s="1180"/>
      <c r="M110" s="1180"/>
      <c r="N110" s="1181" t="s">
        <v>178</v>
      </c>
      <c r="O110" s="1182"/>
      <c r="P110" s="1183"/>
    </row>
    <row r="111" spans="1:20" ht="31.5" customHeight="1" x14ac:dyDescent="0.2">
      <c r="A111" s="48"/>
      <c r="C111" s="1164" t="str">
        <f>IF(基本情報!E211="","",基本情報!E211)</f>
        <v/>
      </c>
      <c r="D111" s="1165"/>
      <c r="E111" s="1165"/>
      <c r="F111" s="1165"/>
      <c r="G111" s="1166"/>
      <c r="H111" s="983" t="str">
        <f>IF(基本情報!F211="","",基本情報!F211)</f>
        <v/>
      </c>
      <c r="I111" s="984"/>
      <c r="J111" s="5" t="s">
        <v>615</v>
      </c>
      <c r="K111" s="1188" t="str">
        <f>IF(H111="","",H111/SUM(H$111:H$113)*100)</f>
        <v/>
      </c>
      <c r="L111" s="1189"/>
      <c r="M111" s="7" t="s">
        <v>128</v>
      </c>
      <c r="N111" s="1185"/>
      <c r="O111" s="1186"/>
      <c r="P111" s="1187"/>
    </row>
    <row r="112" spans="1:20" ht="31.5" customHeight="1" x14ac:dyDescent="0.2">
      <c r="A112" s="48"/>
      <c r="C112" s="1164" t="str">
        <f>IF(基本情報!E212="","",基本情報!E212)</f>
        <v/>
      </c>
      <c r="D112" s="1165"/>
      <c r="E112" s="1165"/>
      <c r="F112" s="1165"/>
      <c r="G112" s="1166"/>
      <c r="H112" s="983" t="str">
        <f>IF(基本情報!F212="","",基本情報!F212)</f>
        <v/>
      </c>
      <c r="I112" s="984"/>
      <c r="J112" s="5" t="s">
        <v>615</v>
      </c>
      <c r="K112" s="1188" t="str">
        <f>IF(H112="","",H112/SUM(H$111:H$113)*100)</f>
        <v/>
      </c>
      <c r="L112" s="1189"/>
      <c r="M112" s="7" t="s">
        <v>128</v>
      </c>
      <c r="N112" s="1185"/>
      <c r="O112" s="1186"/>
      <c r="P112" s="1187"/>
    </row>
    <row r="113" spans="1:16" ht="31.5" customHeight="1" x14ac:dyDescent="0.2">
      <c r="A113" s="48"/>
      <c r="C113" s="1164" t="str">
        <f>IF(基本情報!E213="","",基本情報!E213)</f>
        <v/>
      </c>
      <c r="D113" s="1165"/>
      <c r="E113" s="1165"/>
      <c r="F113" s="1165"/>
      <c r="G113" s="1166"/>
      <c r="H113" s="983" t="str">
        <f>IF(基本情報!F213="","",基本情報!F213)</f>
        <v/>
      </c>
      <c r="I113" s="984"/>
      <c r="J113" s="5" t="s">
        <v>615</v>
      </c>
      <c r="K113" s="1188" t="str">
        <f>IF(H113="","",H113/SUM(H$111:H$113)*100)</f>
        <v/>
      </c>
      <c r="L113" s="1189"/>
      <c r="M113" s="7" t="s">
        <v>128</v>
      </c>
      <c r="N113" s="1185"/>
      <c r="O113" s="1186"/>
      <c r="P113" s="1187"/>
    </row>
    <row r="114" spans="1:16" x14ac:dyDescent="0.2">
      <c r="A114" s="48"/>
      <c r="C114" s="38"/>
      <c r="D114" s="38"/>
      <c r="E114" s="112"/>
      <c r="F114" s="112"/>
      <c r="G114" s="112"/>
      <c r="H114" s="112"/>
      <c r="I114" s="112"/>
      <c r="J114" s="131"/>
      <c r="K114" s="112"/>
      <c r="L114" s="112"/>
      <c r="M114" s="112"/>
      <c r="N114" s="131"/>
      <c r="O114" s="112"/>
      <c r="P114" s="131"/>
    </row>
    <row r="116" spans="1:16" x14ac:dyDescent="0.2">
      <c r="P116" s="111" t="s">
        <v>791</v>
      </c>
    </row>
  </sheetData>
  <sheetProtection algorithmName="SHA-512" hashValue="cRPk5qtFdG9kopoOS3xkmbHnfuvan+7fklFydjAlabR+62pI1eTUwS9+vQEhXDlP9RvYuYfjN6Q6bKi1I/mdPA==" saltValue="w5Tf+VdQUfWtHRrkyt5+9Q==" spinCount="100000" sheet="1" objects="1" scenarios="1"/>
  <mergeCells count="225">
    <mergeCell ref="F4:N4"/>
    <mergeCell ref="F41:N41"/>
    <mergeCell ref="F80:N80"/>
    <mergeCell ref="C112:G112"/>
    <mergeCell ref="H112:I112"/>
    <mergeCell ref="K112:L112"/>
    <mergeCell ref="N112:P112"/>
    <mergeCell ref="K111:L111"/>
    <mergeCell ref="N111:P111"/>
    <mergeCell ref="G100:H100"/>
    <mergeCell ref="L100:M100"/>
    <mergeCell ref="G101:H101"/>
    <mergeCell ref="L101:M101"/>
    <mergeCell ref="G102:H102"/>
    <mergeCell ref="L102:M102"/>
    <mergeCell ref="G97:H97"/>
    <mergeCell ref="L97:M97"/>
    <mergeCell ref="G98:H98"/>
    <mergeCell ref="L98:M98"/>
    <mergeCell ref="G99:H99"/>
    <mergeCell ref="G91:H91"/>
    <mergeCell ref="L91:M91"/>
    <mergeCell ref="G92:H92"/>
    <mergeCell ref="L92:M92"/>
    <mergeCell ref="C113:G113"/>
    <mergeCell ref="H113:I113"/>
    <mergeCell ref="K113:L113"/>
    <mergeCell ref="N113:P113"/>
    <mergeCell ref="C110:G110"/>
    <mergeCell ref="H110:J110"/>
    <mergeCell ref="K110:M110"/>
    <mergeCell ref="N110:P110"/>
    <mergeCell ref="C111:G111"/>
    <mergeCell ref="H111:I111"/>
    <mergeCell ref="L88:M88"/>
    <mergeCell ref="G89:H89"/>
    <mergeCell ref="L89:M89"/>
    <mergeCell ref="G90:H90"/>
    <mergeCell ref="L90:M90"/>
    <mergeCell ref="G93:H93"/>
    <mergeCell ref="L93:M93"/>
    <mergeCell ref="L99:M99"/>
    <mergeCell ref="G94:H94"/>
    <mergeCell ref="L94:M94"/>
    <mergeCell ref="G95:H95"/>
    <mergeCell ref="L95:M95"/>
    <mergeCell ref="G96:H96"/>
    <mergeCell ref="L96:M96"/>
    <mergeCell ref="L83:M83"/>
    <mergeCell ref="G84:H84"/>
    <mergeCell ref="L84:M84"/>
    <mergeCell ref="G85:H85"/>
    <mergeCell ref="L85:M85"/>
    <mergeCell ref="G86:H86"/>
    <mergeCell ref="L86:M86"/>
    <mergeCell ref="G87:H87"/>
    <mergeCell ref="L87:M87"/>
    <mergeCell ref="K73:L73"/>
    <mergeCell ref="N73:P73"/>
    <mergeCell ref="E81:F81"/>
    <mergeCell ref="G81:H81"/>
    <mergeCell ref="I81:J81"/>
    <mergeCell ref="K81:N81"/>
    <mergeCell ref="O81:P81"/>
    <mergeCell ref="G82:H82"/>
    <mergeCell ref="K82:N82"/>
    <mergeCell ref="O82:P82"/>
    <mergeCell ref="N70:P70"/>
    <mergeCell ref="C71:G71"/>
    <mergeCell ref="H71:I71"/>
    <mergeCell ref="K71:L71"/>
    <mergeCell ref="N71:P71"/>
    <mergeCell ref="C72:G72"/>
    <mergeCell ref="H72:I72"/>
    <mergeCell ref="K72:L72"/>
    <mergeCell ref="N72:P72"/>
    <mergeCell ref="L60:M60"/>
    <mergeCell ref="G61:H61"/>
    <mergeCell ref="L61:M61"/>
    <mergeCell ref="G62:H62"/>
    <mergeCell ref="L62:M62"/>
    <mergeCell ref="G63:H63"/>
    <mergeCell ref="L63:M63"/>
    <mergeCell ref="C70:G70"/>
    <mergeCell ref="H70:J70"/>
    <mergeCell ref="K70:M70"/>
    <mergeCell ref="L55:M55"/>
    <mergeCell ref="G56:H56"/>
    <mergeCell ref="L56:M56"/>
    <mergeCell ref="G57:H57"/>
    <mergeCell ref="L57:M57"/>
    <mergeCell ref="G58:H58"/>
    <mergeCell ref="L58:M58"/>
    <mergeCell ref="G59:H59"/>
    <mergeCell ref="L59:M59"/>
    <mergeCell ref="G50:H50"/>
    <mergeCell ref="L50:M50"/>
    <mergeCell ref="G51:H51"/>
    <mergeCell ref="L51:M51"/>
    <mergeCell ref="G52:H52"/>
    <mergeCell ref="L52:M52"/>
    <mergeCell ref="G53:H53"/>
    <mergeCell ref="L53:M53"/>
    <mergeCell ref="G54:H54"/>
    <mergeCell ref="L54:M54"/>
    <mergeCell ref="G45:H45"/>
    <mergeCell ref="L45:M45"/>
    <mergeCell ref="G46:H46"/>
    <mergeCell ref="L46:M46"/>
    <mergeCell ref="G47:H47"/>
    <mergeCell ref="L47:M47"/>
    <mergeCell ref="G48:H48"/>
    <mergeCell ref="L48:M48"/>
    <mergeCell ref="G49:H49"/>
    <mergeCell ref="L49:M49"/>
    <mergeCell ref="E42:F42"/>
    <mergeCell ref="G42:H42"/>
    <mergeCell ref="I42:J42"/>
    <mergeCell ref="K42:N42"/>
    <mergeCell ref="O42:P42"/>
    <mergeCell ref="G43:H43"/>
    <mergeCell ref="K43:N43"/>
    <mergeCell ref="O43:P43"/>
    <mergeCell ref="G44:H44"/>
    <mergeCell ref="L44:M44"/>
    <mergeCell ref="G14:H14"/>
    <mergeCell ref="L14:M14"/>
    <mergeCell ref="G15:H15"/>
    <mergeCell ref="L15:M15"/>
    <mergeCell ref="N36:P36"/>
    <mergeCell ref="K34:L34"/>
    <mergeCell ref="K35:L35"/>
    <mergeCell ref="K36:L36"/>
    <mergeCell ref="G16:H16"/>
    <mergeCell ref="L16:M16"/>
    <mergeCell ref="G17:H17"/>
    <mergeCell ref="L17:M17"/>
    <mergeCell ref="N34:P34"/>
    <mergeCell ref="N35:P35"/>
    <mergeCell ref="G21:H21"/>
    <mergeCell ref="L21:M21"/>
    <mergeCell ref="G22:H22"/>
    <mergeCell ref="L22:M22"/>
    <mergeCell ref="G23:H23"/>
    <mergeCell ref="L23:M23"/>
    <mergeCell ref="H33:J33"/>
    <mergeCell ref="L18:M18"/>
    <mergeCell ref="G19:H19"/>
    <mergeCell ref="L19:M19"/>
    <mergeCell ref="E5:F5"/>
    <mergeCell ref="G5:H5"/>
    <mergeCell ref="I5:J5"/>
    <mergeCell ref="K5:N5"/>
    <mergeCell ref="O5:P5"/>
    <mergeCell ref="O6:P6"/>
    <mergeCell ref="K33:M33"/>
    <mergeCell ref="N33:P33"/>
    <mergeCell ref="L7:M7"/>
    <mergeCell ref="G7:H7"/>
    <mergeCell ref="G8:H8"/>
    <mergeCell ref="L8:M8"/>
    <mergeCell ref="G9:H9"/>
    <mergeCell ref="L9:M9"/>
    <mergeCell ref="G10:H10"/>
    <mergeCell ref="L10:M10"/>
    <mergeCell ref="G11:H11"/>
    <mergeCell ref="L11:M11"/>
    <mergeCell ref="G12:H12"/>
    <mergeCell ref="L12:M12"/>
    <mergeCell ref="G6:H6"/>
    <mergeCell ref="K6:N6"/>
    <mergeCell ref="G13:H13"/>
    <mergeCell ref="L13:M13"/>
    <mergeCell ref="G20:H20"/>
    <mergeCell ref="L20:M20"/>
    <mergeCell ref="G18:H18"/>
    <mergeCell ref="C34:G34"/>
    <mergeCell ref="C35:G35"/>
    <mergeCell ref="C36:G36"/>
    <mergeCell ref="G24:H24"/>
    <mergeCell ref="L24:M24"/>
    <mergeCell ref="C33:G33"/>
    <mergeCell ref="G25:H25"/>
    <mergeCell ref="L25:M25"/>
    <mergeCell ref="G26:H26"/>
    <mergeCell ref="L26:M26"/>
    <mergeCell ref="H34:I34"/>
    <mergeCell ref="H35:I35"/>
    <mergeCell ref="H36:I36"/>
    <mergeCell ref="D25:D26"/>
    <mergeCell ref="D23:D24"/>
    <mergeCell ref="D21:D22"/>
    <mergeCell ref="D19:D20"/>
    <mergeCell ref="D17:D18"/>
    <mergeCell ref="D15:D16"/>
    <mergeCell ref="D13:D14"/>
    <mergeCell ref="D11:D12"/>
    <mergeCell ref="D9:D10"/>
    <mergeCell ref="D7:D8"/>
    <mergeCell ref="D44:D45"/>
    <mergeCell ref="D46:D47"/>
    <mergeCell ref="D48:D49"/>
    <mergeCell ref="D50:D51"/>
    <mergeCell ref="D89:D90"/>
    <mergeCell ref="D91:D92"/>
    <mergeCell ref="D93:D94"/>
    <mergeCell ref="D95:D96"/>
    <mergeCell ref="D97:D98"/>
    <mergeCell ref="D99:D100"/>
    <mergeCell ref="D101:D102"/>
    <mergeCell ref="D52:D53"/>
    <mergeCell ref="D54:D55"/>
    <mergeCell ref="D56:D57"/>
    <mergeCell ref="D58:D59"/>
    <mergeCell ref="D60:D61"/>
    <mergeCell ref="D62:D63"/>
    <mergeCell ref="D83:D84"/>
    <mergeCell ref="D85:D86"/>
    <mergeCell ref="D87:D88"/>
    <mergeCell ref="C73:G73"/>
    <mergeCell ref="G83:H83"/>
    <mergeCell ref="G88:H88"/>
    <mergeCell ref="G55:H55"/>
    <mergeCell ref="G60:H60"/>
    <mergeCell ref="H73:I73"/>
  </mergeCells>
  <phoneticPr fontId="2"/>
  <pageMargins left="0.78740157480314965" right="0.59055118110236227" top="0.78740157480314965" bottom="0.59055118110236227"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9"/>
  <sheetViews>
    <sheetView showGridLines="0" view="pageBreakPreview" zoomScaleNormal="100" zoomScaleSheetLayoutView="100" workbookViewId="0">
      <selection activeCell="C5" sqref="C5"/>
    </sheetView>
  </sheetViews>
  <sheetFormatPr defaultColWidth="9" defaultRowHeight="13.2" x14ac:dyDescent="0.2"/>
  <cols>
    <col min="1" max="1" width="1.77734375" style="3" customWidth="1"/>
    <col min="2" max="2" width="1" style="3" customWidth="1"/>
    <col min="3" max="3" width="2.88671875" style="3" customWidth="1"/>
    <col min="4" max="6" width="6.33203125" style="3" customWidth="1"/>
    <col min="7" max="11" width="6" style="3" customWidth="1"/>
    <col min="12" max="12" width="6" style="48" customWidth="1"/>
    <col min="13" max="13" width="6" style="3" customWidth="1"/>
    <col min="14" max="14" width="4.6640625" style="3" customWidth="1"/>
    <col min="15" max="15" width="5.109375" style="3" customWidth="1"/>
    <col min="16" max="16" width="5.21875" style="48" customWidth="1"/>
    <col min="17" max="17" width="1.88671875" style="48" customWidth="1"/>
    <col min="18" max="19" width="1.21875" style="48" customWidth="1"/>
    <col min="20" max="20" width="7.21875" style="3" customWidth="1"/>
    <col min="21" max="16384" width="9" style="3"/>
  </cols>
  <sheetData>
    <row r="1" spans="1:20" x14ac:dyDescent="0.2">
      <c r="A1" s="39" t="s">
        <v>1040</v>
      </c>
      <c r="D1" s="104"/>
      <c r="E1" s="104"/>
      <c r="F1" s="104"/>
      <c r="G1" s="104"/>
      <c r="H1" s="104"/>
      <c r="L1" s="136"/>
      <c r="P1" s="136"/>
      <c r="Q1" s="136"/>
    </row>
    <row r="2" spans="1:20" x14ac:dyDescent="0.2">
      <c r="T2" s="48"/>
    </row>
    <row r="3" spans="1:20" ht="12.75" customHeight="1" x14ac:dyDescent="0.2">
      <c r="B3" s="135" t="s">
        <v>743</v>
      </c>
      <c r="L3" s="3"/>
    </row>
    <row r="4" spans="1:20" ht="12.75" customHeight="1" x14ac:dyDescent="0.2">
      <c r="B4" s="135"/>
      <c r="C4" s="41" t="s">
        <v>285</v>
      </c>
      <c r="D4" s="1195" t="s">
        <v>1062</v>
      </c>
      <c r="E4" s="1195"/>
      <c r="F4" s="1195"/>
      <c r="G4" s="1195"/>
      <c r="H4" s="1195"/>
      <c r="I4" s="1195"/>
      <c r="J4" s="1195"/>
      <c r="K4" s="1195"/>
      <c r="L4" s="1195"/>
      <c r="M4" s="1195"/>
      <c r="N4" s="1195"/>
      <c r="O4" s="1195"/>
      <c r="P4" s="1195"/>
    </row>
    <row r="5" spans="1:20" s="48" customFormat="1" ht="16.5" customHeight="1" x14ac:dyDescent="0.2">
      <c r="B5" s="3"/>
      <c r="C5" s="420"/>
      <c r="D5" s="420"/>
      <c r="E5" s="420"/>
      <c r="F5" s="420"/>
      <c r="G5" s="421"/>
      <c r="H5" s="421"/>
      <c r="I5" s="421"/>
      <c r="J5" s="421"/>
      <c r="K5" s="421"/>
      <c r="L5" s="422"/>
      <c r="M5" s="421"/>
      <c r="N5" s="421"/>
      <c r="O5" s="421"/>
      <c r="P5" s="422"/>
      <c r="Q5" s="422"/>
      <c r="R5" s="382"/>
      <c r="T5" s="3"/>
    </row>
    <row r="6" spans="1:20" s="48" customFormat="1" ht="16.5" customHeight="1" x14ac:dyDescent="0.2">
      <c r="B6" s="3"/>
      <c r="C6" s="34"/>
      <c r="D6" s="34"/>
      <c r="E6" s="34"/>
      <c r="F6" s="34"/>
      <c r="G6" s="34"/>
      <c r="H6" s="34"/>
      <c r="I6" s="34"/>
      <c r="J6" s="34"/>
      <c r="K6" s="405"/>
      <c r="L6" s="405"/>
      <c r="M6" s="405"/>
      <c r="N6" s="405"/>
      <c r="O6" s="405"/>
      <c r="P6" s="405"/>
      <c r="Q6" s="405"/>
      <c r="R6" s="382"/>
      <c r="T6" s="3"/>
    </row>
    <row r="7" spans="1:20" ht="16.5" customHeight="1" x14ac:dyDescent="0.2">
      <c r="C7" s="34"/>
      <c r="D7" s="34"/>
      <c r="E7" s="34"/>
      <c r="F7" s="420"/>
      <c r="G7" s="34"/>
      <c r="H7" s="34"/>
      <c r="I7" s="34"/>
      <c r="J7" s="34"/>
      <c r="K7" s="34"/>
      <c r="L7" s="405"/>
      <c r="M7" s="34"/>
      <c r="N7" s="34"/>
      <c r="O7" s="34"/>
      <c r="P7" s="405"/>
      <c r="Q7" s="405"/>
      <c r="R7" s="382"/>
    </row>
    <row r="8" spans="1:20" ht="16.5" customHeight="1" x14ac:dyDescent="0.2">
      <c r="C8" s="34"/>
      <c r="D8" s="34"/>
      <c r="E8" s="34"/>
      <c r="F8" s="34"/>
      <c r="G8" s="34"/>
      <c r="H8" s="34"/>
      <c r="I8" s="34"/>
      <c r="J8" s="34"/>
      <c r="K8" s="34"/>
      <c r="L8" s="405"/>
      <c r="M8" s="34"/>
      <c r="N8" s="34"/>
      <c r="O8" s="34"/>
      <c r="P8" s="405"/>
      <c r="Q8" s="405"/>
      <c r="R8" s="382"/>
    </row>
    <row r="9" spans="1:20" ht="16.5" customHeight="1" x14ac:dyDescent="0.2">
      <c r="C9" s="34"/>
      <c r="D9" s="34"/>
      <c r="E9" s="34"/>
      <c r="F9" s="34"/>
      <c r="G9" s="34"/>
      <c r="H9" s="34"/>
      <c r="I9" s="34"/>
      <c r="J9" s="34"/>
      <c r="K9" s="34"/>
      <c r="L9" s="405"/>
      <c r="M9" s="34"/>
      <c r="N9" s="34"/>
      <c r="O9" s="34"/>
      <c r="P9" s="405"/>
      <c r="Q9" s="405"/>
      <c r="R9" s="382"/>
    </row>
    <row r="10" spans="1:20" ht="16.5" customHeight="1" x14ac:dyDescent="0.2">
      <c r="C10" s="34"/>
      <c r="D10" s="34"/>
      <c r="E10" s="34"/>
      <c r="F10" s="34"/>
      <c r="G10" s="34"/>
      <c r="H10" s="34"/>
      <c r="I10" s="34"/>
      <c r="J10" s="34"/>
      <c r="K10" s="34"/>
      <c r="L10" s="405"/>
      <c r="M10" s="34"/>
      <c r="N10" s="34"/>
      <c r="O10" s="34"/>
      <c r="P10" s="405"/>
      <c r="Q10" s="405"/>
      <c r="R10" s="382"/>
    </row>
    <row r="11" spans="1:20" ht="16.5" customHeight="1" x14ac:dyDescent="0.2">
      <c r="C11" s="34"/>
      <c r="D11" s="34"/>
      <c r="E11" s="34"/>
      <c r="F11" s="34"/>
      <c r="G11" s="34"/>
      <c r="H11" s="34"/>
      <c r="I11" s="34"/>
      <c r="J11" s="34"/>
      <c r="K11" s="34"/>
      <c r="L11" s="34"/>
      <c r="M11" s="34"/>
      <c r="N11" s="34"/>
      <c r="O11" s="34"/>
      <c r="P11" s="405"/>
      <c r="Q11" s="405"/>
      <c r="R11" s="382"/>
    </row>
    <row r="12" spans="1:20" ht="16.5" customHeight="1" x14ac:dyDescent="0.2">
      <c r="C12" s="34"/>
      <c r="D12" s="34"/>
      <c r="E12" s="34"/>
      <c r="F12" s="34"/>
      <c r="G12" s="34"/>
      <c r="H12" s="34"/>
      <c r="I12" s="34"/>
      <c r="J12" s="34"/>
      <c r="K12" s="34"/>
      <c r="L12" s="405"/>
      <c r="M12" s="34"/>
      <c r="N12" s="34"/>
      <c r="O12" s="34"/>
      <c r="P12" s="405"/>
      <c r="Q12" s="405"/>
      <c r="R12" s="382"/>
    </row>
    <row r="13" spans="1:20" ht="16.5" customHeight="1" x14ac:dyDescent="0.2">
      <c r="C13" s="34"/>
      <c r="D13" s="34"/>
      <c r="E13" s="34"/>
      <c r="F13" s="34"/>
      <c r="G13" s="34"/>
      <c r="H13" s="34"/>
      <c r="I13" s="34"/>
      <c r="J13" s="34"/>
      <c r="K13" s="34"/>
      <c r="L13" s="405"/>
      <c r="M13" s="34"/>
      <c r="N13" s="34"/>
      <c r="O13" s="34"/>
      <c r="P13" s="405"/>
      <c r="Q13" s="405"/>
      <c r="R13" s="382"/>
    </row>
    <row r="14" spans="1:20" ht="16.5" customHeight="1" x14ac:dyDescent="0.2">
      <c r="C14" s="34"/>
      <c r="D14" s="34"/>
      <c r="E14" s="34"/>
      <c r="F14" s="34"/>
      <c r="G14" s="34"/>
      <c r="H14" s="34"/>
      <c r="I14" s="34"/>
      <c r="J14" s="34"/>
      <c r="K14" s="34"/>
      <c r="L14" s="405"/>
      <c r="M14" s="34"/>
      <c r="N14" s="34"/>
      <c r="O14" s="34"/>
      <c r="P14" s="405"/>
      <c r="Q14" s="405"/>
      <c r="R14" s="382"/>
    </row>
    <row r="15" spans="1:20" ht="16.5" customHeight="1" x14ac:dyDescent="0.2">
      <c r="C15" s="34"/>
      <c r="D15" s="34"/>
      <c r="E15" s="34"/>
      <c r="F15" s="34"/>
      <c r="G15" s="34"/>
      <c r="H15" s="34"/>
      <c r="I15" s="34"/>
      <c r="J15" s="34"/>
      <c r="K15" s="34"/>
      <c r="L15" s="405"/>
      <c r="M15" s="34"/>
      <c r="N15" s="34"/>
      <c r="O15" s="34"/>
      <c r="P15" s="405"/>
      <c r="Q15" s="405"/>
      <c r="R15" s="382"/>
    </row>
    <row r="16" spans="1:20" ht="16.5" customHeight="1" x14ac:dyDescent="0.2">
      <c r="C16" s="34"/>
      <c r="D16" s="34"/>
      <c r="E16" s="34"/>
      <c r="F16" s="34"/>
      <c r="G16" s="34"/>
      <c r="H16" s="34"/>
      <c r="I16" s="34"/>
      <c r="J16" s="34"/>
      <c r="K16" s="34"/>
      <c r="L16" s="405"/>
      <c r="M16" s="34"/>
      <c r="N16" s="34"/>
      <c r="O16" s="34"/>
      <c r="P16" s="405"/>
      <c r="Q16" s="405"/>
      <c r="R16" s="382"/>
    </row>
    <row r="17" spans="3:18" ht="16.5" customHeight="1" x14ac:dyDescent="0.2">
      <c r="C17" s="34"/>
      <c r="D17" s="34"/>
      <c r="E17" s="34"/>
      <c r="F17" s="34"/>
      <c r="G17" s="34"/>
      <c r="H17" s="34"/>
      <c r="I17" s="34"/>
      <c r="J17" s="34"/>
      <c r="K17" s="34"/>
      <c r="L17" s="405"/>
      <c r="M17" s="34"/>
      <c r="N17" s="34"/>
      <c r="O17" s="34"/>
      <c r="P17" s="405"/>
      <c r="Q17" s="405"/>
      <c r="R17" s="382"/>
    </row>
    <row r="18" spans="3:18" ht="16.5" customHeight="1" x14ac:dyDescent="0.2">
      <c r="C18" s="34"/>
      <c r="D18" s="34"/>
      <c r="E18" s="34"/>
      <c r="F18" s="34"/>
      <c r="G18" s="34"/>
      <c r="H18" s="34"/>
      <c r="I18" s="34"/>
      <c r="J18" s="34"/>
      <c r="K18" s="34"/>
      <c r="L18" s="405"/>
      <c r="M18" s="34"/>
      <c r="N18" s="34"/>
      <c r="O18" s="34"/>
      <c r="P18" s="405"/>
      <c r="Q18" s="405"/>
      <c r="R18" s="382"/>
    </row>
    <row r="19" spans="3:18" ht="16.5" customHeight="1" x14ac:dyDescent="0.2">
      <c r="C19" s="34"/>
      <c r="D19" s="34"/>
      <c r="E19" s="34"/>
      <c r="F19" s="34"/>
      <c r="G19" s="34"/>
      <c r="H19" s="34"/>
      <c r="I19" s="34"/>
      <c r="J19" s="34"/>
      <c r="K19" s="34"/>
      <c r="L19" s="405"/>
      <c r="M19" s="34"/>
      <c r="N19" s="34"/>
      <c r="O19" s="34"/>
      <c r="P19" s="405"/>
      <c r="Q19" s="405"/>
      <c r="R19" s="382"/>
    </row>
    <row r="20" spans="3:18" ht="16.5" customHeight="1" x14ac:dyDescent="0.2">
      <c r="C20" s="34"/>
      <c r="D20" s="34"/>
      <c r="E20" s="34"/>
      <c r="F20" s="34"/>
      <c r="G20" s="34"/>
      <c r="H20" s="34"/>
      <c r="I20" s="34"/>
      <c r="J20" s="34"/>
      <c r="K20" s="34"/>
      <c r="L20" s="405"/>
      <c r="M20" s="34"/>
      <c r="N20" s="34"/>
      <c r="O20" s="34"/>
      <c r="P20" s="405"/>
      <c r="Q20" s="405"/>
      <c r="R20" s="382"/>
    </row>
    <row r="21" spans="3:18" ht="16.5" customHeight="1" x14ac:dyDescent="0.2">
      <c r="C21" s="34"/>
      <c r="D21" s="34"/>
      <c r="E21" s="34"/>
      <c r="F21" s="34"/>
      <c r="G21" s="34"/>
      <c r="H21" s="34"/>
      <c r="I21" s="34"/>
      <c r="J21" s="34"/>
      <c r="K21" s="34"/>
      <c r="L21" s="405"/>
      <c r="M21" s="34"/>
      <c r="N21" s="34"/>
      <c r="O21" s="34"/>
      <c r="P21" s="405"/>
      <c r="Q21" s="405"/>
      <c r="R21" s="382"/>
    </row>
    <row r="22" spans="3:18" ht="16.5" customHeight="1" x14ac:dyDescent="0.2">
      <c r="C22" s="34"/>
      <c r="D22" s="34"/>
      <c r="E22" s="34"/>
      <c r="F22" s="34"/>
      <c r="G22" s="34"/>
      <c r="H22" s="34"/>
      <c r="I22" s="34"/>
      <c r="J22" s="34"/>
      <c r="K22" s="34"/>
      <c r="L22" s="405"/>
      <c r="M22" s="34"/>
      <c r="N22" s="34"/>
      <c r="O22" s="34"/>
      <c r="P22" s="405"/>
      <c r="Q22" s="405"/>
      <c r="R22" s="382"/>
    </row>
    <row r="23" spans="3:18" ht="16.5" customHeight="1" x14ac:dyDescent="0.2">
      <c r="C23" s="34"/>
      <c r="D23" s="34"/>
      <c r="E23" s="34"/>
      <c r="F23" s="34"/>
      <c r="G23" s="34"/>
      <c r="H23" s="34"/>
      <c r="I23" s="34"/>
      <c r="J23" s="34"/>
      <c r="K23" s="34"/>
      <c r="L23" s="34"/>
      <c r="M23" s="34"/>
      <c r="N23" s="34"/>
      <c r="O23" s="34"/>
      <c r="P23" s="405"/>
      <c r="Q23" s="405"/>
      <c r="R23" s="382"/>
    </row>
    <row r="24" spans="3:18" ht="16.5" customHeight="1" x14ac:dyDescent="0.2">
      <c r="C24" s="34"/>
      <c r="D24" s="34"/>
      <c r="E24" s="34"/>
      <c r="F24" s="34"/>
      <c r="G24" s="34"/>
      <c r="H24" s="34"/>
      <c r="I24" s="34"/>
      <c r="J24" s="34"/>
      <c r="K24" s="34"/>
      <c r="L24" s="34"/>
      <c r="M24" s="34"/>
      <c r="N24" s="34"/>
      <c r="O24" s="34"/>
      <c r="P24" s="405"/>
      <c r="Q24" s="405"/>
      <c r="R24" s="382"/>
    </row>
    <row r="25" spans="3:18" ht="16.5" customHeight="1" x14ac:dyDescent="0.2">
      <c r="C25" s="34"/>
      <c r="D25" s="34"/>
      <c r="E25" s="34"/>
      <c r="F25" s="34"/>
      <c r="G25" s="34"/>
      <c r="H25" s="34"/>
      <c r="I25" s="34"/>
      <c r="J25" s="34"/>
      <c r="K25" s="34"/>
      <c r="L25" s="405"/>
      <c r="M25" s="34"/>
      <c r="N25" s="34"/>
      <c r="O25" s="34"/>
      <c r="P25" s="405"/>
      <c r="Q25" s="405"/>
      <c r="R25" s="382"/>
    </row>
    <row r="26" spans="3:18" ht="16.5" customHeight="1" x14ac:dyDescent="0.2">
      <c r="C26" s="34"/>
      <c r="D26" s="34"/>
      <c r="E26" s="34"/>
      <c r="F26" s="34"/>
      <c r="G26" s="34"/>
      <c r="H26" s="34"/>
      <c r="I26" s="34"/>
      <c r="J26" s="34"/>
      <c r="K26" s="34"/>
      <c r="L26" s="405"/>
      <c r="M26" s="34"/>
      <c r="N26" s="34"/>
      <c r="O26" s="34"/>
      <c r="P26" s="405"/>
      <c r="Q26" s="405"/>
      <c r="R26" s="382"/>
    </row>
    <row r="27" spans="3:18" ht="16.5" customHeight="1" x14ac:dyDescent="0.2">
      <c r="C27" s="34"/>
      <c r="D27" s="34"/>
      <c r="E27" s="34"/>
      <c r="F27" s="34"/>
      <c r="G27" s="34"/>
      <c r="H27" s="34"/>
      <c r="I27" s="34"/>
      <c r="J27" s="34"/>
      <c r="K27" s="34"/>
      <c r="L27" s="405"/>
      <c r="M27" s="34"/>
      <c r="N27" s="34"/>
      <c r="O27" s="34"/>
      <c r="P27" s="405"/>
      <c r="Q27" s="405"/>
      <c r="R27" s="382"/>
    </row>
    <row r="28" spans="3:18" ht="16.5" customHeight="1" x14ac:dyDescent="0.2">
      <c r="C28" s="34"/>
      <c r="D28" s="34"/>
      <c r="E28" s="34"/>
      <c r="F28" s="34"/>
      <c r="G28" s="34"/>
      <c r="H28" s="34"/>
      <c r="I28" s="34"/>
      <c r="J28" s="34"/>
      <c r="K28" s="34"/>
      <c r="L28" s="405"/>
      <c r="M28" s="34"/>
      <c r="N28" s="34"/>
      <c r="O28" s="34"/>
      <c r="P28" s="405"/>
      <c r="Q28" s="405"/>
      <c r="R28" s="382"/>
    </row>
    <row r="29" spans="3:18" ht="16.5" customHeight="1" x14ac:dyDescent="0.2">
      <c r="C29" s="34"/>
      <c r="D29" s="34"/>
      <c r="E29" s="34"/>
      <c r="F29" s="34"/>
      <c r="G29" s="34"/>
      <c r="H29" s="34"/>
      <c r="I29" s="34"/>
      <c r="J29" s="34"/>
      <c r="K29" s="34"/>
      <c r="L29" s="405"/>
      <c r="M29" s="34"/>
      <c r="N29" s="34"/>
      <c r="O29" s="34"/>
      <c r="P29" s="405"/>
      <c r="Q29" s="405"/>
      <c r="R29" s="382"/>
    </row>
    <row r="30" spans="3:18" ht="16.5" customHeight="1" x14ac:dyDescent="0.2">
      <c r="C30" s="34"/>
      <c r="D30" s="34"/>
      <c r="E30" s="34"/>
      <c r="F30" s="34"/>
      <c r="G30" s="34"/>
      <c r="H30" s="34"/>
      <c r="I30" s="34"/>
      <c r="J30" s="34"/>
      <c r="K30" s="34"/>
      <c r="L30" s="405"/>
      <c r="M30" s="34"/>
      <c r="N30" s="34"/>
      <c r="O30" s="34"/>
      <c r="P30" s="405"/>
      <c r="Q30" s="405"/>
      <c r="R30" s="382"/>
    </row>
    <row r="31" spans="3:18" ht="16.5" customHeight="1" x14ac:dyDescent="0.2">
      <c r="C31" s="34"/>
      <c r="D31" s="34"/>
      <c r="E31" s="34"/>
      <c r="F31" s="34"/>
      <c r="G31" s="34"/>
      <c r="H31" s="34"/>
      <c r="I31" s="34"/>
      <c r="J31" s="34"/>
      <c r="K31" s="34"/>
      <c r="L31" s="405"/>
      <c r="M31" s="34"/>
      <c r="N31" s="34"/>
      <c r="O31" s="34"/>
      <c r="P31" s="405"/>
      <c r="Q31" s="405"/>
      <c r="R31" s="382"/>
    </row>
    <row r="32" spans="3:18" ht="16.5" customHeight="1" x14ac:dyDescent="0.2">
      <c r="C32" s="34"/>
      <c r="D32" s="34"/>
      <c r="E32" s="34"/>
      <c r="F32" s="34"/>
      <c r="G32" s="34"/>
      <c r="H32" s="34"/>
      <c r="I32" s="34"/>
      <c r="J32" s="34"/>
      <c r="K32" s="34"/>
      <c r="L32" s="405"/>
      <c r="M32" s="34"/>
      <c r="N32" s="34"/>
      <c r="O32" s="34"/>
      <c r="P32" s="405"/>
      <c r="Q32" s="405"/>
      <c r="R32" s="382"/>
    </row>
    <row r="33" spans="2:18" ht="16.5" customHeight="1" x14ac:dyDescent="0.2">
      <c r="C33" s="34"/>
      <c r="D33" s="34"/>
      <c r="E33" s="34"/>
      <c r="F33" s="34"/>
      <c r="G33" s="34"/>
      <c r="H33" s="34"/>
      <c r="I33" s="34"/>
      <c r="J33" s="34"/>
      <c r="K33" s="34"/>
      <c r="L33" s="405"/>
      <c r="M33" s="34"/>
      <c r="N33" s="34"/>
      <c r="O33" s="34"/>
      <c r="P33" s="405"/>
      <c r="Q33" s="405"/>
      <c r="R33" s="382"/>
    </row>
    <row r="34" spans="2:18" ht="16.5" customHeight="1" x14ac:dyDescent="0.2">
      <c r="C34" s="34"/>
      <c r="D34" s="34"/>
      <c r="E34" s="34"/>
      <c r="F34" s="34"/>
      <c r="G34" s="34"/>
      <c r="H34" s="34"/>
      <c r="I34" s="34"/>
      <c r="J34" s="34"/>
      <c r="K34" s="34"/>
      <c r="L34" s="405"/>
      <c r="M34" s="34"/>
      <c r="N34" s="34"/>
      <c r="O34" s="34"/>
      <c r="P34" s="405"/>
      <c r="Q34" s="405"/>
      <c r="R34" s="382"/>
    </row>
    <row r="35" spans="2:18" x14ac:dyDescent="0.2">
      <c r="C35" s="230"/>
      <c r="D35" s="230"/>
      <c r="E35" s="230"/>
      <c r="F35" s="230"/>
      <c r="G35" s="230"/>
      <c r="H35" s="230"/>
      <c r="I35" s="230"/>
      <c r="J35" s="230"/>
      <c r="K35" s="230"/>
      <c r="L35" s="382"/>
      <c r="M35" s="230"/>
      <c r="N35" s="230"/>
      <c r="O35" s="230"/>
      <c r="P35" s="382"/>
      <c r="Q35" s="382"/>
      <c r="R35" s="382"/>
    </row>
    <row r="36" spans="2:18" ht="14.55" customHeight="1" x14ac:dyDescent="0.2">
      <c r="B36" s="3" t="s">
        <v>744</v>
      </c>
    </row>
    <row r="37" spans="2:18" ht="14.55" customHeight="1" x14ac:dyDescent="0.2">
      <c r="C37" s="41" t="s">
        <v>285</v>
      </c>
      <c r="D37" s="41" t="s">
        <v>745</v>
      </c>
      <c r="E37" s="41"/>
      <c r="F37" s="41"/>
      <c r="L37" s="3"/>
      <c r="P37" s="3"/>
    </row>
    <row r="38" spans="2:18" ht="14.55" customHeight="1" x14ac:dyDescent="0.2">
      <c r="D38" s="1118"/>
      <c r="E38" s="1118"/>
      <c r="F38" s="1118"/>
      <c r="G38" s="1118"/>
      <c r="H38" s="1118"/>
      <c r="I38" s="1118"/>
      <c r="J38" s="1118"/>
      <c r="K38" s="1118"/>
      <c r="L38" s="1118"/>
      <c r="M38" s="1118"/>
      <c r="N38" s="1118"/>
      <c r="O38" s="1118"/>
      <c r="P38" s="1118"/>
      <c r="Q38" s="1118"/>
    </row>
    <row r="39" spans="2:18" ht="19.95" customHeight="1" x14ac:dyDescent="0.2">
      <c r="D39" s="1118"/>
      <c r="E39" s="1118"/>
      <c r="F39" s="1118"/>
      <c r="G39" s="1118"/>
      <c r="H39" s="1118"/>
      <c r="I39" s="1118"/>
      <c r="J39" s="1118"/>
      <c r="K39" s="1118"/>
      <c r="L39" s="1118"/>
      <c r="M39" s="1118"/>
      <c r="N39" s="1118"/>
      <c r="O39" s="1118"/>
      <c r="P39" s="1118"/>
      <c r="Q39" s="1118"/>
    </row>
    <row r="40" spans="2:18" ht="16.5" customHeight="1" x14ac:dyDescent="0.2">
      <c r="C40" s="184"/>
      <c r="D40" s="1118"/>
      <c r="E40" s="1118"/>
      <c r="F40" s="1118"/>
      <c r="G40" s="1118"/>
      <c r="H40" s="1118"/>
      <c r="I40" s="1118"/>
      <c r="J40" s="1118"/>
      <c r="K40" s="1118"/>
      <c r="L40" s="1118"/>
      <c r="M40" s="1118"/>
      <c r="N40" s="1118"/>
      <c r="O40" s="1118"/>
      <c r="P40" s="1118"/>
      <c r="Q40" s="1118"/>
    </row>
    <row r="41" spans="2:18" ht="16.5" customHeight="1" x14ac:dyDescent="0.2">
      <c r="C41" s="184"/>
      <c r="D41" s="1118"/>
      <c r="E41" s="1118"/>
      <c r="F41" s="1118"/>
      <c r="G41" s="1118"/>
      <c r="H41" s="1118"/>
      <c r="I41" s="1118"/>
      <c r="J41" s="1118"/>
      <c r="K41" s="1118"/>
      <c r="L41" s="1118"/>
      <c r="M41" s="1118"/>
      <c r="N41" s="1118"/>
      <c r="O41" s="1118"/>
      <c r="P41" s="1118"/>
      <c r="Q41" s="1118"/>
    </row>
    <row r="42" spans="2:18" ht="16.5" customHeight="1" x14ac:dyDescent="0.2">
      <c r="C42" s="184"/>
      <c r="D42" s="1118"/>
      <c r="E42" s="1118"/>
      <c r="F42" s="1118"/>
      <c r="G42" s="1118"/>
      <c r="H42" s="1118"/>
      <c r="I42" s="1118"/>
      <c r="J42" s="1118"/>
      <c r="K42" s="1118"/>
      <c r="L42" s="1118"/>
      <c r="M42" s="1118"/>
      <c r="N42" s="1118"/>
      <c r="O42" s="1118"/>
      <c r="P42" s="1118"/>
      <c r="Q42" s="1118"/>
    </row>
    <row r="43" spans="2:18" ht="16.5" customHeight="1" x14ac:dyDescent="0.2">
      <c r="C43" s="184"/>
      <c r="D43" s="1118"/>
      <c r="E43" s="1118"/>
      <c r="F43" s="1118"/>
      <c r="G43" s="1118"/>
      <c r="H43" s="1118"/>
      <c r="I43" s="1118"/>
      <c r="J43" s="1118"/>
      <c r="K43" s="1118"/>
      <c r="L43" s="1118"/>
      <c r="M43" s="1118"/>
      <c r="N43" s="1118"/>
      <c r="O43" s="1118"/>
      <c r="P43" s="1118"/>
      <c r="Q43" s="1118"/>
    </row>
    <row r="44" spans="2:18" ht="16.5" customHeight="1" x14ac:dyDescent="0.2">
      <c r="C44" s="184"/>
      <c r="D44" s="1118"/>
      <c r="E44" s="1118"/>
      <c r="F44" s="1118"/>
      <c r="G44" s="1118"/>
      <c r="H44" s="1118"/>
      <c r="I44" s="1118"/>
      <c r="J44" s="1118"/>
      <c r="K44" s="1118"/>
      <c r="L44" s="1118"/>
      <c r="M44" s="1118"/>
      <c r="N44" s="1118"/>
      <c r="O44" s="1118"/>
      <c r="P44" s="1118"/>
      <c r="Q44" s="1118"/>
    </row>
    <row r="45" spans="2:18" ht="16.5" customHeight="1" x14ac:dyDescent="0.2">
      <c r="C45" s="184"/>
      <c r="D45" s="1118"/>
      <c r="E45" s="1118"/>
      <c r="F45" s="1118"/>
      <c r="G45" s="1118"/>
      <c r="H45" s="1118"/>
      <c r="I45" s="1118"/>
      <c r="J45" s="1118"/>
      <c r="K45" s="1118"/>
      <c r="L45" s="1118"/>
      <c r="M45" s="1118"/>
      <c r="N45" s="1118"/>
      <c r="O45" s="1118"/>
      <c r="P45" s="1118"/>
      <c r="Q45" s="1118"/>
    </row>
    <row r="46" spans="2:18" ht="16.5" customHeight="1" x14ac:dyDescent="0.2">
      <c r="C46" s="184"/>
      <c r="D46" s="1118"/>
      <c r="E46" s="1118"/>
      <c r="F46" s="1118"/>
      <c r="G46" s="1118"/>
      <c r="H46" s="1118"/>
      <c r="I46" s="1118"/>
      <c r="J46" s="1118"/>
      <c r="K46" s="1118"/>
      <c r="L46" s="1118"/>
      <c r="M46" s="1118"/>
      <c r="N46" s="1118"/>
      <c r="O46" s="1118"/>
      <c r="P46" s="1118"/>
      <c r="Q46" s="1118"/>
    </row>
    <row r="47" spans="2:18" ht="16.5" customHeight="1" x14ac:dyDescent="0.2">
      <c r="C47" s="32"/>
      <c r="D47" s="1118"/>
      <c r="E47" s="1118"/>
      <c r="F47" s="1118"/>
      <c r="G47" s="1118"/>
      <c r="H47" s="1118"/>
      <c r="I47" s="1118"/>
      <c r="J47" s="1118"/>
      <c r="K47" s="1118"/>
      <c r="L47" s="1118"/>
      <c r="M47" s="1118"/>
      <c r="N47" s="1118"/>
      <c r="O47" s="1118"/>
      <c r="P47" s="1118"/>
      <c r="Q47" s="1118"/>
    </row>
    <row r="49" spans="16:17" x14ac:dyDescent="0.2">
      <c r="P49" s="3"/>
      <c r="Q49" s="111" t="s">
        <v>791</v>
      </c>
    </row>
  </sheetData>
  <mergeCells count="11">
    <mergeCell ref="D45:Q45"/>
    <mergeCell ref="D46:Q46"/>
    <mergeCell ref="D47:Q47"/>
    <mergeCell ref="D4:P4"/>
    <mergeCell ref="D40:Q40"/>
    <mergeCell ref="D41:Q41"/>
    <mergeCell ref="D42:Q42"/>
    <mergeCell ref="D43:Q43"/>
    <mergeCell ref="D44:Q44"/>
    <mergeCell ref="D39:Q39"/>
    <mergeCell ref="D38:Q38"/>
  </mergeCells>
  <phoneticPr fontId="2"/>
  <pageMargins left="0.98425196850393704" right="0.59055118110236227" top="0.78740157480314965" bottom="0.59055118110236227"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J40"/>
  <sheetViews>
    <sheetView showGridLines="0" view="pageBreakPreview" zoomScaleNormal="100" zoomScaleSheetLayoutView="100" workbookViewId="0">
      <selection activeCell="C8" sqref="C8"/>
    </sheetView>
  </sheetViews>
  <sheetFormatPr defaultColWidth="1" defaultRowHeight="13.2" x14ac:dyDescent="0.2"/>
  <cols>
    <col min="1" max="1" width="1.77734375" style="3" customWidth="1"/>
    <col min="2" max="2" width="1" style="3" customWidth="1"/>
    <col min="3" max="3" width="28.21875" style="3" customWidth="1"/>
    <col min="4" max="4" width="19.109375" style="3" customWidth="1"/>
    <col min="5" max="6" width="13" style="3" customWidth="1"/>
    <col min="7" max="7" width="9.109375" style="3" customWidth="1"/>
    <col min="8" max="9" width="1.21875" style="48" customWidth="1"/>
    <col min="10" max="10" width="7.21875" style="3" customWidth="1"/>
    <col min="11" max="254" width="9" style="3" customWidth="1"/>
    <col min="255" max="255" width="1.77734375" style="3" customWidth="1"/>
    <col min="256" max="16384" width="1" style="3"/>
  </cols>
  <sheetData>
    <row r="1" spans="2:10" x14ac:dyDescent="0.2">
      <c r="B1" s="39" t="s">
        <v>1041</v>
      </c>
      <c r="D1" s="104"/>
    </row>
    <row r="2" spans="2:10" x14ac:dyDescent="0.2">
      <c r="J2" s="48"/>
    </row>
    <row r="3" spans="2:10" ht="17.25" customHeight="1" x14ac:dyDescent="0.2">
      <c r="B3" s="135"/>
      <c r="C3" s="9" t="s">
        <v>746</v>
      </c>
    </row>
    <row r="4" spans="2:10" ht="6.75" customHeight="1" x14ac:dyDescent="0.2">
      <c r="B4" s="135"/>
    </row>
    <row r="5" spans="2:10" ht="19.5" customHeight="1" x14ac:dyDescent="0.2">
      <c r="C5" s="134" t="s">
        <v>747</v>
      </c>
      <c r="D5" s="134" t="s">
        <v>748</v>
      </c>
      <c r="E5" s="185" t="s">
        <v>749</v>
      </c>
      <c r="F5" s="186" t="s">
        <v>750</v>
      </c>
      <c r="G5" s="185" t="s">
        <v>751</v>
      </c>
    </row>
    <row r="6" spans="2:10" ht="19.5" customHeight="1" x14ac:dyDescent="0.2">
      <c r="C6" s="149"/>
      <c r="D6" s="118"/>
      <c r="E6" s="187" t="s">
        <v>752</v>
      </c>
      <c r="F6" s="188" t="s">
        <v>753</v>
      </c>
      <c r="G6" s="189" t="s">
        <v>754</v>
      </c>
    </row>
    <row r="7" spans="2:10" s="48" customFormat="1" ht="15" customHeight="1" x14ac:dyDescent="0.2">
      <c r="B7" s="3"/>
      <c r="C7" s="190" t="s">
        <v>755</v>
      </c>
      <c r="D7" s="191"/>
      <c r="E7" s="186"/>
      <c r="F7" s="192"/>
      <c r="G7" s="185"/>
      <c r="J7" s="3"/>
    </row>
    <row r="8" spans="2:10" s="48" customFormat="1" ht="24" customHeight="1" x14ac:dyDescent="0.2">
      <c r="B8" s="3"/>
      <c r="C8" s="193"/>
      <c r="D8" s="194"/>
      <c r="E8" s="195"/>
      <c r="F8" s="195"/>
      <c r="G8" s="196"/>
      <c r="J8" s="3"/>
    </row>
    <row r="9" spans="2:10" s="48" customFormat="1" ht="24" customHeight="1" x14ac:dyDescent="0.2">
      <c r="B9" s="3"/>
      <c r="C9" s="197"/>
      <c r="D9" s="198"/>
      <c r="E9" s="195"/>
      <c r="F9" s="195"/>
      <c r="G9" s="199"/>
      <c r="J9" s="3"/>
    </row>
    <row r="10" spans="2:10" s="48" customFormat="1" ht="24" customHeight="1" x14ac:dyDescent="0.2">
      <c r="B10" s="3"/>
      <c r="C10" s="200"/>
      <c r="D10" s="201"/>
      <c r="E10" s="202"/>
      <c r="F10" s="202"/>
      <c r="G10" s="199"/>
      <c r="J10" s="3"/>
    </row>
    <row r="11" spans="2:10" s="48" customFormat="1" ht="24" customHeight="1" x14ac:dyDescent="0.2">
      <c r="B11" s="3"/>
      <c r="C11" s="203"/>
      <c r="D11" s="198"/>
      <c r="E11" s="195"/>
      <c r="F11" s="195"/>
      <c r="G11" s="196"/>
      <c r="J11" s="3"/>
    </row>
    <row r="12" spans="2:10" s="48" customFormat="1" ht="24" customHeight="1" x14ac:dyDescent="0.2">
      <c r="B12" s="204"/>
      <c r="C12" s="205"/>
      <c r="D12" s="198"/>
      <c r="E12" s="195"/>
      <c r="F12" s="195"/>
      <c r="G12" s="196"/>
      <c r="J12" s="3"/>
    </row>
    <row r="13" spans="2:10" s="48" customFormat="1" ht="24" customHeight="1" x14ac:dyDescent="0.2">
      <c r="B13" s="3"/>
      <c r="C13" s="206"/>
      <c r="D13" s="201"/>
      <c r="E13" s="202"/>
      <c r="F13" s="202"/>
      <c r="G13" s="199"/>
      <c r="J13" s="3"/>
    </row>
    <row r="14" spans="2:10" s="48" customFormat="1" ht="24" customHeight="1" x14ac:dyDescent="0.2">
      <c r="B14" s="3"/>
      <c r="C14" s="203"/>
      <c r="D14" s="198"/>
      <c r="E14" s="195"/>
      <c r="F14" s="195"/>
      <c r="G14" s="196"/>
      <c r="J14" s="3"/>
    </row>
    <row r="15" spans="2:10" s="48" customFormat="1" ht="24" customHeight="1" x14ac:dyDescent="0.2">
      <c r="B15" s="3"/>
      <c r="C15" s="203"/>
      <c r="D15" s="198"/>
      <c r="E15" s="195"/>
      <c r="F15" s="195"/>
      <c r="G15" s="196"/>
      <c r="J15" s="3"/>
    </row>
    <row r="16" spans="2:10" s="48" customFormat="1" ht="24" customHeight="1" x14ac:dyDescent="0.2">
      <c r="B16" s="3"/>
      <c r="C16" s="203"/>
      <c r="D16" s="198"/>
      <c r="E16" s="195"/>
      <c r="F16" s="195"/>
      <c r="G16" s="196"/>
      <c r="J16" s="3"/>
    </row>
    <row r="17" spans="2:10" s="48" customFormat="1" ht="24" customHeight="1" x14ac:dyDescent="0.2">
      <c r="B17" s="3"/>
      <c r="C17" s="206"/>
      <c r="D17" s="201"/>
      <c r="E17" s="202"/>
      <c r="F17" s="202"/>
      <c r="G17" s="199"/>
      <c r="J17" s="3"/>
    </row>
    <row r="18" spans="2:10" s="48" customFormat="1" ht="24" customHeight="1" x14ac:dyDescent="0.2">
      <c r="B18" s="3"/>
      <c r="C18" s="203"/>
      <c r="D18" s="198"/>
      <c r="E18" s="195"/>
      <c r="F18" s="195"/>
      <c r="G18" s="196"/>
      <c r="J18" s="3"/>
    </row>
    <row r="19" spans="2:10" s="48" customFormat="1" ht="24" customHeight="1" x14ac:dyDescent="0.2">
      <c r="B19" s="3"/>
      <c r="C19" s="203"/>
      <c r="D19" s="198"/>
      <c r="E19" s="195"/>
      <c r="F19" s="195"/>
      <c r="G19" s="196"/>
      <c r="J19" s="3"/>
    </row>
    <row r="20" spans="2:10" s="48" customFormat="1" ht="24" customHeight="1" x14ac:dyDescent="0.2">
      <c r="B20" s="3"/>
      <c r="C20" s="206"/>
      <c r="D20" s="201"/>
      <c r="E20" s="202"/>
      <c r="F20" s="202"/>
      <c r="G20" s="199"/>
      <c r="J20" s="3"/>
    </row>
    <row r="21" spans="2:10" s="48" customFormat="1" ht="24" customHeight="1" x14ac:dyDescent="0.2">
      <c r="B21" s="3"/>
      <c r="C21" s="203"/>
      <c r="D21" s="198"/>
      <c r="E21" s="195"/>
      <c r="F21" s="195"/>
      <c r="G21" s="196"/>
      <c r="J21" s="3"/>
    </row>
    <row r="22" spans="2:10" s="48" customFormat="1" ht="24" customHeight="1" x14ac:dyDescent="0.2">
      <c r="B22" s="3"/>
      <c r="C22" s="203"/>
      <c r="D22" s="198"/>
      <c r="E22" s="195"/>
      <c r="F22" s="195"/>
      <c r="G22" s="196"/>
      <c r="J22" s="3"/>
    </row>
    <row r="23" spans="2:10" s="48" customFormat="1" ht="24" customHeight="1" x14ac:dyDescent="0.2">
      <c r="B23" s="3"/>
      <c r="C23" s="203"/>
      <c r="D23" s="198"/>
      <c r="E23" s="195"/>
      <c r="F23" s="195"/>
      <c r="G23" s="196"/>
      <c r="J23" s="3"/>
    </row>
    <row r="24" spans="2:10" s="48" customFormat="1" ht="24" customHeight="1" x14ac:dyDescent="0.2">
      <c r="B24" s="9"/>
      <c r="C24" s="203"/>
      <c r="D24" s="198"/>
      <c r="E24" s="195"/>
      <c r="F24" s="195"/>
      <c r="G24" s="196"/>
      <c r="J24" s="3"/>
    </row>
    <row r="25" spans="2:10" s="48" customFormat="1" ht="24" customHeight="1" x14ac:dyDescent="0.2">
      <c r="B25" s="3"/>
      <c r="C25" s="203"/>
      <c r="D25" s="198"/>
      <c r="E25" s="195"/>
      <c r="F25" s="195"/>
      <c r="G25" s="196"/>
      <c r="J25" s="3"/>
    </row>
    <row r="26" spans="2:10" s="48" customFormat="1" ht="24" customHeight="1" x14ac:dyDescent="0.2">
      <c r="B26" s="3"/>
      <c r="C26" s="203"/>
      <c r="D26" s="198"/>
      <c r="E26" s="195"/>
      <c r="F26" s="195"/>
      <c r="G26" s="196"/>
      <c r="J26" s="3"/>
    </row>
    <row r="27" spans="2:10" s="48" customFormat="1" ht="24" customHeight="1" x14ac:dyDescent="0.2">
      <c r="B27" s="3"/>
      <c r="C27" s="203"/>
      <c r="D27" s="198"/>
      <c r="E27" s="195"/>
      <c r="F27" s="195"/>
      <c r="G27" s="196"/>
      <c r="J27" s="3"/>
    </row>
    <row r="28" spans="2:10" ht="24" customHeight="1" x14ac:dyDescent="0.2">
      <c r="C28" s="203"/>
      <c r="D28" s="198"/>
      <c r="E28" s="195"/>
      <c r="F28" s="195"/>
      <c r="G28" s="196"/>
    </row>
    <row r="29" spans="2:10" ht="24" customHeight="1" x14ac:dyDescent="0.2">
      <c r="C29" s="203"/>
      <c r="D29" s="198"/>
      <c r="E29" s="195"/>
      <c r="F29" s="195"/>
      <c r="G29" s="196"/>
    </row>
    <row r="30" spans="2:10" ht="24" customHeight="1" x14ac:dyDescent="0.2">
      <c r="C30" s="203"/>
      <c r="D30" s="198"/>
      <c r="E30" s="195"/>
      <c r="F30" s="195"/>
      <c r="G30" s="196"/>
    </row>
    <row r="31" spans="2:10" ht="8.25" customHeight="1" x14ac:dyDescent="0.2"/>
    <row r="32" spans="2:10" x14ac:dyDescent="0.2">
      <c r="C32" s="41" t="s">
        <v>756</v>
      </c>
      <c r="D32" s="10"/>
      <c r="E32" s="10"/>
      <c r="F32" s="10"/>
      <c r="G32" s="10"/>
    </row>
    <row r="33" spans="3:7" x14ac:dyDescent="0.2">
      <c r="C33" s="41" t="s">
        <v>757</v>
      </c>
      <c r="D33" s="10"/>
      <c r="E33" s="10"/>
      <c r="F33" s="10"/>
      <c r="G33" s="10"/>
    </row>
    <row r="34" spans="3:7" x14ac:dyDescent="0.2">
      <c r="C34" s="41" t="s">
        <v>272</v>
      </c>
      <c r="D34" s="10"/>
      <c r="E34" s="10"/>
      <c r="F34" s="10"/>
      <c r="G34" s="10"/>
    </row>
    <row r="35" spans="3:7" x14ac:dyDescent="0.2">
      <c r="C35" s="10" t="s">
        <v>758</v>
      </c>
      <c r="D35" s="10"/>
      <c r="E35" s="10"/>
      <c r="F35" s="10"/>
      <c r="G35" s="10"/>
    </row>
    <row r="36" spans="3:7" ht="21" customHeight="1" x14ac:dyDescent="0.2">
      <c r="C36" s="1195" t="s">
        <v>759</v>
      </c>
      <c r="D36" s="1196"/>
      <c r="E36" s="1196"/>
      <c r="F36" s="1196"/>
      <c r="G36" s="1196"/>
    </row>
    <row r="37" spans="3:7" ht="16.5" customHeight="1" x14ac:dyDescent="0.2">
      <c r="C37" s="1196"/>
      <c r="D37" s="1196"/>
      <c r="E37" s="1196"/>
      <c r="F37" s="1196"/>
      <c r="G37" s="1196"/>
    </row>
    <row r="38" spans="3:7" ht="16.5" customHeight="1" x14ac:dyDescent="0.2">
      <c r="C38" s="207"/>
      <c r="D38" s="207"/>
      <c r="E38" s="207"/>
      <c r="F38" s="207"/>
      <c r="G38" s="111" t="s">
        <v>791</v>
      </c>
    </row>
    <row r="39" spans="3:7" ht="16.5" customHeight="1" x14ac:dyDescent="0.2">
      <c r="C39" s="145"/>
      <c r="D39" s="145"/>
      <c r="E39" s="145"/>
      <c r="F39" s="145"/>
      <c r="G39" s="145"/>
    </row>
    <row r="40" spans="3:7" x14ac:dyDescent="0.2">
      <c r="G40" s="32"/>
    </row>
  </sheetData>
  <sheetProtection algorithmName="SHA-512" hashValue="fAbcWmQ6vvzyDyzeank+T7+1dNse5rHjZlecrOn5zUbpaSkvzyQJ+x14NENeWGeEBUm8hiULW/oGt8Hv7AFhkg==" saltValue="u98Qt8iiy3zPcN7hD9pueQ==" spinCount="100000" sheet="1" objects="1" scenarios="1"/>
  <mergeCells count="1">
    <mergeCell ref="C36:G37"/>
  </mergeCells>
  <phoneticPr fontId="2"/>
  <pageMargins left="0.98425196850393704"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9" r:id="rId4" name="Group Box 3">
              <controlPr defaultSize="0" autoFill="0" autoPict="0">
                <anchor moveWithCells="1">
                  <from>
                    <xdr:col>6</xdr:col>
                    <xdr:colOff>0</xdr:colOff>
                    <xdr:row>8</xdr:row>
                    <xdr:rowOff>0</xdr:rowOff>
                  </from>
                  <to>
                    <xdr:col>9</xdr:col>
                    <xdr:colOff>487680</xdr:colOff>
                    <xdr:row>9</xdr:row>
                    <xdr:rowOff>0</xdr:rowOff>
                  </to>
                </anchor>
              </controlPr>
            </control>
          </mc:Choice>
        </mc:AlternateContent>
        <mc:AlternateContent xmlns:mc="http://schemas.openxmlformats.org/markup-compatibility/2006">
          <mc:Choice Requires="x14">
            <control shapeId="14342" r:id="rId5" name="Group Box 6">
              <controlPr defaultSize="0" autoFill="0" autoPict="0">
                <anchor moveWithCells="1">
                  <from>
                    <xdr:col>6</xdr:col>
                    <xdr:colOff>0</xdr:colOff>
                    <xdr:row>9</xdr:row>
                    <xdr:rowOff>0</xdr:rowOff>
                  </from>
                  <to>
                    <xdr:col>9</xdr:col>
                    <xdr:colOff>487680</xdr:colOff>
                    <xdr:row>10</xdr:row>
                    <xdr:rowOff>0</xdr:rowOff>
                  </to>
                </anchor>
              </controlPr>
            </control>
          </mc:Choice>
        </mc:AlternateContent>
        <mc:AlternateContent xmlns:mc="http://schemas.openxmlformats.org/markup-compatibility/2006">
          <mc:Choice Requires="x14">
            <control shapeId="14345" r:id="rId6" name="Group Box 9">
              <controlPr defaultSize="0" autoFill="0" autoPict="0">
                <anchor moveWithCells="1">
                  <from>
                    <xdr:col>6</xdr:col>
                    <xdr:colOff>0</xdr:colOff>
                    <xdr:row>10</xdr:row>
                    <xdr:rowOff>0</xdr:rowOff>
                  </from>
                  <to>
                    <xdr:col>9</xdr:col>
                    <xdr:colOff>487680</xdr:colOff>
                    <xdr:row>11</xdr:row>
                    <xdr:rowOff>0</xdr:rowOff>
                  </to>
                </anchor>
              </controlPr>
            </control>
          </mc:Choice>
        </mc:AlternateContent>
        <mc:AlternateContent xmlns:mc="http://schemas.openxmlformats.org/markup-compatibility/2006">
          <mc:Choice Requires="x14">
            <control shapeId="14348" r:id="rId7" name="Group Box 12">
              <controlPr defaultSize="0" autoFill="0" autoPict="0">
                <anchor moveWithCells="1">
                  <from>
                    <xdr:col>6</xdr:col>
                    <xdr:colOff>0</xdr:colOff>
                    <xdr:row>11</xdr:row>
                    <xdr:rowOff>0</xdr:rowOff>
                  </from>
                  <to>
                    <xdr:col>9</xdr:col>
                    <xdr:colOff>487680</xdr:colOff>
                    <xdr:row>12</xdr:row>
                    <xdr:rowOff>0</xdr:rowOff>
                  </to>
                </anchor>
              </controlPr>
            </control>
          </mc:Choice>
        </mc:AlternateContent>
        <mc:AlternateContent xmlns:mc="http://schemas.openxmlformats.org/markup-compatibility/2006">
          <mc:Choice Requires="x14">
            <control shapeId="14351" r:id="rId8" name="Group Box 15">
              <controlPr defaultSize="0" autoFill="0" autoPict="0">
                <anchor moveWithCells="1">
                  <from>
                    <xdr:col>6</xdr:col>
                    <xdr:colOff>0</xdr:colOff>
                    <xdr:row>12</xdr:row>
                    <xdr:rowOff>0</xdr:rowOff>
                  </from>
                  <to>
                    <xdr:col>9</xdr:col>
                    <xdr:colOff>487680</xdr:colOff>
                    <xdr:row>13</xdr:row>
                    <xdr:rowOff>0</xdr:rowOff>
                  </to>
                </anchor>
              </controlPr>
            </control>
          </mc:Choice>
        </mc:AlternateContent>
        <mc:AlternateContent xmlns:mc="http://schemas.openxmlformats.org/markup-compatibility/2006">
          <mc:Choice Requires="x14">
            <control shapeId="14354" r:id="rId9" name="Group Box 18">
              <controlPr defaultSize="0" autoFill="0" autoPict="0">
                <anchor moveWithCells="1">
                  <from>
                    <xdr:col>6</xdr:col>
                    <xdr:colOff>0</xdr:colOff>
                    <xdr:row>13</xdr:row>
                    <xdr:rowOff>0</xdr:rowOff>
                  </from>
                  <to>
                    <xdr:col>9</xdr:col>
                    <xdr:colOff>487680</xdr:colOff>
                    <xdr:row>14</xdr:row>
                    <xdr:rowOff>0</xdr:rowOff>
                  </to>
                </anchor>
              </controlPr>
            </control>
          </mc:Choice>
        </mc:AlternateContent>
        <mc:AlternateContent xmlns:mc="http://schemas.openxmlformats.org/markup-compatibility/2006">
          <mc:Choice Requires="x14">
            <control shapeId="14357" r:id="rId10" name="Group Box 21">
              <controlPr defaultSize="0" autoFill="0" autoPict="0">
                <anchor moveWithCells="1">
                  <from>
                    <xdr:col>6</xdr:col>
                    <xdr:colOff>0</xdr:colOff>
                    <xdr:row>14</xdr:row>
                    <xdr:rowOff>0</xdr:rowOff>
                  </from>
                  <to>
                    <xdr:col>9</xdr:col>
                    <xdr:colOff>487680</xdr:colOff>
                    <xdr:row>15</xdr:row>
                    <xdr:rowOff>0</xdr:rowOff>
                  </to>
                </anchor>
              </controlPr>
            </control>
          </mc:Choice>
        </mc:AlternateContent>
        <mc:AlternateContent xmlns:mc="http://schemas.openxmlformats.org/markup-compatibility/2006">
          <mc:Choice Requires="x14">
            <control shapeId="14360" r:id="rId11" name="Group Box 24">
              <controlPr defaultSize="0" autoFill="0" autoPict="0">
                <anchor moveWithCells="1">
                  <from>
                    <xdr:col>6</xdr:col>
                    <xdr:colOff>0</xdr:colOff>
                    <xdr:row>15</xdr:row>
                    <xdr:rowOff>0</xdr:rowOff>
                  </from>
                  <to>
                    <xdr:col>9</xdr:col>
                    <xdr:colOff>487680</xdr:colOff>
                    <xdr:row>16</xdr:row>
                    <xdr:rowOff>0</xdr:rowOff>
                  </to>
                </anchor>
              </controlPr>
            </control>
          </mc:Choice>
        </mc:AlternateContent>
        <mc:AlternateContent xmlns:mc="http://schemas.openxmlformats.org/markup-compatibility/2006">
          <mc:Choice Requires="x14">
            <control shapeId="14363" r:id="rId12" name="Group Box 27">
              <controlPr defaultSize="0" autoFill="0" autoPict="0">
                <anchor moveWithCells="1">
                  <from>
                    <xdr:col>6</xdr:col>
                    <xdr:colOff>0</xdr:colOff>
                    <xdr:row>16</xdr:row>
                    <xdr:rowOff>0</xdr:rowOff>
                  </from>
                  <to>
                    <xdr:col>9</xdr:col>
                    <xdr:colOff>487680</xdr:colOff>
                    <xdr:row>17</xdr:row>
                    <xdr:rowOff>0</xdr:rowOff>
                  </to>
                </anchor>
              </controlPr>
            </control>
          </mc:Choice>
        </mc:AlternateContent>
        <mc:AlternateContent xmlns:mc="http://schemas.openxmlformats.org/markup-compatibility/2006">
          <mc:Choice Requires="x14">
            <control shapeId="14366" r:id="rId13" name="Group Box 30">
              <controlPr defaultSize="0" autoFill="0" autoPict="0">
                <anchor moveWithCells="1">
                  <from>
                    <xdr:col>6</xdr:col>
                    <xdr:colOff>0</xdr:colOff>
                    <xdr:row>17</xdr:row>
                    <xdr:rowOff>0</xdr:rowOff>
                  </from>
                  <to>
                    <xdr:col>9</xdr:col>
                    <xdr:colOff>487680</xdr:colOff>
                    <xdr:row>18</xdr:row>
                    <xdr:rowOff>0</xdr:rowOff>
                  </to>
                </anchor>
              </controlPr>
            </control>
          </mc:Choice>
        </mc:AlternateContent>
        <mc:AlternateContent xmlns:mc="http://schemas.openxmlformats.org/markup-compatibility/2006">
          <mc:Choice Requires="x14">
            <control shapeId="14369" r:id="rId14" name="Group Box 33">
              <controlPr defaultSize="0" autoFill="0" autoPict="0">
                <anchor moveWithCells="1">
                  <from>
                    <xdr:col>6</xdr:col>
                    <xdr:colOff>0</xdr:colOff>
                    <xdr:row>17</xdr:row>
                    <xdr:rowOff>0</xdr:rowOff>
                  </from>
                  <to>
                    <xdr:col>9</xdr:col>
                    <xdr:colOff>487680</xdr:colOff>
                    <xdr:row>18</xdr:row>
                    <xdr:rowOff>0</xdr:rowOff>
                  </to>
                </anchor>
              </controlPr>
            </control>
          </mc:Choice>
        </mc:AlternateContent>
        <mc:AlternateContent xmlns:mc="http://schemas.openxmlformats.org/markup-compatibility/2006">
          <mc:Choice Requires="x14">
            <control shapeId="14372" r:id="rId15" name="Group Box 36">
              <controlPr defaultSize="0" autoFill="0" autoPict="0">
                <anchor moveWithCells="1">
                  <from>
                    <xdr:col>6</xdr:col>
                    <xdr:colOff>0</xdr:colOff>
                    <xdr:row>18</xdr:row>
                    <xdr:rowOff>0</xdr:rowOff>
                  </from>
                  <to>
                    <xdr:col>9</xdr:col>
                    <xdr:colOff>487680</xdr:colOff>
                    <xdr:row>19</xdr:row>
                    <xdr:rowOff>0</xdr:rowOff>
                  </to>
                </anchor>
              </controlPr>
            </control>
          </mc:Choice>
        </mc:AlternateContent>
        <mc:AlternateContent xmlns:mc="http://schemas.openxmlformats.org/markup-compatibility/2006">
          <mc:Choice Requires="x14">
            <control shapeId="14375" r:id="rId16" name="Group Box 39">
              <controlPr defaultSize="0" autoFill="0" autoPict="0">
                <anchor moveWithCells="1">
                  <from>
                    <xdr:col>6</xdr:col>
                    <xdr:colOff>0</xdr:colOff>
                    <xdr:row>19</xdr:row>
                    <xdr:rowOff>0</xdr:rowOff>
                  </from>
                  <to>
                    <xdr:col>9</xdr:col>
                    <xdr:colOff>487680</xdr:colOff>
                    <xdr:row>20</xdr:row>
                    <xdr:rowOff>0</xdr:rowOff>
                  </to>
                </anchor>
              </controlPr>
            </control>
          </mc:Choice>
        </mc:AlternateContent>
        <mc:AlternateContent xmlns:mc="http://schemas.openxmlformats.org/markup-compatibility/2006">
          <mc:Choice Requires="x14">
            <control shapeId="14378" r:id="rId17" name="Group Box 42">
              <controlPr defaultSize="0" autoFill="0" autoPict="0">
                <anchor moveWithCells="1">
                  <from>
                    <xdr:col>6</xdr:col>
                    <xdr:colOff>0</xdr:colOff>
                    <xdr:row>20</xdr:row>
                    <xdr:rowOff>0</xdr:rowOff>
                  </from>
                  <to>
                    <xdr:col>9</xdr:col>
                    <xdr:colOff>487680</xdr:colOff>
                    <xdr:row>21</xdr:row>
                    <xdr:rowOff>0</xdr:rowOff>
                  </to>
                </anchor>
              </controlPr>
            </control>
          </mc:Choice>
        </mc:AlternateContent>
        <mc:AlternateContent xmlns:mc="http://schemas.openxmlformats.org/markup-compatibility/2006">
          <mc:Choice Requires="x14">
            <control shapeId="14381" r:id="rId18" name="Group Box 45">
              <controlPr defaultSize="0" autoFill="0" autoPict="0">
                <anchor moveWithCells="1">
                  <from>
                    <xdr:col>6</xdr:col>
                    <xdr:colOff>0</xdr:colOff>
                    <xdr:row>21</xdr:row>
                    <xdr:rowOff>0</xdr:rowOff>
                  </from>
                  <to>
                    <xdr:col>9</xdr:col>
                    <xdr:colOff>487680</xdr:colOff>
                    <xdr:row>22</xdr:row>
                    <xdr:rowOff>0</xdr:rowOff>
                  </to>
                </anchor>
              </controlPr>
            </control>
          </mc:Choice>
        </mc:AlternateContent>
        <mc:AlternateContent xmlns:mc="http://schemas.openxmlformats.org/markup-compatibility/2006">
          <mc:Choice Requires="x14">
            <control shapeId="14384" r:id="rId19" name="Group Box 48">
              <controlPr defaultSize="0" autoFill="0" autoPict="0">
                <anchor moveWithCells="1">
                  <from>
                    <xdr:col>6</xdr:col>
                    <xdr:colOff>0</xdr:colOff>
                    <xdr:row>22</xdr:row>
                    <xdr:rowOff>0</xdr:rowOff>
                  </from>
                  <to>
                    <xdr:col>9</xdr:col>
                    <xdr:colOff>487680</xdr:colOff>
                    <xdr:row>23</xdr:row>
                    <xdr:rowOff>0</xdr:rowOff>
                  </to>
                </anchor>
              </controlPr>
            </control>
          </mc:Choice>
        </mc:AlternateContent>
        <mc:AlternateContent xmlns:mc="http://schemas.openxmlformats.org/markup-compatibility/2006">
          <mc:Choice Requires="x14">
            <control shapeId="14387" r:id="rId20" name="Group Box 51">
              <controlPr defaultSize="0" autoFill="0" autoPict="0">
                <anchor moveWithCells="1">
                  <from>
                    <xdr:col>6</xdr:col>
                    <xdr:colOff>0</xdr:colOff>
                    <xdr:row>23</xdr:row>
                    <xdr:rowOff>0</xdr:rowOff>
                  </from>
                  <to>
                    <xdr:col>9</xdr:col>
                    <xdr:colOff>487680</xdr:colOff>
                    <xdr:row>24</xdr:row>
                    <xdr:rowOff>0</xdr:rowOff>
                  </to>
                </anchor>
              </controlPr>
            </control>
          </mc:Choice>
        </mc:AlternateContent>
        <mc:AlternateContent xmlns:mc="http://schemas.openxmlformats.org/markup-compatibility/2006">
          <mc:Choice Requires="x14">
            <control shapeId="14390" r:id="rId21" name="Group Box 54">
              <controlPr defaultSize="0" autoFill="0" autoPict="0">
                <anchor moveWithCells="1">
                  <from>
                    <xdr:col>6</xdr:col>
                    <xdr:colOff>0</xdr:colOff>
                    <xdr:row>24</xdr:row>
                    <xdr:rowOff>0</xdr:rowOff>
                  </from>
                  <to>
                    <xdr:col>9</xdr:col>
                    <xdr:colOff>487680</xdr:colOff>
                    <xdr:row>25</xdr:row>
                    <xdr:rowOff>0</xdr:rowOff>
                  </to>
                </anchor>
              </controlPr>
            </control>
          </mc:Choice>
        </mc:AlternateContent>
        <mc:AlternateContent xmlns:mc="http://schemas.openxmlformats.org/markup-compatibility/2006">
          <mc:Choice Requires="x14">
            <control shapeId="14393" r:id="rId22" name="Group Box 57">
              <controlPr defaultSize="0" autoFill="0" autoPict="0">
                <anchor moveWithCells="1">
                  <from>
                    <xdr:col>6</xdr:col>
                    <xdr:colOff>0</xdr:colOff>
                    <xdr:row>25</xdr:row>
                    <xdr:rowOff>0</xdr:rowOff>
                  </from>
                  <to>
                    <xdr:col>9</xdr:col>
                    <xdr:colOff>487680</xdr:colOff>
                    <xdr:row>26</xdr:row>
                    <xdr:rowOff>0</xdr:rowOff>
                  </to>
                </anchor>
              </controlPr>
            </control>
          </mc:Choice>
        </mc:AlternateContent>
        <mc:AlternateContent xmlns:mc="http://schemas.openxmlformats.org/markup-compatibility/2006">
          <mc:Choice Requires="x14">
            <control shapeId="14396" r:id="rId23" name="Group Box 60">
              <controlPr defaultSize="0" autoFill="0" autoPict="0">
                <anchor moveWithCells="1">
                  <from>
                    <xdr:col>6</xdr:col>
                    <xdr:colOff>0</xdr:colOff>
                    <xdr:row>26</xdr:row>
                    <xdr:rowOff>0</xdr:rowOff>
                  </from>
                  <to>
                    <xdr:col>9</xdr:col>
                    <xdr:colOff>487680</xdr:colOff>
                    <xdr:row>27</xdr:row>
                    <xdr:rowOff>0</xdr:rowOff>
                  </to>
                </anchor>
              </controlPr>
            </control>
          </mc:Choice>
        </mc:AlternateContent>
        <mc:AlternateContent xmlns:mc="http://schemas.openxmlformats.org/markup-compatibility/2006">
          <mc:Choice Requires="x14">
            <control shapeId="14399" r:id="rId24" name="Group Box 63">
              <controlPr defaultSize="0" autoFill="0" autoPict="0">
                <anchor moveWithCells="1">
                  <from>
                    <xdr:col>6</xdr:col>
                    <xdr:colOff>0</xdr:colOff>
                    <xdr:row>27</xdr:row>
                    <xdr:rowOff>0</xdr:rowOff>
                  </from>
                  <to>
                    <xdr:col>9</xdr:col>
                    <xdr:colOff>487680</xdr:colOff>
                    <xdr:row>28</xdr:row>
                    <xdr:rowOff>0</xdr:rowOff>
                  </to>
                </anchor>
              </controlPr>
            </control>
          </mc:Choice>
        </mc:AlternateContent>
        <mc:AlternateContent xmlns:mc="http://schemas.openxmlformats.org/markup-compatibility/2006">
          <mc:Choice Requires="x14">
            <control shapeId="14402" r:id="rId25" name="Group Box 66">
              <controlPr defaultSize="0" autoFill="0" autoPict="0">
                <anchor moveWithCells="1">
                  <from>
                    <xdr:col>6</xdr:col>
                    <xdr:colOff>0</xdr:colOff>
                    <xdr:row>29</xdr:row>
                    <xdr:rowOff>0</xdr:rowOff>
                  </from>
                  <to>
                    <xdr:col>9</xdr:col>
                    <xdr:colOff>487680</xdr:colOff>
                    <xdr:row>30</xdr:row>
                    <xdr:rowOff>0</xdr:rowOff>
                  </to>
                </anchor>
              </controlPr>
            </control>
          </mc:Choice>
        </mc:AlternateContent>
        <mc:AlternateContent xmlns:mc="http://schemas.openxmlformats.org/markup-compatibility/2006">
          <mc:Choice Requires="x14">
            <control shapeId="14405" r:id="rId26" name="Group Box 69">
              <controlPr defaultSize="0" autoFill="0" autoPict="0">
                <anchor moveWithCells="1">
                  <from>
                    <xdr:col>6</xdr:col>
                    <xdr:colOff>0</xdr:colOff>
                    <xdr:row>30</xdr:row>
                    <xdr:rowOff>0</xdr:rowOff>
                  </from>
                  <to>
                    <xdr:col>9</xdr:col>
                    <xdr:colOff>487680</xdr:colOff>
                    <xdr:row>32</xdr:row>
                    <xdr:rowOff>22860</xdr:rowOff>
                  </to>
                </anchor>
              </controlPr>
            </control>
          </mc:Choice>
        </mc:AlternateContent>
        <mc:AlternateContent xmlns:mc="http://schemas.openxmlformats.org/markup-compatibility/2006">
          <mc:Choice Requires="x14">
            <control shapeId="14408" r:id="rId27" name="Group Box 72">
              <controlPr defaultSize="0" autoFill="0" autoPict="0">
                <anchor moveWithCells="1">
                  <from>
                    <xdr:col>6</xdr:col>
                    <xdr:colOff>0</xdr:colOff>
                    <xdr:row>6</xdr:row>
                    <xdr:rowOff>129540</xdr:rowOff>
                  </from>
                  <to>
                    <xdr:col>9</xdr:col>
                    <xdr:colOff>487680</xdr:colOff>
                    <xdr:row>8</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U32"/>
  <sheetViews>
    <sheetView showGridLines="0" topLeftCell="C1" zoomScaleNormal="100" zoomScaleSheetLayoutView="100" workbookViewId="0">
      <selection activeCell="F13" sqref="F13"/>
    </sheetView>
  </sheetViews>
  <sheetFormatPr defaultColWidth="9" defaultRowHeight="13.2" x14ac:dyDescent="0.2"/>
  <cols>
    <col min="1" max="3" width="1.44140625" style="3" customWidth="1"/>
    <col min="4" max="4" width="26.77734375" style="3" customWidth="1"/>
    <col min="5" max="5" width="7.109375" style="3" customWidth="1"/>
    <col min="6" max="17" width="8.77734375" style="3" customWidth="1"/>
    <col min="18" max="18" width="10" style="3" customWidth="1"/>
    <col min="19" max="19" width="1.21875" style="3" customWidth="1"/>
    <col min="20" max="20" width="3.109375" style="3" customWidth="1"/>
    <col min="21" max="16384" width="9" style="3"/>
  </cols>
  <sheetData>
    <row r="1" spans="1:21" ht="20.55" customHeight="1" x14ac:dyDescent="0.2">
      <c r="A1" s="39" t="s">
        <v>1042</v>
      </c>
    </row>
    <row r="2" spans="1:21" ht="20.55" customHeight="1" x14ac:dyDescent="0.2">
      <c r="B2" s="3" t="s">
        <v>506</v>
      </c>
      <c r="D2" s="59"/>
      <c r="E2" s="59"/>
      <c r="F2" s="59"/>
      <c r="G2" s="59"/>
      <c r="H2" s="59"/>
      <c r="I2" s="59"/>
      <c r="J2" s="59"/>
      <c r="K2" s="59"/>
      <c r="L2" s="59"/>
      <c r="M2" s="59"/>
    </row>
    <row r="3" spans="1:21" ht="21.6" customHeight="1" x14ac:dyDescent="0.2">
      <c r="C3" s="939" t="str">
        <f>IF('別紙2-3'!D65="","",'別紙2-3'!D65&amp;"年度")</f>
        <v/>
      </c>
      <c r="D3" s="939"/>
      <c r="E3" s="57" t="s">
        <v>180</v>
      </c>
      <c r="F3" s="57" t="s">
        <v>181</v>
      </c>
      <c r="G3" s="57" t="s">
        <v>182</v>
      </c>
      <c r="H3" s="57" t="s">
        <v>183</v>
      </c>
      <c r="I3" s="57" t="s">
        <v>184</v>
      </c>
      <c r="J3" s="57" t="s">
        <v>185</v>
      </c>
      <c r="K3" s="57" t="s">
        <v>186</v>
      </c>
      <c r="L3" s="57" t="s">
        <v>187</v>
      </c>
      <c r="M3" s="57" t="s">
        <v>188</v>
      </c>
      <c r="N3" s="57" t="s">
        <v>189</v>
      </c>
      <c r="O3" s="57" t="s">
        <v>190</v>
      </c>
      <c r="P3" s="57" t="s">
        <v>191</v>
      </c>
      <c r="Q3" s="57" t="s">
        <v>192</v>
      </c>
      <c r="R3" s="270" t="s">
        <v>145</v>
      </c>
    </row>
    <row r="4" spans="1:21" ht="21.6" customHeight="1" x14ac:dyDescent="0.2">
      <c r="C4" s="1008" t="s">
        <v>902</v>
      </c>
      <c r="D4" s="841"/>
      <c r="E4" s="57" t="s">
        <v>270</v>
      </c>
      <c r="F4" s="416" t="str">
        <f>'別紙2-3'!D55</f>
        <v/>
      </c>
      <c r="G4" s="416" t="str">
        <f>'別紙2-3'!E55</f>
        <v/>
      </c>
      <c r="H4" s="416" t="str">
        <f>'別紙2-3'!F55</f>
        <v/>
      </c>
      <c r="I4" s="416" t="str">
        <f>'別紙2-3'!G55</f>
        <v/>
      </c>
      <c r="J4" s="416" t="str">
        <f>'別紙2-3'!H55</f>
        <v/>
      </c>
      <c r="K4" s="416" t="str">
        <f>'別紙2-3'!I55</f>
        <v/>
      </c>
      <c r="L4" s="416" t="str">
        <f>'別紙2-3'!J55</f>
        <v/>
      </c>
      <c r="M4" s="416" t="str">
        <f>'別紙2-3'!K55</f>
        <v/>
      </c>
      <c r="N4" s="416" t="str">
        <f>'別紙2-3'!L55</f>
        <v/>
      </c>
      <c r="O4" s="416" t="str">
        <f>'別紙2-3'!M55</f>
        <v/>
      </c>
      <c r="P4" s="416" t="str">
        <f>'別紙2-3'!N55</f>
        <v/>
      </c>
      <c r="Q4" s="416" t="str">
        <f>'別紙2-3'!O55</f>
        <v/>
      </c>
      <c r="R4" s="412" t="str">
        <f>IF(COUNT(F4:Q4)=0,"",SUM(F4:Q4))</f>
        <v/>
      </c>
      <c r="U4" s="3" t="s">
        <v>265</v>
      </c>
    </row>
    <row r="5" spans="1:21" ht="21.6" customHeight="1" x14ac:dyDescent="0.2">
      <c r="C5" s="1008" t="s">
        <v>861</v>
      </c>
      <c r="D5" s="841"/>
      <c r="E5" s="270" t="s">
        <v>313</v>
      </c>
      <c r="F5" s="416" t="str">
        <f>'別紙2-3'!D56</f>
        <v/>
      </c>
      <c r="G5" s="416" t="str">
        <f>'別紙2-3'!E56</f>
        <v/>
      </c>
      <c r="H5" s="416" t="str">
        <f>'別紙2-3'!F56</f>
        <v/>
      </c>
      <c r="I5" s="416" t="str">
        <f>'別紙2-3'!G56</f>
        <v/>
      </c>
      <c r="J5" s="416" t="str">
        <f>'別紙2-3'!H56</f>
        <v/>
      </c>
      <c r="K5" s="416" t="str">
        <f>'別紙2-3'!I56</f>
        <v/>
      </c>
      <c r="L5" s="416" t="str">
        <f>'別紙2-3'!J56</f>
        <v/>
      </c>
      <c r="M5" s="416" t="str">
        <f>'別紙2-3'!K56</f>
        <v/>
      </c>
      <c r="N5" s="416" t="str">
        <f>'別紙2-3'!L56</f>
        <v/>
      </c>
      <c r="O5" s="416" t="str">
        <f>'別紙2-3'!M56</f>
        <v/>
      </c>
      <c r="P5" s="416" t="str">
        <f>'別紙2-3'!N56</f>
        <v/>
      </c>
      <c r="Q5" s="416" t="str">
        <f>'別紙2-3'!O56</f>
        <v/>
      </c>
      <c r="R5" s="412" t="str">
        <f>IF(COUNT(F5:Q5)=0,"",SUM(F5:Q5))</f>
        <v/>
      </c>
      <c r="U5" s="48" t="s">
        <v>266</v>
      </c>
    </row>
    <row r="6" spans="1:21" ht="21.6" customHeight="1" x14ac:dyDescent="0.2">
      <c r="C6" s="948" t="s">
        <v>264</v>
      </c>
      <c r="D6" s="950"/>
      <c r="E6" s="57" t="s">
        <v>760</v>
      </c>
      <c r="F6" s="411" t="str">
        <f>'別紙2-3'!D54</f>
        <v/>
      </c>
      <c r="G6" s="411" t="str">
        <f>'別紙2-3'!E54</f>
        <v/>
      </c>
      <c r="H6" s="411" t="str">
        <f>'別紙2-3'!F54</f>
        <v/>
      </c>
      <c r="I6" s="411" t="str">
        <f>'別紙2-3'!G54</f>
        <v/>
      </c>
      <c r="J6" s="411" t="str">
        <f>'別紙2-3'!H54</f>
        <v/>
      </c>
      <c r="K6" s="411" t="str">
        <f>'別紙2-3'!I54</f>
        <v/>
      </c>
      <c r="L6" s="411" t="str">
        <f>'別紙2-3'!J54</f>
        <v/>
      </c>
      <c r="M6" s="411" t="str">
        <f>'別紙2-3'!K54</f>
        <v/>
      </c>
      <c r="N6" s="411" t="str">
        <f>'別紙2-3'!L54</f>
        <v/>
      </c>
      <c r="O6" s="411" t="str">
        <f>'別紙2-3'!M54</f>
        <v/>
      </c>
      <c r="P6" s="411" t="str">
        <f>'別紙2-3'!N54</f>
        <v/>
      </c>
      <c r="Q6" s="411" t="str">
        <f>'別紙2-3'!O54</f>
        <v/>
      </c>
      <c r="R6" s="411" t="str">
        <f>IF(COUNT(F6:Q6)=0,"",SUM(F6:Q6))</f>
        <v/>
      </c>
      <c r="U6" s="48" t="s">
        <v>266</v>
      </c>
    </row>
    <row r="7" spans="1:21" ht="21.6" customHeight="1" x14ac:dyDescent="0.2">
      <c r="C7" s="953"/>
      <c r="D7" s="955"/>
      <c r="E7" s="57" t="s">
        <v>270</v>
      </c>
      <c r="F7" s="412" t="str">
        <f>IF(F6="","",F6*45/3.6)</f>
        <v/>
      </c>
      <c r="G7" s="412" t="str">
        <f t="shared" ref="G7:Q7" si="0">IF(G6="","",G6*45/3.6)</f>
        <v/>
      </c>
      <c r="H7" s="412" t="str">
        <f t="shared" si="0"/>
        <v/>
      </c>
      <c r="I7" s="412" t="str">
        <f t="shared" si="0"/>
        <v/>
      </c>
      <c r="J7" s="412" t="str">
        <f t="shared" si="0"/>
        <v/>
      </c>
      <c r="K7" s="412" t="str">
        <f t="shared" si="0"/>
        <v/>
      </c>
      <c r="L7" s="412" t="str">
        <f t="shared" si="0"/>
        <v/>
      </c>
      <c r="M7" s="412" t="str">
        <f t="shared" si="0"/>
        <v/>
      </c>
      <c r="N7" s="412" t="str">
        <f t="shared" si="0"/>
        <v/>
      </c>
      <c r="O7" s="412" t="str">
        <f t="shared" si="0"/>
        <v/>
      </c>
      <c r="P7" s="412" t="str">
        <f t="shared" si="0"/>
        <v/>
      </c>
      <c r="Q7" s="412" t="str">
        <f t="shared" si="0"/>
        <v/>
      </c>
      <c r="R7" s="412" t="str">
        <f>IF(COUNT(F7:Q7)=0,"",SUM(F7:Q7))</f>
        <v/>
      </c>
      <c r="U7" s="48" t="s">
        <v>266</v>
      </c>
    </row>
    <row r="8" spans="1:21" ht="33.75" customHeight="1" x14ac:dyDescent="0.2">
      <c r="C8" s="1198" t="s">
        <v>271</v>
      </c>
      <c r="D8" s="684"/>
      <c r="E8" s="57" t="s">
        <v>269</v>
      </c>
      <c r="F8" s="412" t="str">
        <f>'別紙2-3'!D53</f>
        <v/>
      </c>
      <c r="G8" s="412" t="str">
        <f>'別紙2-3'!E53</f>
        <v/>
      </c>
      <c r="H8" s="412" t="str">
        <f>'別紙2-3'!F53</f>
        <v/>
      </c>
      <c r="I8" s="412" t="str">
        <f>'別紙2-3'!G53</f>
        <v/>
      </c>
      <c r="J8" s="412" t="str">
        <f>'別紙2-3'!H53</f>
        <v/>
      </c>
      <c r="K8" s="412" t="str">
        <f>'別紙2-3'!I53</f>
        <v/>
      </c>
      <c r="L8" s="412" t="str">
        <f>'別紙2-3'!J53</f>
        <v/>
      </c>
      <c r="M8" s="412" t="str">
        <f>'別紙2-3'!K53</f>
        <v/>
      </c>
      <c r="N8" s="412" t="str">
        <f>'別紙2-3'!L53</f>
        <v/>
      </c>
      <c r="O8" s="412" t="str">
        <f>'別紙2-3'!M53</f>
        <v/>
      </c>
      <c r="P8" s="412" t="str">
        <f>'別紙2-3'!N53</f>
        <v/>
      </c>
      <c r="Q8" s="412" t="str">
        <f>'別紙2-3'!O53</f>
        <v/>
      </c>
      <c r="R8" s="412" t="str">
        <f>IF(F8="","",SUM(F8:Q8))</f>
        <v/>
      </c>
      <c r="U8" s="33" t="e">
        <f>F5/3.6</f>
        <v>#VALUE!</v>
      </c>
    </row>
    <row r="9" spans="1:21" ht="21" customHeight="1" x14ac:dyDescent="0.2">
      <c r="C9" s="1198" t="s">
        <v>912</v>
      </c>
      <c r="D9" s="671"/>
      <c r="E9" s="272" t="s">
        <v>473</v>
      </c>
      <c r="F9" s="411" t="str">
        <f>IF('別紙2-3'!D60="","",'別紙2-3'!D60)</f>
        <v/>
      </c>
      <c r="G9" s="411" t="str">
        <f>IF('別紙2-3'!E60="","",'別紙2-3'!E60)</f>
        <v/>
      </c>
      <c r="H9" s="411" t="str">
        <f>IF('別紙2-3'!F60="","",'別紙2-3'!F60)</f>
        <v/>
      </c>
      <c r="I9" s="411" t="str">
        <f>IF('別紙2-3'!G60="","",'別紙2-3'!G60)</f>
        <v/>
      </c>
      <c r="J9" s="411" t="str">
        <f>IF('別紙2-3'!H60="","",'別紙2-3'!H60)</f>
        <v/>
      </c>
      <c r="K9" s="411" t="str">
        <f>IF('別紙2-3'!I60="","",'別紙2-3'!I60)</f>
        <v/>
      </c>
      <c r="L9" s="411" t="str">
        <f>IF('別紙2-3'!J60="","",'別紙2-3'!J60)</f>
        <v/>
      </c>
      <c r="M9" s="411" t="str">
        <f>IF('別紙2-3'!K60="","",'別紙2-3'!K60)</f>
        <v/>
      </c>
      <c r="N9" s="411" t="str">
        <f>IF('別紙2-3'!L60="","",'別紙2-3'!L60)</f>
        <v/>
      </c>
      <c r="O9" s="411" t="str">
        <f>IF('別紙2-3'!M60="","",'別紙2-3'!M60)</f>
        <v/>
      </c>
      <c r="P9" s="411" t="str">
        <f>IF('別紙2-3'!N60="","",'別紙2-3'!N60)</f>
        <v/>
      </c>
      <c r="Q9" s="411" t="str">
        <f>IF('別紙2-3'!O60="","",'別紙2-3'!O60)</f>
        <v/>
      </c>
      <c r="R9" s="411" t="str">
        <f>IF('別紙2-3'!D74="","",'別紙2-3'!D74)</f>
        <v/>
      </c>
      <c r="U9" s="33"/>
    </row>
    <row r="10" spans="1:21" ht="21" customHeight="1" x14ac:dyDescent="0.2">
      <c r="C10" s="1198" t="s">
        <v>920</v>
      </c>
      <c r="D10" s="671"/>
      <c r="E10" s="272" t="s">
        <v>473</v>
      </c>
      <c r="F10" s="411" t="str">
        <f>IF('別紙2-3'!D61="","",'別紙2-3'!D61)</f>
        <v/>
      </c>
      <c r="G10" s="411" t="str">
        <f>IF('別紙2-3'!E61="","",'別紙2-3'!E61)</f>
        <v/>
      </c>
      <c r="H10" s="411" t="str">
        <f>IF('別紙2-3'!F61="","",'別紙2-3'!F61)</f>
        <v/>
      </c>
      <c r="I10" s="411" t="str">
        <f>IF('別紙2-3'!G61="","",'別紙2-3'!G61)</f>
        <v/>
      </c>
      <c r="J10" s="411" t="str">
        <f>IF('別紙2-3'!H61="","",'別紙2-3'!H61)</f>
        <v/>
      </c>
      <c r="K10" s="411" t="str">
        <f>IF('別紙2-3'!I61="","",'別紙2-3'!I61)</f>
        <v/>
      </c>
      <c r="L10" s="411" t="str">
        <f>IF('別紙2-3'!J61="","",'別紙2-3'!J61)</f>
        <v/>
      </c>
      <c r="M10" s="411" t="str">
        <f>IF('別紙2-3'!K61="","",'別紙2-3'!K61)</f>
        <v/>
      </c>
      <c r="N10" s="411" t="str">
        <f>IF('別紙2-3'!L61="","",'別紙2-3'!L61)</f>
        <v/>
      </c>
      <c r="O10" s="411" t="str">
        <f>IF('別紙2-3'!M61="","",'別紙2-3'!M61)</f>
        <v/>
      </c>
      <c r="P10" s="411" t="str">
        <f>IF('別紙2-3'!N61="","",'別紙2-3'!N61)</f>
        <v/>
      </c>
      <c r="Q10" s="411" t="str">
        <f>IF('別紙2-3'!O61="","",'別紙2-3'!O61)</f>
        <v/>
      </c>
      <c r="R10" s="411" t="str">
        <f>IF('別紙2-3'!D75="","",'別紙2-3'!D75)</f>
        <v/>
      </c>
      <c r="U10" s="33"/>
    </row>
    <row r="11" spans="1:21" ht="28.95" customHeight="1" x14ac:dyDescent="0.2">
      <c r="C11" s="1198" t="s">
        <v>922</v>
      </c>
      <c r="D11" s="671"/>
      <c r="E11" s="272" t="s">
        <v>473</v>
      </c>
      <c r="F11" s="411" t="str">
        <f>IF(F9="","",SUM(F9:F10))</f>
        <v/>
      </c>
      <c r="G11" s="411" t="str">
        <f t="shared" ref="G11:Q11" si="1">IF(G9="","",SUM(G9:G10))</f>
        <v/>
      </c>
      <c r="H11" s="411" t="str">
        <f t="shared" si="1"/>
        <v/>
      </c>
      <c r="I11" s="411" t="str">
        <f t="shared" si="1"/>
        <v/>
      </c>
      <c r="J11" s="411" t="str">
        <f t="shared" si="1"/>
        <v/>
      </c>
      <c r="K11" s="411" t="str">
        <f t="shared" si="1"/>
        <v/>
      </c>
      <c r="L11" s="411" t="str">
        <f t="shared" si="1"/>
        <v/>
      </c>
      <c r="M11" s="411" t="str">
        <f t="shared" si="1"/>
        <v/>
      </c>
      <c r="N11" s="411" t="str">
        <f t="shared" si="1"/>
        <v/>
      </c>
      <c r="O11" s="411" t="str">
        <f t="shared" si="1"/>
        <v/>
      </c>
      <c r="P11" s="411" t="str">
        <f t="shared" si="1"/>
        <v/>
      </c>
      <c r="Q11" s="411" t="str">
        <f t="shared" si="1"/>
        <v/>
      </c>
      <c r="R11" s="411" t="str">
        <f>IF(R9="","",SUM(R9:R10))</f>
        <v/>
      </c>
      <c r="U11" s="33"/>
    </row>
    <row r="12" spans="1:21" ht="31.2" customHeight="1" x14ac:dyDescent="0.2">
      <c r="C12" s="1199" t="s">
        <v>1063</v>
      </c>
      <c r="D12" s="1200"/>
      <c r="E12" s="272" t="s">
        <v>834</v>
      </c>
      <c r="F12" s="411" t="str">
        <f>IF('別紙2-3'!D63="","",'別紙2-3'!D63)</f>
        <v/>
      </c>
      <c r="G12" s="411" t="str">
        <f>IF('別紙2-3'!E63="","",'別紙2-3'!E63)</f>
        <v/>
      </c>
      <c r="H12" s="411" t="str">
        <f>IF('別紙2-3'!F63="","",'別紙2-3'!F63)</f>
        <v/>
      </c>
      <c r="I12" s="411" t="str">
        <f>IF('別紙2-3'!G63="","",'別紙2-3'!G63)</f>
        <v/>
      </c>
      <c r="J12" s="411" t="str">
        <f>IF('別紙2-3'!H63="","",'別紙2-3'!H63)</f>
        <v/>
      </c>
      <c r="K12" s="411" t="str">
        <f>IF('別紙2-3'!I63="","",'別紙2-3'!I63)</f>
        <v/>
      </c>
      <c r="L12" s="411" t="str">
        <f>IF('別紙2-3'!J63="","",'別紙2-3'!J63)</f>
        <v/>
      </c>
      <c r="M12" s="411" t="str">
        <f>IF('別紙2-3'!K63="","",'別紙2-3'!K63)</f>
        <v/>
      </c>
      <c r="N12" s="411" t="str">
        <f>IF('別紙2-3'!L63="","",'別紙2-3'!L63)</f>
        <v/>
      </c>
      <c r="O12" s="411" t="str">
        <f>IF('別紙2-3'!M63="","",'別紙2-3'!M63)</f>
        <v/>
      </c>
      <c r="P12" s="411" t="str">
        <f>IF('別紙2-3'!N63="","",'別紙2-3'!N63)</f>
        <v/>
      </c>
      <c r="Q12" s="411" t="str">
        <f>IF('別紙2-3'!O63="","",'別紙2-3'!O63)</f>
        <v/>
      </c>
      <c r="R12" s="411" t="str">
        <f>IF('別紙2-3'!D77="","",'別紙2-3'!D77)</f>
        <v/>
      </c>
      <c r="U12" s="48" t="e">
        <f>F8*F32/1000</f>
        <v>#VALUE!</v>
      </c>
    </row>
    <row r="13" spans="1:21" ht="21" customHeight="1" x14ac:dyDescent="0.2">
      <c r="C13" s="1198" t="s">
        <v>931</v>
      </c>
      <c r="D13" s="671"/>
      <c r="E13" s="57" t="s">
        <v>358</v>
      </c>
      <c r="F13" s="408"/>
      <c r="G13" s="408"/>
      <c r="H13" s="408"/>
      <c r="I13" s="408"/>
      <c r="J13" s="408"/>
      <c r="K13" s="408"/>
      <c r="L13" s="408"/>
      <c r="M13" s="408"/>
      <c r="N13" s="408"/>
      <c r="O13" s="408"/>
      <c r="P13" s="408"/>
      <c r="Q13" s="408"/>
      <c r="R13" s="418" t="str">
        <f>IF(SUM(F13:Q13)&gt;0,SUM(F13:Q13),"")</f>
        <v/>
      </c>
      <c r="U13" s="48"/>
    </row>
    <row r="14" spans="1:21" ht="21" customHeight="1" x14ac:dyDescent="0.2">
      <c r="C14" s="1198" t="s">
        <v>932</v>
      </c>
      <c r="D14" s="671"/>
      <c r="E14" s="270" t="s">
        <v>126</v>
      </c>
      <c r="F14" s="208"/>
      <c r="G14" s="208"/>
      <c r="H14" s="208"/>
      <c r="I14" s="208"/>
      <c r="J14" s="208"/>
      <c r="K14" s="208"/>
      <c r="L14" s="208"/>
      <c r="M14" s="208"/>
      <c r="N14" s="208"/>
      <c r="O14" s="208"/>
      <c r="P14" s="208"/>
      <c r="Q14" s="208"/>
      <c r="R14" s="419" t="str">
        <f>IF(SUM(F14:Q14)&gt;0,SUM(F14:Q14),"")</f>
        <v/>
      </c>
      <c r="U14" s="48"/>
    </row>
    <row r="15" spans="1:21" ht="21" customHeight="1" x14ac:dyDescent="0.2">
      <c r="C15" s="1198" t="s">
        <v>517</v>
      </c>
      <c r="D15" s="671"/>
      <c r="E15" s="270" t="s">
        <v>397</v>
      </c>
      <c r="F15" s="208"/>
      <c r="G15" s="208"/>
      <c r="H15" s="208"/>
      <c r="I15" s="208"/>
      <c r="J15" s="208"/>
      <c r="K15" s="208"/>
      <c r="L15" s="208"/>
      <c r="M15" s="208"/>
      <c r="N15" s="208"/>
      <c r="O15" s="208"/>
      <c r="P15" s="208"/>
      <c r="Q15" s="208"/>
      <c r="R15" s="419" t="str">
        <f>IF(SUM(F15:Q15)&gt;0,SUM(F15:Q15),"")</f>
        <v/>
      </c>
      <c r="U15" s="48"/>
    </row>
    <row r="16" spans="1:21" ht="21" customHeight="1" x14ac:dyDescent="0.2">
      <c r="C16" s="1198" t="s">
        <v>913</v>
      </c>
      <c r="D16" s="671"/>
      <c r="E16" s="270" t="s">
        <v>473</v>
      </c>
      <c r="F16" s="417" t="str">
        <f t="shared" ref="F16:R16" si="2">IF(F13="","",F13/F4*100)</f>
        <v/>
      </c>
      <c r="G16" s="417" t="str">
        <f t="shared" si="2"/>
        <v/>
      </c>
      <c r="H16" s="417" t="str">
        <f t="shared" si="2"/>
        <v/>
      </c>
      <c r="I16" s="417" t="str">
        <f t="shared" si="2"/>
        <v/>
      </c>
      <c r="J16" s="417" t="str">
        <f t="shared" si="2"/>
        <v/>
      </c>
      <c r="K16" s="417" t="str">
        <f t="shared" si="2"/>
        <v/>
      </c>
      <c r="L16" s="417" t="str">
        <f t="shared" si="2"/>
        <v/>
      </c>
      <c r="M16" s="417" t="str">
        <f t="shared" si="2"/>
        <v/>
      </c>
      <c r="N16" s="417" t="str">
        <f t="shared" si="2"/>
        <v/>
      </c>
      <c r="O16" s="417" t="str">
        <f t="shared" si="2"/>
        <v/>
      </c>
      <c r="P16" s="417" t="str">
        <f t="shared" si="2"/>
        <v/>
      </c>
      <c r="Q16" s="417" t="str">
        <f t="shared" si="2"/>
        <v/>
      </c>
      <c r="R16" s="411" t="str">
        <f t="shared" si="2"/>
        <v/>
      </c>
      <c r="U16" s="48"/>
    </row>
    <row r="17" spans="3:21" ht="21" customHeight="1" x14ac:dyDescent="0.2">
      <c r="C17" s="1198" t="s">
        <v>914</v>
      </c>
      <c r="D17" s="671"/>
      <c r="E17" s="270" t="s">
        <v>473</v>
      </c>
      <c r="F17" s="417" t="str">
        <f t="shared" ref="F17:R17" si="3">IF(F14="","",F14/F5*100)</f>
        <v/>
      </c>
      <c r="G17" s="417" t="str">
        <f t="shared" si="3"/>
        <v/>
      </c>
      <c r="H17" s="417" t="str">
        <f t="shared" si="3"/>
        <v/>
      </c>
      <c r="I17" s="417" t="str">
        <f t="shared" si="3"/>
        <v/>
      </c>
      <c r="J17" s="417" t="str">
        <f t="shared" si="3"/>
        <v/>
      </c>
      <c r="K17" s="417" t="str">
        <f t="shared" si="3"/>
        <v/>
      </c>
      <c r="L17" s="417" t="str">
        <f t="shared" si="3"/>
        <v/>
      </c>
      <c r="M17" s="417" t="str">
        <f t="shared" si="3"/>
        <v/>
      </c>
      <c r="N17" s="417" t="str">
        <f t="shared" si="3"/>
        <v/>
      </c>
      <c r="O17" s="417" t="str">
        <f t="shared" si="3"/>
        <v/>
      </c>
      <c r="P17" s="417" t="str">
        <f t="shared" si="3"/>
        <v/>
      </c>
      <c r="Q17" s="417" t="str">
        <f t="shared" si="3"/>
        <v/>
      </c>
      <c r="R17" s="411" t="str">
        <f t="shared" si="3"/>
        <v/>
      </c>
      <c r="U17" s="48"/>
    </row>
    <row r="18" spans="3:21" ht="19.95" customHeight="1" x14ac:dyDescent="0.2">
      <c r="D18" s="41" t="s">
        <v>921</v>
      </c>
    </row>
    <row r="19" spans="3:21" ht="19.95" customHeight="1" x14ac:dyDescent="0.2">
      <c r="D19" s="10" t="s">
        <v>508</v>
      </c>
    </row>
    <row r="20" spans="3:21" ht="36" customHeight="1" x14ac:dyDescent="0.2">
      <c r="D20" s="790" t="s">
        <v>933</v>
      </c>
      <c r="E20" s="1197"/>
      <c r="F20" s="1197"/>
      <c r="G20" s="1197"/>
      <c r="H20" s="1197"/>
      <c r="I20" s="1197"/>
      <c r="J20" s="1197"/>
      <c r="K20" s="1197"/>
      <c r="L20" s="1197"/>
      <c r="M20" s="1197"/>
      <c r="N20" s="1197"/>
      <c r="O20" s="1197"/>
      <c r="P20" s="1197"/>
      <c r="Q20" s="1197"/>
      <c r="R20" s="1197"/>
    </row>
    <row r="21" spans="3:21" ht="36" customHeight="1" x14ac:dyDescent="0.2">
      <c r="D21" s="790" t="s">
        <v>934</v>
      </c>
      <c r="E21" s="1197"/>
      <c r="F21" s="1197"/>
      <c r="G21" s="1197"/>
      <c r="H21" s="1197"/>
      <c r="I21" s="1197"/>
      <c r="J21" s="1197"/>
      <c r="K21" s="1197"/>
      <c r="L21" s="1197"/>
      <c r="M21" s="1197"/>
      <c r="N21" s="1197"/>
      <c r="O21" s="1197"/>
      <c r="P21" s="1197"/>
      <c r="Q21" s="1197"/>
      <c r="R21" s="1197"/>
    </row>
    <row r="22" spans="3:21" ht="15.75" customHeight="1" x14ac:dyDescent="0.2">
      <c r="D22" s="273"/>
      <c r="U22" s="209" t="str">
        <f>IF(基本情報!J204="","",基本情報!J204)</f>
        <v>項目名</v>
      </c>
    </row>
    <row r="23" spans="3:21" ht="15.75" customHeight="1" x14ac:dyDescent="0.2">
      <c r="F23" s="210"/>
      <c r="G23" s="210"/>
      <c r="H23" s="210"/>
      <c r="I23" s="210"/>
      <c r="J23" s="210"/>
      <c r="K23" s="210"/>
      <c r="L23" s="210"/>
      <c r="M23" s="210"/>
      <c r="N23" s="210"/>
      <c r="O23" s="210"/>
      <c r="P23" s="210"/>
      <c r="Q23" s="210"/>
      <c r="R23" s="111" t="s">
        <v>787</v>
      </c>
      <c r="U23" s="209" t="str">
        <f>IF(基本情報!J207="","",基本情報!J207)</f>
        <v/>
      </c>
    </row>
    <row r="24" spans="3:21" x14ac:dyDescent="0.2">
      <c r="F24" s="210"/>
      <c r="G24" s="210"/>
      <c r="H24" s="210"/>
      <c r="I24" s="210"/>
      <c r="J24" s="210"/>
      <c r="K24" s="210"/>
      <c r="L24" s="210"/>
      <c r="M24" s="210"/>
      <c r="N24" s="210"/>
      <c r="O24" s="210"/>
      <c r="P24" s="210"/>
      <c r="Q24" s="210"/>
      <c r="R24" s="210"/>
    </row>
    <row r="25" spans="3:21" x14ac:dyDescent="0.2">
      <c r="F25" s="210"/>
      <c r="G25" s="210"/>
      <c r="H25" s="210"/>
      <c r="I25" s="210"/>
      <c r="J25" s="210"/>
      <c r="K25" s="210"/>
      <c r="L25" s="210"/>
      <c r="M25" s="210"/>
      <c r="N25" s="210"/>
      <c r="O25" s="210"/>
      <c r="P25" s="210"/>
      <c r="Q25" s="210"/>
      <c r="R25" s="210"/>
    </row>
    <row r="26" spans="3:21" x14ac:dyDescent="0.2">
      <c r="F26" s="210"/>
      <c r="G26" s="210"/>
      <c r="H26" s="210"/>
      <c r="I26" s="210"/>
      <c r="J26" s="210"/>
      <c r="K26" s="210"/>
      <c r="L26" s="210"/>
      <c r="M26" s="210"/>
      <c r="N26" s="210"/>
      <c r="O26" s="210"/>
      <c r="P26" s="210"/>
      <c r="Q26" s="210"/>
      <c r="R26" s="210"/>
    </row>
    <row r="27" spans="3:21" x14ac:dyDescent="0.2">
      <c r="F27" s="210"/>
      <c r="G27" s="210"/>
      <c r="H27" s="210"/>
      <c r="I27" s="210"/>
      <c r="J27" s="210"/>
      <c r="K27" s="210"/>
      <c r="L27" s="210"/>
      <c r="M27" s="210"/>
      <c r="N27" s="210"/>
      <c r="O27" s="210"/>
      <c r="P27" s="210"/>
      <c r="Q27" s="210"/>
      <c r="R27" s="210"/>
    </row>
    <row r="28" spans="3:21" x14ac:dyDescent="0.2">
      <c r="F28" s="210"/>
      <c r="G28" s="210"/>
      <c r="H28" s="210"/>
      <c r="I28" s="210"/>
      <c r="J28" s="210"/>
      <c r="K28" s="210"/>
      <c r="L28" s="210"/>
      <c r="M28" s="210"/>
      <c r="N28" s="210"/>
      <c r="O28" s="210"/>
      <c r="P28" s="210"/>
      <c r="Q28" s="210"/>
      <c r="R28" s="210"/>
    </row>
    <row r="29" spans="3:21" x14ac:dyDescent="0.2">
      <c r="F29" s="210"/>
      <c r="G29" s="210"/>
      <c r="H29" s="210"/>
      <c r="I29" s="210"/>
      <c r="J29" s="210"/>
      <c r="K29" s="210"/>
      <c r="L29" s="210"/>
      <c r="M29" s="210"/>
      <c r="N29" s="210"/>
      <c r="O29" s="210"/>
      <c r="P29" s="210"/>
      <c r="Q29" s="210"/>
      <c r="R29" s="210"/>
    </row>
    <row r="30" spans="3:21" x14ac:dyDescent="0.2">
      <c r="F30" s="210"/>
      <c r="G30" s="210"/>
      <c r="H30" s="210"/>
      <c r="I30" s="210"/>
      <c r="J30" s="210"/>
      <c r="K30" s="210"/>
      <c r="L30" s="210"/>
      <c r="M30" s="210"/>
      <c r="N30" s="210"/>
      <c r="O30" s="210"/>
      <c r="P30" s="210"/>
      <c r="Q30" s="210"/>
      <c r="R30" s="210"/>
    </row>
    <row r="31" spans="3:21" x14ac:dyDescent="0.2">
      <c r="F31" s="210"/>
      <c r="G31" s="210"/>
      <c r="H31" s="210"/>
      <c r="I31" s="210"/>
      <c r="J31" s="210"/>
      <c r="K31" s="210"/>
      <c r="L31" s="210"/>
      <c r="M31" s="210"/>
      <c r="N31" s="210"/>
      <c r="O31" s="210"/>
      <c r="P31" s="210"/>
      <c r="Q31" s="210"/>
      <c r="R31" s="210"/>
    </row>
    <row r="32" spans="3:21" x14ac:dyDescent="0.2">
      <c r="F32" s="210"/>
      <c r="G32" s="210"/>
      <c r="H32" s="210"/>
      <c r="I32" s="210"/>
      <c r="J32" s="210"/>
      <c r="K32" s="210"/>
      <c r="L32" s="210"/>
      <c r="M32" s="210"/>
      <c r="N32" s="210"/>
      <c r="O32" s="210"/>
      <c r="P32" s="210"/>
      <c r="Q32" s="210"/>
      <c r="R32" s="210"/>
    </row>
  </sheetData>
  <sheetProtection algorithmName="SHA-512" hashValue="rVGubvyWFZaao62IYzNtYhvg1o6gXBbso+3Z+YUKLBAqYZIQvzTyLbt1mfCSlFU52yTfYt/ULDDGciC7KrRpXw==" saltValue="DLuFKSIDygoE6W/McJE3gQ==" spinCount="100000" sheet="1" objects="1" scenarios="1"/>
  <mergeCells count="16">
    <mergeCell ref="C3:D3"/>
    <mergeCell ref="C6:D7"/>
    <mergeCell ref="C12:D12"/>
    <mergeCell ref="C8:D8"/>
    <mergeCell ref="C9:D9"/>
    <mergeCell ref="C10:D10"/>
    <mergeCell ref="C11:D11"/>
    <mergeCell ref="C4:D4"/>
    <mergeCell ref="C5:D5"/>
    <mergeCell ref="D20:R20"/>
    <mergeCell ref="D21:R21"/>
    <mergeCell ref="C16:D16"/>
    <mergeCell ref="C13:D13"/>
    <mergeCell ref="C15:D15"/>
    <mergeCell ref="C17:D17"/>
    <mergeCell ref="C14:D14"/>
  </mergeCells>
  <phoneticPr fontId="2"/>
  <pageMargins left="0.19685039370078741" right="0.19685039370078741" top="0.98425196850393704" bottom="0.19685039370078741" header="0.31496062992125984" footer="0.31496062992125984"/>
  <pageSetup paperSize="9" scale="93" orientation="landscape"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4"/>
  <sheetViews>
    <sheetView showGridLines="0" view="pageBreakPreview" zoomScaleNormal="100" zoomScaleSheetLayoutView="100" workbookViewId="0">
      <selection activeCell="G9" sqref="G9"/>
    </sheetView>
  </sheetViews>
  <sheetFormatPr defaultColWidth="9" defaultRowHeight="13.2" x14ac:dyDescent="0.2"/>
  <cols>
    <col min="1" max="1" width="4.33203125" style="3" customWidth="1"/>
    <col min="2" max="2" width="1.77734375" style="3" customWidth="1"/>
    <col min="3" max="6" width="9" style="3"/>
    <col min="7" max="7" width="9.44140625" style="3" customWidth="1"/>
    <col min="8" max="8" width="6.44140625" style="3" customWidth="1"/>
    <col min="9" max="10" width="9.44140625" style="3" customWidth="1"/>
    <col min="11" max="11" width="6.44140625" style="3" customWidth="1"/>
    <col min="12" max="13" width="9.44140625" style="3" customWidth="1"/>
    <col min="14" max="14" width="6" style="3" customWidth="1"/>
    <col min="15" max="16" width="9.44140625" style="3" customWidth="1"/>
    <col min="17" max="17" width="6.88671875" style="3" customWidth="1"/>
    <col min="18" max="19" width="9" style="3"/>
    <col min="20" max="20" width="5.77734375" style="3" customWidth="1"/>
    <col min="21" max="16384" width="9" style="3"/>
  </cols>
  <sheetData>
    <row r="1" spans="1:21" x14ac:dyDescent="0.2">
      <c r="A1" s="39" t="s">
        <v>1043</v>
      </c>
    </row>
    <row r="2" spans="1:21" ht="18" customHeight="1" x14ac:dyDescent="0.2"/>
    <row r="3" spans="1:21" ht="18" customHeight="1" x14ac:dyDescent="0.2">
      <c r="A3" s="39" t="s">
        <v>762</v>
      </c>
    </row>
    <row r="4" spans="1:21" ht="18" customHeight="1" x14ac:dyDescent="0.2"/>
    <row r="5" spans="1:21" ht="18" customHeight="1" x14ac:dyDescent="0.2">
      <c r="A5" s="1205"/>
      <c r="B5" s="1206"/>
      <c r="C5" s="1206"/>
      <c r="D5" s="1206"/>
      <c r="E5" s="1206"/>
      <c r="F5" s="1207"/>
      <c r="G5" s="965" t="s">
        <v>359</v>
      </c>
      <c r="H5" s="848"/>
      <c r="I5" s="966"/>
      <c r="J5" s="965" t="s">
        <v>373</v>
      </c>
      <c r="K5" s="848"/>
      <c r="L5" s="966"/>
      <c r="M5" s="965"/>
      <c r="N5" s="848"/>
      <c r="O5" s="966"/>
      <c r="P5" s="965"/>
      <c r="Q5" s="848"/>
      <c r="R5" s="966"/>
      <c r="S5" s="965"/>
      <c r="T5" s="848"/>
      <c r="U5" s="966"/>
    </row>
    <row r="6" spans="1:21" ht="64.5" customHeight="1" x14ac:dyDescent="0.2">
      <c r="A6" s="1208"/>
      <c r="B6" s="1209"/>
      <c r="C6" s="1209"/>
      <c r="D6" s="1209"/>
      <c r="E6" s="1209"/>
      <c r="F6" s="1210"/>
      <c r="G6" s="56" t="s">
        <v>360</v>
      </c>
      <c r="H6" s="56" t="s">
        <v>361</v>
      </c>
      <c r="I6" s="56" t="s">
        <v>362</v>
      </c>
      <c r="J6" s="56" t="s">
        <v>360</v>
      </c>
      <c r="K6" s="56" t="s">
        <v>361</v>
      </c>
      <c r="L6" s="56" t="s">
        <v>362</v>
      </c>
      <c r="M6" s="56" t="s">
        <v>360</v>
      </c>
      <c r="N6" s="56" t="s">
        <v>361</v>
      </c>
      <c r="O6" s="56" t="s">
        <v>362</v>
      </c>
      <c r="P6" s="56" t="s">
        <v>360</v>
      </c>
      <c r="Q6" s="56" t="s">
        <v>361</v>
      </c>
      <c r="R6" s="56" t="s">
        <v>362</v>
      </c>
      <c r="S6" s="56" t="s">
        <v>360</v>
      </c>
      <c r="T6" s="56" t="s">
        <v>361</v>
      </c>
      <c r="U6" s="56" t="s">
        <v>362</v>
      </c>
    </row>
    <row r="7" spans="1:21" ht="18" customHeight="1" x14ac:dyDescent="0.2">
      <c r="A7" s="1208"/>
      <c r="B7" s="1209"/>
      <c r="C7" s="1209"/>
      <c r="D7" s="1209"/>
      <c r="E7" s="1209"/>
      <c r="F7" s="1210"/>
      <c r="G7" s="57" t="s">
        <v>363</v>
      </c>
      <c r="H7" s="57"/>
      <c r="I7" s="57" t="s">
        <v>363</v>
      </c>
      <c r="J7" s="57" t="s">
        <v>363</v>
      </c>
      <c r="K7" s="57"/>
      <c r="L7" s="57" t="s">
        <v>363</v>
      </c>
      <c r="M7" s="57" t="s">
        <v>363</v>
      </c>
      <c r="N7" s="57"/>
      <c r="O7" s="57" t="s">
        <v>363</v>
      </c>
      <c r="P7" s="57" t="s">
        <v>363</v>
      </c>
      <c r="Q7" s="57"/>
      <c r="R7" s="57" t="s">
        <v>363</v>
      </c>
      <c r="S7" s="57" t="s">
        <v>363</v>
      </c>
      <c r="T7" s="57"/>
      <c r="U7" s="57" t="s">
        <v>363</v>
      </c>
    </row>
    <row r="8" spans="1:21" ht="18" customHeight="1" x14ac:dyDescent="0.2">
      <c r="A8" s="1211"/>
      <c r="B8" s="1212"/>
      <c r="C8" s="1212"/>
      <c r="D8" s="1212"/>
      <c r="E8" s="1212"/>
      <c r="F8" s="1213"/>
      <c r="G8" s="37" t="s">
        <v>765</v>
      </c>
      <c r="H8" s="37" t="s">
        <v>766</v>
      </c>
      <c r="I8" s="37" t="s">
        <v>767</v>
      </c>
      <c r="J8" s="37" t="s">
        <v>765</v>
      </c>
      <c r="K8" s="37" t="s">
        <v>766</v>
      </c>
      <c r="L8" s="37" t="s">
        <v>767</v>
      </c>
      <c r="M8" s="37" t="s">
        <v>765</v>
      </c>
      <c r="N8" s="37" t="s">
        <v>766</v>
      </c>
      <c r="O8" s="37" t="s">
        <v>767</v>
      </c>
      <c r="P8" s="37" t="s">
        <v>765</v>
      </c>
      <c r="Q8" s="37" t="s">
        <v>766</v>
      </c>
      <c r="R8" s="37" t="s">
        <v>767</v>
      </c>
      <c r="S8" s="37" t="s">
        <v>765</v>
      </c>
      <c r="T8" s="37" t="s">
        <v>766</v>
      </c>
      <c r="U8" s="37" t="s">
        <v>767</v>
      </c>
    </row>
    <row r="9" spans="1:21" ht="24" customHeight="1" x14ac:dyDescent="0.2">
      <c r="A9" s="872" t="s">
        <v>364</v>
      </c>
      <c r="B9" s="1019"/>
      <c r="C9" s="925" t="s">
        <v>768</v>
      </c>
      <c r="D9" s="925"/>
      <c r="E9" s="925"/>
      <c r="F9" s="925"/>
      <c r="G9" s="211"/>
      <c r="H9" s="212"/>
      <c r="I9" s="213" t="str">
        <f>IF(G9&gt;0,ROUND(G9*H9,-2),"")</f>
        <v/>
      </c>
      <c r="J9" s="211"/>
      <c r="K9" s="212"/>
      <c r="L9" s="213" t="str">
        <f>IF(J9&gt;0,ROUND(J9*K9,-2),"")</f>
        <v/>
      </c>
      <c r="M9" s="211"/>
      <c r="N9" s="212"/>
      <c r="O9" s="213" t="str">
        <f>IF(M9&gt;0,M9*N9,"")</f>
        <v/>
      </c>
      <c r="P9" s="211"/>
      <c r="Q9" s="212"/>
      <c r="R9" s="213" t="str">
        <f>IF(P9&gt;0,P9*Q9,"")</f>
        <v/>
      </c>
      <c r="S9" s="208"/>
      <c r="T9" s="212"/>
      <c r="U9" s="213" t="str">
        <f>IF(S9&gt;0,S9*T9,"")</f>
        <v/>
      </c>
    </row>
    <row r="10" spans="1:21" ht="24" customHeight="1" x14ac:dyDescent="0.2">
      <c r="A10" s="1203"/>
      <c r="B10" s="1204"/>
      <c r="C10" s="925" t="s">
        <v>774</v>
      </c>
      <c r="D10" s="925"/>
      <c r="E10" s="925"/>
      <c r="F10" s="925"/>
      <c r="G10" s="211"/>
      <c r="H10" s="212"/>
      <c r="I10" s="213" t="str">
        <f t="shared" ref="I10:I17" si="0">IF(G10&gt;0,ROUND(G10*H10,-2),"")</f>
        <v/>
      </c>
      <c r="J10" s="211"/>
      <c r="K10" s="212"/>
      <c r="L10" s="213" t="str">
        <f t="shared" ref="L10:L17" si="1">IF(J10&gt;0,ROUND(J10*K10,-2),"")</f>
        <v/>
      </c>
      <c r="M10" s="211"/>
      <c r="N10" s="212"/>
      <c r="O10" s="213" t="str">
        <f t="shared" ref="O10:O17" si="2">IF(M10&gt;0,M10*N10,"")</f>
        <v/>
      </c>
      <c r="P10" s="211"/>
      <c r="Q10" s="212"/>
      <c r="R10" s="213" t="str">
        <f t="shared" ref="R10:R17" si="3">IF(P10&gt;0,P10*Q10,"")</f>
        <v/>
      </c>
      <c r="S10" s="208"/>
      <c r="T10" s="212"/>
      <c r="U10" s="213" t="str">
        <f t="shared" ref="U10:U17" si="4">IF(S10&gt;0,S10*T10,"")</f>
        <v/>
      </c>
    </row>
    <row r="11" spans="1:21" ht="24" customHeight="1" x14ac:dyDescent="0.2">
      <c r="A11" s="1203"/>
      <c r="B11" s="1204"/>
      <c r="C11" s="925" t="s">
        <v>775</v>
      </c>
      <c r="D11" s="925"/>
      <c r="E11" s="925"/>
      <c r="F11" s="925"/>
      <c r="G11" s="211"/>
      <c r="H11" s="212"/>
      <c r="I11" s="213" t="str">
        <f t="shared" si="0"/>
        <v/>
      </c>
      <c r="J11" s="211"/>
      <c r="K11" s="212"/>
      <c r="L11" s="213" t="str">
        <f t="shared" si="1"/>
        <v/>
      </c>
      <c r="M11" s="211"/>
      <c r="N11" s="212"/>
      <c r="O11" s="213" t="str">
        <f t="shared" si="2"/>
        <v/>
      </c>
      <c r="P11" s="211"/>
      <c r="Q11" s="212"/>
      <c r="R11" s="213" t="str">
        <f t="shared" si="3"/>
        <v/>
      </c>
      <c r="S11" s="208"/>
      <c r="T11" s="212"/>
      <c r="U11" s="213" t="str">
        <f t="shared" si="4"/>
        <v/>
      </c>
    </row>
    <row r="12" spans="1:21" ht="24" customHeight="1" x14ac:dyDescent="0.2">
      <c r="A12" s="1203"/>
      <c r="B12" s="1204"/>
      <c r="C12" s="925" t="s">
        <v>769</v>
      </c>
      <c r="D12" s="925"/>
      <c r="E12" s="925"/>
      <c r="F12" s="925"/>
      <c r="G12" s="211"/>
      <c r="H12" s="212"/>
      <c r="I12" s="213" t="str">
        <f t="shared" si="0"/>
        <v/>
      </c>
      <c r="J12" s="211"/>
      <c r="K12" s="212"/>
      <c r="L12" s="213" t="str">
        <f t="shared" si="1"/>
        <v/>
      </c>
      <c r="M12" s="211"/>
      <c r="N12" s="212"/>
      <c r="O12" s="213" t="str">
        <f t="shared" si="2"/>
        <v/>
      </c>
      <c r="P12" s="211"/>
      <c r="Q12" s="212"/>
      <c r="R12" s="213" t="str">
        <f t="shared" si="3"/>
        <v/>
      </c>
      <c r="S12" s="208"/>
      <c r="T12" s="212"/>
      <c r="U12" s="213" t="str">
        <f t="shared" si="4"/>
        <v/>
      </c>
    </row>
    <row r="13" spans="1:21" ht="24" customHeight="1" x14ac:dyDescent="0.2">
      <c r="A13" s="1203"/>
      <c r="B13" s="1204"/>
      <c r="C13" s="925" t="s">
        <v>770</v>
      </c>
      <c r="D13" s="925"/>
      <c r="E13" s="925"/>
      <c r="F13" s="925"/>
      <c r="G13" s="211"/>
      <c r="H13" s="212"/>
      <c r="I13" s="213" t="str">
        <f t="shared" si="0"/>
        <v/>
      </c>
      <c r="J13" s="211"/>
      <c r="K13" s="212"/>
      <c r="L13" s="213" t="str">
        <f t="shared" si="1"/>
        <v/>
      </c>
      <c r="M13" s="211"/>
      <c r="N13" s="212"/>
      <c r="O13" s="213" t="str">
        <f t="shared" si="2"/>
        <v/>
      </c>
      <c r="P13" s="211"/>
      <c r="Q13" s="212"/>
      <c r="R13" s="213" t="str">
        <f t="shared" si="3"/>
        <v/>
      </c>
      <c r="S13" s="208"/>
      <c r="T13" s="212"/>
      <c r="U13" s="213" t="str">
        <f t="shared" si="4"/>
        <v/>
      </c>
    </row>
    <row r="14" spans="1:21" ht="24" customHeight="1" x14ac:dyDescent="0.2">
      <c r="A14" s="1203"/>
      <c r="B14" s="1204"/>
      <c r="C14" s="925" t="s">
        <v>771</v>
      </c>
      <c r="D14" s="925"/>
      <c r="E14" s="925"/>
      <c r="F14" s="925"/>
      <c r="G14" s="211"/>
      <c r="H14" s="212"/>
      <c r="I14" s="213" t="str">
        <f t="shared" si="0"/>
        <v/>
      </c>
      <c r="J14" s="211"/>
      <c r="K14" s="212"/>
      <c r="L14" s="213" t="str">
        <f t="shared" si="1"/>
        <v/>
      </c>
      <c r="M14" s="211"/>
      <c r="N14" s="212"/>
      <c r="O14" s="213" t="str">
        <f t="shared" si="2"/>
        <v/>
      </c>
      <c r="P14" s="211"/>
      <c r="Q14" s="212"/>
      <c r="R14" s="213" t="str">
        <f t="shared" si="3"/>
        <v/>
      </c>
      <c r="S14" s="208"/>
      <c r="T14" s="212"/>
      <c r="U14" s="213" t="str">
        <f t="shared" si="4"/>
        <v/>
      </c>
    </row>
    <row r="15" spans="1:21" ht="24" customHeight="1" x14ac:dyDescent="0.2">
      <c r="A15" s="872" t="s">
        <v>365</v>
      </c>
      <c r="B15" s="1019"/>
      <c r="C15" s="925" t="s">
        <v>366</v>
      </c>
      <c r="D15" s="925"/>
      <c r="E15" s="925"/>
      <c r="F15" s="925"/>
      <c r="G15" s="211"/>
      <c r="H15" s="212"/>
      <c r="I15" s="213" t="str">
        <f t="shared" si="0"/>
        <v/>
      </c>
      <c r="J15" s="211"/>
      <c r="K15" s="212"/>
      <c r="L15" s="213" t="str">
        <f t="shared" si="1"/>
        <v/>
      </c>
      <c r="M15" s="211"/>
      <c r="N15" s="212"/>
      <c r="O15" s="213" t="str">
        <f t="shared" si="2"/>
        <v/>
      </c>
      <c r="P15" s="211"/>
      <c r="Q15" s="212"/>
      <c r="R15" s="213" t="str">
        <f t="shared" si="3"/>
        <v/>
      </c>
      <c r="S15" s="208"/>
      <c r="T15" s="212"/>
      <c r="U15" s="213" t="str">
        <f t="shared" si="4"/>
        <v/>
      </c>
    </row>
    <row r="16" spans="1:21" ht="24" customHeight="1" x14ac:dyDescent="0.2">
      <c r="A16" s="1203"/>
      <c r="B16" s="1204"/>
      <c r="C16" s="925" t="s">
        <v>772</v>
      </c>
      <c r="D16" s="925"/>
      <c r="E16" s="925"/>
      <c r="F16" s="925"/>
      <c r="G16" s="211"/>
      <c r="H16" s="212"/>
      <c r="I16" s="213" t="str">
        <f t="shared" si="0"/>
        <v/>
      </c>
      <c r="J16" s="211"/>
      <c r="K16" s="212"/>
      <c r="L16" s="213" t="str">
        <f t="shared" si="1"/>
        <v/>
      </c>
      <c r="M16" s="211"/>
      <c r="N16" s="212"/>
      <c r="O16" s="213" t="str">
        <f t="shared" si="2"/>
        <v/>
      </c>
      <c r="P16" s="211"/>
      <c r="Q16" s="212"/>
      <c r="R16" s="213" t="str">
        <f t="shared" si="3"/>
        <v/>
      </c>
      <c r="S16" s="208"/>
      <c r="T16" s="212"/>
      <c r="U16" s="213" t="str">
        <f t="shared" si="4"/>
        <v/>
      </c>
    </row>
    <row r="17" spans="1:21" ht="24" customHeight="1" x14ac:dyDescent="0.2">
      <c r="A17" s="1203"/>
      <c r="B17" s="1204"/>
      <c r="C17" s="925" t="s">
        <v>367</v>
      </c>
      <c r="D17" s="925"/>
      <c r="E17" s="925"/>
      <c r="F17" s="925"/>
      <c r="G17" s="211"/>
      <c r="H17" s="212"/>
      <c r="I17" s="213" t="str">
        <f t="shared" si="0"/>
        <v/>
      </c>
      <c r="J17" s="211"/>
      <c r="K17" s="212"/>
      <c r="L17" s="213" t="str">
        <f t="shared" si="1"/>
        <v/>
      </c>
      <c r="M17" s="211"/>
      <c r="N17" s="212"/>
      <c r="O17" s="213" t="str">
        <f t="shared" si="2"/>
        <v/>
      </c>
      <c r="P17" s="211"/>
      <c r="Q17" s="212"/>
      <c r="R17" s="213" t="str">
        <f t="shared" si="3"/>
        <v/>
      </c>
      <c r="S17" s="208"/>
      <c r="T17" s="212"/>
      <c r="U17" s="213" t="str">
        <f t="shared" si="4"/>
        <v/>
      </c>
    </row>
    <row r="18" spans="1:21" ht="24" customHeight="1" x14ac:dyDescent="0.2">
      <c r="A18" s="965" t="s">
        <v>773</v>
      </c>
      <c r="B18" s="848"/>
      <c r="C18" s="848"/>
      <c r="D18" s="848"/>
      <c r="E18" s="848"/>
      <c r="F18" s="966"/>
      <c r="G18" s="982" t="s">
        <v>761</v>
      </c>
      <c r="H18" s="966"/>
      <c r="I18" s="214" t="str">
        <f>IF(COUNT(I9:I17)&gt;0,ROUND(SUM(I9:I17),-2),"")</f>
        <v/>
      </c>
      <c r="J18" s="982" t="s">
        <v>761</v>
      </c>
      <c r="K18" s="966"/>
      <c r="L18" s="214" t="str">
        <f>IF(COUNT(L9:L17)&gt;0,ROUND(SUM(L9:L17),-2),"")</f>
        <v/>
      </c>
      <c r="M18" s="982" t="s">
        <v>761</v>
      </c>
      <c r="N18" s="966"/>
      <c r="O18" s="214" t="str">
        <f>IF(COUNT(O9:O17)&gt;0,ROUND(SUM(O9:O17),-2),"")</f>
        <v/>
      </c>
      <c r="P18" s="982" t="s">
        <v>761</v>
      </c>
      <c r="Q18" s="966"/>
      <c r="R18" s="214" t="str">
        <f>IF(COUNT(R9:R17)&gt;0,ROUND(SUM(R9:R17),-2),"")</f>
        <v/>
      </c>
      <c r="S18" s="982" t="s">
        <v>761</v>
      </c>
      <c r="T18" s="966"/>
      <c r="U18" s="214" t="str">
        <f>IF(COUNT(U9:U17)&gt;0,ROUND(SUM(U9:U17),-2),"")</f>
        <v/>
      </c>
    </row>
    <row r="19" spans="1:21" ht="38.25" customHeight="1" x14ac:dyDescent="0.2">
      <c r="A19" s="40" t="s">
        <v>368</v>
      </c>
      <c r="B19" s="1201" t="s">
        <v>763</v>
      </c>
      <c r="C19" s="1202"/>
      <c r="D19" s="1202"/>
      <c r="E19" s="1202"/>
      <c r="F19" s="1202"/>
      <c r="G19" s="1202"/>
      <c r="H19" s="1202"/>
      <c r="I19" s="1202"/>
      <c r="J19" s="1202"/>
      <c r="K19" s="1202"/>
      <c r="L19" s="1202"/>
      <c r="M19" s="1202"/>
      <c r="N19" s="1202"/>
      <c r="O19" s="1202"/>
      <c r="P19" s="1202"/>
      <c r="Q19" s="1202"/>
      <c r="R19" s="1202"/>
      <c r="S19" s="1202"/>
      <c r="T19" s="1202"/>
      <c r="U19" s="1202"/>
    </row>
    <row r="20" spans="1:21" ht="16.5" customHeight="1" x14ac:dyDescent="0.2">
      <c r="B20" s="1110" t="s">
        <v>764</v>
      </c>
      <c r="C20" s="770"/>
      <c r="D20" s="770"/>
      <c r="E20" s="770"/>
      <c r="F20" s="770"/>
      <c r="G20" s="770"/>
      <c r="H20" s="770"/>
      <c r="I20" s="770"/>
      <c r="J20" s="770"/>
      <c r="K20" s="770"/>
      <c r="L20" s="770"/>
      <c r="M20" s="770"/>
      <c r="N20" s="770"/>
      <c r="O20" s="770"/>
      <c r="P20" s="770"/>
    </row>
    <row r="21" spans="1:21" ht="18" customHeight="1" x14ac:dyDescent="0.2">
      <c r="B21" s="1110" t="s">
        <v>507</v>
      </c>
      <c r="C21" s="770"/>
      <c r="D21" s="770"/>
      <c r="E21" s="770"/>
      <c r="F21" s="770"/>
      <c r="G21" s="770"/>
      <c r="H21" s="770"/>
      <c r="I21" s="770"/>
      <c r="J21" s="770"/>
      <c r="K21" s="770"/>
      <c r="L21" s="770"/>
      <c r="M21" s="770"/>
      <c r="N21" s="770"/>
      <c r="O21" s="770"/>
      <c r="P21" s="770"/>
    </row>
    <row r="22" spans="1:21" ht="18" customHeight="1" x14ac:dyDescent="0.2">
      <c r="B22" s="1110" t="s">
        <v>510</v>
      </c>
      <c r="C22" s="770"/>
      <c r="D22" s="770"/>
      <c r="E22" s="770"/>
      <c r="F22" s="770"/>
      <c r="G22" s="770"/>
      <c r="H22" s="770"/>
      <c r="I22" s="770"/>
      <c r="J22" s="770"/>
      <c r="K22" s="770"/>
      <c r="L22" s="770"/>
      <c r="M22" s="770"/>
      <c r="N22" s="770"/>
      <c r="O22" s="770"/>
      <c r="P22" s="770"/>
    </row>
    <row r="23" spans="1:21" ht="18" customHeight="1" x14ac:dyDescent="0.2">
      <c r="B23" s="770" t="s">
        <v>369</v>
      </c>
      <c r="C23" s="770"/>
      <c r="D23" s="770"/>
      <c r="E23" s="770"/>
      <c r="F23" s="770"/>
      <c r="G23" s="770"/>
      <c r="H23" s="770"/>
      <c r="I23" s="770"/>
      <c r="J23" s="770"/>
      <c r="K23" s="770"/>
      <c r="L23" s="770"/>
      <c r="M23" s="770"/>
      <c r="N23" s="770"/>
      <c r="O23" s="770"/>
      <c r="P23" s="770"/>
    </row>
    <row r="24" spans="1:21" ht="18" customHeight="1" x14ac:dyDescent="0.2">
      <c r="U24" s="229" t="s">
        <v>790</v>
      </c>
    </row>
  </sheetData>
  <sheetProtection algorithmName="SHA-512" hashValue="thoiNIjYMt6I24YODnqscA00v5QVFpWtyug6uNVrhFOROm8Y6PiOG66RZ6R5UIvtlKp41p545QTV87KyftBQ2Q==" saltValue="zdUYzAzU/QISaf6GruqCFA==" spinCount="100000" sheet="1" objects="1" scenarios="1"/>
  <mergeCells count="28">
    <mergeCell ref="S5:U5"/>
    <mergeCell ref="A5:F8"/>
    <mergeCell ref="G5:I5"/>
    <mergeCell ref="J5:L5"/>
    <mergeCell ref="M5:O5"/>
    <mergeCell ref="P5:R5"/>
    <mergeCell ref="A9:B14"/>
    <mergeCell ref="C9:F9"/>
    <mergeCell ref="C10:F10"/>
    <mergeCell ref="C11:F11"/>
    <mergeCell ref="C12:F12"/>
    <mergeCell ref="C13:F13"/>
    <mergeCell ref="C14:F14"/>
    <mergeCell ref="B23:P23"/>
    <mergeCell ref="J18:K18"/>
    <mergeCell ref="M18:N18"/>
    <mergeCell ref="P18:Q18"/>
    <mergeCell ref="A15:B17"/>
    <mergeCell ref="C15:F15"/>
    <mergeCell ref="C16:F16"/>
    <mergeCell ref="C17:F17"/>
    <mergeCell ref="A18:F18"/>
    <mergeCell ref="G18:H18"/>
    <mergeCell ref="S18:T18"/>
    <mergeCell ref="B19:U19"/>
    <mergeCell ref="B20:P20"/>
    <mergeCell ref="B21:P21"/>
    <mergeCell ref="B22:P22"/>
  </mergeCells>
  <phoneticPr fontId="21"/>
  <pageMargins left="0.31496062992125984" right="0.31496062992125984" top="1.3385826771653544" bottom="0.55118110236220474" header="0.31496062992125984" footer="0.31496062992125984"/>
  <pageSetup paperSize="9" scale="85"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14"/>
  <sheetViews>
    <sheetView showGridLines="0" tabSelected="1" view="pageBreakPreview" zoomScaleNormal="100" zoomScaleSheetLayoutView="100" workbookViewId="0">
      <selection activeCell="F4" sqref="F4:L4"/>
    </sheetView>
  </sheetViews>
  <sheetFormatPr defaultColWidth="9" defaultRowHeight="13.2" x14ac:dyDescent="0.2"/>
  <cols>
    <col min="1" max="1" width="6.33203125" customWidth="1"/>
    <col min="2" max="2" width="4.109375" customWidth="1"/>
    <col min="3" max="3" width="13.77734375" customWidth="1"/>
    <col min="4" max="4" width="7.21875" customWidth="1"/>
    <col min="5" max="5" width="13.33203125" customWidth="1"/>
    <col min="6" max="11" width="7.21875" customWidth="1"/>
    <col min="12" max="12" width="12.21875" customWidth="1"/>
    <col min="13" max="13" width="3.6640625" customWidth="1"/>
    <col min="29" max="34" width="9" style="62"/>
  </cols>
  <sheetData>
    <row r="1" spans="1:27" ht="15.45" customHeight="1" x14ac:dyDescent="0.2"/>
    <row r="2" spans="1:27" ht="15.45" customHeight="1" x14ac:dyDescent="0.2">
      <c r="A2" s="492" t="s">
        <v>977</v>
      </c>
      <c r="B2" s="492"/>
      <c r="C2" s="492"/>
      <c r="D2" s="492"/>
      <c r="E2" s="492"/>
      <c r="F2" s="492"/>
      <c r="G2" s="492"/>
      <c r="H2" s="492"/>
      <c r="I2" s="492"/>
      <c r="J2" s="492"/>
      <c r="K2" s="492"/>
      <c r="L2" s="492"/>
      <c r="O2" s="61" t="s">
        <v>518</v>
      </c>
    </row>
    <row r="3" spans="1:27" ht="15.45" customHeight="1" x14ac:dyDescent="0.2">
      <c r="O3" s="61" t="s">
        <v>519</v>
      </c>
      <c r="AA3" t="s">
        <v>976</v>
      </c>
    </row>
    <row r="4" spans="1:27" ht="16.95" customHeight="1" x14ac:dyDescent="0.2">
      <c r="A4" s="65"/>
      <c r="B4" s="512" t="s">
        <v>856</v>
      </c>
      <c r="C4" s="513"/>
      <c r="D4" s="513"/>
      <c r="E4" s="526"/>
      <c r="F4" s="502"/>
      <c r="G4" s="503"/>
      <c r="H4" s="503"/>
      <c r="I4" s="503"/>
      <c r="J4" s="503"/>
      <c r="K4" s="503"/>
      <c r="L4" s="504"/>
      <c r="O4" s="61"/>
      <c r="AA4" t="s">
        <v>998</v>
      </c>
    </row>
    <row r="5" spans="1:27" ht="15.45" customHeight="1" x14ac:dyDescent="0.2">
      <c r="A5" s="552" t="s">
        <v>1047</v>
      </c>
      <c r="B5" s="622" t="s">
        <v>225</v>
      </c>
      <c r="C5" s="623"/>
      <c r="D5" s="512" t="s">
        <v>949</v>
      </c>
      <c r="E5" s="526"/>
      <c r="F5" s="639"/>
      <c r="G5" s="506"/>
      <c r="H5" s="506"/>
      <c r="I5" s="506"/>
      <c r="J5" s="506"/>
      <c r="K5" s="506"/>
      <c r="L5" s="507"/>
      <c r="O5" s="61"/>
      <c r="AA5" t="s">
        <v>950</v>
      </c>
    </row>
    <row r="6" spans="1:27" ht="15.45" customHeight="1" x14ac:dyDescent="0.2">
      <c r="A6" s="652"/>
      <c r="B6" s="624"/>
      <c r="C6" s="625"/>
      <c r="D6" s="643" t="s">
        <v>224</v>
      </c>
      <c r="E6" s="584"/>
      <c r="F6" s="549"/>
      <c r="G6" s="549"/>
      <c r="H6" s="549"/>
      <c r="I6" s="549"/>
      <c r="J6" s="549"/>
      <c r="K6" s="549"/>
      <c r="L6" s="549"/>
      <c r="O6" s="61" t="s">
        <v>520</v>
      </c>
      <c r="AA6" t="s">
        <v>956</v>
      </c>
    </row>
    <row r="7" spans="1:27" ht="15.45" customHeight="1" x14ac:dyDescent="0.2">
      <c r="A7" s="652"/>
      <c r="B7" s="624"/>
      <c r="C7" s="625"/>
      <c r="D7" s="573" t="s">
        <v>220</v>
      </c>
      <c r="E7" s="521"/>
      <c r="F7" s="65" t="s">
        <v>90</v>
      </c>
      <c r="G7" s="550"/>
      <c r="H7" s="550"/>
      <c r="I7" s="550"/>
      <c r="J7" s="65" t="s">
        <v>91</v>
      </c>
      <c r="K7" s="550"/>
      <c r="L7" s="550"/>
      <c r="O7" s="61" t="s">
        <v>521</v>
      </c>
      <c r="AA7" t="s">
        <v>975</v>
      </c>
    </row>
    <row r="8" spans="1:27" ht="15.45" customHeight="1" x14ac:dyDescent="0.2">
      <c r="A8" s="652"/>
      <c r="B8" s="624"/>
      <c r="C8" s="625"/>
      <c r="D8" s="565" t="s">
        <v>221</v>
      </c>
      <c r="E8" s="523"/>
      <c r="F8" s="65" t="s">
        <v>104</v>
      </c>
      <c r="G8" s="550"/>
      <c r="H8" s="550"/>
      <c r="I8" s="550"/>
      <c r="J8" s="65" t="s">
        <v>5</v>
      </c>
      <c r="K8" s="550"/>
      <c r="L8" s="550"/>
      <c r="AA8" t="s">
        <v>957</v>
      </c>
    </row>
    <row r="9" spans="1:27" ht="15.45" customHeight="1" x14ac:dyDescent="0.2">
      <c r="A9" s="652"/>
      <c r="B9" s="624"/>
      <c r="C9" s="625"/>
      <c r="D9" s="565" t="s">
        <v>222</v>
      </c>
      <c r="E9" s="523"/>
      <c r="F9" s="549"/>
      <c r="G9" s="549"/>
      <c r="H9" s="549"/>
      <c r="I9" s="549"/>
      <c r="J9" s="549"/>
      <c r="K9" s="549"/>
      <c r="L9" s="549"/>
      <c r="N9" t="s">
        <v>781</v>
      </c>
      <c r="AA9" t="s">
        <v>958</v>
      </c>
    </row>
    <row r="10" spans="1:27" ht="15.45" customHeight="1" x14ac:dyDescent="0.2">
      <c r="A10" s="652"/>
      <c r="B10" s="624"/>
      <c r="C10" s="625"/>
      <c r="D10" s="573" t="s">
        <v>223</v>
      </c>
      <c r="E10" s="521"/>
      <c r="F10" s="65" t="s">
        <v>103</v>
      </c>
      <c r="G10" s="564"/>
      <c r="H10" s="550"/>
      <c r="I10" s="550"/>
      <c r="J10" s="65"/>
      <c r="K10" s="564"/>
      <c r="L10" s="550"/>
      <c r="AA10" t="s">
        <v>959</v>
      </c>
    </row>
    <row r="11" spans="1:27" ht="15.45" customHeight="1" x14ac:dyDescent="0.2">
      <c r="A11" s="652"/>
      <c r="B11" s="626"/>
      <c r="C11" s="627"/>
      <c r="D11" s="573" t="s">
        <v>885</v>
      </c>
      <c r="E11" s="521"/>
      <c r="F11" s="549"/>
      <c r="G11" s="549"/>
      <c r="H11" s="549"/>
      <c r="I11" s="549"/>
      <c r="J11" s="549"/>
      <c r="K11" s="549"/>
      <c r="L11" s="549"/>
      <c r="AA11" t="s">
        <v>960</v>
      </c>
    </row>
    <row r="12" spans="1:27" ht="15.45" customHeight="1" x14ac:dyDescent="0.2">
      <c r="A12" s="652"/>
      <c r="B12" s="644" t="s">
        <v>1065</v>
      </c>
      <c r="C12" s="645"/>
      <c r="D12" s="565" t="s">
        <v>219</v>
      </c>
      <c r="E12" s="523"/>
      <c r="F12" s="549"/>
      <c r="G12" s="549"/>
      <c r="H12" s="549"/>
      <c r="I12" s="549"/>
      <c r="J12" s="549"/>
      <c r="K12" s="549"/>
      <c r="L12" s="549"/>
      <c r="O12">
        <f>IF(COUNTA(F12)&gt;0,1,0)</f>
        <v>0</v>
      </c>
      <c r="AA12" t="s">
        <v>961</v>
      </c>
    </row>
    <row r="13" spans="1:27" ht="15.45" customHeight="1" x14ac:dyDescent="0.2">
      <c r="A13" s="652"/>
      <c r="B13" s="646"/>
      <c r="C13" s="647"/>
      <c r="D13" s="565" t="s">
        <v>220</v>
      </c>
      <c r="E13" s="523"/>
      <c r="F13" s="65" t="s">
        <v>90</v>
      </c>
      <c r="G13" s="550"/>
      <c r="H13" s="550"/>
      <c r="I13" s="550"/>
      <c r="J13" s="65" t="s">
        <v>5</v>
      </c>
      <c r="K13" s="567"/>
      <c r="L13" s="567"/>
      <c r="N13" s="563" t="s">
        <v>522</v>
      </c>
      <c r="O13" s="563"/>
      <c r="P13" s="563"/>
      <c r="Q13" s="563"/>
      <c r="R13" s="563"/>
      <c r="S13" s="563"/>
      <c r="T13" s="64"/>
      <c r="AA13" t="s">
        <v>962</v>
      </c>
    </row>
    <row r="14" spans="1:27" ht="15.45" customHeight="1" x14ac:dyDescent="0.2">
      <c r="A14" s="652"/>
      <c r="B14" s="646"/>
      <c r="C14" s="647"/>
      <c r="D14" s="565" t="s">
        <v>221</v>
      </c>
      <c r="E14" s="523"/>
      <c r="F14" s="65" t="s">
        <v>104</v>
      </c>
      <c r="G14" s="550"/>
      <c r="H14" s="550"/>
      <c r="I14" s="550"/>
      <c r="J14" s="65" t="s">
        <v>5</v>
      </c>
      <c r="K14" s="550"/>
      <c r="L14" s="550"/>
      <c r="N14" s="563"/>
      <c r="O14" s="563"/>
      <c r="P14" s="563"/>
      <c r="Q14" s="563"/>
      <c r="R14" s="563"/>
      <c r="S14" s="563"/>
      <c r="AA14" t="s">
        <v>315</v>
      </c>
    </row>
    <row r="15" spans="1:27" ht="15.45" customHeight="1" x14ac:dyDescent="0.2">
      <c r="A15" s="652"/>
      <c r="B15" s="646"/>
      <c r="C15" s="647"/>
      <c r="D15" s="565" t="s">
        <v>222</v>
      </c>
      <c r="E15" s="523"/>
      <c r="F15" s="549"/>
      <c r="G15" s="549"/>
      <c r="H15" s="549"/>
      <c r="I15" s="549"/>
      <c r="J15" s="549"/>
      <c r="K15" s="549"/>
      <c r="L15" s="549"/>
      <c r="N15" t="s">
        <v>781</v>
      </c>
      <c r="AA15" t="s">
        <v>963</v>
      </c>
    </row>
    <row r="16" spans="1:27" ht="15.45" customHeight="1" x14ac:dyDescent="0.2">
      <c r="A16" s="652"/>
      <c r="B16" s="646"/>
      <c r="C16" s="647"/>
      <c r="D16" s="573" t="s">
        <v>223</v>
      </c>
      <c r="E16" s="521"/>
      <c r="F16" s="65" t="s">
        <v>103</v>
      </c>
      <c r="G16" s="564"/>
      <c r="H16" s="550"/>
      <c r="I16" s="550"/>
      <c r="J16" s="65"/>
      <c r="K16" s="564"/>
      <c r="L16" s="550"/>
      <c r="AA16" t="s">
        <v>964</v>
      </c>
    </row>
    <row r="17" spans="1:27" ht="15.45" customHeight="1" x14ac:dyDescent="0.2">
      <c r="A17" s="652"/>
      <c r="B17" s="648"/>
      <c r="C17" s="649"/>
      <c r="D17" s="573" t="s">
        <v>885</v>
      </c>
      <c r="E17" s="521"/>
      <c r="F17" s="549"/>
      <c r="G17" s="549"/>
      <c r="H17" s="549"/>
      <c r="I17" s="549"/>
      <c r="J17" s="549"/>
      <c r="K17" s="549"/>
      <c r="L17" s="549"/>
      <c r="AA17" t="s">
        <v>965</v>
      </c>
    </row>
    <row r="18" spans="1:27" ht="15.45" customHeight="1" x14ac:dyDescent="0.2">
      <c r="A18" s="652"/>
      <c r="B18" s="644"/>
      <c r="C18" s="645"/>
      <c r="D18" s="565" t="s">
        <v>219</v>
      </c>
      <c r="E18" s="523"/>
      <c r="F18" s="549"/>
      <c r="G18" s="549"/>
      <c r="H18" s="549"/>
      <c r="I18" s="549"/>
      <c r="J18" s="549"/>
      <c r="K18" s="549"/>
      <c r="L18" s="549"/>
      <c r="O18">
        <f>IF(AND(COUNTA(F12,F18)&gt;0,COUNTA(F18)=1)=TRUE,O12+1,0)</f>
        <v>0</v>
      </c>
      <c r="S18" s="572"/>
      <c r="T18" s="572"/>
      <c r="U18" s="572"/>
      <c r="V18" s="572"/>
      <c r="W18" s="572"/>
      <c r="X18" s="572"/>
      <c r="Y18" s="572"/>
      <c r="AA18" t="s">
        <v>971</v>
      </c>
    </row>
    <row r="19" spans="1:27" ht="15.45" customHeight="1" x14ac:dyDescent="0.2">
      <c r="A19" s="652"/>
      <c r="B19" s="646"/>
      <c r="C19" s="647"/>
      <c r="D19" s="565" t="s">
        <v>220</v>
      </c>
      <c r="E19" s="523"/>
      <c r="F19" s="65" t="s">
        <v>90</v>
      </c>
      <c r="G19" s="550"/>
      <c r="H19" s="550"/>
      <c r="I19" s="550"/>
      <c r="J19" s="65" t="s">
        <v>91</v>
      </c>
      <c r="K19" s="567"/>
      <c r="L19" s="567"/>
      <c r="N19" s="563" t="s">
        <v>522</v>
      </c>
      <c r="O19" s="563"/>
      <c r="P19" s="563"/>
      <c r="Q19" s="563"/>
      <c r="R19" s="563"/>
      <c r="S19" s="563"/>
      <c r="AA19" t="s">
        <v>972</v>
      </c>
    </row>
    <row r="20" spans="1:27" ht="15.45" customHeight="1" x14ac:dyDescent="0.2">
      <c r="A20" s="652"/>
      <c r="B20" s="646"/>
      <c r="C20" s="647"/>
      <c r="D20" s="565" t="s">
        <v>221</v>
      </c>
      <c r="E20" s="523"/>
      <c r="F20" s="65" t="s">
        <v>104</v>
      </c>
      <c r="G20" s="550"/>
      <c r="H20" s="550"/>
      <c r="I20" s="550"/>
      <c r="J20" s="65" t="s">
        <v>5</v>
      </c>
      <c r="K20" s="550"/>
      <c r="L20" s="550"/>
      <c r="N20" s="563"/>
      <c r="O20" s="563"/>
      <c r="P20" s="563"/>
      <c r="Q20" s="563"/>
      <c r="R20" s="563"/>
      <c r="S20" s="563"/>
      <c r="AA20" t="s">
        <v>973</v>
      </c>
    </row>
    <row r="21" spans="1:27" ht="15.45" customHeight="1" x14ac:dyDescent="0.2">
      <c r="A21" s="652"/>
      <c r="B21" s="646"/>
      <c r="C21" s="647"/>
      <c r="D21" s="565" t="s">
        <v>222</v>
      </c>
      <c r="E21" s="523"/>
      <c r="F21" s="549"/>
      <c r="G21" s="549"/>
      <c r="H21" s="549"/>
      <c r="I21" s="549"/>
      <c r="J21" s="549"/>
      <c r="K21" s="549"/>
      <c r="L21" s="549"/>
      <c r="N21" t="s">
        <v>781</v>
      </c>
    </row>
    <row r="22" spans="1:27" ht="15.45" customHeight="1" x14ac:dyDescent="0.2">
      <c r="A22" s="652"/>
      <c r="B22" s="646"/>
      <c r="C22" s="647"/>
      <c r="D22" s="573" t="s">
        <v>223</v>
      </c>
      <c r="E22" s="521"/>
      <c r="F22" s="65" t="s">
        <v>103</v>
      </c>
      <c r="G22" s="550"/>
      <c r="H22" s="550"/>
      <c r="I22" s="550"/>
      <c r="J22" s="65"/>
      <c r="K22" s="550"/>
      <c r="L22" s="550"/>
    </row>
    <row r="23" spans="1:27" ht="15.45" customHeight="1" x14ac:dyDescent="0.2">
      <c r="A23" s="652"/>
      <c r="B23" s="648"/>
      <c r="C23" s="649"/>
      <c r="D23" s="573" t="s">
        <v>885</v>
      </c>
      <c r="E23" s="521"/>
      <c r="F23" s="549"/>
      <c r="G23" s="549"/>
      <c r="H23" s="549"/>
      <c r="I23" s="549"/>
      <c r="J23" s="549"/>
      <c r="K23" s="549"/>
      <c r="L23" s="549"/>
    </row>
    <row r="24" spans="1:27" ht="15.45" customHeight="1" x14ac:dyDescent="0.2">
      <c r="A24" s="652"/>
      <c r="B24" s="505" t="s">
        <v>0</v>
      </c>
      <c r="C24" s="505"/>
      <c r="D24" s="505"/>
      <c r="E24" s="505"/>
      <c r="F24" s="568"/>
      <c r="G24" s="569"/>
      <c r="H24" s="569"/>
      <c r="I24" s="569"/>
      <c r="J24" s="569"/>
      <c r="K24" s="569"/>
      <c r="L24" s="570"/>
    </row>
    <row r="25" spans="1:27" ht="15.45" customHeight="1" x14ac:dyDescent="0.2">
      <c r="A25" s="652"/>
      <c r="B25" s="505" t="s">
        <v>886</v>
      </c>
      <c r="C25" s="505"/>
      <c r="D25" s="505"/>
      <c r="E25" s="505"/>
      <c r="F25" s="568"/>
      <c r="G25" s="569"/>
      <c r="H25" s="569"/>
      <c r="I25" s="569"/>
      <c r="J25" s="569"/>
      <c r="K25" s="569"/>
      <c r="L25" s="570"/>
    </row>
    <row r="26" spans="1:27" ht="15.45" customHeight="1" x14ac:dyDescent="0.2">
      <c r="A26" s="652"/>
      <c r="B26" s="556" t="s">
        <v>329</v>
      </c>
      <c r="C26" s="525"/>
      <c r="D26" s="505" t="s">
        <v>98</v>
      </c>
      <c r="E26" s="505"/>
      <c r="F26" s="238"/>
      <c r="G26" s="71" t="s">
        <v>118</v>
      </c>
      <c r="H26" s="239"/>
      <c r="I26" s="566"/>
      <c r="J26" s="566"/>
      <c r="K26" s="566"/>
      <c r="L26" s="566"/>
    </row>
    <row r="27" spans="1:27" ht="15.45" customHeight="1" x14ac:dyDescent="0.2">
      <c r="A27" s="652"/>
      <c r="B27" s="525"/>
      <c r="C27" s="525"/>
      <c r="D27" s="505" t="s">
        <v>1</v>
      </c>
      <c r="E27" s="505"/>
      <c r="F27" s="549"/>
      <c r="G27" s="549"/>
      <c r="H27" s="549"/>
      <c r="I27" s="549"/>
      <c r="J27" s="549"/>
      <c r="K27" s="549"/>
      <c r="L27" s="549"/>
    </row>
    <row r="28" spans="1:27" ht="15.45" customHeight="1" x14ac:dyDescent="0.2">
      <c r="A28" s="652"/>
      <c r="B28" s="525"/>
      <c r="C28" s="525"/>
      <c r="D28" s="505" t="s">
        <v>2</v>
      </c>
      <c r="E28" s="505"/>
      <c r="F28" s="571"/>
      <c r="G28" s="549"/>
      <c r="H28" s="549"/>
      <c r="I28" s="549"/>
      <c r="J28" s="549"/>
      <c r="K28" s="549"/>
      <c r="L28" s="549"/>
    </row>
    <row r="29" spans="1:27" ht="15.45" customHeight="1" x14ac:dyDescent="0.2">
      <c r="A29" s="652"/>
      <c r="B29" s="622" t="s">
        <v>3</v>
      </c>
      <c r="C29" s="623"/>
      <c r="D29" s="621" t="s">
        <v>892</v>
      </c>
      <c r="E29" s="621"/>
      <c r="F29" s="588"/>
      <c r="G29" s="588"/>
      <c r="H29" s="588"/>
      <c r="I29" s="588"/>
      <c r="J29" s="588"/>
      <c r="K29" s="588"/>
      <c r="L29" s="65" t="s">
        <v>784</v>
      </c>
      <c r="N29" t="s">
        <v>528</v>
      </c>
    </row>
    <row r="30" spans="1:27" ht="15.45" customHeight="1" x14ac:dyDescent="0.2">
      <c r="A30" s="652"/>
      <c r="B30" s="624"/>
      <c r="C30" s="625"/>
      <c r="D30" s="556" t="s">
        <v>345</v>
      </c>
      <c r="E30" s="66" t="s">
        <v>347</v>
      </c>
      <c r="F30" s="588"/>
      <c r="G30" s="588"/>
      <c r="H30" s="588"/>
      <c r="I30" s="588"/>
      <c r="J30" s="588"/>
      <c r="K30" s="588"/>
      <c r="L30" s="65" t="s">
        <v>785</v>
      </c>
      <c r="N30" t="s">
        <v>562</v>
      </c>
    </row>
    <row r="31" spans="1:27" ht="15.45" customHeight="1" x14ac:dyDescent="0.2">
      <c r="A31" s="652"/>
      <c r="B31" s="624"/>
      <c r="C31" s="625"/>
      <c r="D31" s="525"/>
      <c r="E31" s="66" t="s">
        <v>915</v>
      </c>
      <c r="F31" s="577"/>
      <c r="G31" s="578"/>
      <c r="H31" s="578"/>
      <c r="I31" s="578"/>
      <c r="J31" s="578"/>
      <c r="K31" s="579"/>
      <c r="L31" s="65" t="s">
        <v>785</v>
      </c>
      <c r="N31" t="s">
        <v>562</v>
      </c>
    </row>
    <row r="32" spans="1:27" ht="15.45" customHeight="1" x14ac:dyDescent="0.2">
      <c r="A32" s="652"/>
      <c r="B32" s="624"/>
      <c r="C32" s="625"/>
      <c r="D32" s="525"/>
      <c r="E32" s="66" t="s">
        <v>348</v>
      </c>
      <c r="F32" s="577"/>
      <c r="G32" s="578"/>
      <c r="H32" s="578"/>
      <c r="I32" s="578"/>
      <c r="J32" s="578"/>
      <c r="K32" s="579"/>
      <c r="L32" s="65" t="s">
        <v>785</v>
      </c>
      <c r="N32" t="s">
        <v>562</v>
      </c>
    </row>
    <row r="33" spans="1:17" ht="15.45" customHeight="1" x14ac:dyDescent="0.2">
      <c r="A33" s="652"/>
      <c r="B33" s="624"/>
      <c r="C33" s="625"/>
      <c r="D33" s="559" t="s">
        <v>346</v>
      </c>
      <c r="E33" s="66" t="s">
        <v>347</v>
      </c>
      <c r="F33" s="634">
        <f>第1号別紙!I38*1000</f>
        <v>0</v>
      </c>
      <c r="G33" s="634"/>
      <c r="H33" s="634"/>
      <c r="I33" s="634"/>
      <c r="J33" s="634"/>
      <c r="K33" s="634"/>
      <c r="L33" s="65" t="s">
        <v>785</v>
      </c>
      <c r="N33" t="s">
        <v>1016</v>
      </c>
    </row>
    <row r="34" spans="1:17" ht="15.45" customHeight="1" x14ac:dyDescent="0.2">
      <c r="A34" s="652"/>
      <c r="B34" s="624"/>
      <c r="C34" s="625"/>
      <c r="D34" s="628"/>
      <c r="E34" s="66" t="s">
        <v>915</v>
      </c>
      <c r="F34" s="630">
        <f>第1号別紙!I39*1000</f>
        <v>0</v>
      </c>
      <c r="G34" s="631"/>
      <c r="H34" s="631"/>
      <c r="I34" s="631"/>
      <c r="J34" s="631"/>
      <c r="K34" s="632"/>
      <c r="L34" s="65" t="s">
        <v>785</v>
      </c>
      <c r="N34" t="s">
        <v>1016</v>
      </c>
    </row>
    <row r="35" spans="1:17" ht="15.45" customHeight="1" x14ac:dyDescent="0.2">
      <c r="A35" s="652"/>
      <c r="B35" s="626"/>
      <c r="C35" s="627"/>
      <c r="D35" s="629"/>
      <c r="E35" s="66" t="s">
        <v>348</v>
      </c>
      <c r="F35" s="630">
        <f>SUM(F33:K34)</f>
        <v>0</v>
      </c>
      <c r="G35" s="631"/>
      <c r="H35" s="631"/>
      <c r="I35" s="631"/>
      <c r="J35" s="631"/>
      <c r="K35" s="632"/>
      <c r="L35" s="65" t="s">
        <v>785</v>
      </c>
    </row>
    <row r="36" spans="1:17" ht="15.45" customHeight="1" x14ac:dyDescent="0.2">
      <c r="A36" s="652"/>
      <c r="B36" s="505" t="s">
        <v>853</v>
      </c>
      <c r="C36" s="505"/>
      <c r="D36" s="505"/>
      <c r="E36" s="505"/>
      <c r="F36" s="588"/>
      <c r="G36" s="588"/>
      <c r="H36" s="588"/>
      <c r="I36" s="588"/>
      <c r="J36" s="588"/>
      <c r="K36" s="588"/>
      <c r="L36" s="65" t="s">
        <v>24</v>
      </c>
    </row>
    <row r="37" spans="1:17" ht="15.45" customHeight="1" x14ac:dyDescent="0.2">
      <c r="A37" s="652"/>
      <c r="B37" s="505" t="s">
        <v>848</v>
      </c>
      <c r="C37" s="505"/>
      <c r="D37" s="505"/>
      <c r="E37" s="505"/>
      <c r="F37" s="577"/>
      <c r="G37" s="578"/>
      <c r="H37" s="578"/>
      <c r="I37" s="578"/>
      <c r="J37" s="578"/>
      <c r="K37" s="579"/>
      <c r="L37" s="65" t="s">
        <v>24</v>
      </c>
    </row>
    <row r="38" spans="1:17" ht="15.45" customHeight="1" x14ac:dyDescent="0.2">
      <c r="A38" s="652"/>
      <c r="B38" s="522" t="s">
        <v>887</v>
      </c>
      <c r="C38" s="565"/>
      <c r="D38" s="565"/>
      <c r="E38" s="523"/>
      <c r="F38" s="577"/>
      <c r="G38" s="578"/>
      <c r="H38" s="578"/>
      <c r="I38" s="578"/>
      <c r="J38" s="578"/>
      <c r="K38" s="579"/>
      <c r="L38" s="65" t="s">
        <v>284</v>
      </c>
      <c r="N38" t="s">
        <v>894</v>
      </c>
    </row>
    <row r="39" spans="1:17" ht="15.45" customHeight="1" x14ac:dyDescent="0.2">
      <c r="A39" s="652"/>
      <c r="B39" s="556" t="s">
        <v>383</v>
      </c>
      <c r="C39" s="525"/>
      <c r="D39" s="522" t="s">
        <v>387</v>
      </c>
      <c r="E39" s="523"/>
      <c r="F39" s="577"/>
      <c r="G39" s="578"/>
      <c r="H39" s="578"/>
      <c r="I39" s="578"/>
      <c r="J39" s="578"/>
      <c r="K39" s="579"/>
      <c r="L39" s="65" t="s">
        <v>283</v>
      </c>
    </row>
    <row r="40" spans="1:17" ht="15.45" customHeight="1" x14ac:dyDescent="0.2">
      <c r="A40" s="652"/>
      <c r="B40" s="525"/>
      <c r="C40" s="525"/>
      <c r="D40" s="522" t="s">
        <v>388</v>
      </c>
      <c r="E40" s="523"/>
      <c r="F40" s="589"/>
      <c r="G40" s="590"/>
      <c r="H40" s="590"/>
      <c r="I40" s="590"/>
      <c r="J40" s="590"/>
      <c r="K40" s="591"/>
      <c r="L40" s="65" t="s">
        <v>384</v>
      </c>
      <c r="O40" s="67"/>
      <c r="P40" s="67"/>
      <c r="Q40" s="67"/>
    </row>
    <row r="41" spans="1:17" ht="18.45" customHeight="1" x14ac:dyDescent="0.2">
      <c r="A41" s="524" t="s">
        <v>1048</v>
      </c>
      <c r="B41" s="592" t="s">
        <v>1049</v>
      </c>
      <c r="C41" s="650" t="s">
        <v>1054</v>
      </c>
      <c r="D41" s="522" t="s">
        <v>1050</v>
      </c>
      <c r="E41" s="523"/>
      <c r="F41" s="390" t="s">
        <v>1051</v>
      </c>
      <c r="G41" s="386" t="s">
        <v>1057</v>
      </c>
      <c r="H41" s="653" t="s">
        <v>1052</v>
      </c>
      <c r="I41" s="653"/>
      <c r="J41" s="578"/>
      <c r="K41" s="579"/>
      <c r="L41" s="65" t="s">
        <v>70</v>
      </c>
      <c r="O41" s="67"/>
      <c r="P41" s="67"/>
      <c r="Q41" s="67"/>
    </row>
    <row r="42" spans="1:17" ht="18.45" customHeight="1" x14ac:dyDescent="0.2">
      <c r="A42" s="501"/>
      <c r="B42" s="592"/>
      <c r="C42" s="651"/>
      <c r="D42" s="522" t="s">
        <v>1053</v>
      </c>
      <c r="E42" s="523"/>
      <c r="F42" s="577"/>
      <c r="G42" s="578"/>
      <c r="H42" s="578"/>
      <c r="I42" s="578"/>
      <c r="J42" s="578"/>
      <c r="K42" s="579"/>
      <c r="L42" s="65"/>
      <c r="O42" s="67"/>
      <c r="P42" s="67"/>
      <c r="Q42" s="67"/>
    </row>
    <row r="43" spans="1:17" ht="18.45" customHeight="1" x14ac:dyDescent="0.2">
      <c r="A43" s="501"/>
      <c r="B43" s="592"/>
      <c r="C43" s="559" t="s">
        <v>1055</v>
      </c>
      <c r="D43" s="522" t="s">
        <v>347</v>
      </c>
      <c r="E43" s="523"/>
      <c r="F43" s="390" t="s">
        <v>1051</v>
      </c>
      <c r="G43" s="386" t="s">
        <v>1057</v>
      </c>
      <c r="H43" s="653" t="s">
        <v>1052</v>
      </c>
      <c r="I43" s="653"/>
      <c r="J43" s="578"/>
      <c r="K43" s="579"/>
      <c r="L43" s="65" t="s">
        <v>70</v>
      </c>
      <c r="O43" s="67"/>
      <c r="P43" s="67"/>
      <c r="Q43" s="67"/>
    </row>
    <row r="44" spans="1:17" ht="18.45" customHeight="1" x14ac:dyDescent="0.2">
      <c r="A44" s="501"/>
      <c r="B44" s="592"/>
      <c r="C44" s="637"/>
      <c r="D44" s="522" t="s">
        <v>1050</v>
      </c>
      <c r="E44" s="523"/>
      <c r="F44" s="390" t="s">
        <v>1051</v>
      </c>
      <c r="G44" s="386"/>
      <c r="H44" s="653" t="s">
        <v>1052</v>
      </c>
      <c r="I44" s="653"/>
      <c r="J44" s="578"/>
      <c r="K44" s="579"/>
      <c r="L44" s="65" t="s">
        <v>70</v>
      </c>
      <c r="O44" s="67"/>
      <c r="P44" s="67"/>
      <c r="Q44" s="67"/>
    </row>
    <row r="45" spans="1:17" ht="18.45" customHeight="1" x14ac:dyDescent="0.2">
      <c r="A45" s="501"/>
      <c r="B45" s="592"/>
      <c r="C45" s="560"/>
      <c r="D45" s="522" t="s">
        <v>1053</v>
      </c>
      <c r="E45" s="523"/>
      <c r="F45" s="577"/>
      <c r="G45" s="578"/>
      <c r="H45" s="578"/>
      <c r="I45" s="578"/>
      <c r="J45" s="578"/>
      <c r="K45" s="579"/>
      <c r="L45" s="65"/>
      <c r="O45" s="67"/>
      <c r="P45" s="67"/>
      <c r="Q45" s="67"/>
    </row>
    <row r="46" spans="1:17" ht="18.45" customHeight="1" x14ac:dyDescent="0.2">
      <c r="A46" s="228" t="s">
        <v>978</v>
      </c>
      <c r="B46" s="68"/>
      <c r="C46" s="68"/>
      <c r="D46" s="68"/>
      <c r="E46" s="68"/>
      <c r="F46" s="404"/>
      <c r="G46" s="404"/>
      <c r="H46" s="404"/>
      <c r="I46" s="404"/>
      <c r="J46" s="404"/>
      <c r="K46" s="404"/>
      <c r="L46" s="403"/>
      <c r="O46" s="67"/>
      <c r="P46" s="67"/>
      <c r="Q46" s="67"/>
    </row>
    <row r="47" spans="1:17" ht="15.45" customHeight="1" x14ac:dyDescent="0.2">
      <c r="A47" s="524" t="s">
        <v>864</v>
      </c>
      <c r="B47" s="622" t="s">
        <v>8</v>
      </c>
      <c r="C47" s="623"/>
      <c r="D47" s="505" t="s">
        <v>9</v>
      </c>
      <c r="E47" s="505"/>
      <c r="F47" s="550"/>
      <c r="G47" s="550"/>
      <c r="H47" s="550"/>
      <c r="I47" s="550"/>
      <c r="J47" s="550"/>
      <c r="K47" s="550"/>
      <c r="L47" s="550"/>
      <c r="N47" s="67" t="s">
        <v>331</v>
      </c>
      <c r="O47" s="67"/>
      <c r="P47" s="67"/>
      <c r="Q47" s="67"/>
    </row>
    <row r="48" spans="1:17" ht="15.45" customHeight="1" x14ac:dyDescent="0.2">
      <c r="A48" s="524"/>
      <c r="B48" s="624"/>
      <c r="C48" s="625"/>
      <c r="D48" s="505" t="s">
        <v>10</v>
      </c>
      <c r="E48" s="505"/>
      <c r="F48" s="550"/>
      <c r="G48" s="550"/>
      <c r="H48" s="550"/>
      <c r="I48" s="550"/>
      <c r="J48" s="550"/>
      <c r="K48" s="550"/>
      <c r="L48" s="550"/>
      <c r="N48" s="67" t="s">
        <v>330</v>
      </c>
      <c r="O48" s="67"/>
      <c r="P48" s="67"/>
      <c r="Q48" s="67"/>
    </row>
    <row r="49" spans="1:14" ht="15.45" customHeight="1" x14ac:dyDescent="0.2">
      <c r="A49" s="524"/>
      <c r="B49" s="624"/>
      <c r="C49" s="625"/>
      <c r="D49" s="505" t="s">
        <v>11</v>
      </c>
      <c r="E49" s="505"/>
      <c r="F49" s="550"/>
      <c r="G49" s="550"/>
      <c r="H49" s="550"/>
      <c r="I49" s="550"/>
      <c r="J49" s="550"/>
      <c r="K49" s="550"/>
      <c r="L49" s="550"/>
      <c r="N49" t="s">
        <v>332</v>
      </c>
    </row>
    <row r="50" spans="1:14" ht="15.45" customHeight="1" x14ac:dyDescent="0.2">
      <c r="A50" s="524"/>
      <c r="B50" s="624"/>
      <c r="C50" s="625"/>
      <c r="D50" s="505" t="s">
        <v>12</v>
      </c>
      <c r="E50" s="505"/>
      <c r="F50" s="550"/>
      <c r="G50" s="550"/>
      <c r="H50" s="550"/>
      <c r="I50" s="550"/>
      <c r="J50" s="550"/>
      <c r="K50" s="550"/>
      <c r="L50" s="550"/>
    </row>
    <row r="51" spans="1:14" ht="15.45" customHeight="1" x14ac:dyDescent="0.2">
      <c r="A51" s="524"/>
      <c r="B51" s="505" t="s">
        <v>13</v>
      </c>
      <c r="C51" s="505"/>
      <c r="D51" s="505" t="s">
        <v>888</v>
      </c>
      <c r="E51" s="505"/>
      <c r="F51" s="549"/>
      <c r="G51" s="549"/>
      <c r="H51" s="549"/>
      <c r="I51" s="549"/>
      <c r="J51" s="549"/>
      <c r="K51" s="549"/>
      <c r="L51" s="549"/>
      <c r="N51" t="s">
        <v>231</v>
      </c>
    </row>
    <row r="52" spans="1:14" ht="15.45" customHeight="1" x14ac:dyDescent="0.2">
      <c r="A52" s="524"/>
      <c r="B52" s="505"/>
      <c r="C52" s="505"/>
      <c r="D52" s="505" t="s">
        <v>101</v>
      </c>
      <c r="E52" s="505"/>
      <c r="F52" s="499" t="str">
        <f>IF(F51="","",IF(F6=F51,G7,IF(F12=F51,G13,IF(F18=F51,G19,"社名を正しく記入してください"))))</f>
        <v/>
      </c>
      <c r="G52" s="499"/>
      <c r="H52" s="499"/>
      <c r="I52" s="499"/>
      <c r="J52" s="499"/>
      <c r="K52" s="499"/>
      <c r="L52" s="63"/>
    </row>
    <row r="53" spans="1:14" ht="15.45" customHeight="1" x14ac:dyDescent="0.2">
      <c r="A53" s="524"/>
      <c r="B53" s="505"/>
      <c r="C53" s="505"/>
      <c r="D53" s="505" t="s">
        <v>102</v>
      </c>
      <c r="E53" s="505"/>
      <c r="F53" s="499" t="str">
        <f>IF(F51="","",IF(F6=F51,K7,IF(F12=F51,K13,IF(F18=F51,K19,""))))</f>
        <v/>
      </c>
      <c r="G53" s="499"/>
      <c r="H53" s="499"/>
      <c r="I53" s="499"/>
      <c r="J53" s="499"/>
      <c r="K53" s="499"/>
      <c r="L53" s="63"/>
    </row>
    <row r="54" spans="1:14" ht="15.45" customHeight="1" x14ac:dyDescent="0.2">
      <c r="A54" s="524"/>
      <c r="B54" s="505"/>
      <c r="C54" s="505"/>
      <c r="D54" s="505" t="s">
        <v>4</v>
      </c>
      <c r="E54" s="505"/>
      <c r="F54" s="499" t="str">
        <f>IF(F51="","",IF(F6=F51,G8,IF(F12=F51,G14,IF(F18=F51,G20,""))))</f>
        <v/>
      </c>
      <c r="G54" s="499"/>
      <c r="H54" s="499"/>
      <c r="I54" s="499"/>
      <c r="J54" s="499"/>
      <c r="K54" s="499"/>
      <c r="L54" s="499"/>
    </row>
    <row r="55" spans="1:14" ht="15.45" customHeight="1" x14ac:dyDescent="0.2">
      <c r="A55" s="524"/>
      <c r="B55" s="505"/>
      <c r="C55" s="505"/>
      <c r="D55" s="505" t="s">
        <v>95</v>
      </c>
      <c r="E55" s="505"/>
      <c r="F55" s="499" t="str">
        <f>IF(F51="","",IF(F6=F51,K8,IF(F12=F51,K14,IF(F18=F51,K20,""))))</f>
        <v/>
      </c>
      <c r="G55" s="499"/>
      <c r="H55" s="499"/>
      <c r="I55" s="499"/>
      <c r="J55" s="499"/>
      <c r="K55" s="499"/>
      <c r="L55" s="499"/>
    </row>
    <row r="56" spans="1:14" ht="15.45" customHeight="1" x14ac:dyDescent="0.2">
      <c r="A56" s="524"/>
      <c r="B56" s="505"/>
      <c r="C56" s="505"/>
      <c r="D56" s="505" t="s">
        <v>98</v>
      </c>
      <c r="E56" s="505"/>
      <c r="F56" s="238"/>
      <c r="G56" s="71" t="s">
        <v>27</v>
      </c>
      <c r="H56" s="239"/>
      <c r="I56" s="551"/>
      <c r="J56" s="551"/>
      <c r="K56" s="551"/>
      <c r="L56" s="551"/>
      <c r="N56" t="s">
        <v>232</v>
      </c>
    </row>
    <row r="57" spans="1:14" ht="15.45" customHeight="1" x14ac:dyDescent="0.2">
      <c r="A57" s="524"/>
      <c r="B57" s="505"/>
      <c r="C57" s="505"/>
      <c r="D57" s="505" t="s">
        <v>99</v>
      </c>
      <c r="E57" s="505"/>
      <c r="F57" s="612" t="str">
        <f>IF(F51="","",IF(F6=F51,F9,IF(F12=F51,F15,IF(F18=F51,F21,""))))</f>
        <v/>
      </c>
      <c r="G57" s="613"/>
      <c r="H57" s="613"/>
      <c r="I57" s="613"/>
      <c r="J57" s="613"/>
      <c r="K57" s="613"/>
      <c r="L57" s="614"/>
    </row>
    <row r="58" spans="1:14" ht="15.45" customHeight="1" x14ac:dyDescent="0.2">
      <c r="A58" s="524"/>
      <c r="B58" s="505"/>
      <c r="C58" s="505"/>
      <c r="D58" s="505" t="s">
        <v>6</v>
      </c>
      <c r="E58" s="505"/>
      <c r="F58" s="499" t="str">
        <f>IF(F51="","",IF(F6=F51,G10,IF(F12=F51,G16,IF(F18=F51,G22,""))))</f>
        <v/>
      </c>
      <c r="G58" s="499"/>
      <c r="H58" s="499"/>
      <c r="I58" s="499"/>
      <c r="J58" s="499"/>
      <c r="K58" s="499"/>
      <c r="L58" s="499"/>
    </row>
    <row r="59" spans="1:14" ht="15.45" customHeight="1" x14ac:dyDescent="0.2">
      <c r="A59" s="524"/>
      <c r="B59" s="505"/>
      <c r="C59" s="505"/>
      <c r="D59" s="505" t="s">
        <v>7</v>
      </c>
      <c r="E59" s="505"/>
      <c r="F59" s="574"/>
      <c r="G59" s="500"/>
      <c r="H59" s="500"/>
      <c r="I59" s="500"/>
      <c r="J59" s="500"/>
      <c r="K59" s="500"/>
      <c r="L59" s="500"/>
      <c r="N59" t="s">
        <v>233</v>
      </c>
    </row>
    <row r="60" spans="1:14" ht="15.45" customHeight="1" x14ac:dyDescent="0.2">
      <c r="A60" s="524"/>
      <c r="B60" s="505"/>
      <c r="C60" s="505"/>
      <c r="D60" s="505" t="s">
        <v>100</v>
      </c>
      <c r="E60" s="505"/>
      <c r="F60" s="499" t="str">
        <f>IF(F51="","",IF(F6=F51,K10,IF(F12=F51,K16,IF(F18=F51,K22,""))))</f>
        <v/>
      </c>
      <c r="G60" s="499"/>
      <c r="H60" s="499"/>
      <c r="I60" s="499"/>
      <c r="J60" s="499"/>
      <c r="K60" s="499"/>
      <c r="L60" s="499"/>
    </row>
    <row r="61" spans="1:14" ht="15.45" customHeight="1" x14ac:dyDescent="0.2">
      <c r="A61" s="524"/>
      <c r="B61" s="505"/>
      <c r="C61" s="505"/>
      <c r="D61" s="505" t="s">
        <v>885</v>
      </c>
      <c r="E61" s="505"/>
      <c r="F61" s="633" t="str">
        <f>IF(F51="","",IF(F6=F51,F11,IF(F12=F51,F17,IF(F18=F51,F23,""))))</f>
        <v/>
      </c>
      <c r="G61" s="633"/>
      <c r="H61" s="633"/>
      <c r="I61" s="633"/>
      <c r="J61" s="633"/>
      <c r="K61" s="633"/>
      <c r="L61" s="633"/>
    </row>
    <row r="62" spans="1:14" ht="15.45" customHeight="1" x14ac:dyDescent="0.2">
      <c r="A62" s="552" t="s">
        <v>865</v>
      </c>
      <c r="B62" s="505" t="s">
        <v>278</v>
      </c>
      <c r="C62" s="505"/>
      <c r="D62" s="583" t="s">
        <v>279</v>
      </c>
      <c r="E62" s="584"/>
      <c r="F62" s="549"/>
      <c r="G62" s="549"/>
      <c r="H62" s="549"/>
      <c r="I62" s="549"/>
      <c r="J62" s="549"/>
      <c r="K62" s="549"/>
      <c r="L62" s="549"/>
    </row>
    <row r="63" spans="1:14" ht="15.45" customHeight="1" x14ac:dyDescent="0.2">
      <c r="A63" s="553"/>
      <c r="B63" s="505"/>
      <c r="C63" s="505"/>
      <c r="D63" s="583" t="s">
        <v>275</v>
      </c>
      <c r="E63" s="584"/>
      <c r="F63" s="549"/>
      <c r="G63" s="549"/>
      <c r="H63" s="549"/>
      <c r="I63" s="549"/>
      <c r="J63" s="549"/>
      <c r="K63" s="549"/>
      <c r="L63" s="549"/>
    </row>
    <row r="64" spans="1:14" ht="15.45" customHeight="1" x14ac:dyDescent="0.2">
      <c r="A64" s="553"/>
      <c r="B64" s="505"/>
      <c r="C64" s="505"/>
      <c r="D64" s="583" t="s">
        <v>280</v>
      </c>
      <c r="E64" s="584"/>
      <c r="F64" s="585"/>
      <c r="G64" s="586"/>
      <c r="H64" s="586"/>
      <c r="I64" s="586"/>
      <c r="J64" s="586"/>
      <c r="K64" s="586"/>
      <c r="L64" s="587"/>
    </row>
    <row r="65" spans="1:14" ht="15.45" customHeight="1" x14ac:dyDescent="0.2">
      <c r="A65" s="553"/>
      <c r="B65" s="505"/>
      <c r="C65" s="505"/>
      <c r="D65" s="583" t="s">
        <v>281</v>
      </c>
      <c r="E65" s="584"/>
      <c r="F65" s="585"/>
      <c r="G65" s="586"/>
      <c r="H65" s="586"/>
      <c r="I65" s="586"/>
      <c r="J65" s="586"/>
      <c r="K65" s="586"/>
      <c r="L65" s="587"/>
      <c r="N65" t="s">
        <v>282</v>
      </c>
    </row>
    <row r="66" spans="1:14" ht="15.45" customHeight="1" x14ac:dyDescent="0.2">
      <c r="A66" s="553"/>
      <c r="B66" s="505"/>
      <c r="C66" s="505"/>
      <c r="D66" s="583" t="s">
        <v>95</v>
      </c>
      <c r="E66" s="584"/>
      <c r="F66" s="585"/>
      <c r="G66" s="586"/>
      <c r="H66" s="586"/>
      <c r="I66" s="586"/>
      <c r="J66" s="586"/>
      <c r="K66" s="586"/>
      <c r="L66" s="587"/>
    </row>
    <row r="67" spans="1:14" ht="15.45" customHeight="1" x14ac:dyDescent="0.2">
      <c r="A67" s="553"/>
      <c r="B67" s="505"/>
      <c r="C67" s="505"/>
      <c r="D67" s="583" t="s">
        <v>6</v>
      </c>
      <c r="E67" s="584"/>
      <c r="F67" s="63" t="s">
        <v>103</v>
      </c>
      <c r="G67" s="564"/>
      <c r="H67" s="550"/>
      <c r="I67" s="550"/>
      <c r="J67" s="63"/>
      <c r="K67" s="564"/>
      <c r="L67" s="550"/>
    </row>
    <row r="68" spans="1:14" ht="15.45" customHeight="1" x14ac:dyDescent="0.2">
      <c r="A68" s="554"/>
      <c r="B68" s="505"/>
      <c r="C68" s="505"/>
      <c r="D68" s="583" t="s">
        <v>885</v>
      </c>
      <c r="E68" s="584"/>
      <c r="F68" s="502"/>
      <c r="G68" s="503"/>
      <c r="H68" s="503"/>
      <c r="I68" s="503"/>
      <c r="J68" s="503"/>
      <c r="K68" s="503"/>
      <c r="L68" s="504"/>
    </row>
    <row r="69" spans="1:14" ht="15.45" customHeight="1" x14ac:dyDescent="0.2">
      <c r="A69" s="552" t="s">
        <v>865</v>
      </c>
      <c r="B69" s="505" t="s">
        <v>344</v>
      </c>
      <c r="C69" s="505"/>
      <c r="D69" s="583" t="s">
        <v>279</v>
      </c>
      <c r="E69" s="584"/>
      <c r="F69" s="549"/>
      <c r="G69" s="549"/>
      <c r="H69" s="549"/>
      <c r="I69" s="549"/>
      <c r="J69" s="549"/>
      <c r="K69" s="549"/>
      <c r="L69" s="549"/>
      <c r="N69" t="s">
        <v>854</v>
      </c>
    </row>
    <row r="70" spans="1:14" ht="15.45" customHeight="1" x14ac:dyDescent="0.2">
      <c r="A70" s="553"/>
      <c r="B70" s="505"/>
      <c r="C70" s="505"/>
      <c r="D70" s="583" t="s">
        <v>275</v>
      </c>
      <c r="E70" s="584"/>
      <c r="F70" s="549"/>
      <c r="G70" s="549"/>
      <c r="H70" s="549"/>
      <c r="I70" s="549"/>
      <c r="J70" s="549"/>
      <c r="K70" s="549"/>
      <c r="L70" s="549"/>
      <c r="N70" t="s">
        <v>855</v>
      </c>
    </row>
    <row r="71" spans="1:14" ht="15.45" customHeight="1" x14ac:dyDescent="0.2">
      <c r="A71" s="553"/>
      <c r="B71" s="505"/>
      <c r="C71" s="505"/>
      <c r="D71" s="583" t="s">
        <v>280</v>
      </c>
      <c r="E71" s="584"/>
      <c r="F71" s="585"/>
      <c r="G71" s="586"/>
      <c r="H71" s="586"/>
      <c r="I71" s="586"/>
      <c r="J71" s="586"/>
      <c r="K71" s="586"/>
      <c r="L71" s="587"/>
    </row>
    <row r="72" spans="1:14" ht="15.45" customHeight="1" x14ac:dyDescent="0.2">
      <c r="A72" s="553"/>
      <c r="B72" s="505"/>
      <c r="C72" s="505"/>
      <c r="D72" s="583" t="s">
        <v>281</v>
      </c>
      <c r="E72" s="584"/>
      <c r="F72" s="585"/>
      <c r="G72" s="586"/>
      <c r="H72" s="586"/>
      <c r="I72" s="586"/>
      <c r="J72" s="586"/>
      <c r="K72" s="586"/>
      <c r="L72" s="587"/>
    </row>
    <row r="73" spans="1:14" ht="15.45" customHeight="1" x14ac:dyDescent="0.2">
      <c r="A73" s="553"/>
      <c r="B73" s="505"/>
      <c r="C73" s="505"/>
      <c r="D73" s="583" t="s">
        <v>95</v>
      </c>
      <c r="E73" s="584"/>
      <c r="F73" s="585"/>
      <c r="G73" s="586"/>
      <c r="H73" s="586"/>
      <c r="I73" s="586"/>
      <c r="J73" s="586"/>
      <c r="K73" s="586"/>
      <c r="L73" s="587"/>
    </row>
    <row r="74" spans="1:14" ht="15.45" customHeight="1" x14ac:dyDescent="0.2">
      <c r="A74" s="553"/>
      <c r="B74" s="505"/>
      <c r="C74" s="505"/>
      <c r="D74" s="583" t="s">
        <v>6</v>
      </c>
      <c r="E74" s="584"/>
      <c r="F74" s="63" t="s">
        <v>103</v>
      </c>
      <c r="G74" s="564"/>
      <c r="H74" s="550"/>
      <c r="I74" s="550"/>
      <c r="J74" s="63"/>
      <c r="K74" s="564"/>
      <c r="L74" s="550"/>
    </row>
    <row r="75" spans="1:14" ht="15.45" customHeight="1" x14ac:dyDescent="0.2">
      <c r="A75" s="554"/>
      <c r="B75" s="505"/>
      <c r="C75" s="505"/>
      <c r="D75" s="583" t="s">
        <v>885</v>
      </c>
      <c r="E75" s="584"/>
      <c r="F75" s="502"/>
      <c r="G75" s="503"/>
      <c r="H75" s="503"/>
      <c r="I75" s="503"/>
      <c r="J75" s="503"/>
      <c r="K75" s="503"/>
      <c r="L75" s="504"/>
    </row>
    <row r="76" spans="1:14" ht="15.45" customHeight="1" x14ac:dyDescent="0.2">
      <c r="A76" s="552" t="s">
        <v>866</v>
      </c>
      <c r="B76" s="505" t="s">
        <v>891</v>
      </c>
      <c r="C76" s="505"/>
      <c r="D76" s="505"/>
      <c r="E76" s="505"/>
      <c r="F76" s="547"/>
      <c r="G76" s="548"/>
      <c r="H76" s="548"/>
      <c r="I76" s="548"/>
      <c r="J76" s="548"/>
      <c r="K76" s="548"/>
      <c r="L76" s="548"/>
      <c r="N76" t="s">
        <v>1064</v>
      </c>
    </row>
    <row r="77" spans="1:14" ht="13.95" customHeight="1" x14ac:dyDescent="0.2">
      <c r="A77" s="553"/>
      <c r="B77" s="505" t="s">
        <v>898</v>
      </c>
      <c r="C77" s="505"/>
      <c r="D77" s="505"/>
      <c r="E77" s="505"/>
      <c r="F77" s="493"/>
      <c r="G77" s="493"/>
      <c r="H77" s="615" t="s">
        <v>37</v>
      </c>
      <c r="I77" s="616"/>
      <c r="J77" s="493"/>
      <c r="K77" s="493"/>
      <c r="L77" s="225" t="s">
        <v>38</v>
      </c>
      <c r="M77" s="4"/>
      <c r="N77" t="str">
        <f>IF(AND(F77="○",J77="○")=TRUE,"←どちらかに一方にのみ○を入れてください。","")</f>
        <v/>
      </c>
    </row>
    <row r="78" spans="1:14" ht="25.95" customHeight="1" x14ac:dyDescent="0.2">
      <c r="A78" s="553"/>
      <c r="B78" s="559" t="s">
        <v>460</v>
      </c>
      <c r="C78" s="608" t="s">
        <v>461</v>
      </c>
      <c r="D78" s="609"/>
      <c r="E78" s="610"/>
      <c r="F78" s="85" t="s">
        <v>536</v>
      </c>
      <c r="G78" s="384"/>
      <c r="H78" s="221"/>
      <c r="I78" s="221"/>
      <c r="J78" s="221"/>
      <c r="K78" s="221"/>
      <c r="L78" s="222"/>
      <c r="M78" s="4"/>
    </row>
    <row r="79" spans="1:14" ht="15.45" customHeight="1" x14ac:dyDescent="0.2">
      <c r="A79" s="553"/>
      <c r="B79" s="637"/>
      <c r="C79" s="580" t="s">
        <v>462</v>
      </c>
      <c r="D79" s="581"/>
      <c r="E79" s="582"/>
      <c r="F79" s="215"/>
      <c r="G79" s="216"/>
      <c r="H79" s="216"/>
      <c r="I79" s="217"/>
      <c r="J79" s="217"/>
      <c r="K79" s="217"/>
      <c r="L79" s="217"/>
      <c r="M79" s="4"/>
    </row>
    <row r="80" spans="1:14" ht="15.45" customHeight="1" x14ac:dyDescent="0.2">
      <c r="A80" s="553"/>
      <c r="B80" s="637"/>
      <c r="C80" s="580" t="s">
        <v>463</v>
      </c>
      <c r="D80" s="581"/>
      <c r="E80" s="582"/>
      <c r="F80" s="215"/>
      <c r="G80" s="216"/>
      <c r="H80" s="217"/>
      <c r="I80" s="216"/>
      <c r="J80" s="216"/>
      <c r="K80" s="217"/>
      <c r="L80" s="217"/>
      <c r="M80" s="4"/>
    </row>
    <row r="81" spans="1:15" ht="15.45" customHeight="1" x14ac:dyDescent="0.2">
      <c r="A81" s="553"/>
      <c r="B81" s="637"/>
      <c r="C81" s="522" t="s">
        <v>464</v>
      </c>
      <c r="D81" s="523"/>
      <c r="E81" s="69" t="s">
        <v>530</v>
      </c>
      <c r="F81" s="218"/>
      <c r="G81" s="218"/>
      <c r="H81" s="218"/>
      <c r="I81" s="218"/>
      <c r="J81" s="218"/>
      <c r="K81" s="219"/>
      <c r="L81" s="220"/>
      <c r="M81" s="4"/>
    </row>
    <row r="82" spans="1:15" ht="15.45" customHeight="1" x14ac:dyDescent="0.2">
      <c r="A82" s="553"/>
      <c r="B82" s="637"/>
      <c r="C82" s="522" t="s">
        <v>897</v>
      </c>
      <c r="D82" s="523"/>
      <c r="E82" s="69" t="s">
        <v>465</v>
      </c>
      <c r="F82" s="218"/>
      <c r="G82" s="218"/>
      <c r="H82" s="218"/>
      <c r="I82" s="218"/>
      <c r="J82" s="218"/>
      <c r="K82" s="219"/>
      <c r="L82" s="220"/>
      <c r="M82" s="4"/>
    </row>
    <row r="83" spans="1:15" ht="15.45" customHeight="1" x14ac:dyDescent="0.2">
      <c r="A83" s="553"/>
      <c r="B83" s="637"/>
      <c r="C83" s="522" t="s">
        <v>466</v>
      </c>
      <c r="D83" s="523"/>
      <c r="E83" s="69" t="s">
        <v>467</v>
      </c>
      <c r="F83" s="218"/>
      <c r="G83" s="218"/>
      <c r="H83" s="218"/>
      <c r="I83" s="218"/>
      <c r="J83" s="218"/>
      <c r="K83" s="219"/>
      <c r="L83" s="220"/>
      <c r="M83" s="4"/>
    </row>
    <row r="84" spans="1:15" ht="15.45" customHeight="1" x14ac:dyDescent="0.2">
      <c r="A84" s="553"/>
      <c r="B84" s="637"/>
      <c r="C84" s="522" t="s">
        <v>468</v>
      </c>
      <c r="D84" s="523"/>
      <c r="E84" s="69" t="s">
        <v>467</v>
      </c>
      <c r="F84" s="218"/>
      <c r="G84" s="218"/>
      <c r="H84" s="218"/>
      <c r="I84" s="218"/>
      <c r="J84" s="218"/>
      <c r="K84" s="219"/>
      <c r="L84" s="220"/>
      <c r="M84" s="4"/>
    </row>
    <row r="85" spans="1:15" ht="15.45" customHeight="1" x14ac:dyDescent="0.2">
      <c r="A85" s="553"/>
      <c r="B85" s="637"/>
      <c r="C85" s="522" t="s">
        <v>371</v>
      </c>
      <c r="D85" s="523"/>
      <c r="E85" s="69" t="s">
        <v>469</v>
      </c>
      <c r="F85" s="218"/>
      <c r="G85" s="218"/>
      <c r="H85" s="218"/>
      <c r="I85" s="218"/>
      <c r="J85" s="218"/>
      <c r="K85" s="219"/>
      <c r="L85" s="220"/>
      <c r="M85" s="4"/>
    </row>
    <row r="86" spans="1:15" ht="15.45" customHeight="1" x14ac:dyDescent="0.2">
      <c r="A86" s="553"/>
      <c r="B86" s="525" t="s">
        <v>252</v>
      </c>
      <c r="C86" s="525"/>
      <c r="D86" s="505" t="s">
        <v>16</v>
      </c>
      <c r="E86" s="505"/>
      <c r="F86" s="500" t="s">
        <v>988</v>
      </c>
      <c r="G86" s="500"/>
      <c r="H86" s="500"/>
      <c r="I86" s="500"/>
      <c r="J86" s="500"/>
      <c r="K86" s="635" t="s">
        <v>606</v>
      </c>
      <c r="L86" s="636"/>
      <c r="O86" s="243"/>
    </row>
    <row r="87" spans="1:15" ht="15.45" customHeight="1" x14ac:dyDescent="0.2">
      <c r="A87" s="553"/>
      <c r="B87" s="525"/>
      <c r="C87" s="525"/>
      <c r="D87" s="66"/>
      <c r="E87" s="66"/>
      <c r="F87" s="525" t="s">
        <v>106</v>
      </c>
      <c r="G87" s="525"/>
      <c r="H87" s="63"/>
      <c r="I87" s="525" t="s">
        <v>107</v>
      </c>
      <c r="J87" s="525"/>
      <c r="K87" s="617" t="s">
        <v>251</v>
      </c>
      <c r="L87" s="618"/>
      <c r="O87" s="243"/>
    </row>
    <row r="88" spans="1:15" ht="15.45" customHeight="1" x14ac:dyDescent="0.2">
      <c r="A88" s="553"/>
      <c r="B88" s="525"/>
      <c r="C88" s="525"/>
      <c r="D88" s="505" t="s">
        <v>14</v>
      </c>
      <c r="E88" s="505"/>
      <c r="F88" s="575"/>
      <c r="G88" s="576"/>
      <c r="H88" s="63" t="s">
        <v>18</v>
      </c>
      <c r="I88" s="575"/>
      <c r="J88" s="576"/>
      <c r="K88" s="500"/>
      <c r="L88" s="500"/>
      <c r="O88" s="243"/>
    </row>
    <row r="89" spans="1:15" ht="15.45" customHeight="1" x14ac:dyDescent="0.2">
      <c r="A89" s="553"/>
      <c r="B89" s="525"/>
      <c r="C89" s="525"/>
      <c r="D89" s="505" t="s">
        <v>15</v>
      </c>
      <c r="E89" s="505"/>
      <c r="F89" s="620">
        <f>I88</f>
        <v>0</v>
      </c>
      <c r="G89" s="620"/>
      <c r="H89" s="63" t="s">
        <v>18</v>
      </c>
      <c r="I89" s="575"/>
      <c r="J89" s="576"/>
      <c r="K89" s="500"/>
      <c r="L89" s="500"/>
      <c r="O89" s="243"/>
    </row>
    <row r="90" spans="1:15" ht="15.45" customHeight="1" x14ac:dyDescent="0.2">
      <c r="A90" s="553"/>
      <c r="B90" s="525"/>
      <c r="C90" s="525"/>
      <c r="D90" s="505" t="s">
        <v>17</v>
      </c>
      <c r="E90" s="505"/>
      <c r="F90" s="620">
        <f>I89</f>
        <v>0</v>
      </c>
      <c r="G90" s="620"/>
      <c r="H90" s="63" t="s">
        <v>18</v>
      </c>
      <c r="I90" s="619">
        <f>F88</f>
        <v>0</v>
      </c>
      <c r="J90" s="620"/>
      <c r="K90" s="500"/>
      <c r="L90" s="500"/>
      <c r="O90" s="243"/>
    </row>
    <row r="91" spans="1:15" ht="15.45" customHeight="1" x14ac:dyDescent="0.2">
      <c r="A91" s="553"/>
      <c r="B91" s="525" t="s">
        <v>253</v>
      </c>
      <c r="C91" s="525"/>
      <c r="D91" s="505" t="s">
        <v>16</v>
      </c>
      <c r="E91" s="505"/>
      <c r="F91" s="500" t="s">
        <v>990</v>
      </c>
      <c r="G91" s="500"/>
      <c r="H91" s="500"/>
      <c r="I91" s="500"/>
      <c r="J91" s="500"/>
      <c r="K91" s="635" t="s">
        <v>606</v>
      </c>
      <c r="L91" s="636"/>
      <c r="O91" s="243"/>
    </row>
    <row r="92" spans="1:15" ht="15.45" customHeight="1" x14ac:dyDescent="0.2">
      <c r="A92" s="553"/>
      <c r="B92" s="525"/>
      <c r="C92" s="525"/>
      <c r="D92" s="66"/>
      <c r="E92" s="66"/>
      <c r="F92" s="525" t="s">
        <v>106</v>
      </c>
      <c r="G92" s="525"/>
      <c r="H92" s="63"/>
      <c r="I92" s="525" t="s">
        <v>107</v>
      </c>
      <c r="J92" s="525"/>
      <c r="K92" s="617" t="s">
        <v>251</v>
      </c>
      <c r="L92" s="618"/>
      <c r="O92" s="243"/>
    </row>
    <row r="93" spans="1:15" ht="15.45" customHeight="1" x14ac:dyDescent="0.2">
      <c r="A93" s="553"/>
      <c r="B93" s="525"/>
      <c r="C93" s="525"/>
      <c r="D93" s="505" t="s">
        <v>14</v>
      </c>
      <c r="E93" s="505"/>
      <c r="F93" s="575"/>
      <c r="G93" s="576"/>
      <c r="H93" s="63" t="s">
        <v>18</v>
      </c>
      <c r="I93" s="575"/>
      <c r="J93" s="576"/>
      <c r="K93" s="500"/>
      <c r="L93" s="500"/>
      <c r="O93" s="243"/>
    </row>
    <row r="94" spans="1:15" ht="15.45" customHeight="1" x14ac:dyDescent="0.2">
      <c r="A94" s="553"/>
      <c r="B94" s="525"/>
      <c r="C94" s="525"/>
      <c r="D94" s="505" t="s">
        <v>15</v>
      </c>
      <c r="E94" s="505"/>
      <c r="F94" s="611">
        <f>I93</f>
        <v>0</v>
      </c>
      <c r="G94" s="611"/>
      <c r="H94" s="63" t="s">
        <v>18</v>
      </c>
      <c r="I94" s="611">
        <f>F93</f>
        <v>0</v>
      </c>
      <c r="J94" s="611"/>
      <c r="K94" s="500"/>
      <c r="L94" s="500"/>
      <c r="O94" s="243"/>
    </row>
    <row r="95" spans="1:15" ht="15.45" customHeight="1" x14ac:dyDescent="0.2">
      <c r="A95" s="553"/>
      <c r="B95" s="525" t="s">
        <v>254</v>
      </c>
      <c r="C95" s="525"/>
      <c r="D95" s="505" t="s">
        <v>342</v>
      </c>
      <c r="E95" s="505"/>
      <c r="F95" s="502"/>
      <c r="G95" s="503"/>
      <c r="H95" s="503"/>
      <c r="I95" s="503"/>
      <c r="J95" s="504"/>
      <c r="K95" s="512" t="s">
        <v>889</v>
      </c>
      <c r="L95" s="526"/>
      <c r="O95" s="243"/>
    </row>
    <row r="96" spans="1:15" ht="15.45" customHeight="1" x14ac:dyDescent="0.2">
      <c r="A96" s="554"/>
      <c r="B96" s="525"/>
      <c r="C96" s="525"/>
      <c r="D96" s="505" t="s">
        <v>19</v>
      </c>
      <c r="E96" s="505"/>
      <c r="F96" s="502"/>
      <c r="G96" s="503"/>
      <c r="H96" s="503"/>
      <c r="I96" s="503"/>
      <c r="J96" s="504"/>
      <c r="K96" s="502"/>
      <c r="L96" s="504"/>
    </row>
    <row r="97" spans="1:12" ht="15.45" customHeight="1" x14ac:dyDescent="0.2">
      <c r="A97" s="552" t="s">
        <v>867</v>
      </c>
      <c r="B97" s="556" t="s">
        <v>890</v>
      </c>
      <c r="C97" s="525"/>
      <c r="D97" s="519" t="s">
        <v>25</v>
      </c>
      <c r="E97" s="640" t="s">
        <v>27</v>
      </c>
      <c r="F97" s="501" t="s">
        <v>23</v>
      </c>
      <c r="G97" s="501"/>
      <c r="H97" s="501" t="s">
        <v>20</v>
      </c>
      <c r="I97" s="501"/>
      <c r="J97" s="501" t="s">
        <v>21</v>
      </c>
      <c r="K97" s="501"/>
      <c r="L97" s="63" t="s">
        <v>22</v>
      </c>
    </row>
    <row r="98" spans="1:12" ht="15.45" customHeight="1" x14ac:dyDescent="0.2">
      <c r="A98" s="553"/>
      <c r="B98" s="525"/>
      <c r="C98" s="525"/>
      <c r="D98" s="505"/>
      <c r="E98" s="525"/>
      <c r="F98" s="500"/>
      <c r="G98" s="500"/>
      <c r="H98" s="500"/>
      <c r="I98" s="500"/>
      <c r="J98" s="500"/>
      <c r="K98" s="500"/>
      <c r="L98" s="70"/>
    </row>
    <row r="99" spans="1:12" ht="15.45" customHeight="1" x14ac:dyDescent="0.2">
      <c r="A99" s="553"/>
      <c r="B99" s="525"/>
      <c r="C99" s="525"/>
      <c r="D99" s="519" t="s">
        <v>26</v>
      </c>
      <c r="E99" s="640" t="s">
        <v>27</v>
      </c>
      <c r="F99" s="501" t="s">
        <v>23</v>
      </c>
      <c r="G99" s="501"/>
      <c r="H99" s="501" t="s">
        <v>20</v>
      </c>
      <c r="I99" s="501"/>
      <c r="J99" s="501" t="s">
        <v>21</v>
      </c>
      <c r="K99" s="501"/>
      <c r="L99" s="63" t="s">
        <v>22</v>
      </c>
    </row>
    <row r="100" spans="1:12" ht="15.45" customHeight="1" x14ac:dyDescent="0.2">
      <c r="A100" s="553"/>
      <c r="B100" s="525"/>
      <c r="C100" s="525"/>
      <c r="D100" s="505"/>
      <c r="E100" s="525"/>
      <c r="F100" s="574"/>
      <c r="G100" s="500"/>
      <c r="H100" s="500"/>
      <c r="I100" s="500"/>
      <c r="J100" s="500"/>
      <c r="K100" s="500"/>
      <c r="L100" s="70"/>
    </row>
    <row r="101" spans="1:12" ht="15.45" customHeight="1" x14ac:dyDescent="0.2">
      <c r="A101" s="553"/>
      <c r="B101" s="525"/>
      <c r="C101" s="525"/>
      <c r="D101" s="641" t="s">
        <v>862</v>
      </c>
      <c r="E101" s="525" t="s">
        <v>531</v>
      </c>
      <c r="F101" s="501" t="s">
        <v>23</v>
      </c>
      <c r="G101" s="501"/>
      <c r="H101" s="501" t="s">
        <v>20</v>
      </c>
      <c r="I101" s="501"/>
      <c r="J101" s="501" t="s">
        <v>21</v>
      </c>
      <c r="K101" s="501"/>
      <c r="L101" s="63" t="s">
        <v>22</v>
      </c>
    </row>
    <row r="102" spans="1:12" ht="15.45" customHeight="1" x14ac:dyDescent="0.2">
      <c r="A102" s="553"/>
      <c r="B102" s="525"/>
      <c r="C102" s="525"/>
      <c r="D102" s="642"/>
      <c r="E102" s="525"/>
      <c r="F102" s="495"/>
      <c r="G102" s="495"/>
      <c r="H102" s="495"/>
      <c r="I102" s="495"/>
      <c r="J102" s="495"/>
      <c r="K102" s="495"/>
      <c r="L102" s="241"/>
    </row>
    <row r="103" spans="1:12" ht="15.45" customHeight="1" x14ac:dyDescent="0.2">
      <c r="A103" s="553"/>
      <c r="B103" s="525"/>
      <c r="C103" s="525"/>
      <c r="D103" s="642"/>
      <c r="E103" s="525" t="s">
        <v>24</v>
      </c>
      <c r="F103" s="501" t="s">
        <v>23</v>
      </c>
      <c r="G103" s="501"/>
      <c r="H103" s="501" t="s">
        <v>20</v>
      </c>
      <c r="I103" s="501"/>
      <c r="J103" s="501" t="s">
        <v>21</v>
      </c>
      <c r="K103" s="501"/>
      <c r="L103" s="63" t="s">
        <v>22</v>
      </c>
    </row>
    <row r="104" spans="1:12" ht="15.45" customHeight="1" x14ac:dyDescent="0.2">
      <c r="A104" s="553"/>
      <c r="B104" s="525"/>
      <c r="C104" s="525"/>
      <c r="D104" s="642"/>
      <c r="E104" s="525"/>
      <c r="F104" s="495"/>
      <c r="G104" s="495"/>
      <c r="H104" s="495"/>
      <c r="I104" s="495"/>
      <c r="J104" s="495"/>
      <c r="K104" s="495"/>
      <c r="L104" s="241"/>
    </row>
    <row r="105" spans="1:12" ht="15.45" customHeight="1" x14ac:dyDescent="0.2">
      <c r="A105" s="553"/>
      <c r="B105" s="525"/>
      <c r="C105" s="525"/>
      <c r="D105" s="519" t="s">
        <v>116</v>
      </c>
      <c r="E105" s="525" t="s">
        <v>24</v>
      </c>
      <c r="F105" s="501" t="s">
        <v>23</v>
      </c>
      <c r="G105" s="501"/>
      <c r="H105" s="501" t="s">
        <v>20</v>
      </c>
      <c r="I105" s="501"/>
      <c r="J105" s="501" t="s">
        <v>21</v>
      </c>
      <c r="K105" s="501"/>
      <c r="L105" s="63" t="s">
        <v>22</v>
      </c>
    </row>
    <row r="106" spans="1:12" ht="15.45" customHeight="1" x14ac:dyDescent="0.2">
      <c r="A106" s="553"/>
      <c r="B106" s="525"/>
      <c r="C106" s="525"/>
      <c r="D106" s="505"/>
      <c r="E106" s="525"/>
      <c r="F106" s="495"/>
      <c r="G106" s="495"/>
      <c r="H106" s="495"/>
      <c r="I106" s="495"/>
      <c r="J106" s="495"/>
      <c r="K106" s="495"/>
      <c r="L106" s="241"/>
    </row>
    <row r="107" spans="1:12" ht="15.45" customHeight="1" x14ac:dyDescent="0.2">
      <c r="A107" s="553"/>
      <c r="B107" s="525"/>
      <c r="C107" s="525"/>
      <c r="D107" s="66" t="s">
        <v>1066</v>
      </c>
      <c r="E107" s="69" t="s">
        <v>24</v>
      </c>
      <c r="F107" s="510"/>
      <c r="G107" s="538"/>
      <c r="H107" s="510"/>
      <c r="I107" s="538"/>
      <c r="J107" s="510"/>
      <c r="K107" s="538"/>
      <c r="L107" s="241"/>
    </row>
    <row r="108" spans="1:12" ht="15.45" customHeight="1" x14ac:dyDescent="0.2">
      <c r="A108" s="553"/>
      <c r="B108" s="525"/>
      <c r="C108" s="525"/>
      <c r="D108" s="519" t="s">
        <v>349</v>
      </c>
      <c r="E108" s="525" t="s">
        <v>24</v>
      </c>
      <c r="F108" s="501" t="s">
        <v>23</v>
      </c>
      <c r="G108" s="501"/>
      <c r="H108" s="501" t="s">
        <v>20</v>
      </c>
      <c r="I108" s="501"/>
      <c r="J108" s="501" t="s">
        <v>21</v>
      </c>
      <c r="K108" s="501"/>
      <c r="L108" s="63" t="s">
        <v>22</v>
      </c>
    </row>
    <row r="109" spans="1:12" ht="15.45" customHeight="1" x14ac:dyDescent="0.2">
      <c r="A109" s="553"/>
      <c r="B109" s="525"/>
      <c r="C109" s="525"/>
      <c r="D109" s="505"/>
      <c r="E109" s="525"/>
      <c r="F109" s="495"/>
      <c r="G109" s="495"/>
      <c r="H109" s="495"/>
      <c r="I109" s="495"/>
      <c r="J109" s="495"/>
      <c r="K109" s="495"/>
      <c r="L109" s="241"/>
    </row>
    <row r="110" spans="1:12" ht="15.45" customHeight="1" x14ac:dyDescent="0.2">
      <c r="A110" s="553"/>
      <c r="B110" s="505" t="s">
        <v>28</v>
      </c>
      <c r="C110" s="505"/>
      <c r="D110" s="505"/>
      <c r="E110" s="505"/>
      <c r="F110" s="499" t="str">
        <f>IF(F96="","",F96)</f>
        <v/>
      </c>
      <c r="G110" s="499"/>
      <c r="H110" s="499"/>
      <c r="I110" s="499"/>
      <c r="J110" s="499"/>
      <c r="K110" s="499"/>
      <c r="L110" s="71" t="s">
        <v>27</v>
      </c>
    </row>
    <row r="111" spans="1:12" ht="15.45" customHeight="1" x14ac:dyDescent="0.2">
      <c r="A111" s="553"/>
      <c r="B111" s="522" t="s">
        <v>119</v>
      </c>
      <c r="C111" s="565"/>
      <c r="D111" s="565"/>
      <c r="E111" s="523"/>
      <c r="F111" s="502"/>
      <c r="G111" s="503"/>
      <c r="H111" s="503"/>
      <c r="I111" s="503"/>
      <c r="J111" s="503"/>
      <c r="K111" s="504"/>
      <c r="L111" s="71"/>
    </row>
    <row r="112" spans="1:12" ht="15.45" customHeight="1" x14ac:dyDescent="0.2">
      <c r="A112" s="553"/>
      <c r="B112" s="522" t="s">
        <v>906</v>
      </c>
      <c r="C112" s="565"/>
      <c r="D112" s="565"/>
      <c r="E112" s="523"/>
      <c r="F112" s="502"/>
      <c r="G112" s="503"/>
      <c r="H112" s="503"/>
      <c r="I112" s="503"/>
      <c r="J112" s="503"/>
      <c r="K112" s="504"/>
      <c r="L112" s="71" t="s">
        <v>907</v>
      </c>
    </row>
    <row r="113" spans="1:14" ht="15.45" customHeight="1" x14ac:dyDescent="0.2">
      <c r="A113" s="553"/>
      <c r="B113" s="505" t="s">
        <v>532</v>
      </c>
      <c r="C113" s="505"/>
      <c r="D113" s="505"/>
      <c r="E113" s="505"/>
      <c r="F113" s="500"/>
      <c r="G113" s="500"/>
      <c r="H113" s="500"/>
      <c r="I113" s="500"/>
      <c r="J113" s="500"/>
      <c r="K113" s="500"/>
      <c r="L113" s="71" t="s">
        <v>533</v>
      </c>
    </row>
    <row r="114" spans="1:14" ht="15.45" customHeight="1" x14ac:dyDescent="0.2">
      <c r="A114" s="553"/>
      <c r="B114" s="505" t="s">
        <v>537</v>
      </c>
      <c r="C114" s="505"/>
      <c r="D114" s="505"/>
      <c r="E114" s="505"/>
      <c r="F114" s="555"/>
      <c r="G114" s="555"/>
      <c r="H114" s="555"/>
      <c r="I114" s="555"/>
      <c r="J114" s="555"/>
      <c r="K114" s="555"/>
      <c r="L114" s="65" t="s">
        <v>31</v>
      </c>
      <c r="N114" t="s">
        <v>786</v>
      </c>
    </row>
    <row r="115" spans="1:14" ht="15.45" customHeight="1" x14ac:dyDescent="0.2">
      <c r="A115" s="553"/>
      <c r="B115" s="505" t="s">
        <v>538</v>
      </c>
      <c r="C115" s="505"/>
      <c r="D115" s="505"/>
      <c r="E115" s="505"/>
      <c r="F115" s="555"/>
      <c r="G115" s="555"/>
      <c r="H115" s="555"/>
      <c r="I115" s="555"/>
      <c r="J115" s="555"/>
      <c r="K115" s="555"/>
      <c r="L115" s="65" t="s">
        <v>31</v>
      </c>
      <c r="N115" t="s">
        <v>786</v>
      </c>
    </row>
    <row r="116" spans="1:14" ht="15.45" customHeight="1" x14ac:dyDescent="0.2">
      <c r="A116" s="553"/>
      <c r="B116" s="505" t="s">
        <v>539</v>
      </c>
      <c r="C116" s="505"/>
      <c r="D116" s="505"/>
      <c r="E116" s="505"/>
      <c r="F116" s="555"/>
      <c r="G116" s="555"/>
      <c r="H116" s="555"/>
      <c r="I116" s="555"/>
      <c r="J116" s="555"/>
      <c r="K116" s="555"/>
      <c r="L116" s="65" t="s">
        <v>31</v>
      </c>
      <c r="N116" t="s">
        <v>786</v>
      </c>
    </row>
    <row r="117" spans="1:14" ht="15.45" customHeight="1" x14ac:dyDescent="0.2">
      <c r="A117" s="553"/>
      <c r="B117" s="505" t="s">
        <v>29</v>
      </c>
      <c r="C117" s="505"/>
      <c r="D117" s="505"/>
      <c r="E117" s="505"/>
      <c r="F117" s="495"/>
      <c r="G117" s="495"/>
      <c r="H117" s="495"/>
      <c r="I117" s="495"/>
      <c r="J117" s="495"/>
      <c r="K117" s="495"/>
      <c r="L117" s="65" t="s">
        <v>32</v>
      </c>
    </row>
    <row r="118" spans="1:14" ht="15.45" customHeight="1" x14ac:dyDescent="0.2">
      <c r="A118" s="553"/>
      <c r="B118" s="522" t="s">
        <v>850</v>
      </c>
      <c r="C118" s="565"/>
      <c r="D118" s="565"/>
      <c r="E118" s="523"/>
      <c r="F118" s="510"/>
      <c r="G118" s="511"/>
      <c r="H118" s="511"/>
      <c r="I118" s="511"/>
      <c r="J118" s="511"/>
      <c r="K118" s="538"/>
      <c r="L118" s="65" t="s">
        <v>31</v>
      </c>
    </row>
    <row r="119" spans="1:14" ht="15.45" customHeight="1" x14ac:dyDescent="0.2">
      <c r="A119" s="553"/>
      <c r="B119" s="505" t="s">
        <v>30</v>
      </c>
      <c r="C119" s="505"/>
      <c r="D119" s="505"/>
      <c r="E119" s="505"/>
      <c r="F119" s="495"/>
      <c r="G119" s="495"/>
      <c r="H119" s="495"/>
      <c r="I119" s="495"/>
      <c r="J119" s="495"/>
      <c r="K119" s="495"/>
      <c r="L119" s="65" t="s">
        <v>33</v>
      </c>
    </row>
    <row r="120" spans="1:14" ht="15.45" customHeight="1" x14ac:dyDescent="0.2">
      <c r="A120" s="554"/>
      <c r="B120" s="525" t="s">
        <v>34</v>
      </c>
      <c r="C120" s="525"/>
      <c r="D120" s="525"/>
      <c r="E120" s="525"/>
      <c r="F120" s="638" t="str">
        <f>IF(F76="","",F76)</f>
        <v/>
      </c>
      <c r="G120" s="638"/>
      <c r="H120" s="638"/>
      <c r="I120" s="638"/>
      <c r="J120" s="638"/>
      <c r="K120" s="638"/>
      <c r="L120" s="65"/>
    </row>
    <row r="121" spans="1:14" ht="15.45" customHeight="1" x14ac:dyDescent="0.2">
      <c r="A121" s="552" t="s">
        <v>868</v>
      </c>
      <c r="B121" s="505" t="s">
        <v>916</v>
      </c>
      <c r="C121" s="505"/>
      <c r="D121" s="525" t="s">
        <v>36</v>
      </c>
      <c r="E121" s="72"/>
      <c r="F121" s="498" t="s">
        <v>23</v>
      </c>
      <c r="G121" s="498"/>
      <c r="H121" s="498" t="s">
        <v>20</v>
      </c>
      <c r="I121" s="498"/>
      <c r="J121" s="498" t="s">
        <v>21</v>
      </c>
      <c r="K121" s="498"/>
      <c r="L121" s="73" t="s">
        <v>22</v>
      </c>
    </row>
    <row r="122" spans="1:14" ht="15.45" customHeight="1" x14ac:dyDescent="0.2">
      <c r="A122" s="553"/>
      <c r="B122" s="505"/>
      <c r="C122" s="505"/>
      <c r="D122" s="525"/>
      <c r="E122" s="66" t="s">
        <v>261</v>
      </c>
      <c r="F122" s="497"/>
      <c r="G122" s="497"/>
      <c r="H122" s="500"/>
      <c r="I122" s="500"/>
      <c r="J122" s="500"/>
      <c r="K122" s="500"/>
      <c r="L122" s="70"/>
    </row>
    <row r="123" spans="1:14" ht="15.45" customHeight="1" x14ac:dyDescent="0.2">
      <c r="A123" s="553"/>
      <c r="B123" s="505"/>
      <c r="C123" s="505"/>
      <c r="D123" s="525"/>
      <c r="E123" s="66" t="s">
        <v>262</v>
      </c>
      <c r="F123" s="561"/>
      <c r="G123" s="562"/>
      <c r="H123" s="502"/>
      <c r="I123" s="504"/>
      <c r="J123" s="502"/>
      <c r="K123" s="504"/>
      <c r="L123" s="70"/>
    </row>
    <row r="124" spans="1:14" ht="15.45" customHeight="1" x14ac:dyDescent="0.2">
      <c r="A124" s="553"/>
      <c r="B124" s="505"/>
      <c r="C124" s="505"/>
      <c r="D124" s="525"/>
      <c r="E124" s="66" t="s">
        <v>263</v>
      </c>
      <c r="F124" s="561"/>
      <c r="G124" s="562"/>
      <c r="H124" s="502"/>
      <c r="I124" s="504"/>
      <c r="J124" s="502"/>
      <c r="K124" s="504"/>
      <c r="L124" s="70"/>
    </row>
    <row r="125" spans="1:14" ht="15.45" customHeight="1" x14ac:dyDescent="0.2">
      <c r="A125" s="553"/>
      <c r="B125" s="505"/>
      <c r="C125" s="505"/>
      <c r="D125" s="505" t="s">
        <v>900</v>
      </c>
      <c r="E125" s="505"/>
      <c r="F125" s="501" t="s">
        <v>23</v>
      </c>
      <c r="G125" s="501"/>
      <c r="H125" s="501" t="s">
        <v>20</v>
      </c>
      <c r="I125" s="501"/>
      <c r="J125" s="501" t="s">
        <v>21</v>
      </c>
      <c r="K125" s="501"/>
      <c r="L125" s="63" t="s">
        <v>22</v>
      </c>
    </row>
    <row r="126" spans="1:14" ht="15.45" customHeight="1" x14ac:dyDescent="0.2">
      <c r="A126" s="553"/>
      <c r="B126" s="505"/>
      <c r="C126" s="505"/>
      <c r="D126" s="505"/>
      <c r="E126" s="505"/>
      <c r="F126" s="497"/>
      <c r="G126" s="497"/>
      <c r="H126" s="500"/>
      <c r="I126" s="500"/>
      <c r="J126" s="500"/>
      <c r="K126" s="500"/>
      <c r="L126" s="70"/>
    </row>
    <row r="127" spans="1:14" ht="15.45" customHeight="1" x14ac:dyDescent="0.2">
      <c r="A127" s="553"/>
      <c r="B127" s="505" t="s">
        <v>899</v>
      </c>
      <c r="C127" s="505"/>
      <c r="D127" s="505"/>
      <c r="E127" s="505"/>
      <c r="F127" s="595">
        <f>SUM(F106:L106)</f>
        <v>0</v>
      </c>
      <c r="G127" s="595"/>
      <c r="H127" s="595"/>
      <c r="I127" s="595"/>
      <c r="J127" s="595"/>
      <c r="K127" s="501" t="s">
        <v>24</v>
      </c>
      <c r="L127" s="501"/>
    </row>
    <row r="128" spans="1:14" ht="25.95" customHeight="1" x14ac:dyDescent="0.2">
      <c r="A128" s="553"/>
      <c r="B128" s="74"/>
      <c r="C128" s="596" t="s">
        <v>461</v>
      </c>
      <c r="D128" s="597"/>
      <c r="E128" s="598"/>
      <c r="F128" s="85" t="s">
        <v>536</v>
      </c>
      <c r="G128" s="86" t="str">
        <f t="shared" ref="G128:L128" si="0">IF(G78="","",G78)</f>
        <v/>
      </c>
      <c r="H128" s="86" t="str">
        <f t="shared" si="0"/>
        <v/>
      </c>
      <c r="I128" s="86" t="str">
        <f t="shared" si="0"/>
        <v/>
      </c>
      <c r="J128" s="86" t="str">
        <f t="shared" si="0"/>
        <v/>
      </c>
      <c r="K128" s="86" t="str">
        <f t="shared" si="0"/>
        <v/>
      </c>
      <c r="L128" s="86" t="str">
        <f t="shared" si="0"/>
        <v/>
      </c>
    </row>
    <row r="129" spans="1:19" ht="15.45" customHeight="1" x14ac:dyDescent="0.2">
      <c r="A129" s="553"/>
      <c r="B129" s="556" t="s">
        <v>385</v>
      </c>
      <c r="C129" s="580" t="s">
        <v>371</v>
      </c>
      <c r="D129" s="582"/>
      <c r="E129" s="242" t="s">
        <v>470</v>
      </c>
      <c r="F129" s="223"/>
      <c r="G129" s="223"/>
      <c r="H129" s="223"/>
      <c r="I129" s="223"/>
      <c r="J129" s="223"/>
      <c r="K129" s="223"/>
      <c r="L129" s="223"/>
    </row>
    <row r="130" spans="1:19" ht="15.45" customHeight="1" x14ac:dyDescent="0.2">
      <c r="A130" s="553"/>
      <c r="B130" s="556"/>
      <c r="C130" s="580" t="s">
        <v>471</v>
      </c>
      <c r="D130" s="582"/>
      <c r="E130" s="242" t="s">
        <v>470</v>
      </c>
      <c r="F130" s="223"/>
      <c r="G130" s="223"/>
      <c r="H130" s="223"/>
      <c r="I130" s="223"/>
      <c r="J130" s="223"/>
      <c r="K130" s="223"/>
      <c r="L130" s="223"/>
    </row>
    <row r="131" spans="1:19" ht="15.45" customHeight="1" x14ac:dyDescent="0.2">
      <c r="A131" s="553"/>
      <c r="B131" s="556"/>
      <c r="C131" s="522" t="s">
        <v>472</v>
      </c>
      <c r="D131" s="523"/>
      <c r="E131" s="69" t="s">
        <v>473</v>
      </c>
      <c r="F131" s="75" t="str">
        <f>IF(F130="","",F130/F129*100)</f>
        <v/>
      </c>
      <c r="G131" s="75" t="str">
        <f t="shared" ref="G131:L131" si="1">IF(G130="","",G130/G129*100)</f>
        <v/>
      </c>
      <c r="H131" s="75" t="str">
        <f t="shared" si="1"/>
        <v/>
      </c>
      <c r="I131" s="76" t="str">
        <f t="shared" si="1"/>
        <v/>
      </c>
      <c r="J131" s="76" t="str">
        <f t="shared" si="1"/>
        <v/>
      </c>
      <c r="K131" s="76" t="str">
        <f t="shared" si="1"/>
        <v/>
      </c>
      <c r="L131" s="76" t="str">
        <f t="shared" si="1"/>
        <v/>
      </c>
    </row>
    <row r="132" spans="1:19" ht="15.45" customHeight="1" x14ac:dyDescent="0.2">
      <c r="A132" s="553"/>
      <c r="B132" s="556"/>
      <c r="C132" s="522" t="s">
        <v>474</v>
      </c>
      <c r="D132" s="523"/>
      <c r="E132" s="69" t="s">
        <v>475</v>
      </c>
      <c r="F132" s="223"/>
      <c r="G132" s="223"/>
      <c r="H132" s="223"/>
      <c r="I132" s="223"/>
      <c r="J132" s="223"/>
      <c r="K132" s="223"/>
      <c r="L132" s="223"/>
    </row>
    <row r="133" spans="1:19" ht="15.45" customHeight="1" x14ac:dyDescent="0.2"/>
    <row r="134" spans="1:19" ht="15.45" customHeight="1" x14ac:dyDescent="0.2">
      <c r="A134" s="228" t="s">
        <v>978</v>
      </c>
      <c r="B134" s="68"/>
      <c r="C134" s="68"/>
      <c r="D134" s="68"/>
      <c r="E134" s="68"/>
      <c r="F134" s="68"/>
      <c r="G134" s="68"/>
      <c r="H134" s="68"/>
      <c r="I134" s="68"/>
      <c r="J134" s="68"/>
      <c r="K134" s="68"/>
      <c r="L134" s="68"/>
    </row>
    <row r="135" spans="1:19" ht="24" customHeight="1" x14ac:dyDescent="0.2">
      <c r="A135" s="552" t="s">
        <v>870</v>
      </c>
      <c r="B135" s="74"/>
      <c r="C135" s="596" t="s">
        <v>461</v>
      </c>
      <c r="D135" s="597"/>
      <c r="E135" s="598"/>
      <c r="F135" s="85" t="s">
        <v>536</v>
      </c>
      <c r="G135" s="86" t="str">
        <f>IF(G78="","",G78)</f>
        <v/>
      </c>
      <c r="H135" s="86" t="str">
        <f>IF(H85="","",H85)</f>
        <v/>
      </c>
      <c r="I135" s="86" t="str">
        <f>IF(I85="","",I85)</f>
        <v/>
      </c>
      <c r="J135" s="86" t="str">
        <f>IF(J85="","",J85)</f>
        <v/>
      </c>
      <c r="K135" s="86" t="str">
        <f>IF(K85="","",K85)</f>
        <v/>
      </c>
      <c r="L135" s="474" t="str">
        <f>IF(L85="","",L85)</f>
        <v/>
      </c>
    </row>
    <row r="136" spans="1:19" ht="24" customHeight="1" x14ac:dyDescent="0.2">
      <c r="A136" s="553"/>
      <c r="B136" s="559"/>
      <c r="C136" s="557" t="s">
        <v>991</v>
      </c>
      <c r="D136" s="248" t="s">
        <v>994</v>
      </c>
      <c r="E136" s="37" t="s">
        <v>384</v>
      </c>
      <c r="F136" s="70"/>
      <c r="G136" s="249"/>
      <c r="H136" s="250"/>
      <c r="I136" s="250"/>
      <c r="J136" s="250"/>
      <c r="K136" s="250"/>
      <c r="L136" s="473"/>
    </row>
    <row r="137" spans="1:19" ht="16.5" customHeight="1" x14ac:dyDescent="0.2">
      <c r="A137" s="553"/>
      <c r="B137" s="560"/>
      <c r="C137" s="558"/>
      <c r="D137" s="106" t="s">
        <v>995</v>
      </c>
      <c r="E137" s="37" t="s">
        <v>384</v>
      </c>
      <c r="F137" s="70"/>
      <c r="G137" s="249"/>
      <c r="H137" s="250"/>
      <c r="I137" s="250"/>
      <c r="J137" s="250"/>
      <c r="K137" s="250"/>
      <c r="L137" s="473"/>
    </row>
    <row r="138" spans="1:19" ht="15.45" customHeight="1" x14ac:dyDescent="0.2">
      <c r="A138" s="553"/>
      <c r="B138" s="592" t="s">
        <v>386</v>
      </c>
      <c r="C138" s="246" t="s">
        <v>476</v>
      </c>
      <c r="D138" s="247"/>
      <c r="E138" s="69" t="s">
        <v>477</v>
      </c>
      <c r="F138" s="70"/>
      <c r="G138" s="70"/>
      <c r="H138" s="70"/>
      <c r="I138" s="70"/>
      <c r="J138" s="70"/>
      <c r="K138" s="70"/>
      <c r="L138" s="473"/>
    </row>
    <row r="139" spans="1:19" ht="15.45" customHeight="1" x14ac:dyDescent="0.2">
      <c r="A139" s="553"/>
      <c r="B139" s="592"/>
      <c r="C139" s="522" t="s">
        <v>478</v>
      </c>
      <c r="D139" s="523"/>
      <c r="E139" s="69" t="s">
        <v>479</v>
      </c>
      <c r="F139" s="224"/>
      <c r="G139" s="224"/>
      <c r="H139" s="224"/>
      <c r="I139" s="224"/>
      <c r="J139" s="224"/>
      <c r="K139" s="224"/>
      <c r="L139" s="475"/>
    </row>
    <row r="140" spans="1:19" ht="15.45" customHeight="1" x14ac:dyDescent="0.2">
      <c r="A140" s="553"/>
      <c r="B140" s="600" t="s">
        <v>480</v>
      </c>
      <c r="C140" s="603" t="s">
        <v>481</v>
      </c>
      <c r="D140" s="604"/>
      <c r="E140" s="66" t="s">
        <v>482</v>
      </c>
      <c r="F140" s="472" t="s">
        <v>1057</v>
      </c>
      <c r="G140" s="472" t="s">
        <v>1057</v>
      </c>
      <c r="H140" s="472" t="s">
        <v>1057</v>
      </c>
      <c r="I140" s="472" t="s">
        <v>1057</v>
      </c>
      <c r="J140" s="472" t="s">
        <v>1057</v>
      </c>
      <c r="K140" s="472" t="s">
        <v>1057</v>
      </c>
      <c r="L140" s="473"/>
      <c r="N140" s="599" t="s">
        <v>483</v>
      </c>
      <c r="O140" s="599"/>
      <c r="P140" s="599"/>
      <c r="Q140" s="599"/>
      <c r="R140" s="599"/>
      <c r="S140" s="599"/>
    </row>
    <row r="141" spans="1:19" ht="15.45" customHeight="1" x14ac:dyDescent="0.2">
      <c r="A141" s="553"/>
      <c r="B141" s="601"/>
      <c r="C141" s="535"/>
      <c r="D141" s="605"/>
      <c r="E141" s="66" t="s">
        <v>484</v>
      </c>
      <c r="F141" s="472" t="s">
        <v>1057</v>
      </c>
      <c r="G141" s="472" t="s">
        <v>1057</v>
      </c>
      <c r="H141" s="472" t="s">
        <v>1057</v>
      </c>
      <c r="I141" s="472" t="s">
        <v>1057</v>
      </c>
      <c r="J141" s="472" t="s">
        <v>1057</v>
      </c>
      <c r="K141" s="472" t="s">
        <v>1057</v>
      </c>
      <c r="L141" s="473"/>
      <c r="N141" s="599"/>
      <c r="O141" s="599"/>
      <c r="P141" s="599"/>
      <c r="Q141" s="599"/>
      <c r="R141" s="599"/>
      <c r="S141" s="599"/>
    </row>
    <row r="142" spans="1:19" ht="15.45" customHeight="1" x14ac:dyDescent="0.2">
      <c r="A142" s="553"/>
      <c r="B142" s="602"/>
      <c r="C142" s="522" t="s">
        <v>485</v>
      </c>
      <c r="D142" s="523"/>
      <c r="E142" s="66" t="s">
        <v>484</v>
      </c>
      <c r="F142" s="472" t="s">
        <v>1057</v>
      </c>
      <c r="G142" s="472" t="s">
        <v>1057</v>
      </c>
      <c r="H142" s="472" t="s">
        <v>1057</v>
      </c>
      <c r="I142" s="472" t="s">
        <v>1057</v>
      </c>
      <c r="J142" s="472" t="s">
        <v>1057</v>
      </c>
      <c r="K142" s="472" t="s">
        <v>1057</v>
      </c>
      <c r="L142" s="473"/>
      <c r="N142" s="599"/>
      <c r="O142" s="599"/>
      <c r="P142" s="599"/>
      <c r="Q142" s="599"/>
      <c r="R142" s="599"/>
      <c r="S142" s="599"/>
    </row>
    <row r="143" spans="1:19" ht="15.45" customHeight="1" x14ac:dyDescent="0.2">
      <c r="A143" s="553"/>
      <c r="B143" s="522" t="s">
        <v>486</v>
      </c>
      <c r="C143" s="565"/>
      <c r="D143" s="565"/>
      <c r="E143" s="523"/>
      <c r="F143" s="472" t="s">
        <v>1057</v>
      </c>
      <c r="G143" s="472" t="s">
        <v>1057</v>
      </c>
      <c r="H143" s="472" t="s">
        <v>1057</v>
      </c>
      <c r="I143" s="472" t="s">
        <v>1057</v>
      </c>
      <c r="J143" s="472" t="s">
        <v>1057</v>
      </c>
      <c r="K143" s="472" t="s">
        <v>1057</v>
      </c>
      <c r="L143" s="473"/>
      <c r="N143" t="str">
        <f>IF(F143="〇","","←該当する項目に『○』を記入してください。")</f>
        <v>←該当する項目に『○』を記入してください。</v>
      </c>
    </row>
    <row r="144" spans="1:19" ht="15.45" customHeight="1" x14ac:dyDescent="0.2">
      <c r="A144" s="553"/>
      <c r="B144" s="519" t="s">
        <v>217</v>
      </c>
      <c r="C144" s="505"/>
      <c r="D144" s="505" t="s">
        <v>41</v>
      </c>
      <c r="E144" s="505"/>
      <c r="F144" s="493" t="s">
        <v>1057</v>
      </c>
      <c r="G144" s="493"/>
      <c r="H144" s="496" t="s">
        <v>39</v>
      </c>
      <c r="I144" s="496"/>
      <c r="J144" s="493" t="s">
        <v>1057</v>
      </c>
      <c r="K144" s="493"/>
      <c r="L144" s="225" t="s">
        <v>40</v>
      </c>
    </row>
    <row r="145" spans="1:14" ht="15.45" customHeight="1" x14ac:dyDescent="0.2">
      <c r="A145" s="553"/>
      <c r="B145" s="505"/>
      <c r="C145" s="505"/>
      <c r="D145" s="505" t="s">
        <v>42</v>
      </c>
      <c r="E145" s="505"/>
      <c r="F145" s="493" t="s">
        <v>1057</v>
      </c>
      <c r="G145" s="493"/>
      <c r="H145" s="496" t="s">
        <v>39</v>
      </c>
      <c r="I145" s="496"/>
      <c r="J145" s="493" t="s">
        <v>1057</v>
      </c>
      <c r="K145" s="493"/>
      <c r="L145" s="225" t="s">
        <v>40</v>
      </c>
    </row>
    <row r="146" spans="1:14" ht="15.45" customHeight="1" x14ac:dyDescent="0.2">
      <c r="A146" s="553"/>
      <c r="B146" s="505"/>
      <c r="C146" s="505"/>
      <c r="D146" s="505" t="s">
        <v>43</v>
      </c>
      <c r="E146" s="505"/>
      <c r="F146" s="493" t="s">
        <v>1057</v>
      </c>
      <c r="G146" s="493"/>
      <c r="H146" s="496" t="s">
        <v>39</v>
      </c>
      <c r="I146" s="496"/>
      <c r="J146" s="493" t="s">
        <v>1057</v>
      </c>
      <c r="K146" s="493"/>
      <c r="L146" s="225" t="s">
        <v>40</v>
      </c>
    </row>
    <row r="147" spans="1:14" ht="15.45" customHeight="1" x14ac:dyDescent="0.2">
      <c r="A147" s="553"/>
      <c r="B147" s="556" t="s">
        <v>218</v>
      </c>
      <c r="C147" s="525"/>
      <c r="D147" s="505" t="s">
        <v>44</v>
      </c>
      <c r="E147" s="505"/>
      <c r="F147" s="493" t="s">
        <v>1057</v>
      </c>
      <c r="G147" s="493"/>
      <c r="H147" s="494" t="s">
        <v>48</v>
      </c>
      <c r="I147" s="494"/>
      <c r="J147" s="493" t="s">
        <v>1057</v>
      </c>
      <c r="K147" s="493"/>
      <c r="L147" s="226" t="s">
        <v>49</v>
      </c>
    </row>
    <row r="148" spans="1:14" ht="15.45" customHeight="1" x14ac:dyDescent="0.2">
      <c r="A148" s="553"/>
      <c r="B148" s="525"/>
      <c r="C148" s="525"/>
      <c r="D148" s="505" t="s">
        <v>45</v>
      </c>
      <c r="E148" s="505"/>
      <c r="F148" s="493" t="s">
        <v>1057</v>
      </c>
      <c r="G148" s="493"/>
      <c r="H148" s="494" t="s">
        <v>48</v>
      </c>
      <c r="I148" s="494"/>
      <c r="J148" s="493" t="s">
        <v>1057</v>
      </c>
      <c r="K148" s="493"/>
      <c r="L148" s="226" t="s">
        <v>49</v>
      </c>
    </row>
    <row r="149" spans="1:14" ht="15.45" customHeight="1" x14ac:dyDescent="0.2">
      <c r="A149" s="553"/>
      <c r="B149" s="525"/>
      <c r="C149" s="525"/>
      <c r="D149" s="505" t="s">
        <v>46</v>
      </c>
      <c r="E149" s="505"/>
      <c r="F149" s="493" t="s">
        <v>1057</v>
      </c>
      <c r="G149" s="493"/>
      <c r="H149" s="494" t="s">
        <v>48</v>
      </c>
      <c r="I149" s="494"/>
      <c r="J149" s="493" t="s">
        <v>1057</v>
      </c>
      <c r="K149" s="493"/>
      <c r="L149" s="226" t="s">
        <v>49</v>
      </c>
    </row>
    <row r="150" spans="1:14" ht="15.45" customHeight="1" x14ac:dyDescent="0.2">
      <c r="A150" s="553"/>
      <c r="B150" s="525"/>
      <c r="C150" s="525"/>
      <c r="D150" s="505" t="s">
        <v>47</v>
      </c>
      <c r="E150" s="505"/>
      <c r="F150" s="493" t="s">
        <v>1057</v>
      </c>
      <c r="G150" s="493"/>
      <c r="H150" s="494" t="s">
        <v>48</v>
      </c>
      <c r="I150" s="494"/>
      <c r="J150" s="493" t="s">
        <v>1057</v>
      </c>
      <c r="K150" s="493"/>
      <c r="L150" s="226" t="s">
        <v>49</v>
      </c>
    </row>
    <row r="151" spans="1:14" ht="15.45" customHeight="1" x14ac:dyDescent="0.2">
      <c r="A151" s="553"/>
      <c r="B151" s="505" t="str">
        <f>B12</f>
        <v>ESCO事業者</v>
      </c>
      <c r="C151" s="505"/>
      <c r="D151" s="505" t="s">
        <v>50</v>
      </c>
      <c r="E151" s="505"/>
      <c r="F151" s="493" t="s">
        <v>1057</v>
      </c>
      <c r="G151" s="493"/>
      <c r="H151" s="494" t="s">
        <v>51</v>
      </c>
      <c r="I151" s="494"/>
      <c r="J151" s="493" t="s">
        <v>1057</v>
      </c>
      <c r="K151" s="493"/>
      <c r="L151" s="227" t="s">
        <v>52</v>
      </c>
    </row>
    <row r="152" spans="1:14" ht="15.45" customHeight="1" x14ac:dyDescent="0.2">
      <c r="A152" s="553"/>
      <c r="B152" s="505"/>
      <c r="C152" s="505"/>
      <c r="D152" s="522" t="s">
        <v>148</v>
      </c>
      <c r="E152" s="523"/>
      <c r="F152" s="493" t="s">
        <v>1057</v>
      </c>
      <c r="G152" s="493"/>
      <c r="H152" s="593" t="s">
        <v>48</v>
      </c>
      <c r="I152" s="594"/>
      <c r="J152" s="493" t="s">
        <v>1057</v>
      </c>
      <c r="K152" s="493"/>
      <c r="L152" s="227" t="s">
        <v>49</v>
      </c>
    </row>
    <row r="153" spans="1:14" ht="15.45" customHeight="1" x14ac:dyDescent="0.2">
      <c r="A153" s="553"/>
      <c r="B153" s="505"/>
      <c r="C153" s="505"/>
      <c r="D153" s="525" t="s">
        <v>89</v>
      </c>
      <c r="E153" s="66" t="s">
        <v>54</v>
      </c>
      <c r="F153" s="547"/>
      <c r="G153" s="548"/>
      <c r="H153" s="548"/>
      <c r="I153" s="548"/>
      <c r="J153" s="548"/>
      <c r="K153" s="542"/>
      <c r="L153" s="542"/>
      <c r="N153" t="s">
        <v>1064</v>
      </c>
    </row>
    <row r="154" spans="1:14" ht="15.45" customHeight="1" x14ac:dyDescent="0.2">
      <c r="A154" s="553"/>
      <c r="B154" s="505"/>
      <c r="C154" s="505"/>
      <c r="D154" s="525"/>
      <c r="E154" s="66" t="s">
        <v>55</v>
      </c>
      <c r="F154" s="547"/>
      <c r="G154" s="548"/>
      <c r="H154" s="548"/>
      <c r="I154" s="548"/>
      <c r="J154" s="548"/>
      <c r="K154" s="542"/>
      <c r="L154" s="542"/>
      <c r="N154" t="s">
        <v>1064</v>
      </c>
    </row>
    <row r="155" spans="1:14" ht="15.45" customHeight="1" x14ac:dyDescent="0.2">
      <c r="A155" s="553"/>
      <c r="B155" s="505"/>
      <c r="C155" s="505"/>
      <c r="D155" s="525"/>
      <c r="E155" s="66" t="s">
        <v>56</v>
      </c>
      <c r="F155" s="500"/>
      <c r="G155" s="500"/>
      <c r="H155" s="500"/>
      <c r="I155" s="500"/>
      <c r="J155" s="500"/>
      <c r="K155" s="501" t="s">
        <v>57</v>
      </c>
      <c r="L155" s="501"/>
    </row>
    <row r="156" spans="1:14" ht="25.95" customHeight="1" x14ac:dyDescent="0.2">
      <c r="A156" s="553"/>
      <c r="B156" s="505"/>
      <c r="C156" s="505"/>
      <c r="D156" s="519" t="s">
        <v>260</v>
      </c>
      <c r="E156" s="505"/>
      <c r="F156" s="518"/>
      <c r="G156" s="518"/>
      <c r="H156" s="518"/>
      <c r="I156" s="518"/>
      <c r="J156" s="518"/>
      <c r="K156" s="518"/>
      <c r="L156" s="518"/>
    </row>
    <row r="157" spans="1:14" ht="25.95" customHeight="1" x14ac:dyDescent="0.2">
      <c r="A157" s="553"/>
      <c r="B157" s="505"/>
      <c r="C157" s="505"/>
      <c r="D157" s="519" t="s">
        <v>259</v>
      </c>
      <c r="E157" s="505"/>
      <c r="F157" s="500"/>
      <c r="G157" s="500"/>
      <c r="H157" s="500"/>
      <c r="I157" s="500"/>
      <c r="J157" s="500"/>
      <c r="K157" s="500"/>
      <c r="L157" s="500"/>
    </row>
    <row r="158" spans="1:14" ht="15.45" customHeight="1" x14ac:dyDescent="0.2">
      <c r="A158" s="553"/>
      <c r="B158" s="533" t="s">
        <v>234</v>
      </c>
      <c r="C158" s="534"/>
      <c r="D158" s="525" t="s">
        <v>53</v>
      </c>
      <c r="E158" s="66" t="s">
        <v>54</v>
      </c>
      <c r="F158" s="548"/>
      <c r="G158" s="548"/>
      <c r="H158" s="548"/>
      <c r="I158" s="548"/>
      <c r="J158" s="548"/>
      <c r="K158" s="548"/>
      <c r="L158" s="548"/>
      <c r="N158" t="s">
        <v>1064</v>
      </c>
    </row>
    <row r="159" spans="1:14" ht="15.45" customHeight="1" x14ac:dyDescent="0.2">
      <c r="A159" s="553"/>
      <c r="B159" s="533"/>
      <c r="C159" s="534"/>
      <c r="D159" s="525"/>
      <c r="E159" s="66" t="s">
        <v>55</v>
      </c>
      <c r="F159" s="548"/>
      <c r="G159" s="548"/>
      <c r="H159" s="548"/>
      <c r="I159" s="548"/>
      <c r="J159" s="548"/>
      <c r="K159" s="548"/>
      <c r="L159" s="548"/>
      <c r="N159" t="s">
        <v>1064</v>
      </c>
    </row>
    <row r="160" spans="1:14" ht="15.45" customHeight="1" x14ac:dyDescent="0.2">
      <c r="A160" s="554"/>
      <c r="B160" s="535"/>
      <c r="C160" s="536"/>
      <c r="D160" s="525"/>
      <c r="E160" s="66" t="s">
        <v>56</v>
      </c>
      <c r="F160" s="500"/>
      <c r="G160" s="500"/>
      <c r="H160" s="500"/>
      <c r="I160" s="500"/>
      <c r="J160" s="500"/>
      <c r="K160" s="512" t="s">
        <v>57</v>
      </c>
      <c r="L160" s="526"/>
    </row>
    <row r="161" spans="1:14" ht="28.5" customHeight="1" x14ac:dyDescent="0.2">
      <c r="A161" s="552" t="s">
        <v>869</v>
      </c>
      <c r="B161" s="77"/>
      <c r="C161" s="606" t="s">
        <v>461</v>
      </c>
      <c r="D161" s="607"/>
      <c r="E161" s="607"/>
      <c r="F161" s="85" t="s">
        <v>536</v>
      </c>
      <c r="G161" s="86" t="str">
        <f t="shared" ref="G161:L161" si="2">IF(G78="","",G78)</f>
        <v/>
      </c>
      <c r="H161" s="86" t="str">
        <f t="shared" si="2"/>
        <v/>
      </c>
      <c r="I161" s="86" t="str">
        <f t="shared" si="2"/>
        <v/>
      </c>
      <c r="J161" s="86" t="str">
        <f t="shared" si="2"/>
        <v/>
      </c>
      <c r="K161" s="86" t="str">
        <f t="shared" si="2"/>
        <v/>
      </c>
      <c r="L161" s="86" t="str">
        <f t="shared" si="2"/>
        <v/>
      </c>
    </row>
    <row r="162" spans="1:14" ht="15.45" customHeight="1" x14ac:dyDescent="0.2">
      <c r="A162" s="553"/>
      <c r="B162" s="600" t="s">
        <v>487</v>
      </c>
      <c r="C162" s="522" t="s">
        <v>488</v>
      </c>
      <c r="D162" s="523"/>
      <c r="E162" s="69" t="s">
        <v>534</v>
      </c>
      <c r="F162" s="70"/>
      <c r="G162" s="70"/>
      <c r="H162" s="70"/>
      <c r="I162" s="70"/>
      <c r="J162" s="70"/>
      <c r="K162" s="70"/>
      <c r="L162" s="70"/>
    </row>
    <row r="163" spans="1:14" ht="15.45" customHeight="1" x14ac:dyDescent="0.2">
      <c r="A163" s="553"/>
      <c r="B163" s="601"/>
      <c r="C163" s="522" t="s">
        <v>489</v>
      </c>
      <c r="D163" s="523"/>
      <c r="E163" s="69" t="s">
        <v>465</v>
      </c>
      <c r="F163" s="218"/>
      <c r="G163" s="218"/>
      <c r="H163" s="70"/>
      <c r="I163" s="70"/>
      <c r="J163" s="70"/>
      <c r="K163" s="70"/>
      <c r="L163" s="70"/>
    </row>
    <row r="164" spans="1:14" ht="15.45" customHeight="1" x14ac:dyDescent="0.2">
      <c r="A164" s="553"/>
      <c r="B164" s="601"/>
      <c r="C164" s="522" t="s">
        <v>490</v>
      </c>
      <c r="D164" s="523"/>
      <c r="E164" s="69" t="s">
        <v>465</v>
      </c>
      <c r="F164" s="70"/>
      <c r="G164" s="70"/>
      <c r="H164" s="70"/>
      <c r="I164" s="70"/>
      <c r="J164" s="70"/>
      <c r="K164" s="70"/>
      <c r="L164" s="70"/>
    </row>
    <row r="165" spans="1:14" ht="15.45" customHeight="1" x14ac:dyDescent="0.2">
      <c r="A165" s="553"/>
      <c r="B165" s="601"/>
      <c r="C165" s="522" t="s">
        <v>491</v>
      </c>
      <c r="D165" s="523"/>
      <c r="E165" s="69" t="s">
        <v>535</v>
      </c>
      <c r="F165" s="78" t="str">
        <f>IF(F162="","",F164/F162)</f>
        <v/>
      </c>
      <c r="G165" s="78" t="str">
        <f>IF(G162="","",G164/G162)</f>
        <v/>
      </c>
      <c r="H165" s="78" t="str">
        <f>IF(H162="","",H164/H162)</f>
        <v/>
      </c>
      <c r="I165" s="78" t="str">
        <f>IF(I162="","",I164/I162)</f>
        <v/>
      </c>
      <c r="J165" s="78" t="str">
        <f>IF(J162="","",J164/J162)</f>
        <v/>
      </c>
      <c r="K165" s="78"/>
      <c r="L165" s="78"/>
    </row>
    <row r="166" spans="1:14" ht="15.45" customHeight="1" x14ac:dyDescent="0.2">
      <c r="A166" s="553"/>
      <c r="B166" s="602"/>
      <c r="C166" s="522" t="s">
        <v>524</v>
      </c>
      <c r="D166" s="523"/>
      <c r="E166" s="69" t="s">
        <v>492</v>
      </c>
      <c r="F166" s="70"/>
      <c r="G166" s="70"/>
      <c r="H166" s="70"/>
      <c r="I166" s="70"/>
      <c r="J166" s="70"/>
      <c r="K166" s="70"/>
      <c r="L166" s="70"/>
    </row>
    <row r="167" spans="1:14" ht="15.45" customHeight="1" x14ac:dyDescent="0.2">
      <c r="A167" s="524" t="s">
        <v>871</v>
      </c>
      <c r="B167" s="505" t="s">
        <v>58</v>
      </c>
      <c r="C167" s="505"/>
      <c r="D167" s="505" t="s">
        <v>59</v>
      </c>
      <c r="E167" s="505"/>
      <c r="F167" s="540"/>
      <c r="G167" s="518"/>
      <c r="H167" s="518"/>
      <c r="I167" s="518"/>
      <c r="J167" s="518"/>
      <c r="K167" s="518"/>
      <c r="L167" s="518"/>
      <c r="N167" t="s">
        <v>1064</v>
      </c>
    </row>
    <row r="168" spans="1:14" ht="15.45" customHeight="1" x14ac:dyDescent="0.2">
      <c r="A168" s="524"/>
      <c r="B168" s="505"/>
      <c r="C168" s="505"/>
      <c r="D168" s="505" t="s">
        <v>60</v>
      </c>
      <c r="E168" s="505"/>
      <c r="F168" s="539" t="str">
        <f>IF(F76="","",F76)</f>
        <v/>
      </c>
      <c r="G168" s="539"/>
      <c r="H168" s="539"/>
      <c r="I168" s="539"/>
      <c r="J168" s="539"/>
      <c r="K168" s="539"/>
      <c r="L168" s="539"/>
    </row>
    <row r="169" spans="1:14" ht="15.45" customHeight="1" x14ac:dyDescent="0.2">
      <c r="A169" s="524"/>
      <c r="B169" s="505"/>
      <c r="C169" s="505"/>
      <c r="D169" s="505" t="s">
        <v>61</v>
      </c>
      <c r="E169" s="505"/>
      <c r="F169" s="541" t="str">
        <f>IF(F167&gt;0,DATEDIF(F167,F168,"D"),"")</f>
        <v/>
      </c>
      <c r="G169" s="541"/>
      <c r="H169" s="541"/>
      <c r="I169" s="541"/>
      <c r="J169" s="541"/>
      <c r="K169" s="512" t="s">
        <v>69</v>
      </c>
      <c r="L169" s="526"/>
    </row>
    <row r="170" spans="1:14" ht="15.45" customHeight="1" x14ac:dyDescent="0.2">
      <c r="A170" s="552" t="s">
        <v>871</v>
      </c>
      <c r="B170" s="505" t="s">
        <v>62</v>
      </c>
      <c r="C170" s="505"/>
      <c r="D170" s="525" t="s">
        <v>63</v>
      </c>
      <c r="E170" s="66" t="s">
        <v>64</v>
      </c>
      <c r="F170" s="495"/>
      <c r="G170" s="495"/>
      <c r="H170" s="495"/>
      <c r="I170" s="495"/>
      <c r="J170" s="495"/>
      <c r="K170" s="512" t="s">
        <v>70</v>
      </c>
      <c r="L170" s="526"/>
      <c r="M170" s="4"/>
    </row>
    <row r="171" spans="1:14" ht="15.45" customHeight="1" x14ac:dyDescent="0.2">
      <c r="A171" s="553"/>
      <c r="B171" s="505"/>
      <c r="C171" s="505"/>
      <c r="D171" s="525"/>
      <c r="E171" s="66" t="s">
        <v>65</v>
      </c>
      <c r="F171" s="495"/>
      <c r="G171" s="495"/>
      <c r="H171" s="495"/>
      <c r="I171" s="495"/>
      <c r="J171" s="495"/>
      <c r="K171" s="512" t="s">
        <v>70</v>
      </c>
      <c r="L171" s="526"/>
    </row>
    <row r="172" spans="1:14" ht="15.45" customHeight="1" x14ac:dyDescent="0.2">
      <c r="A172" s="553"/>
      <c r="B172" s="505"/>
      <c r="C172" s="505"/>
      <c r="D172" s="525"/>
      <c r="E172" s="66" t="s">
        <v>66</v>
      </c>
      <c r="F172" s="495"/>
      <c r="G172" s="495"/>
      <c r="H172" s="495"/>
      <c r="I172" s="495"/>
      <c r="J172" s="495"/>
      <c r="K172" s="512" t="s">
        <v>70</v>
      </c>
      <c r="L172" s="526"/>
    </row>
    <row r="173" spans="1:14" ht="15.45" customHeight="1" x14ac:dyDescent="0.2">
      <c r="A173" s="553"/>
      <c r="B173" s="505"/>
      <c r="C173" s="505"/>
      <c r="D173" s="525"/>
      <c r="E173" s="66" t="s">
        <v>67</v>
      </c>
      <c r="F173" s="495"/>
      <c r="G173" s="495"/>
      <c r="H173" s="495"/>
      <c r="I173" s="495"/>
      <c r="J173" s="495"/>
      <c r="K173" s="512" t="s">
        <v>70</v>
      </c>
      <c r="L173" s="526"/>
    </row>
    <row r="174" spans="1:14" ht="15.45" customHeight="1" x14ac:dyDescent="0.2">
      <c r="A174" s="554"/>
      <c r="B174" s="505"/>
      <c r="C174" s="505"/>
      <c r="D174" s="525"/>
      <c r="E174" s="66" t="s">
        <v>68</v>
      </c>
      <c r="F174" s="495"/>
      <c r="G174" s="495"/>
      <c r="H174" s="495"/>
      <c r="I174" s="495"/>
      <c r="J174" s="495"/>
      <c r="K174" s="512" t="s">
        <v>70</v>
      </c>
      <c r="L174" s="526"/>
    </row>
    <row r="175" spans="1:14" ht="15.45" customHeight="1" x14ac:dyDescent="0.2">
      <c r="A175" s="524" t="s">
        <v>872</v>
      </c>
      <c r="B175" s="527" t="s">
        <v>249</v>
      </c>
      <c r="C175" s="528"/>
      <c r="D175" s="520" t="s">
        <v>71</v>
      </c>
      <c r="E175" s="521"/>
      <c r="F175" s="518"/>
      <c r="G175" s="518"/>
      <c r="H175" s="518"/>
      <c r="I175" s="518"/>
      <c r="J175" s="518"/>
      <c r="K175" s="518"/>
      <c r="L175" s="518"/>
      <c r="N175" t="s">
        <v>1064</v>
      </c>
    </row>
    <row r="176" spans="1:14" ht="15.45" customHeight="1" x14ac:dyDescent="0.2">
      <c r="A176" s="524"/>
      <c r="B176" s="529"/>
      <c r="C176" s="530"/>
      <c r="D176" s="505" t="s">
        <v>72</v>
      </c>
      <c r="E176" s="505"/>
      <c r="F176" s="512" t="s">
        <v>73</v>
      </c>
      <c r="G176" s="513"/>
      <c r="H176" s="79" t="s">
        <v>163</v>
      </c>
      <c r="I176" s="80"/>
      <c r="J176" s="81" t="s">
        <v>164</v>
      </c>
      <c r="K176" s="506"/>
      <c r="L176" s="507"/>
    </row>
    <row r="177" spans="1:14" ht="15.45" customHeight="1" x14ac:dyDescent="0.2">
      <c r="A177" s="524"/>
      <c r="B177" s="529"/>
      <c r="C177" s="530"/>
      <c r="D177" s="505"/>
      <c r="E177" s="505"/>
      <c r="F177" s="512" t="s">
        <v>74</v>
      </c>
      <c r="G177" s="513"/>
      <c r="H177" s="79" t="s">
        <v>162</v>
      </c>
      <c r="I177" s="80"/>
      <c r="J177" s="81" t="s">
        <v>164</v>
      </c>
      <c r="K177" s="506"/>
      <c r="L177" s="507"/>
    </row>
    <row r="178" spans="1:14" ht="15.45" customHeight="1" x14ac:dyDescent="0.2">
      <c r="A178" s="524"/>
      <c r="B178" s="529"/>
      <c r="C178" s="530"/>
      <c r="D178" s="505" t="s">
        <v>75</v>
      </c>
      <c r="E178" s="505"/>
      <c r="F178" s="537"/>
      <c r="G178" s="537"/>
      <c r="H178" s="537"/>
      <c r="I178" s="537"/>
      <c r="J178" s="537"/>
      <c r="K178" s="514" t="s">
        <v>357</v>
      </c>
      <c r="L178" s="515"/>
    </row>
    <row r="179" spans="1:14" ht="15.45" customHeight="1" x14ac:dyDescent="0.2">
      <c r="A179" s="524"/>
      <c r="B179" s="543" t="s">
        <v>382</v>
      </c>
      <c r="C179" s="544"/>
      <c r="D179" s="505" t="s">
        <v>76</v>
      </c>
      <c r="E179" s="505"/>
      <c r="F179" s="537"/>
      <c r="G179" s="537"/>
      <c r="H179" s="537"/>
      <c r="I179" s="537"/>
      <c r="J179" s="537"/>
      <c r="K179" s="522" t="s">
        <v>80</v>
      </c>
      <c r="L179" s="523"/>
    </row>
    <row r="180" spans="1:14" ht="15.45" customHeight="1" x14ac:dyDescent="0.2">
      <c r="A180" s="524"/>
      <c r="B180" s="543"/>
      <c r="C180" s="544"/>
      <c r="D180" s="505" t="s">
        <v>77</v>
      </c>
      <c r="E180" s="505"/>
      <c r="F180" s="510"/>
      <c r="G180" s="538"/>
      <c r="H180" s="63" t="s">
        <v>81</v>
      </c>
      <c r="I180" s="510"/>
      <c r="J180" s="538"/>
      <c r="K180" s="514" t="s">
        <v>357</v>
      </c>
      <c r="L180" s="515"/>
    </row>
    <row r="181" spans="1:14" ht="15.45" customHeight="1" x14ac:dyDescent="0.2">
      <c r="A181" s="524"/>
      <c r="B181" s="543"/>
      <c r="C181" s="544"/>
      <c r="D181" s="505" t="s">
        <v>78</v>
      </c>
      <c r="E181" s="505"/>
      <c r="F181" s="500"/>
      <c r="G181" s="500"/>
      <c r="H181" s="500"/>
      <c r="I181" s="500"/>
      <c r="J181" s="500"/>
      <c r="K181" s="514" t="s">
        <v>35</v>
      </c>
      <c r="L181" s="515"/>
    </row>
    <row r="182" spans="1:14" ht="15.45" customHeight="1" x14ac:dyDescent="0.2">
      <c r="A182" s="524"/>
      <c r="B182" s="545"/>
      <c r="C182" s="546"/>
      <c r="D182" s="505" t="s">
        <v>79</v>
      </c>
      <c r="E182" s="505"/>
      <c r="F182" s="495"/>
      <c r="G182" s="495"/>
      <c r="H182" s="495"/>
      <c r="I182" s="495"/>
      <c r="J182" s="495"/>
      <c r="K182" s="514" t="s">
        <v>35</v>
      </c>
      <c r="L182" s="515"/>
    </row>
    <row r="183" spans="1:14" ht="15.45" customHeight="1" x14ac:dyDescent="0.2">
      <c r="A183" s="524" t="s">
        <v>873</v>
      </c>
      <c r="B183" s="525" t="s">
        <v>82</v>
      </c>
      <c r="C183" s="525"/>
      <c r="D183" s="505" t="s">
        <v>85</v>
      </c>
      <c r="E183" s="505"/>
      <c r="F183" s="512" t="s">
        <v>83</v>
      </c>
      <c r="G183" s="513"/>
      <c r="H183" s="513"/>
      <c r="I183" s="82"/>
      <c r="J183" s="512" t="s">
        <v>84</v>
      </c>
      <c r="K183" s="526"/>
      <c r="L183" s="63"/>
    </row>
    <row r="184" spans="1:14" ht="15.45" customHeight="1" x14ac:dyDescent="0.2">
      <c r="A184" s="524"/>
      <c r="B184" s="525"/>
      <c r="C184" s="525"/>
      <c r="D184" s="66" t="s">
        <v>86</v>
      </c>
      <c r="E184" s="83"/>
      <c r="F184" s="510"/>
      <c r="G184" s="511"/>
      <c r="H184" s="511"/>
      <c r="I184" s="84" t="s">
        <v>70</v>
      </c>
      <c r="J184" s="516" t="str">
        <f>IF(F184="","",F184/SUM(F$184:H$186)*100)</f>
        <v/>
      </c>
      <c r="K184" s="517"/>
      <c r="L184" s="65" t="s">
        <v>31</v>
      </c>
    </row>
    <row r="185" spans="1:14" ht="15.45" customHeight="1" x14ac:dyDescent="0.2">
      <c r="A185" s="524"/>
      <c r="B185" s="525"/>
      <c r="C185" s="525"/>
      <c r="D185" s="66" t="s">
        <v>87</v>
      </c>
      <c r="E185" s="83"/>
      <c r="F185" s="510"/>
      <c r="G185" s="511"/>
      <c r="H185" s="511"/>
      <c r="I185" s="84" t="s">
        <v>70</v>
      </c>
      <c r="J185" s="516" t="str">
        <f>IF(F185="","",F185/SUM(F$184:H$186)*100)</f>
        <v/>
      </c>
      <c r="K185" s="517"/>
      <c r="L185" s="65" t="s">
        <v>31</v>
      </c>
    </row>
    <row r="186" spans="1:14" ht="15.45" customHeight="1" x14ac:dyDescent="0.2">
      <c r="A186" s="524"/>
      <c r="B186" s="525"/>
      <c r="C186" s="525"/>
      <c r="D186" s="66" t="s">
        <v>88</v>
      </c>
      <c r="E186" s="83"/>
      <c r="F186" s="510"/>
      <c r="G186" s="511"/>
      <c r="H186" s="511"/>
      <c r="I186" s="84" t="s">
        <v>70</v>
      </c>
      <c r="J186" s="516" t="str">
        <f>IF(F186="","",F186/SUM(F$184:H$186)*100)</f>
        <v/>
      </c>
      <c r="K186" s="517"/>
      <c r="L186" s="65" t="s">
        <v>31</v>
      </c>
    </row>
    <row r="187" spans="1:14" ht="15.45" customHeight="1" x14ac:dyDescent="0.2"/>
    <row r="188" spans="1:14" ht="15.45" customHeight="1" x14ac:dyDescent="0.2">
      <c r="A188" s="228" t="s">
        <v>979</v>
      </c>
      <c r="B188" s="68"/>
      <c r="C188" s="68"/>
      <c r="D188" s="68"/>
      <c r="E188" s="68"/>
      <c r="F188" s="68"/>
      <c r="G188" s="68"/>
      <c r="H188" s="68"/>
      <c r="I188" s="68"/>
      <c r="J188" s="68"/>
      <c r="K188" s="68"/>
      <c r="L188" s="68"/>
    </row>
    <row r="189" spans="1:14" ht="15.45" customHeight="1" x14ac:dyDescent="0.2"/>
    <row r="190" spans="1:14" ht="15.45" customHeight="1" x14ac:dyDescent="0.2">
      <c r="A190" s="524" t="s">
        <v>872</v>
      </c>
      <c r="B190" s="531" t="s">
        <v>355</v>
      </c>
      <c r="C190" s="532"/>
      <c r="D190" s="520" t="s">
        <v>71</v>
      </c>
      <c r="E190" s="521"/>
      <c r="F190" s="518"/>
      <c r="G190" s="518"/>
      <c r="H190" s="518"/>
      <c r="I190" s="518"/>
      <c r="J190" s="518"/>
      <c r="K190" s="518"/>
      <c r="L190" s="518"/>
      <c r="N190" t="s">
        <v>1064</v>
      </c>
    </row>
    <row r="191" spans="1:14" ht="15.45" customHeight="1" x14ac:dyDescent="0.2">
      <c r="A191" s="524"/>
      <c r="B191" s="533"/>
      <c r="C191" s="534"/>
      <c r="D191" s="519" t="s">
        <v>72</v>
      </c>
      <c r="E191" s="519"/>
      <c r="F191" s="512" t="s">
        <v>73</v>
      </c>
      <c r="G191" s="513"/>
      <c r="H191" s="79" t="s">
        <v>163</v>
      </c>
      <c r="I191" s="80"/>
      <c r="J191" s="81" t="s">
        <v>164</v>
      </c>
      <c r="K191" s="506"/>
      <c r="L191" s="507"/>
    </row>
    <row r="192" spans="1:14" ht="15.45" customHeight="1" x14ac:dyDescent="0.2">
      <c r="A192" s="524"/>
      <c r="B192" s="533"/>
      <c r="C192" s="534"/>
      <c r="D192" s="519"/>
      <c r="E192" s="519"/>
      <c r="F192" s="512" t="s">
        <v>74</v>
      </c>
      <c r="G192" s="513"/>
      <c r="H192" s="79" t="s">
        <v>162</v>
      </c>
      <c r="I192" s="80"/>
      <c r="J192" s="81" t="s">
        <v>164</v>
      </c>
      <c r="K192" s="506"/>
      <c r="L192" s="507"/>
    </row>
    <row r="193" spans="1:14" ht="15.45" customHeight="1" x14ac:dyDescent="0.2">
      <c r="A193" s="524"/>
      <c r="B193" s="533"/>
      <c r="C193" s="534"/>
      <c r="D193" s="505" t="s">
        <v>75</v>
      </c>
      <c r="E193" s="505"/>
      <c r="F193" s="537"/>
      <c r="G193" s="537"/>
      <c r="H193" s="537"/>
      <c r="I193" s="537"/>
      <c r="J193" s="537"/>
      <c r="K193" s="514" t="s">
        <v>357</v>
      </c>
      <c r="L193" s="515"/>
    </row>
    <row r="194" spans="1:14" ht="15.45" customHeight="1" x14ac:dyDescent="0.2">
      <c r="A194" s="524"/>
      <c r="B194" s="533"/>
      <c r="C194" s="534"/>
      <c r="D194" s="505" t="s">
        <v>76</v>
      </c>
      <c r="E194" s="505"/>
      <c r="F194" s="537"/>
      <c r="G194" s="537"/>
      <c r="H194" s="537"/>
      <c r="I194" s="537"/>
      <c r="J194" s="537"/>
      <c r="K194" s="522" t="s">
        <v>80</v>
      </c>
      <c r="L194" s="523"/>
    </row>
    <row r="195" spans="1:14" ht="15.45" customHeight="1" x14ac:dyDescent="0.2">
      <c r="A195" s="524"/>
      <c r="B195" s="533"/>
      <c r="C195" s="534"/>
      <c r="D195" s="505" t="s">
        <v>77</v>
      </c>
      <c r="E195" s="505"/>
      <c r="F195" s="510"/>
      <c r="G195" s="538"/>
      <c r="H195" s="63" t="s">
        <v>81</v>
      </c>
      <c r="I195" s="510"/>
      <c r="J195" s="538"/>
      <c r="K195" s="514" t="s">
        <v>357</v>
      </c>
      <c r="L195" s="515"/>
    </row>
    <row r="196" spans="1:14" ht="15.45" customHeight="1" x14ac:dyDescent="0.2">
      <c r="A196" s="524"/>
      <c r="B196" s="533"/>
      <c r="C196" s="534"/>
      <c r="D196" s="505" t="s">
        <v>78</v>
      </c>
      <c r="E196" s="505"/>
      <c r="F196" s="500"/>
      <c r="G196" s="500"/>
      <c r="H196" s="500"/>
      <c r="I196" s="500"/>
      <c r="J196" s="500"/>
      <c r="K196" s="514" t="s">
        <v>35</v>
      </c>
      <c r="L196" s="515"/>
    </row>
    <row r="197" spans="1:14" ht="15.45" customHeight="1" x14ac:dyDescent="0.2">
      <c r="A197" s="524"/>
      <c r="B197" s="535"/>
      <c r="C197" s="536"/>
      <c r="D197" s="505" t="s">
        <v>79</v>
      </c>
      <c r="E197" s="505"/>
      <c r="F197" s="500"/>
      <c r="G197" s="500"/>
      <c r="H197" s="500"/>
      <c r="I197" s="500"/>
      <c r="J197" s="500"/>
      <c r="K197" s="514" t="s">
        <v>35</v>
      </c>
      <c r="L197" s="515"/>
    </row>
    <row r="198" spans="1:14" ht="15.45" customHeight="1" x14ac:dyDescent="0.2">
      <c r="A198" s="524" t="s">
        <v>873</v>
      </c>
      <c r="B198" s="525" t="s">
        <v>82</v>
      </c>
      <c r="C198" s="525"/>
      <c r="D198" s="505" t="s">
        <v>85</v>
      </c>
      <c r="E198" s="505"/>
      <c r="F198" s="512" t="s">
        <v>83</v>
      </c>
      <c r="G198" s="513"/>
      <c r="H198" s="513"/>
      <c r="I198" s="82"/>
      <c r="J198" s="512" t="s">
        <v>84</v>
      </c>
      <c r="K198" s="526"/>
      <c r="L198" s="63"/>
    </row>
    <row r="199" spans="1:14" ht="15.45" customHeight="1" x14ac:dyDescent="0.2">
      <c r="A199" s="524"/>
      <c r="B199" s="525"/>
      <c r="C199" s="525"/>
      <c r="D199" s="66" t="s">
        <v>86</v>
      </c>
      <c r="E199" s="83"/>
      <c r="F199" s="510"/>
      <c r="G199" s="511"/>
      <c r="H199" s="511"/>
      <c r="I199" s="84" t="s">
        <v>70</v>
      </c>
      <c r="J199" s="508" t="str">
        <f>IF(F199="","",F199/SUM(F$199:H$201)*100)</f>
        <v/>
      </c>
      <c r="K199" s="509"/>
      <c r="L199" s="65" t="s">
        <v>31</v>
      </c>
    </row>
    <row r="200" spans="1:14" ht="15.45" customHeight="1" x14ac:dyDescent="0.2">
      <c r="A200" s="524"/>
      <c r="B200" s="525"/>
      <c r="C200" s="525"/>
      <c r="D200" s="66" t="s">
        <v>87</v>
      </c>
      <c r="E200" s="83"/>
      <c r="F200" s="510"/>
      <c r="G200" s="511"/>
      <c r="H200" s="511"/>
      <c r="I200" s="84" t="s">
        <v>70</v>
      </c>
      <c r="J200" s="508" t="str">
        <f>IF(F200="","",F200/SUM(F$199:H$201)*100)</f>
        <v/>
      </c>
      <c r="K200" s="509"/>
      <c r="L200" s="65" t="s">
        <v>31</v>
      </c>
    </row>
    <row r="201" spans="1:14" ht="15.45" customHeight="1" x14ac:dyDescent="0.2">
      <c r="A201" s="524"/>
      <c r="B201" s="525"/>
      <c r="C201" s="525"/>
      <c r="D201" s="66" t="s">
        <v>88</v>
      </c>
      <c r="E201" s="83"/>
      <c r="F201" s="510"/>
      <c r="G201" s="511"/>
      <c r="H201" s="511"/>
      <c r="I201" s="84" t="s">
        <v>70</v>
      </c>
      <c r="J201" s="508" t="str">
        <f>IF(F201="","",F201/SUM(F$199:H$201)*100)</f>
        <v/>
      </c>
      <c r="K201" s="509"/>
      <c r="L201" s="65" t="s">
        <v>31</v>
      </c>
    </row>
    <row r="202" spans="1:14" ht="15.45" customHeight="1" x14ac:dyDescent="0.2">
      <c r="A202" s="524" t="s">
        <v>872</v>
      </c>
      <c r="B202" s="531" t="s">
        <v>356</v>
      </c>
      <c r="C202" s="532"/>
      <c r="D202" s="520" t="s">
        <v>71</v>
      </c>
      <c r="E202" s="521"/>
      <c r="F202" s="518"/>
      <c r="G202" s="518"/>
      <c r="H202" s="518"/>
      <c r="I202" s="518"/>
      <c r="J202" s="518"/>
      <c r="K202" s="518"/>
      <c r="L202" s="518"/>
      <c r="N202" t="s">
        <v>1064</v>
      </c>
    </row>
    <row r="203" spans="1:14" ht="15.45" customHeight="1" x14ac:dyDescent="0.2">
      <c r="A203" s="524"/>
      <c r="B203" s="533"/>
      <c r="C203" s="534"/>
      <c r="D203" s="519" t="s">
        <v>72</v>
      </c>
      <c r="E203" s="519"/>
      <c r="F203" s="512" t="s">
        <v>73</v>
      </c>
      <c r="G203" s="513"/>
      <c r="H203" s="79" t="s">
        <v>163</v>
      </c>
      <c r="I203" s="80"/>
      <c r="J203" s="81" t="s">
        <v>164</v>
      </c>
      <c r="K203" s="506"/>
      <c r="L203" s="507"/>
    </row>
    <row r="204" spans="1:14" ht="15.45" customHeight="1" x14ac:dyDescent="0.2">
      <c r="A204" s="524"/>
      <c r="B204" s="533"/>
      <c r="C204" s="534"/>
      <c r="D204" s="519"/>
      <c r="E204" s="519"/>
      <c r="F204" s="512" t="s">
        <v>74</v>
      </c>
      <c r="G204" s="513"/>
      <c r="H204" s="79" t="s">
        <v>162</v>
      </c>
      <c r="I204" s="80"/>
      <c r="J204" s="81" t="s">
        <v>164</v>
      </c>
      <c r="K204" s="506"/>
      <c r="L204" s="507"/>
    </row>
    <row r="205" spans="1:14" ht="15.45" customHeight="1" x14ac:dyDescent="0.2">
      <c r="A205" s="524"/>
      <c r="B205" s="533"/>
      <c r="C205" s="534"/>
      <c r="D205" s="505" t="s">
        <v>75</v>
      </c>
      <c r="E205" s="505"/>
      <c r="F205" s="537"/>
      <c r="G205" s="537"/>
      <c r="H205" s="537"/>
      <c r="I205" s="537"/>
      <c r="J205" s="537"/>
      <c r="K205" s="514" t="s">
        <v>357</v>
      </c>
      <c r="L205" s="515"/>
    </row>
    <row r="206" spans="1:14" ht="15.45" customHeight="1" x14ac:dyDescent="0.2">
      <c r="A206" s="524"/>
      <c r="B206" s="533"/>
      <c r="C206" s="534"/>
      <c r="D206" s="505" t="s">
        <v>76</v>
      </c>
      <c r="E206" s="505"/>
      <c r="F206" s="537"/>
      <c r="G206" s="537"/>
      <c r="H206" s="537"/>
      <c r="I206" s="537"/>
      <c r="J206" s="537"/>
      <c r="K206" s="522" t="s">
        <v>80</v>
      </c>
      <c r="L206" s="523"/>
    </row>
    <row r="207" spans="1:14" ht="15.45" customHeight="1" x14ac:dyDescent="0.2">
      <c r="A207" s="524"/>
      <c r="B207" s="533"/>
      <c r="C207" s="534"/>
      <c r="D207" s="505" t="s">
        <v>77</v>
      </c>
      <c r="E207" s="505"/>
      <c r="F207" s="510"/>
      <c r="G207" s="538"/>
      <c r="H207" s="63" t="s">
        <v>81</v>
      </c>
      <c r="I207" s="510"/>
      <c r="J207" s="538"/>
      <c r="K207" s="514" t="s">
        <v>357</v>
      </c>
      <c r="L207" s="515"/>
    </row>
    <row r="208" spans="1:14" ht="15.45" customHeight="1" x14ac:dyDescent="0.2">
      <c r="A208" s="524"/>
      <c r="B208" s="533"/>
      <c r="C208" s="534"/>
      <c r="D208" s="505" t="s">
        <v>78</v>
      </c>
      <c r="E208" s="505"/>
      <c r="F208" s="500"/>
      <c r="G208" s="500"/>
      <c r="H208" s="500"/>
      <c r="I208" s="500"/>
      <c r="J208" s="500"/>
      <c r="K208" s="514" t="s">
        <v>35</v>
      </c>
      <c r="L208" s="515"/>
    </row>
    <row r="209" spans="1:12" ht="15.45" customHeight="1" x14ac:dyDescent="0.2">
      <c r="A209" s="524"/>
      <c r="B209" s="535"/>
      <c r="C209" s="536"/>
      <c r="D209" s="505" t="s">
        <v>79</v>
      </c>
      <c r="E209" s="505"/>
      <c r="F209" s="500"/>
      <c r="G209" s="500"/>
      <c r="H209" s="500"/>
      <c r="I209" s="500"/>
      <c r="J209" s="500"/>
      <c r="K209" s="514" t="s">
        <v>35</v>
      </c>
      <c r="L209" s="515"/>
    </row>
    <row r="210" spans="1:12" ht="15.45" customHeight="1" x14ac:dyDescent="0.2">
      <c r="A210" s="524" t="s">
        <v>873</v>
      </c>
      <c r="B210" s="525" t="s">
        <v>82</v>
      </c>
      <c r="C210" s="525"/>
      <c r="D210" s="505" t="s">
        <v>85</v>
      </c>
      <c r="E210" s="505"/>
      <c r="F210" s="512" t="s">
        <v>83</v>
      </c>
      <c r="G210" s="513"/>
      <c r="H210" s="513"/>
      <c r="I210" s="82"/>
      <c r="J210" s="512" t="s">
        <v>84</v>
      </c>
      <c r="K210" s="526"/>
      <c r="L210" s="63"/>
    </row>
    <row r="211" spans="1:12" ht="15.45" customHeight="1" x14ac:dyDescent="0.2">
      <c r="A211" s="524"/>
      <c r="B211" s="525"/>
      <c r="C211" s="525"/>
      <c r="D211" s="66" t="s">
        <v>86</v>
      </c>
      <c r="E211" s="83"/>
      <c r="F211" s="510"/>
      <c r="G211" s="511"/>
      <c r="H211" s="511"/>
      <c r="I211" s="84" t="s">
        <v>70</v>
      </c>
      <c r="J211" s="508" t="str">
        <f>IF(F211="","",F211/SUM(F$211:H$213)*100)</f>
        <v/>
      </c>
      <c r="K211" s="509"/>
      <c r="L211" s="65" t="s">
        <v>31</v>
      </c>
    </row>
    <row r="212" spans="1:12" ht="15.45" customHeight="1" x14ac:dyDescent="0.2">
      <c r="A212" s="524"/>
      <c r="B212" s="525"/>
      <c r="C212" s="525"/>
      <c r="D212" s="66" t="s">
        <v>87</v>
      </c>
      <c r="E212" s="83"/>
      <c r="F212" s="510"/>
      <c r="G212" s="511"/>
      <c r="H212" s="511"/>
      <c r="I212" s="84" t="s">
        <v>70</v>
      </c>
      <c r="J212" s="508" t="str">
        <f>IF(F212="","",F212/SUM(F$211:H$213)*100)</f>
        <v/>
      </c>
      <c r="K212" s="509"/>
      <c r="L212" s="65" t="s">
        <v>31</v>
      </c>
    </row>
    <row r="213" spans="1:12" ht="15.45" customHeight="1" x14ac:dyDescent="0.2">
      <c r="A213" s="524"/>
      <c r="B213" s="525"/>
      <c r="C213" s="525"/>
      <c r="D213" s="66" t="s">
        <v>88</v>
      </c>
      <c r="E213" s="83"/>
      <c r="F213" s="510"/>
      <c r="G213" s="511"/>
      <c r="H213" s="511"/>
      <c r="I213" s="84" t="s">
        <v>70</v>
      </c>
      <c r="J213" s="508" t="str">
        <f>IF(F213="","",F213/SUM(F$211:H$213)*100)</f>
        <v/>
      </c>
      <c r="K213" s="509"/>
      <c r="L213" s="65" t="s">
        <v>31</v>
      </c>
    </row>
    <row r="214" spans="1:12" ht="15.45" customHeight="1" x14ac:dyDescent="0.2"/>
  </sheetData>
  <sheetProtection algorithmName="SHA-512" hashValue="KKQrxeRFaTizidMk44qoLT0Ko3HAEvN0ITutu6pjmtTffDj2Bay+4zUEjt9sDvVfmEcXfgA4cIkJu18vDFnXpQ==" saltValue="v3Fppvlo4I8OJAkomZQnjw==" spinCount="100000" sheet="1" objects="1" scenarios="1"/>
  <mergeCells count="542">
    <mergeCell ref="C41:C42"/>
    <mergeCell ref="B41:B45"/>
    <mergeCell ref="A5:A40"/>
    <mergeCell ref="B5:C11"/>
    <mergeCell ref="D5:E5"/>
    <mergeCell ref="J41:K41"/>
    <mergeCell ref="C43:C45"/>
    <mergeCell ref="D44:E44"/>
    <mergeCell ref="D45:E45"/>
    <mergeCell ref="F42:K42"/>
    <mergeCell ref="F45:K45"/>
    <mergeCell ref="J43:K43"/>
    <mergeCell ref="J44:K44"/>
    <mergeCell ref="H41:I41"/>
    <mergeCell ref="H43:I43"/>
    <mergeCell ref="H44:I44"/>
    <mergeCell ref="F6:L6"/>
    <mergeCell ref="F9:L9"/>
    <mergeCell ref="F12:L12"/>
    <mergeCell ref="F15:L15"/>
    <mergeCell ref="G16:I16"/>
    <mergeCell ref="D15:E15"/>
    <mergeCell ref="F23:L23"/>
    <mergeCell ref="G13:I13"/>
    <mergeCell ref="B86:C90"/>
    <mergeCell ref="D93:E93"/>
    <mergeCell ref="D88:E88"/>
    <mergeCell ref="D89:E89"/>
    <mergeCell ref="D6:E6"/>
    <mergeCell ref="D7:E7"/>
    <mergeCell ref="A47:A61"/>
    <mergeCell ref="D58:E58"/>
    <mergeCell ref="D72:E72"/>
    <mergeCell ref="D73:E73"/>
    <mergeCell ref="B18:C23"/>
    <mergeCell ref="B12:C17"/>
    <mergeCell ref="B39:C40"/>
    <mergeCell ref="D53:E53"/>
    <mergeCell ref="D69:E69"/>
    <mergeCell ref="D47:E47"/>
    <mergeCell ref="D60:E60"/>
    <mergeCell ref="D56:E56"/>
    <mergeCell ref="D49:E49"/>
    <mergeCell ref="D50:E50"/>
    <mergeCell ref="A41:A45"/>
    <mergeCell ref="D41:E41"/>
    <mergeCell ref="D42:E42"/>
    <mergeCell ref="D43:E43"/>
    <mergeCell ref="A97:A120"/>
    <mergeCell ref="B95:C96"/>
    <mergeCell ref="D95:E95"/>
    <mergeCell ref="D96:E96"/>
    <mergeCell ref="D108:D109"/>
    <mergeCell ref="D99:D100"/>
    <mergeCell ref="E99:E100"/>
    <mergeCell ref="B111:E111"/>
    <mergeCell ref="D105:D106"/>
    <mergeCell ref="B114:E114"/>
    <mergeCell ref="E97:E98"/>
    <mergeCell ref="E105:E106"/>
    <mergeCell ref="E103:E104"/>
    <mergeCell ref="E108:E109"/>
    <mergeCell ref="D101:D104"/>
    <mergeCell ref="B112:E112"/>
    <mergeCell ref="B110:E110"/>
    <mergeCell ref="B97:C109"/>
    <mergeCell ref="E101:E102"/>
    <mergeCell ref="D97:D98"/>
    <mergeCell ref="B116:E116"/>
    <mergeCell ref="B120:E120"/>
    <mergeCell ref="A76:A96"/>
    <mergeCell ref="B91:C94"/>
    <mergeCell ref="B4:E4"/>
    <mergeCell ref="F4:L4"/>
    <mergeCell ref="A62:A68"/>
    <mergeCell ref="A69:A75"/>
    <mergeCell ref="G14:I14"/>
    <mergeCell ref="F37:K37"/>
    <mergeCell ref="D18:E18"/>
    <mergeCell ref="D19:E19"/>
    <mergeCell ref="D11:E11"/>
    <mergeCell ref="D20:E20"/>
    <mergeCell ref="D13:E13"/>
    <mergeCell ref="D14:E14"/>
    <mergeCell ref="B25:E25"/>
    <mergeCell ref="F35:K35"/>
    <mergeCell ref="B36:E36"/>
    <mergeCell ref="D9:E9"/>
    <mergeCell ref="D8:E8"/>
    <mergeCell ref="D10:E10"/>
    <mergeCell ref="D28:E28"/>
    <mergeCell ref="F5:L5"/>
    <mergeCell ref="F75:L75"/>
    <mergeCell ref="F72:L72"/>
    <mergeCell ref="F48:L48"/>
    <mergeCell ref="F49:L49"/>
    <mergeCell ref="A121:A132"/>
    <mergeCell ref="C135:E135"/>
    <mergeCell ref="A135:A160"/>
    <mergeCell ref="B118:E118"/>
    <mergeCell ref="B47:C50"/>
    <mergeCell ref="K14:L14"/>
    <mergeCell ref="F17:L17"/>
    <mergeCell ref="G7:I7"/>
    <mergeCell ref="G8:I8"/>
    <mergeCell ref="K13:L13"/>
    <mergeCell ref="K7:L7"/>
    <mergeCell ref="F92:G92"/>
    <mergeCell ref="C81:D81"/>
    <mergeCell ref="C82:D82"/>
    <mergeCell ref="C83:D83"/>
    <mergeCell ref="K95:L95"/>
    <mergeCell ref="K96:L96"/>
    <mergeCell ref="F118:K118"/>
    <mergeCell ref="F120:K120"/>
    <mergeCell ref="F105:G105"/>
    <mergeCell ref="K8:L8"/>
    <mergeCell ref="K10:L10"/>
    <mergeCell ref="G10:I10"/>
    <mergeCell ref="F11:L11"/>
    <mergeCell ref="D23:E23"/>
    <mergeCell ref="D12:E12"/>
    <mergeCell ref="D22:E22"/>
    <mergeCell ref="F106:G106"/>
    <mergeCell ref="J105:K105"/>
    <mergeCell ref="H104:I104"/>
    <mergeCell ref="F104:G104"/>
    <mergeCell ref="K92:L92"/>
    <mergeCell ref="J77:K77"/>
    <mergeCell ref="I92:J92"/>
    <mergeCell ref="K88:L88"/>
    <mergeCell ref="K89:L89"/>
    <mergeCell ref="K86:L86"/>
    <mergeCell ref="F87:G87"/>
    <mergeCell ref="D75:E75"/>
    <mergeCell ref="D54:E54"/>
    <mergeCell ref="F89:G89"/>
    <mergeCell ref="K91:L91"/>
    <mergeCell ref="F90:G90"/>
    <mergeCell ref="F91:J91"/>
    <mergeCell ref="D91:E91"/>
    <mergeCell ref="D94:E94"/>
    <mergeCell ref="B77:E77"/>
    <mergeCell ref="B78:B85"/>
    <mergeCell ref="H108:I108"/>
    <mergeCell ref="K94:L94"/>
    <mergeCell ref="F94:G94"/>
    <mergeCell ref="F98:G98"/>
    <mergeCell ref="H99:I99"/>
    <mergeCell ref="F95:J95"/>
    <mergeCell ref="F96:J96"/>
    <mergeCell ref="H105:I105"/>
    <mergeCell ref="F102:G102"/>
    <mergeCell ref="H102:I102"/>
    <mergeCell ref="F99:G99"/>
    <mergeCell ref="F97:G97"/>
    <mergeCell ref="J97:K97"/>
    <mergeCell ref="J99:K99"/>
    <mergeCell ref="J101:K101"/>
    <mergeCell ref="H103:I103"/>
    <mergeCell ref="H100:I100"/>
    <mergeCell ref="H101:I101"/>
    <mergeCell ref="F107:G107"/>
    <mergeCell ref="H107:I107"/>
    <mergeCell ref="J107:K107"/>
    <mergeCell ref="F71:L71"/>
    <mergeCell ref="F69:L69"/>
    <mergeCell ref="D66:E66"/>
    <mergeCell ref="D65:E65"/>
    <mergeCell ref="K67:L67"/>
    <mergeCell ref="F73:L73"/>
    <mergeCell ref="D67:E67"/>
    <mergeCell ref="B69:C75"/>
    <mergeCell ref="D71:E71"/>
    <mergeCell ref="I89:J89"/>
    <mergeCell ref="I90:J90"/>
    <mergeCell ref="F36:K36"/>
    <mergeCell ref="D64:E64"/>
    <mergeCell ref="K74:L74"/>
    <mergeCell ref="C85:D85"/>
    <mergeCell ref="B76:E76"/>
    <mergeCell ref="D86:E86"/>
    <mergeCell ref="D29:E29"/>
    <mergeCell ref="B29:C35"/>
    <mergeCell ref="D30:D32"/>
    <mergeCell ref="D33:D35"/>
    <mergeCell ref="F34:K34"/>
    <mergeCell ref="F61:L61"/>
    <mergeCell ref="B37:E37"/>
    <mergeCell ref="F33:K33"/>
    <mergeCell ref="D74:E74"/>
    <mergeCell ref="D70:E70"/>
    <mergeCell ref="D61:E61"/>
    <mergeCell ref="B38:E38"/>
    <mergeCell ref="D39:E39"/>
    <mergeCell ref="D40:E40"/>
    <mergeCell ref="D57:E57"/>
    <mergeCell ref="F64:L64"/>
    <mergeCell ref="F52:K52"/>
    <mergeCell ref="C78:E78"/>
    <mergeCell ref="C80:E80"/>
    <mergeCell ref="C84:D84"/>
    <mergeCell ref="K90:L90"/>
    <mergeCell ref="I94:J94"/>
    <mergeCell ref="F66:L66"/>
    <mergeCell ref="F59:L59"/>
    <mergeCell ref="F53:K53"/>
    <mergeCell ref="F57:L57"/>
    <mergeCell ref="F60:L60"/>
    <mergeCell ref="K93:L93"/>
    <mergeCell ref="I93:J93"/>
    <mergeCell ref="F76:L76"/>
    <mergeCell ref="H77:I77"/>
    <mergeCell ref="F86:J86"/>
    <mergeCell ref="F70:L70"/>
    <mergeCell ref="G74:I74"/>
    <mergeCell ref="F77:G77"/>
    <mergeCell ref="I87:J87"/>
    <mergeCell ref="K87:L87"/>
    <mergeCell ref="I88:J88"/>
    <mergeCell ref="F88:G88"/>
    <mergeCell ref="D90:E90"/>
    <mergeCell ref="N140:S142"/>
    <mergeCell ref="C142:D142"/>
    <mergeCell ref="B140:B142"/>
    <mergeCell ref="C140:D141"/>
    <mergeCell ref="A161:A166"/>
    <mergeCell ref="C161:E161"/>
    <mergeCell ref="B162:B166"/>
    <mergeCell ref="C162:D162"/>
    <mergeCell ref="C163:D163"/>
    <mergeCell ref="C164:D164"/>
    <mergeCell ref="C165:D165"/>
    <mergeCell ref="C166:D166"/>
    <mergeCell ref="B144:C146"/>
    <mergeCell ref="D144:E144"/>
    <mergeCell ref="D145:E145"/>
    <mergeCell ref="D146:E146"/>
    <mergeCell ref="B158:C160"/>
    <mergeCell ref="D151:E151"/>
    <mergeCell ref="D148:E148"/>
    <mergeCell ref="D150:E150"/>
    <mergeCell ref="J146:K146"/>
    <mergeCell ref="F156:L156"/>
    <mergeCell ref="K160:L160"/>
    <mergeCell ref="B143:E143"/>
    <mergeCell ref="A210:A213"/>
    <mergeCell ref="D208:E208"/>
    <mergeCell ref="F208:J208"/>
    <mergeCell ref="K208:L208"/>
    <mergeCell ref="B210:C213"/>
    <mergeCell ref="D210:E210"/>
    <mergeCell ref="F210:H210"/>
    <mergeCell ref="J210:K210"/>
    <mergeCell ref="F211:H211"/>
    <mergeCell ref="J211:K211"/>
    <mergeCell ref="D209:E209"/>
    <mergeCell ref="F209:J209"/>
    <mergeCell ref="K209:L209"/>
    <mergeCell ref="F212:H212"/>
    <mergeCell ref="F213:H213"/>
    <mergeCell ref="J212:K212"/>
    <mergeCell ref="J213:K213"/>
    <mergeCell ref="A202:A209"/>
    <mergeCell ref="B202:C209"/>
    <mergeCell ref="D202:E202"/>
    <mergeCell ref="F202:L202"/>
    <mergeCell ref="K204:L204"/>
    <mergeCell ref="F206:J206"/>
    <mergeCell ref="K206:L206"/>
    <mergeCell ref="F204:G204"/>
    <mergeCell ref="F207:G207"/>
    <mergeCell ref="I207:J207"/>
    <mergeCell ref="K207:L207"/>
    <mergeCell ref="K194:L194"/>
    <mergeCell ref="F195:G195"/>
    <mergeCell ref="I195:J195"/>
    <mergeCell ref="K195:L195"/>
    <mergeCell ref="F191:G191"/>
    <mergeCell ref="K191:L191"/>
    <mergeCell ref="F193:J193"/>
    <mergeCell ref="K193:L193"/>
    <mergeCell ref="F194:J194"/>
    <mergeCell ref="F205:J205"/>
    <mergeCell ref="K205:L205"/>
    <mergeCell ref="F197:J197"/>
    <mergeCell ref="K197:L197"/>
    <mergeCell ref="F203:G203"/>
    <mergeCell ref="F196:J196"/>
    <mergeCell ref="F192:G192"/>
    <mergeCell ref="F109:G109"/>
    <mergeCell ref="F122:G122"/>
    <mergeCell ref="J123:K123"/>
    <mergeCell ref="J144:K144"/>
    <mergeCell ref="F127:J127"/>
    <mergeCell ref="C128:E128"/>
    <mergeCell ref="F116:K116"/>
    <mergeCell ref="D167:E167"/>
    <mergeCell ref="D152:E152"/>
    <mergeCell ref="B117:E117"/>
    <mergeCell ref="B113:E113"/>
    <mergeCell ref="H121:I121"/>
    <mergeCell ref="H122:I122"/>
    <mergeCell ref="H144:I144"/>
    <mergeCell ref="F145:G145"/>
    <mergeCell ref="F124:G124"/>
    <mergeCell ref="H124:I124"/>
    <mergeCell ref="J124:K124"/>
    <mergeCell ref="D147:E147"/>
    <mergeCell ref="B121:C126"/>
    <mergeCell ref="D121:D124"/>
    <mergeCell ref="B129:B132"/>
    <mergeCell ref="C129:D129"/>
    <mergeCell ref="C130:D130"/>
    <mergeCell ref="F31:K31"/>
    <mergeCell ref="F30:K30"/>
    <mergeCell ref="F47:L47"/>
    <mergeCell ref="F29:K29"/>
    <mergeCell ref="F38:K38"/>
    <mergeCell ref="F39:K39"/>
    <mergeCell ref="F40:K40"/>
    <mergeCell ref="D156:E156"/>
    <mergeCell ref="D158:D160"/>
    <mergeCell ref="J147:K147"/>
    <mergeCell ref="D153:D155"/>
    <mergeCell ref="D125:E126"/>
    <mergeCell ref="B127:E127"/>
    <mergeCell ref="B138:B139"/>
    <mergeCell ref="J108:K108"/>
    <mergeCell ref="J109:K109"/>
    <mergeCell ref="J152:K152"/>
    <mergeCell ref="F149:G149"/>
    <mergeCell ref="H152:I152"/>
    <mergeCell ref="J149:K149"/>
    <mergeCell ref="J150:K150"/>
    <mergeCell ref="H147:I147"/>
    <mergeCell ref="C131:D131"/>
    <mergeCell ref="C132:D132"/>
    <mergeCell ref="F63:L63"/>
    <mergeCell ref="F58:L58"/>
    <mergeCell ref="H97:I97"/>
    <mergeCell ref="F100:G100"/>
    <mergeCell ref="J100:K100"/>
    <mergeCell ref="F93:G93"/>
    <mergeCell ref="F32:K32"/>
    <mergeCell ref="C79:E79"/>
    <mergeCell ref="F108:G108"/>
    <mergeCell ref="B62:C68"/>
    <mergeCell ref="D62:E62"/>
    <mergeCell ref="D68:E68"/>
    <mergeCell ref="D63:E63"/>
    <mergeCell ref="F68:L68"/>
    <mergeCell ref="D48:E48"/>
    <mergeCell ref="D52:E52"/>
    <mergeCell ref="D51:E51"/>
    <mergeCell ref="F54:L54"/>
    <mergeCell ref="F62:L62"/>
    <mergeCell ref="D59:E59"/>
    <mergeCell ref="G67:I67"/>
    <mergeCell ref="F65:L65"/>
    <mergeCell ref="B51:C61"/>
    <mergeCell ref="D55:E55"/>
    <mergeCell ref="N13:S14"/>
    <mergeCell ref="K16:L16"/>
    <mergeCell ref="D21:E21"/>
    <mergeCell ref="K20:L20"/>
    <mergeCell ref="K22:L22"/>
    <mergeCell ref="N19:S20"/>
    <mergeCell ref="F27:L27"/>
    <mergeCell ref="I26:L26"/>
    <mergeCell ref="K19:L19"/>
    <mergeCell ref="F21:L21"/>
    <mergeCell ref="B24:E24"/>
    <mergeCell ref="B26:C28"/>
    <mergeCell ref="F24:L24"/>
    <mergeCell ref="F28:L28"/>
    <mergeCell ref="F25:L25"/>
    <mergeCell ref="D26:E26"/>
    <mergeCell ref="D27:E27"/>
    <mergeCell ref="S18:Y18"/>
    <mergeCell ref="G19:I19"/>
    <mergeCell ref="G20:I20"/>
    <mergeCell ref="G22:I22"/>
    <mergeCell ref="F18:L18"/>
    <mergeCell ref="D16:E16"/>
    <mergeCell ref="D17:E17"/>
    <mergeCell ref="F51:L51"/>
    <mergeCell ref="F50:L50"/>
    <mergeCell ref="I56:L56"/>
    <mergeCell ref="F55:L55"/>
    <mergeCell ref="A170:A174"/>
    <mergeCell ref="A167:A169"/>
    <mergeCell ref="K155:L155"/>
    <mergeCell ref="F114:K114"/>
    <mergeCell ref="C139:D139"/>
    <mergeCell ref="B147:C150"/>
    <mergeCell ref="B151:C157"/>
    <mergeCell ref="D157:E157"/>
    <mergeCell ref="C136:C137"/>
    <mergeCell ref="B136:B137"/>
    <mergeCell ref="B119:E119"/>
    <mergeCell ref="B115:E115"/>
    <mergeCell ref="D149:E149"/>
    <mergeCell ref="F123:G123"/>
    <mergeCell ref="F115:K115"/>
    <mergeCell ref="F117:K117"/>
    <mergeCell ref="J122:K122"/>
    <mergeCell ref="F147:G147"/>
    <mergeCell ref="F153:J153"/>
    <mergeCell ref="F150:G150"/>
    <mergeCell ref="B179:C182"/>
    <mergeCell ref="D170:D174"/>
    <mergeCell ref="D168:E168"/>
    <mergeCell ref="D181:E181"/>
    <mergeCell ref="D182:E182"/>
    <mergeCell ref="D176:E177"/>
    <mergeCell ref="H149:I149"/>
    <mergeCell ref="F151:G151"/>
    <mergeCell ref="B167:C169"/>
    <mergeCell ref="B170:C174"/>
    <mergeCell ref="D169:E169"/>
    <mergeCell ref="F154:J154"/>
    <mergeCell ref="J151:K151"/>
    <mergeCell ref="F171:J171"/>
    <mergeCell ref="K170:L170"/>
    <mergeCell ref="F174:J174"/>
    <mergeCell ref="F155:J155"/>
    <mergeCell ref="F172:J172"/>
    <mergeCell ref="F159:L159"/>
    <mergeCell ref="F157:L157"/>
    <mergeCell ref="F158:L158"/>
    <mergeCell ref="F180:G180"/>
    <mergeCell ref="F181:J181"/>
    <mergeCell ref="K173:L173"/>
    <mergeCell ref="H148:I148"/>
    <mergeCell ref="F152:G152"/>
    <mergeCell ref="K153:L153"/>
    <mergeCell ref="K154:L154"/>
    <mergeCell ref="H151:I151"/>
    <mergeCell ref="F112:K112"/>
    <mergeCell ref="F121:G121"/>
    <mergeCell ref="J126:K126"/>
    <mergeCell ref="F146:G146"/>
    <mergeCell ref="K127:L127"/>
    <mergeCell ref="F125:G125"/>
    <mergeCell ref="H146:I146"/>
    <mergeCell ref="J145:K145"/>
    <mergeCell ref="J125:K125"/>
    <mergeCell ref="H123:I123"/>
    <mergeCell ref="F160:J160"/>
    <mergeCell ref="F168:L168"/>
    <mergeCell ref="F170:J170"/>
    <mergeCell ref="K169:L169"/>
    <mergeCell ref="F167:L167"/>
    <mergeCell ref="K172:L172"/>
    <mergeCell ref="F173:J173"/>
    <mergeCell ref="K174:L174"/>
    <mergeCell ref="F176:G176"/>
    <mergeCell ref="K171:L171"/>
    <mergeCell ref="F169:J169"/>
    <mergeCell ref="A190:A197"/>
    <mergeCell ref="A183:A186"/>
    <mergeCell ref="J183:K183"/>
    <mergeCell ref="J185:K185"/>
    <mergeCell ref="B183:C186"/>
    <mergeCell ref="D183:E183"/>
    <mergeCell ref="B175:C178"/>
    <mergeCell ref="D194:E194"/>
    <mergeCell ref="D195:E195"/>
    <mergeCell ref="D197:E197"/>
    <mergeCell ref="K180:L180"/>
    <mergeCell ref="K177:L177"/>
    <mergeCell ref="F175:L175"/>
    <mergeCell ref="K178:L178"/>
    <mergeCell ref="D178:E178"/>
    <mergeCell ref="K176:L176"/>
    <mergeCell ref="D175:E175"/>
    <mergeCell ref="B190:C197"/>
    <mergeCell ref="A175:A182"/>
    <mergeCell ref="F179:J179"/>
    <mergeCell ref="F178:J178"/>
    <mergeCell ref="J184:K184"/>
    <mergeCell ref="K181:L181"/>
    <mergeCell ref="I180:J180"/>
    <mergeCell ref="A198:A201"/>
    <mergeCell ref="B198:C201"/>
    <mergeCell ref="D198:E198"/>
    <mergeCell ref="F198:H198"/>
    <mergeCell ref="J198:K198"/>
    <mergeCell ref="F199:H199"/>
    <mergeCell ref="J199:K199"/>
    <mergeCell ref="F201:H201"/>
    <mergeCell ref="F200:H200"/>
    <mergeCell ref="J200:K200"/>
    <mergeCell ref="D205:E205"/>
    <mergeCell ref="K203:L203"/>
    <mergeCell ref="D206:E206"/>
    <mergeCell ref="D207:E207"/>
    <mergeCell ref="J201:K201"/>
    <mergeCell ref="D180:E180"/>
    <mergeCell ref="F186:H186"/>
    <mergeCell ref="F177:G177"/>
    <mergeCell ref="F182:J182"/>
    <mergeCell ref="F184:H184"/>
    <mergeCell ref="K182:L182"/>
    <mergeCell ref="F183:H183"/>
    <mergeCell ref="J186:K186"/>
    <mergeCell ref="F185:H185"/>
    <mergeCell ref="K192:L192"/>
    <mergeCell ref="F190:L190"/>
    <mergeCell ref="D196:E196"/>
    <mergeCell ref="D203:E204"/>
    <mergeCell ref="K196:L196"/>
    <mergeCell ref="D179:E179"/>
    <mergeCell ref="D190:E190"/>
    <mergeCell ref="D191:E192"/>
    <mergeCell ref="D193:E193"/>
    <mergeCell ref="K179:L179"/>
    <mergeCell ref="A2:L2"/>
    <mergeCell ref="J148:K148"/>
    <mergeCell ref="H150:I150"/>
    <mergeCell ref="F119:K119"/>
    <mergeCell ref="H145:I145"/>
    <mergeCell ref="F126:G126"/>
    <mergeCell ref="F144:G144"/>
    <mergeCell ref="J121:K121"/>
    <mergeCell ref="F148:G148"/>
    <mergeCell ref="F110:K110"/>
    <mergeCell ref="F113:K113"/>
    <mergeCell ref="J106:K106"/>
    <mergeCell ref="H106:I106"/>
    <mergeCell ref="F101:G101"/>
    <mergeCell ref="J103:K103"/>
    <mergeCell ref="J104:K104"/>
    <mergeCell ref="H98:I98"/>
    <mergeCell ref="H125:I125"/>
    <mergeCell ref="H126:I126"/>
    <mergeCell ref="F111:K111"/>
    <mergeCell ref="J102:K102"/>
    <mergeCell ref="J98:K98"/>
    <mergeCell ref="H109:I109"/>
    <mergeCell ref="F103:G103"/>
  </mergeCells>
  <phoneticPr fontId="2"/>
  <dataValidations count="5">
    <dataValidation type="list" allowBlank="1" showInputMessage="1" showErrorMessage="1" sqref="F4:L4" xr:uid="{00000000-0002-0000-0100-000002000000}">
      <formula1>"CGS+熱電融通,熱電融通,CGS単独"</formula1>
    </dataValidation>
    <dataValidation type="list" showInputMessage="1" showErrorMessage="1" sqref="B18:C23" xr:uid="{00000000-0002-0000-0100-000005000000}">
      <formula1>"助成対象事業者,熱電供給事業者,ESCO事業者,リース事業者"</formula1>
    </dataValidation>
    <dataValidation type="list" showInputMessage="1" showErrorMessage="1" sqref="B12:C17" xr:uid="{00000000-0002-0000-0100-000006000000}">
      <formula1>"CGS設置場所賃借者,CGS設置場所所有者,熱電供給事業者,ESCO事業者,リース事業者"</formula1>
    </dataValidation>
    <dataValidation type="list" allowBlank="1" showInputMessage="1" showErrorMessage="1" sqref="F5:L5" xr:uid="{401EFE2B-6F37-4B6D-A88E-5B9C803AE696}">
      <formula1>$AA$3:$AA$20</formula1>
    </dataValidation>
    <dataValidation type="list" allowBlank="1" showInputMessage="1" showErrorMessage="1" sqref="G41 G43:G44 F77:G77 J77:K77 F140:K143 F144:G152 J144:K152" xr:uid="{839156D1-E77C-4F5A-BCFF-EF5E861E35B7}">
      <formula1>"　,○,×"</formula1>
    </dataValidation>
  </dataValidations>
  <pageMargins left="0.98425196850393704" right="0.11811023622047245" top="0.74803149606299213" bottom="0.35433070866141736" header="0.31496062992125984" footer="0.31496062992125984"/>
  <pageSetup paperSize="9" scale="89" fitToHeight="0" orientation="portrait" r:id="rId1"/>
  <rowBreaks count="4" manualBreakCount="4">
    <brk id="45" max="12" man="1"/>
    <brk id="96" max="12" man="1"/>
    <brk id="133" max="12" man="1"/>
    <brk id="18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Group Box 3">
              <controlPr defaultSize="0" autoFill="0" autoPict="0">
                <anchor moveWithCells="1">
                  <from>
                    <xdr:col>5</xdr:col>
                    <xdr:colOff>251460</xdr:colOff>
                    <xdr:row>50</xdr:row>
                    <xdr:rowOff>0</xdr:rowOff>
                  </from>
                  <to>
                    <xdr:col>13</xdr:col>
                    <xdr:colOff>60960</xdr:colOff>
                    <xdr:row>51</xdr:row>
                    <xdr:rowOff>15240</xdr:rowOff>
                  </to>
                </anchor>
              </controlPr>
            </control>
          </mc:Choice>
        </mc:AlternateContent>
        <mc:AlternateContent xmlns:mc="http://schemas.openxmlformats.org/markup-compatibility/2006">
          <mc:Choice Requires="x14">
            <control shapeId="1030" r:id="rId5" name="Group Box 6">
              <controlPr defaultSize="0" autoFill="0" autoPict="0">
                <anchor moveWithCells="1">
                  <from>
                    <xdr:col>5</xdr:col>
                    <xdr:colOff>251460</xdr:colOff>
                    <xdr:row>76</xdr:row>
                    <xdr:rowOff>22860</xdr:rowOff>
                  </from>
                  <to>
                    <xdr:col>13</xdr:col>
                    <xdr:colOff>60960</xdr:colOff>
                    <xdr:row>77</xdr:row>
                    <xdr:rowOff>53340</xdr:rowOff>
                  </to>
                </anchor>
              </controlPr>
            </control>
          </mc:Choice>
        </mc:AlternateContent>
        <mc:AlternateContent xmlns:mc="http://schemas.openxmlformats.org/markup-compatibility/2006">
          <mc:Choice Requires="x14">
            <control shapeId="1034" r:id="rId6" name="Group Box 10">
              <controlPr defaultSize="0" autoFill="0" autoPict="0">
                <anchor moveWithCells="1">
                  <from>
                    <xdr:col>5</xdr:col>
                    <xdr:colOff>251460</xdr:colOff>
                    <xdr:row>76</xdr:row>
                    <xdr:rowOff>22860</xdr:rowOff>
                  </from>
                  <to>
                    <xdr:col>9</xdr:col>
                    <xdr:colOff>327660</xdr:colOff>
                    <xdr:row>77</xdr:row>
                    <xdr:rowOff>53340</xdr:rowOff>
                  </to>
                </anchor>
              </controlPr>
            </control>
          </mc:Choice>
        </mc:AlternateContent>
        <mc:AlternateContent xmlns:mc="http://schemas.openxmlformats.org/markup-compatibility/2006">
          <mc:Choice Requires="x14">
            <control shapeId="1040" r:id="rId7" name="Group Box 16">
              <controlPr defaultSize="0" autoFill="0" autoPict="0">
                <anchor moveWithCells="1">
                  <from>
                    <xdr:col>5</xdr:col>
                    <xdr:colOff>251460</xdr:colOff>
                    <xdr:row>76</xdr:row>
                    <xdr:rowOff>22860</xdr:rowOff>
                  </from>
                  <to>
                    <xdr:col>9</xdr:col>
                    <xdr:colOff>327660</xdr:colOff>
                    <xdr:row>77</xdr:row>
                    <xdr:rowOff>53340</xdr:rowOff>
                  </to>
                </anchor>
              </controlPr>
            </control>
          </mc:Choice>
        </mc:AlternateContent>
        <mc:AlternateContent xmlns:mc="http://schemas.openxmlformats.org/markup-compatibility/2006">
          <mc:Choice Requires="x14">
            <control shapeId="1043" r:id="rId8" name="Group Box 19">
              <controlPr defaultSize="0" autoFill="0" autoPict="0">
                <anchor moveWithCells="1">
                  <from>
                    <xdr:col>5</xdr:col>
                    <xdr:colOff>373380</xdr:colOff>
                    <xdr:row>76</xdr:row>
                    <xdr:rowOff>38100</xdr:rowOff>
                  </from>
                  <to>
                    <xdr:col>10</xdr:col>
                    <xdr:colOff>15240</xdr:colOff>
                    <xdr:row>77</xdr:row>
                    <xdr:rowOff>53340</xdr:rowOff>
                  </to>
                </anchor>
              </controlPr>
            </control>
          </mc:Choice>
        </mc:AlternateContent>
        <mc:AlternateContent xmlns:mc="http://schemas.openxmlformats.org/markup-compatibility/2006">
          <mc:Choice Requires="x14">
            <control shapeId="1046" r:id="rId9" name="Group Box 22">
              <controlPr defaultSize="0" autoFill="0" autoPict="0">
                <anchor moveWithCells="1">
                  <from>
                    <xdr:col>5</xdr:col>
                    <xdr:colOff>327660</xdr:colOff>
                    <xdr:row>143</xdr:row>
                    <xdr:rowOff>22860</xdr:rowOff>
                  </from>
                  <to>
                    <xdr:col>9</xdr:col>
                    <xdr:colOff>525780</xdr:colOff>
                    <xdr:row>143</xdr:row>
                    <xdr:rowOff>182880</xdr:rowOff>
                  </to>
                </anchor>
              </controlPr>
            </control>
          </mc:Choice>
        </mc:AlternateContent>
        <mc:AlternateContent xmlns:mc="http://schemas.openxmlformats.org/markup-compatibility/2006">
          <mc:Choice Requires="x14">
            <control shapeId="1047" r:id="rId10" name="Group Box 23">
              <controlPr defaultSize="0" autoFill="0" autoPict="0">
                <anchor moveWithCells="1">
                  <from>
                    <xdr:col>5</xdr:col>
                    <xdr:colOff>327660</xdr:colOff>
                    <xdr:row>144</xdr:row>
                    <xdr:rowOff>22860</xdr:rowOff>
                  </from>
                  <to>
                    <xdr:col>9</xdr:col>
                    <xdr:colOff>525780</xdr:colOff>
                    <xdr:row>144</xdr:row>
                    <xdr:rowOff>182880</xdr:rowOff>
                  </to>
                </anchor>
              </controlPr>
            </control>
          </mc:Choice>
        </mc:AlternateContent>
        <mc:AlternateContent xmlns:mc="http://schemas.openxmlformats.org/markup-compatibility/2006">
          <mc:Choice Requires="x14">
            <control shapeId="1048" r:id="rId11" name="Group Box 24">
              <controlPr defaultSize="0" autoFill="0" autoPict="0">
                <anchor moveWithCells="1">
                  <from>
                    <xdr:col>5</xdr:col>
                    <xdr:colOff>327660</xdr:colOff>
                    <xdr:row>145</xdr:row>
                    <xdr:rowOff>22860</xdr:rowOff>
                  </from>
                  <to>
                    <xdr:col>9</xdr:col>
                    <xdr:colOff>525780</xdr:colOff>
                    <xdr:row>145</xdr:row>
                    <xdr:rowOff>182880</xdr:rowOff>
                  </to>
                </anchor>
              </controlPr>
            </control>
          </mc:Choice>
        </mc:AlternateContent>
        <mc:AlternateContent xmlns:mc="http://schemas.openxmlformats.org/markup-compatibility/2006">
          <mc:Choice Requires="x14">
            <control shapeId="1745" r:id="rId12" name="Group Box 721">
              <controlPr defaultSize="0" autoFill="0" autoPict="0">
                <anchor moveWithCells="1">
                  <from>
                    <xdr:col>5</xdr:col>
                    <xdr:colOff>251460</xdr:colOff>
                    <xdr:row>76</xdr:row>
                    <xdr:rowOff>22860</xdr:rowOff>
                  </from>
                  <to>
                    <xdr:col>9</xdr:col>
                    <xdr:colOff>327660</xdr:colOff>
                    <xdr:row>77</xdr:row>
                    <xdr:rowOff>53340</xdr:rowOff>
                  </to>
                </anchor>
              </controlPr>
            </control>
          </mc:Choice>
        </mc:AlternateContent>
        <mc:AlternateContent xmlns:mc="http://schemas.openxmlformats.org/markup-compatibility/2006">
          <mc:Choice Requires="x14">
            <control shapeId="1746" r:id="rId13" name="Group Box 722">
              <controlPr defaultSize="0" autoFill="0" autoPict="0">
                <anchor moveWithCells="1">
                  <from>
                    <xdr:col>5</xdr:col>
                    <xdr:colOff>251460</xdr:colOff>
                    <xdr:row>76</xdr:row>
                    <xdr:rowOff>22860</xdr:rowOff>
                  </from>
                  <to>
                    <xdr:col>9</xdr:col>
                    <xdr:colOff>327660</xdr:colOff>
                    <xdr:row>77</xdr:row>
                    <xdr:rowOff>53340</xdr:rowOff>
                  </to>
                </anchor>
              </controlPr>
            </control>
          </mc:Choice>
        </mc:AlternateContent>
        <mc:AlternateContent xmlns:mc="http://schemas.openxmlformats.org/markup-compatibility/2006">
          <mc:Choice Requires="x14">
            <control shapeId="1747" r:id="rId14" name="Group Box 723">
              <controlPr defaultSize="0" autoFill="0" autoPict="0">
                <anchor moveWithCells="1">
                  <from>
                    <xdr:col>5</xdr:col>
                    <xdr:colOff>373380</xdr:colOff>
                    <xdr:row>76</xdr:row>
                    <xdr:rowOff>38100</xdr:rowOff>
                  </from>
                  <to>
                    <xdr:col>10</xdr:col>
                    <xdr:colOff>15240</xdr:colOff>
                    <xdr:row>77</xdr:row>
                    <xdr:rowOff>53340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77"/>
  <sheetViews>
    <sheetView showGridLines="0" view="pageBreakPreview" zoomScaleNormal="100" zoomScaleSheetLayoutView="100" workbookViewId="0">
      <selection activeCell="D8" sqref="D8"/>
    </sheetView>
  </sheetViews>
  <sheetFormatPr defaultColWidth="9" defaultRowHeight="13.2" x14ac:dyDescent="0.2"/>
  <cols>
    <col min="1" max="1" width="5.33203125" style="3" customWidth="1"/>
    <col min="2" max="2" width="37.44140625" style="3" customWidth="1"/>
    <col min="3" max="3" width="11.44140625" style="48" customWidth="1"/>
    <col min="4" max="15" width="8" style="3" customWidth="1"/>
    <col min="16" max="16" width="9" style="3"/>
    <col min="17" max="17" width="2.21875" style="3" customWidth="1"/>
    <col min="18" max="16384" width="9" style="3"/>
  </cols>
  <sheetData>
    <row r="1" spans="1:16" x14ac:dyDescent="0.2">
      <c r="C1" s="3"/>
    </row>
    <row r="2" spans="1:16" ht="15.45" customHeight="1" x14ac:dyDescent="0.2">
      <c r="A2" s="3" t="s">
        <v>1044</v>
      </c>
    </row>
    <row r="3" spans="1:16" ht="15.45" customHeight="1" x14ac:dyDescent="0.2">
      <c r="A3" s="3" t="s">
        <v>509</v>
      </c>
    </row>
    <row r="4" spans="1:16" ht="15.45" customHeight="1" x14ac:dyDescent="0.2"/>
    <row r="5" spans="1:16" ht="19.95" customHeight="1" x14ac:dyDescent="0.2">
      <c r="B5" s="3" t="s">
        <v>908</v>
      </c>
      <c r="C5" s="267" t="str">
        <f>IF(D8="","",基本情報!F112)</f>
        <v/>
      </c>
      <c r="D5" s="3" t="s">
        <v>909</v>
      </c>
    </row>
    <row r="6" spans="1:16" ht="13.2" customHeight="1" x14ac:dyDescent="0.2"/>
    <row r="7" spans="1:16" ht="16.05" customHeight="1" x14ac:dyDescent="0.2">
      <c r="A7" s="253" t="s">
        <v>289</v>
      </c>
      <c r="B7" s="57" t="s">
        <v>290</v>
      </c>
      <c r="C7" s="57" t="s">
        <v>291</v>
      </c>
      <c r="D7" s="406" t="s">
        <v>792</v>
      </c>
      <c r="E7" s="406" t="s">
        <v>793</v>
      </c>
      <c r="F7" s="406" t="s">
        <v>794</v>
      </c>
      <c r="G7" s="406" t="s">
        <v>795</v>
      </c>
      <c r="H7" s="406" t="s">
        <v>796</v>
      </c>
      <c r="I7" s="406" t="s">
        <v>797</v>
      </c>
      <c r="J7" s="406" t="s">
        <v>798</v>
      </c>
      <c r="K7" s="406" t="s">
        <v>799</v>
      </c>
      <c r="L7" s="406" t="s">
        <v>800</v>
      </c>
      <c r="M7" s="406" t="s">
        <v>801</v>
      </c>
      <c r="N7" s="406" t="s">
        <v>802</v>
      </c>
      <c r="O7" s="406" t="s">
        <v>803</v>
      </c>
      <c r="P7" s="407" t="s">
        <v>145</v>
      </c>
    </row>
    <row r="8" spans="1:16" ht="16.05" customHeight="1" x14ac:dyDescent="0.2">
      <c r="A8" s="939" t="s">
        <v>292</v>
      </c>
      <c r="B8" s="253" t="s">
        <v>293</v>
      </c>
      <c r="C8" s="57" t="s">
        <v>294</v>
      </c>
      <c r="D8" s="208"/>
      <c r="E8" s="208"/>
      <c r="F8" s="208"/>
      <c r="G8" s="208"/>
      <c r="H8" s="208"/>
      <c r="I8" s="208"/>
      <c r="J8" s="208"/>
      <c r="K8" s="208"/>
      <c r="L8" s="208"/>
      <c r="M8" s="208"/>
      <c r="N8" s="208"/>
      <c r="O8" s="208"/>
      <c r="P8" s="409" t="str">
        <f>IF(D8="","",SUM(D8:O8))</f>
        <v/>
      </c>
    </row>
    <row r="9" spans="1:16" ht="16.05" customHeight="1" x14ac:dyDescent="0.2">
      <c r="A9" s="939"/>
      <c r="B9" s="253" t="s">
        <v>858</v>
      </c>
      <c r="C9" s="57" t="s">
        <v>843</v>
      </c>
      <c r="D9" s="208"/>
      <c r="E9" s="412" t="str">
        <f>IF(D9="","",D9)</f>
        <v/>
      </c>
      <c r="F9" s="412" t="str">
        <f t="shared" ref="F9:F10" si="0">E9</f>
        <v/>
      </c>
      <c r="G9" s="412" t="str">
        <f t="shared" ref="G9:G10" si="1">F9</f>
        <v/>
      </c>
      <c r="H9" s="412" t="str">
        <f t="shared" ref="H9:H10" si="2">G9</f>
        <v/>
      </c>
      <c r="I9" s="412" t="str">
        <f t="shared" ref="I9:I10" si="3">H9</f>
        <v/>
      </c>
      <c r="J9" s="412" t="str">
        <f t="shared" ref="J9:J10" si="4">I9</f>
        <v/>
      </c>
      <c r="K9" s="412" t="str">
        <f t="shared" ref="K9:K10" si="5">J9</f>
        <v/>
      </c>
      <c r="L9" s="412" t="str">
        <f t="shared" ref="L9:L10" si="6">K9</f>
        <v/>
      </c>
      <c r="M9" s="412" t="str">
        <f t="shared" ref="M9:M10" si="7">L9</f>
        <v/>
      </c>
      <c r="N9" s="412" t="str">
        <f t="shared" ref="N9:N10" si="8">M9</f>
        <v/>
      </c>
      <c r="O9" s="412" t="str">
        <f>N9</f>
        <v/>
      </c>
      <c r="P9" s="409" t="str">
        <f>IF(D9="","",AVERAGE(D9:O9))</f>
        <v/>
      </c>
    </row>
    <row r="10" spans="1:16" ht="16.05" customHeight="1" x14ac:dyDescent="0.2">
      <c r="A10" s="939"/>
      <c r="B10" s="253" t="s">
        <v>295</v>
      </c>
      <c r="C10" s="57" t="s">
        <v>309</v>
      </c>
      <c r="D10" s="208"/>
      <c r="E10" s="412" t="str">
        <f>IF(D10="","",D10)</f>
        <v/>
      </c>
      <c r="F10" s="412" t="str">
        <f t="shared" si="0"/>
        <v/>
      </c>
      <c r="G10" s="412" t="str">
        <f t="shared" si="1"/>
        <v/>
      </c>
      <c r="H10" s="412" t="str">
        <f t="shared" si="2"/>
        <v/>
      </c>
      <c r="I10" s="412" t="str">
        <f t="shared" si="3"/>
        <v/>
      </c>
      <c r="J10" s="412" t="str">
        <f t="shared" si="4"/>
        <v/>
      </c>
      <c r="K10" s="412" t="str">
        <f t="shared" si="5"/>
        <v/>
      </c>
      <c r="L10" s="412" t="str">
        <f t="shared" si="6"/>
        <v/>
      </c>
      <c r="M10" s="412" t="str">
        <f t="shared" si="7"/>
        <v/>
      </c>
      <c r="N10" s="412" t="str">
        <f t="shared" si="8"/>
        <v/>
      </c>
      <c r="O10" s="412" t="str">
        <f>N10</f>
        <v/>
      </c>
      <c r="P10" s="409" t="str">
        <f>IF(D10="","",AVERAGE(D10:O10))</f>
        <v/>
      </c>
    </row>
    <row r="11" spans="1:16" ht="16.05" customHeight="1" x14ac:dyDescent="0.2">
      <c r="A11" s="939"/>
      <c r="B11" s="253" t="s">
        <v>296</v>
      </c>
      <c r="C11" s="57" t="s">
        <v>297</v>
      </c>
      <c r="D11" s="408"/>
      <c r="E11" s="408"/>
      <c r="F11" s="408"/>
      <c r="G11" s="408"/>
      <c r="H11" s="408"/>
      <c r="I11" s="408"/>
      <c r="J11" s="408"/>
      <c r="K11" s="408"/>
      <c r="L11" s="408"/>
      <c r="M11" s="408"/>
      <c r="N11" s="408"/>
      <c r="O11" s="408"/>
      <c r="P11" s="410" t="str">
        <f>IF(D11="","",AVERAGE(D11:O11))</f>
        <v/>
      </c>
    </row>
    <row r="12" spans="1:16" ht="16.05" customHeight="1" x14ac:dyDescent="0.2">
      <c r="A12" s="939"/>
      <c r="B12" s="253" t="s">
        <v>298</v>
      </c>
      <c r="C12" s="57" t="s">
        <v>776</v>
      </c>
      <c r="D12" s="208"/>
      <c r="E12" s="412" t="str">
        <f>IF(D12="","",D12)</f>
        <v/>
      </c>
      <c r="F12" s="412" t="str">
        <f t="shared" ref="F12" si="9">IF(E12="","",E12)</f>
        <v/>
      </c>
      <c r="G12" s="412" t="str">
        <f t="shared" ref="G12" si="10">IF(F12="","",F12)</f>
        <v/>
      </c>
      <c r="H12" s="412" t="str">
        <f t="shared" ref="H12" si="11">IF(G12="","",G12)</f>
        <v/>
      </c>
      <c r="I12" s="412" t="str">
        <f t="shared" ref="I12" si="12">IF(H12="","",H12)</f>
        <v/>
      </c>
      <c r="J12" s="412" t="str">
        <f t="shared" ref="J12" si="13">IF(I12="","",I12)</f>
        <v/>
      </c>
      <c r="K12" s="412" t="str">
        <f t="shared" ref="K12" si="14">IF(J12="","",J12)</f>
        <v/>
      </c>
      <c r="L12" s="412" t="str">
        <f t="shared" ref="L12" si="15">IF(K12="","",K12)</f>
        <v/>
      </c>
      <c r="M12" s="412" t="str">
        <f t="shared" ref="M12" si="16">IF(L12="","",L12)</f>
        <v/>
      </c>
      <c r="N12" s="412" t="str">
        <f t="shared" ref="N12" si="17">IF(M12="","",M12)</f>
        <v/>
      </c>
      <c r="O12" s="412" t="str">
        <f>IF(N12="","",N12)</f>
        <v/>
      </c>
      <c r="P12" s="409" t="str">
        <f t="shared" ref="P12:P18" si="18">IF(D12="","",SUM(D12:O12))</f>
        <v/>
      </c>
    </row>
    <row r="13" spans="1:16" ht="16.05" customHeight="1" x14ac:dyDescent="0.2">
      <c r="A13" s="939"/>
      <c r="B13" s="253" t="s">
        <v>299</v>
      </c>
      <c r="C13" s="57" t="s">
        <v>777</v>
      </c>
      <c r="D13" s="412" t="str">
        <f>IF(D8="","",IF(D8=0,0,D12*D8/1000))</f>
        <v/>
      </c>
      <c r="E13" s="412" t="str">
        <f t="shared" ref="E13:K13" si="19">IF(E8="","",IF(E8=0,0,E12*E8/1000))</f>
        <v/>
      </c>
      <c r="F13" s="412" t="str">
        <f t="shared" si="19"/>
        <v/>
      </c>
      <c r="G13" s="412" t="str">
        <f t="shared" si="19"/>
        <v/>
      </c>
      <c r="H13" s="412" t="str">
        <f t="shared" si="19"/>
        <v/>
      </c>
      <c r="I13" s="412" t="str">
        <f t="shared" si="19"/>
        <v/>
      </c>
      <c r="J13" s="412" t="str">
        <f t="shared" si="19"/>
        <v/>
      </c>
      <c r="K13" s="412" t="str">
        <f t="shared" si="19"/>
        <v/>
      </c>
      <c r="L13" s="412" t="str">
        <f>IF(L8="","",IF(L8=0,0,L12*L8/1000))</f>
        <v/>
      </c>
      <c r="M13" s="412" t="str">
        <f t="shared" ref="M13:O13" si="20">IF(M8="","",IF(M8=0,0,M12*M8/1000))</f>
        <v/>
      </c>
      <c r="N13" s="412" t="str">
        <f t="shared" si="20"/>
        <v/>
      </c>
      <c r="O13" s="412" t="str">
        <f t="shared" si="20"/>
        <v/>
      </c>
      <c r="P13" s="409" t="str">
        <f t="shared" si="18"/>
        <v/>
      </c>
    </row>
    <row r="14" spans="1:16" ht="16.05" customHeight="1" x14ac:dyDescent="0.2">
      <c r="A14" s="939"/>
      <c r="B14" s="253" t="s">
        <v>895</v>
      </c>
      <c r="C14" s="57" t="s">
        <v>301</v>
      </c>
      <c r="D14" s="412" t="str">
        <f>IF(D8="","",IF(D8=0,0,D9*D8/1000))</f>
        <v/>
      </c>
      <c r="E14" s="412" t="str">
        <f t="shared" ref="E14:K14" si="21">IF(E8="","",IF(E8=0,0,E9*E8/1000))</f>
        <v/>
      </c>
      <c r="F14" s="412" t="str">
        <f t="shared" si="21"/>
        <v/>
      </c>
      <c r="G14" s="412" t="str">
        <f t="shared" si="21"/>
        <v/>
      </c>
      <c r="H14" s="412" t="str">
        <f t="shared" si="21"/>
        <v/>
      </c>
      <c r="I14" s="412" t="str">
        <f t="shared" si="21"/>
        <v/>
      </c>
      <c r="J14" s="412" t="str">
        <f t="shared" si="21"/>
        <v/>
      </c>
      <c r="K14" s="412" t="str">
        <f t="shared" si="21"/>
        <v/>
      </c>
      <c r="L14" s="412" t="str">
        <f>IF(L8="","",IF(L8=0,0,L9*L8/1000))</f>
        <v/>
      </c>
      <c r="M14" s="412" t="str">
        <f t="shared" ref="M14:O14" si="22">IF(M8="","",IF(M8=0,0,M9*M8/1000))</f>
        <v/>
      </c>
      <c r="N14" s="412" t="str">
        <f t="shared" si="22"/>
        <v/>
      </c>
      <c r="O14" s="412" t="str">
        <f t="shared" si="22"/>
        <v/>
      </c>
      <c r="P14" s="409" t="str">
        <f t="shared" si="18"/>
        <v/>
      </c>
    </row>
    <row r="15" spans="1:16" ht="16.05" customHeight="1" x14ac:dyDescent="0.2">
      <c r="A15" s="939"/>
      <c r="B15" s="253" t="s">
        <v>904</v>
      </c>
      <c r="C15" s="57" t="s">
        <v>310</v>
      </c>
      <c r="D15" s="412" t="str">
        <f>IF(D8="","",IF(D8=0,0,D10*D8*D11/100/1000))</f>
        <v/>
      </c>
      <c r="E15" s="412" t="str">
        <f>IF(E8="","",IF(E8=0,0,E10*E8*E11/100/1000))</f>
        <v/>
      </c>
      <c r="F15" s="412" t="str">
        <f t="shared" ref="F15:K15" si="23">IF(F8="","",IF(F8=0,0,F10*F8*F11/100/1000))</f>
        <v/>
      </c>
      <c r="G15" s="412" t="str">
        <f t="shared" si="23"/>
        <v/>
      </c>
      <c r="H15" s="412" t="str">
        <f t="shared" si="23"/>
        <v/>
      </c>
      <c r="I15" s="412" t="str">
        <f t="shared" si="23"/>
        <v/>
      </c>
      <c r="J15" s="412" t="str">
        <f t="shared" si="23"/>
        <v/>
      </c>
      <c r="K15" s="412" t="str">
        <f t="shared" si="23"/>
        <v/>
      </c>
      <c r="L15" s="412" t="str">
        <f>IF(L8="","",IF(L8=0,0,L10*L8*L11/100/1000))</f>
        <v/>
      </c>
      <c r="M15" s="412" t="str">
        <f t="shared" ref="M15:O15" si="24">IF(M8="","",IF(M8=0,0,M10*M8*M11/100/1000))</f>
        <v/>
      </c>
      <c r="N15" s="412" t="str">
        <f t="shared" si="24"/>
        <v/>
      </c>
      <c r="O15" s="412" t="str">
        <f t="shared" si="24"/>
        <v/>
      </c>
      <c r="P15" s="409" t="str">
        <f t="shared" si="18"/>
        <v/>
      </c>
    </row>
    <row r="16" spans="1:16" ht="16.05" customHeight="1" x14ac:dyDescent="0.2">
      <c r="A16" s="939"/>
      <c r="B16" s="253" t="s">
        <v>896</v>
      </c>
      <c r="C16" s="57" t="s">
        <v>310</v>
      </c>
      <c r="D16" s="412" t="str">
        <f t="shared" ref="D16" si="25">IF(D14="","",D14*3.6)</f>
        <v/>
      </c>
      <c r="E16" s="412" t="str">
        <f t="shared" ref="E16:O16" si="26">IF(E14="","",E14*3.6)</f>
        <v/>
      </c>
      <c r="F16" s="412" t="str">
        <f t="shared" si="26"/>
        <v/>
      </c>
      <c r="G16" s="412" t="str">
        <f t="shared" si="26"/>
        <v/>
      </c>
      <c r="H16" s="412" t="str">
        <f t="shared" si="26"/>
        <v/>
      </c>
      <c r="I16" s="412" t="str">
        <f t="shared" si="26"/>
        <v/>
      </c>
      <c r="J16" s="412" t="str">
        <f t="shared" si="26"/>
        <v/>
      </c>
      <c r="K16" s="412" t="str">
        <f t="shared" si="26"/>
        <v/>
      </c>
      <c r="L16" s="412" t="str">
        <f t="shared" si="26"/>
        <v/>
      </c>
      <c r="M16" s="412" t="str">
        <f t="shared" si="26"/>
        <v/>
      </c>
      <c r="N16" s="412" t="str">
        <f t="shared" si="26"/>
        <v/>
      </c>
      <c r="O16" s="412" t="str">
        <f t="shared" si="26"/>
        <v/>
      </c>
      <c r="P16" s="409" t="str">
        <f t="shared" si="18"/>
        <v/>
      </c>
    </row>
    <row r="17" spans="1:16" ht="16.05" customHeight="1" x14ac:dyDescent="0.2">
      <c r="A17" s="939"/>
      <c r="B17" s="253" t="s">
        <v>304</v>
      </c>
      <c r="C17" s="57" t="s">
        <v>310</v>
      </c>
      <c r="D17" s="412" t="str">
        <f t="shared" ref="D17" si="27">IF(D8="","",SUM(D15,D16))</f>
        <v/>
      </c>
      <c r="E17" s="412" t="str">
        <f t="shared" ref="E17:O17" si="28">IF(E8="","",SUM(E15,E16))</f>
        <v/>
      </c>
      <c r="F17" s="412" t="str">
        <f t="shared" si="28"/>
        <v/>
      </c>
      <c r="G17" s="412" t="str">
        <f t="shared" si="28"/>
        <v/>
      </c>
      <c r="H17" s="412" t="str">
        <f t="shared" si="28"/>
        <v/>
      </c>
      <c r="I17" s="412" t="str">
        <f t="shared" si="28"/>
        <v/>
      </c>
      <c r="J17" s="412" t="str">
        <f t="shared" si="28"/>
        <v/>
      </c>
      <c r="K17" s="412" t="str">
        <f t="shared" si="28"/>
        <v/>
      </c>
      <c r="L17" s="412" t="str">
        <f t="shared" si="28"/>
        <v/>
      </c>
      <c r="M17" s="412" t="str">
        <f t="shared" si="28"/>
        <v/>
      </c>
      <c r="N17" s="412" t="str">
        <f t="shared" si="28"/>
        <v/>
      </c>
      <c r="O17" s="412" t="str">
        <f t="shared" si="28"/>
        <v/>
      </c>
      <c r="P17" s="409" t="str">
        <f t="shared" si="18"/>
        <v/>
      </c>
    </row>
    <row r="18" spans="1:16" ht="16.05" customHeight="1" x14ac:dyDescent="0.2">
      <c r="A18" s="939"/>
      <c r="B18" s="253" t="s">
        <v>305</v>
      </c>
      <c r="C18" s="57" t="s">
        <v>310</v>
      </c>
      <c r="D18" s="412" t="str">
        <f t="shared" ref="D18" si="29">IF(D8="","",D13*$C$5)</f>
        <v/>
      </c>
      <c r="E18" s="412" t="str">
        <f t="shared" ref="E18:O18" si="30">IF(E8="","",E13*$C$5)</f>
        <v/>
      </c>
      <c r="F18" s="412" t="str">
        <f t="shared" si="30"/>
        <v/>
      </c>
      <c r="G18" s="412" t="str">
        <f t="shared" si="30"/>
        <v/>
      </c>
      <c r="H18" s="412" t="str">
        <f t="shared" si="30"/>
        <v/>
      </c>
      <c r="I18" s="412" t="str">
        <f t="shared" si="30"/>
        <v/>
      </c>
      <c r="J18" s="412" t="str">
        <f t="shared" si="30"/>
        <v/>
      </c>
      <c r="K18" s="412" t="str">
        <f t="shared" si="30"/>
        <v/>
      </c>
      <c r="L18" s="412" t="str">
        <f t="shared" si="30"/>
        <v/>
      </c>
      <c r="M18" s="412" t="str">
        <f t="shared" si="30"/>
        <v/>
      </c>
      <c r="N18" s="412" t="str">
        <f t="shared" si="30"/>
        <v/>
      </c>
      <c r="O18" s="412" t="str">
        <f t="shared" si="30"/>
        <v/>
      </c>
      <c r="P18" s="409" t="str">
        <f t="shared" si="18"/>
        <v/>
      </c>
    </row>
    <row r="19" spans="1:16" ht="16.05" customHeight="1" x14ac:dyDescent="0.2">
      <c r="A19" s="939"/>
      <c r="B19" s="253" t="s">
        <v>910</v>
      </c>
      <c r="C19" s="57" t="s">
        <v>297</v>
      </c>
      <c r="D19" s="411" t="str">
        <f t="shared" ref="D19" si="31">IF(D8="","",D16/D18*100)</f>
        <v/>
      </c>
      <c r="E19" s="411" t="str">
        <f t="shared" ref="E19:P19" si="32">IF(E8="","",E16/E18*100)</f>
        <v/>
      </c>
      <c r="F19" s="411" t="str">
        <f t="shared" si="32"/>
        <v/>
      </c>
      <c r="G19" s="411" t="str">
        <f t="shared" si="32"/>
        <v/>
      </c>
      <c r="H19" s="411" t="str">
        <f t="shared" si="32"/>
        <v/>
      </c>
      <c r="I19" s="411" t="str">
        <f t="shared" si="32"/>
        <v/>
      </c>
      <c r="J19" s="411" t="str">
        <f t="shared" si="32"/>
        <v/>
      </c>
      <c r="K19" s="411" t="str">
        <f t="shared" si="32"/>
        <v/>
      </c>
      <c r="L19" s="411" t="str">
        <f t="shared" si="32"/>
        <v/>
      </c>
      <c r="M19" s="411" t="str">
        <f t="shared" si="32"/>
        <v/>
      </c>
      <c r="N19" s="411" t="str">
        <f t="shared" si="32"/>
        <v/>
      </c>
      <c r="O19" s="411" t="str">
        <f t="shared" si="32"/>
        <v/>
      </c>
      <c r="P19" s="411" t="str">
        <f t="shared" si="32"/>
        <v/>
      </c>
    </row>
    <row r="20" spans="1:16" ht="16.05" customHeight="1" x14ac:dyDescent="0.2">
      <c r="A20" s="939"/>
      <c r="B20" s="253" t="s">
        <v>911</v>
      </c>
      <c r="C20" s="57" t="s">
        <v>297</v>
      </c>
      <c r="D20" s="411" t="str">
        <f t="shared" ref="D20" si="33">IF(D8="","",D15/D18*100)</f>
        <v/>
      </c>
      <c r="E20" s="411" t="str">
        <f t="shared" ref="E20:P20" si="34">IF(E8="","",E15/E18*100)</f>
        <v/>
      </c>
      <c r="F20" s="411" t="str">
        <f t="shared" si="34"/>
        <v/>
      </c>
      <c r="G20" s="411" t="str">
        <f t="shared" si="34"/>
        <v/>
      </c>
      <c r="H20" s="411" t="str">
        <f t="shared" si="34"/>
        <v/>
      </c>
      <c r="I20" s="411" t="str">
        <f t="shared" si="34"/>
        <v/>
      </c>
      <c r="J20" s="411" t="str">
        <f t="shared" si="34"/>
        <v/>
      </c>
      <c r="K20" s="411" t="str">
        <f t="shared" si="34"/>
        <v/>
      </c>
      <c r="L20" s="411" t="str">
        <f t="shared" si="34"/>
        <v/>
      </c>
      <c r="M20" s="411" t="str">
        <f t="shared" si="34"/>
        <v/>
      </c>
      <c r="N20" s="411" t="str">
        <f t="shared" si="34"/>
        <v/>
      </c>
      <c r="O20" s="411" t="str">
        <f t="shared" si="34"/>
        <v/>
      </c>
      <c r="P20" s="411" t="str">
        <f t="shared" si="34"/>
        <v/>
      </c>
    </row>
    <row r="21" spans="1:16" ht="16.05" customHeight="1" x14ac:dyDescent="0.2">
      <c r="A21" s="939"/>
      <c r="B21" s="253" t="s">
        <v>1073</v>
      </c>
      <c r="C21" s="57" t="s">
        <v>297</v>
      </c>
      <c r="D21" s="411" t="str">
        <f>IF(D8="","",SUM(D19:D20))</f>
        <v/>
      </c>
      <c r="E21" s="411" t="str">
        <f t="shared" ref="E21:O21" si="35">IF(E8="","",SUM(E19:E20))</f>
        <v/>
      </c>
      <c r="F21" s="411" t="str">
        <f t="shared" si="35"/>
        <v/>
      </c>
      <c r="G21" s="411" t="str">
        <f t="shared" si="35"/>
        <v/>
      </c>
      <c r="H21" s="411" t="str">
        <f t="shared" si="35"/>
        <v/>
      </c>
      <c r="I21" s="411" t="str">
        <f t="shared" si="35"/>
        <v/>
      </c>
      <c r="J21" s="411" t="str">
        <f t="shared" si="35"/>
        <v/>
      </c>
      <c r="K21" s="411" t="str">
        <f t="shared" si="35"/>
        <v/>
      </c>
      <c r="L21" s="411" t="str">
        <f t="shared" si="35"/>
        <v/>
      </c>
      <c r="M21" s="411" t="str">
        <f t="shared" si="35"/>
        <v/>
      </c>
      <c r="N21" s="411" t="str">
        <f t="shared" si="35"/>
        <v/>
      </c>
      <c r="O21" s="411" t="str">
        <f t="shared" si="35"/>
        <v/>
      </c>
      <c r="P21" s="411" t="str">
        <f>IF(P8="","",SUM(P19:P20))</f>
        <v/>
      </c>
    </row>
    <row r="22" spans="1:16" ht="16.05" customHeight="1" x14ac:dyDescent="0.2">
      <c r="A22" s="939"/>
      <c r="B22" s="268" t="s">
        <v>935</v>
      </c>
      <c r="C22" s="57" t="s">
        <v>306</v>
      </c>
      <c r="D22" s="411" t="str">
        <f t="shared" ref="D22" si="36">IF(D8="","",IF(D8=0,"",2.17*D16/D18*100+D15/D18*100))</f>
        <v/>
      </c>
      <c r="E22" s="411" t="str">
        <f t="shared" ref="E22:P22" si="37">IF(E8="","",IF(E8=0,"",2.17*E16/E18*100+E15/E18*100))</f>
        <v/>
      </c>
      <c r="F22" s="411" t="str">
        <f t="shared" si="37"/>
        <v/>
      </c>
      <c r="G22" s="411" t="str">
        <f t="shared" si="37"/>
        <v/>
      </c>
      <c r="H22" s="411" t="str">
        <f t="shared" si="37"/>
        <v/>
      </c>
      <c r="I22" s="411" t="str">
        <f t="shared" si="37"/>
        <v/>
      </c>
      <c r="J22" s="411" t="str">
        <f t="shared" si="37"/>
        <v/>
      </c>
      <c r="K22" s="411" t="str">
        <f t="shared" si="37"/>
        <v/>
      </c>
      <c r="L22" s="411" t="str">
        <f t="shared" si="37"/>
        <v/>
      </c>
      <c r="M22" s="411" t="str">
        <f t="shared" si="37"/>
        <v/>
      </c>
      <c r="N22" s="411" t="str">
        <f t="shared" si="37"/>
        <v/>
      </c>
      <c r="O22" s="411" t="str">
        <f t="shared" si="37"/>
        <v/>
      </c>
      <c r="P22" s="411" t="str">
        <f t="shared" si="37"/>
        <v/>
      </c>
    </row>
    <row r="23" spans="1:16" ht="16.05" customHeight="1" x14ac:dyDescent="0.2">
      <c r="A23" s="939" t="s">
        <v>20</v>
      </c>
      <c r="B23" s="253" t="s">
        <v>293</v>
      </c>
      <c r="C23" s="57" t="s">
        <v>294</v>
      </c>
      <c r="D23" s="208"/>
      <c r="E23" s="208"/>
      <c r="F23" s="208"/>
      <c r="G23" s="208"/>
      <c r="H23" s="208"/>
      <c r="I23" s="208"/>
      <c r="J23" s="208"/>
      <c r="K23" s="208"/>
      <c r="L23" s="208"/>
      <c r="M23" s="208"/>
      <c r="N23" s="208"/>
      <c r="O23" s="208"/>
      <c r="P23" s="409" t="str">
        <f>IF(D23="","",SUM(D23:O23))</f>
        <v/>
      </c>
    </row>
    <row r="24" spans="1:16" ht="16.05" customHeight="1" x14ac:dyDescent="0.2">
      <c r="A24" s="939"/>
      <c r="B24" s="253" t="s">
        <v>858</v>
      </c>
      <c r="C24" s="57" t="s">
        <v>843</v>
      </c>
      <c r="D24" s="208"/>
      <c r="E24" s="412" t="str">
        <f>IF(D24="","",D24)</f>
        <v/>
      </c>
      <c r="F24" s="412" t="str">
        <f t="shared" ref="F24:N25" si="38">E24</f>
        <v/>
      </c>
      <c r="G24" s="412" t="str">
        <f t="shared" si="38"/>
        <v/>
      </c>
      <c r="H24" s="412" t="str">
        <f t="shared" si="38"/>
        <v/>
      </c>
      <c r="I24" s="412" t="str">
        <f t="shared" si="38"/>
        <v/>
      </c>
      <c r="J24" s="412" t="str">
        <f t="shared" si="38"/>
        <v/>
      </c>
      <c r="K24" s="412" t="str">
        <f t="shared" si="38"/>
        <v/>
      </c>
      <c r="L24" s="412" t="str">
        <f t="shared" si="38"/>
        <v/>
      </c>
      <c r="M24" s="412" t="str">
        <f t="shared" si="38"/>
        <v/>
      </c>
      <c r="N24" s="412" t="str">
        <f t="shared" si="38"/>
        <v/>
      </c>
      <c r="O24" s="412" t="str">
        <f>N24</f>
        <v/>
      </c>
      <c r="P24" s="409" t="str">
        <f>IF(D24="","",AVERAGE(D24:O24))</f>
        <v/>
      </c>
    </row>
    <row r="25" spans="1:16" ht="16.05" customHeight="1" x14ac:dyDescent="0.2">
      <c r="A25" s="939"/>
      <c r="B25" s="253" t="s">
        <v>295</v>
      </c>
      <c r="C25" s="57" t="s">
        <v>312</v>
      </c>
      <c r="D25" s="208"/>
      <c r="E25" s="412" t="str">
        <f>IF(D25="","",D25)</f>
        <v/>
      </c>
      <c r="F25" s="412" t="str">
        <f t="shared" si="38"/>
        <v/>
      </c>
      <c r="G25" s="412" t="str">
        <f t="shared" si="38"/>
        <v/>
      </c>
      <c r="H25" s="412" t="str">
        <f t="shared" si="38"/>
        <v/>
      </c>
      <c r="I25" s="412" t="str">
        <f t="shared" si="38"/>
        <v/>
      </c>
      <c r="J25" s="412" t="str">
        <f t="shared" si="38"/>
        <v/>
      </c>
      <c r="K25" s="412" t="str">
        <f t="shared" si="38"/>
        <v/>
      </c>
      <c r="L25" s="412" t="str">
        <f t="shared" si="38"/>
        <v/>
      </c>
      <c r="M25" s="412" t="str">
        <f t="shared" si="38"/>
        <v/>
      </c>
      <c r="N25" s="412" t="str">
        <f t="shared" si="38"/>
        <v/>
      </c>
      <c r="O25" s="412" t="str">
        <f>N25</f>
        <v/>
      </c>
      <c r="P25" s="409" t="str">
        <f>IF(D25="","",AVERAGE(D25:O25))</f>
        <v/>
      </c>
    </row>
    <row r="26" spans="1:16" ht="16.05" customHeight="1" x14ac:dyDescent="0.2">
      <c r="A26" s="939"/>
      <c r="B26" s="253" t="s">
        <v>296</v>
      </c>
      <c r="C26" s="57" t="s">
        <v>297</v>
      </c>
      <c r="D26" s="408"/>
      <c r="E26" s="408"/>
      <c r="F26" s="408"/>
      <c r="G26" s="408"/>
      <c r="H26" s="408"/>
      <c r="I26" s="408"/>
      <c r="J26" s="408"/>
      <c r="K26" s="408"/>
      <c r="L26" s="408"/>
      <c r="M26" s="408"/>
      <c r="N26" s="408"/>
      <c r="O26" s="408"/>
      <c r="P26" s="410" t="str">
        <f>IF(D26="","",AVERAGE(D26:O26))</f>
        <v/>
      </c>
    </row>
    <row r="27" spans="1:16" ht="16.05" customHeight="1" x14ac:dyDescent="0.2">
      <c r="A27" s="939"/>
      <c r="B27" s="253" t="s">
        <v>298</v>
      </c>
      <c r="C27" s="57" t="s">
        <v>778</v>
      </c>
      <c r="D27" s="208"/>
      <c r="E27" s="412" t="str">
        <f>IF(D27="","",D27)</f>
        <v/>
      </c>
      <c r="F27" s="412" t="str">
        <f t="shared" ref="F27:N27" si="39">IF(E27="","",E27)</f>
        <v/>
      </c>
      <c r="G27" s="412" t="str">
        <f t="shared" si="39"/>
        <v/>
      </c>
      <c r="H27" s="412" t="str">
        <f t="shared" si="39"/>
        <v/>
      </c>
      <c r="I27" s="412" t="str">
        <f t="shared" si="39"/>
        <v/>
      </c>
      <c r="J27" s="412" t="str">
        <f t="shared" si="39"/>
        <v/>
      </c>
      <c r="K27" s="412" t="str">
        <f t="shared" si="39"/>
        <v/>
      </c>
      <c r="L27" s="412" t="str">
        <f t="shared" si="39"/>
        <v/>
      </c>
      <c r="M27" s="412" t="str">
        <f t="shared" si="39"/>
        <v/>
      </c>
      <c r="N27" s="412" t="str">
        <f t="shared" si="39"/>
        <v/>
      </c>
      <c r="O27" s="412" t="str">
        <f>IF(N27="","",N27)</f>
        <v/>
      </c>
      <c r="P27" s="409" t="str">
        <f t="shared" ref="P27:P33" si="40">IF(D27="","",SUM(D27:O27))</f>
        <v/>
      </c>
    </row>
    <row r="28" spans="1:16" ht="16.05" customHeight="1" x14ac:dyDescent="0.2">
      <c r="A28" s="939"/>
      <c r="B28" s="253" t="s">
        <v>299</v>
      </c>
      <c r="C28" s="57" t="s">
        <v>777</v>
      </c>
      <c r="D28" s="412" t="str">
        <f>IF(D23="","",IF(D23=0,0,D27*D23/1000))</f>
        <v/>
      </c>
      <c r="E28" s="412" t="str">
        <f t="shared" ref="E28:K28" si="41">IF(E23="","",IF(E23=0,0,E27*E23/1000))</f>
        <v/>
      </c>
      <c r="F28" s="412" t="str">
        <f t="shared" si="41"/>
        <v/>
      </c>
      <c r="G28" s="412" t="str">
        <f t="shared" si="41"/>
        <v/>
      </c>
      <c r="H28" s="412" t="str">
        <f t="shared" si="41"/>
        <v/>
      </c>
      <c r="I28" s="412" t="str">
        <f t="shared" si="41"/>
        <v/>
      </c>
      <c r="J28" s="412" t="str">
        <f t="shared" si="41"/>
        <v/>
      </c>
      <c r="K28" s="412" t="str">
        <f t="shared" si="41"/>
        <v/>
      </c>
      <c r="L28" s="412" t="str">
        <f>IF(L23="","",IF(L23=0,0,L27*L23/1000))</f>
        <v/>
      </c>
      <c r="M28" s="412" t="str">
        <f t="shared" ref="M28:O28" si="42">IF(M23="","",IF(M23=0,0,M27*M23/1000))</f>
        <v/>
      </c>
      <c r="N28" s="412" t="str">
        <f t="shared" si="42"/>
        <v/>
      </c>
      <c r="O28" s="412" t="str">
        <f t="shared" si="42"/>
        <v/>
      </c>
      <c r="P28" s="409" t="str">
        <f t="shared" si="40"/>
        <v/>
      </c>
    </row>
    <row r="29" spans="1:16" ht="16.05" customHeight="1" x14ac:dyDescent="0.2">
      <c r="A29" s="939"/>
      <c r="B29" s="253" t="s">
        <v>895</v>
      </c>
      <c r="C29" s="57" t="s">
        <v>301</v>
      </c>
      <c r="D29" s="412" t="str">
        <f>IF(D23="","",IF(D23=0,0,D24*D23/1000))</f>
        <v/>
      </c>
      <c r="E29" s="412" t="str">
        <f t="shared" ref="E29:K29" si="43">IF(E23="","",IF(E23=0,0,E24*E23/1000))</f>
        <v/>
      </c>
      <c r="F29" s="412" t="str">
        <f t="shared" si="43"/>
        <v/>
      </c>
      <c r="G29" s="412" t="str">
        <f t="shared" si="43"/>
        <v/>
      </c>
      <c r="H29" s="412" t="str">
        <f t="shared" si="43"/>
        <v/>
      </c>
      <c r="I29" s="412" t="str">
        <f t="shared" si="43"/>
        <v/>
      </c>
      <c r="J29" s="412" t="str">
        <f t="shared" si="43"/>
        <v/>
      </c>
      <c r="K29" s="412" t="str">
        <f t="shared" si="43"/>
        <v/>
      </c>
      <c r="L29" s="412" t="str">
        <f>IF(L23="","",IF(L23=0,0,L24*L23/1000))</f>
        <v/>
      </c>
      <c r="M29" s="412" t="str">
        <f t="shared" ref="M29:O29" si="44">IF(M23="","",IF(M23=0,0,M24*M23/1000))</f>
        <v/>
      </c>
      <c r="N29" s="412" t="str">
        <f t="shared" si="44"/>
        <v/>
      </c>
      <c r="O29" s="412" t="str">
        <f t="shared" si="44"/>
        <v/>
      </c>
      <c r="P29" s="409" t="str">
        <f t="shared" si="40"/>
        <v/>
      </c>
    </row>
    <row r="30" spans="1:16" ht="16.05" customHeight="1" x14ac:dyDescent="0.2">
      <c r="A30" s="939"/>
      <c r="B30" s="253" t="s">
        <v>904</v>
      </c>
      <c r="C30" s="57" t="s">
        <v>310</v>
      </c>
      <c r="D30" s="412" t="str">
        <f>IF(D23="","",IF(D23=0,0,D25*D23*D26/100/1000))</f>
        <v/>
      </c>
      <c r="E30" s="412" t="str">
        <f t="shared" ref="E30:K30" si="45">IF(E23="","",IF(E23=0,0,E25*E23*E26/100/1000))</f>
        <v/>
      </c>
      <c r="F30" s="412" t="str">
        <f t="shared" si="45"/>
        <v/>
      </c>
      <c r="G30" s="412" t="str">
        <f t="shared" si="45"/>
        <v/>
      </c>
      <c r="H30" s="412" t="str">
        <f t="shared" si="45"/>
        <v/>
      </c>
      <c r="I30" s="412" t="str">
        <f t="shared" si="45"/>
        <v/>
      </c>
      <c r="J30" s="412" t="str">
        <f t="shared" si="45"/>
        <v/>
      </c>
      <c r="K30" s="412" t="str">
        <f t="shared" si="45"/>
        <v/>
      </c>
      <c r="L30" s="412" t="str">
        <f>IF(L23="","",IF(L23=0,0,L25*L23*L26/100/1000))</f>
        <v/>
      </c>
      <c r="M30" s="412" t="str">
        <f t="shared" ref="M30:O30" si="46">IF(M23="","",IF(M23=0,0,M25*M23*M26/100/1000))</f>
        <v/>
      </c>
      <c r="N30" s="412" t="str">
        <f t="shared" si="46"/>
        <v/>
      </c>
      <c r="O30" s="412" t="str">
        <f t="shared" si="46"/>
        <v/>
      </c>
      <c r="P30" s="409" t="str">
        <f t="shared" si="40"/>
        <v/>
      </c>
    </row>
    <row r="31" spans="1:16" ht="16.05" customHeight="1" x14ac:dyDescent="0.2">
      <c r="A31" s="939"/>
      <c r="B31" s="253" t="s">
        <v>896</v>
      </c>
      <c r="C31" s="57" t="s">
        <v>310</v>
      </c>
      <c r="D31" s="412" t="str">
        <f t="shared" ref="D31" si="47">IF(D29="","",D29*3.6)</f>
        <v/>
      </c>
      <c r="E31" s="412" t="str">
        <f t="shared" ref="E31:O31" si="48">IF(E29="","",E29*3.6)</f>
        <v/>
      </c>
      <c r="F31" s="412" t="str">
        <f t="shared" si="48"/>
        <v/>
      </c>
      <c r="G31" s="412" t="str">
        <f t="shared" si="48"/>
        <v/>
      </c>
      <c r="H31" s="412" t="str">
        <f t="shared" si="48"/>
        <v/>
      </c>
      <c r="I31" s="412" t="str">
        <f t="shared" si="48"/>
        <v/>
      </c>
      <c r="J31" s="412" t="str">
        <f t="shared" si="48"/>
        <v/>
      </c>
      <c r="K31" s="412" t="str">
        <f t="shared" si="48"/>
        <v/>
      </c>
      <c r="L31" s="412" t="str">
        <f t="shared" si="48"/>
        <v/>
      </c>
      <c r="M31" s="412" t="str">
        <f t="shared" si="48"/>
        <v/>
      </c>
      <c r="N31" s="412" t="str">
        <f t="shared" si="48"/>
        <v/>
      </c>
      <c r="O31" s="412" t="str">
        <f t="shared" si="48"/>
        <v/>
      </c>
      <c r="P31" s="409" t="str">
        <f t="shared" si="40"/>
        <v/>
      </c>
    </row>
    <row r="32" spans="1:16" ht="16.05" customHeight="1" x14ac:dyDescent="0.2">
      <c r="A32" s="939"/>
      <c r="B32" s="253" t="s">
        <v>304</v>
      </c>
      <c r="C32" s="57" t="s">
        <v>310</v>
      </c>
      <c r="D32" s="412" t="str">
        <f t="shared" ref="D32" si="49">IF(D23="","",SUM(D30,D31))</f>
        <v/>
      </c>
      <c r="E32" s="412" t="str">
        <f t="shared" ref="E32:O32" si="50">IF(E23="","",SUM(E30,E31))</f>
        <v/>
      </c>
      <c r="F32" s="412" t="str">
        <f t="shared" si="50"/>
        <v/>
      </c>
      <c r="G32" s="412" t="str">
        <f t="shared" si="50"/>
        <v/>
      </c>
      <c r="H32" s="412" t="str">
        <f t="shared" si="50"/>
        <v/>
      </c>
      <c r="I32" s="412" t="str">
        <f t="shared" si="50"/>
        <v/>
      </c>
      <c r="J32" s="412" t="str">
        <f t="shared" si="50"/>
        <v/>
      </c>
      <c r="K32" s="412" t="str">
        <f t="shared" si="50"/>
        <v/>
      </c>
      <c r="L32" s="412" t="str">
        <f t="shared" si="50"/>
        <v/>
      </c>
      <c r="M32" s="412" t="str">
        <f t="shared" si="50"/>
        <v/>
      </c>
      <c r="N32" s="412" t="str">
        <f t="shared" si="50"/>
        <v/>
      </c>
      <c r="O32" s="412" t="str">
        <f t="shared" si="50"/>
        <v/>
      </c>
      <c r="P32" s="409" t="str">
        <f t="shared" si="40"/>
        <v/>
      </c>
    </row>
    <row r="33" spans="1:16" ht="16.05" customHeight="1" x14ac:dyDescent="0.2">
      <c r="A33" s="939"/>
      <c r="B33" s="253" t="s">
        <v>305</v>
      </c>
      <c r="C33" s="57" t="s">
        <v>310</v>
      </c>
      <c r="D33" s="412" t="str">
        <f t="shared" ref="D33" si="51">IF(D23="","",D28*$C$5)</f>
        <v/>
      </c>
      <c r="E33" s="412" t="str">
        <f t="shared" ref="E33:O33" si="52">IF(E23="","",E28*$C$5)</f>
        <v/>
      </c>
      <c r="F33" s="412" t="str">
        <f t="shared" si="52"/>
        <v/>
      </c>
      <c r="G33" s="412" t="str">
        <f t="shared" si="52"/>
        <v/>
      </c>
      <c r="H33" s="412" t="str">
        <f t="shared" si="52"/>
        <v/>
      </c>
      <c r="I33" s="412" t="str">
        <f t="shared" si="52"/>
        <v/>
      </c>
      <c r="J33" s="412" t="str">
        <f t="shared" si="52"/>
        <v/>
      </c>
      <c r="K33" s="412" t="str">
        <f t="shared" si="52"/>
        <v/>
      </c>
      <c r="L33" s="412" t="str">
        <f t="shared" si="52"/>
        <v/>
      </c>
      <c r="M33" s="412" t="str">
        <f t="shared" si="52"/>
        <v/>
      </c>
      <c r="N33" s="412" t="str">
        <f t="shared" si="52"/>
        <v/>
      </c>
      <c r="O33" s="412" t="str">
        <f t="shared" si="52"/>
        <v/>
      </c>
      <c r="P33" s="409" t="str">
        <f t="shared" si="40"/>
        <v/>
      </c>
    </row>
    <row r="34" spans="1:16" ht="16.05" customHeight="1" x14ac:dyDescent="0.2">
      <c r="A34" s="939"/>
      <c r="B34" s="253" t="s">
        <v>910</v>
      </c>
      <c r="C34" s="57" t="s">
        <v>297</v>
      </c>
      <c r="D34" s="411" t="str">
        <f t="shared" ref="D34" si="53">IF(D23="","",D31/D33*100)</f>
        <v/>
      </c>
      <c r="E34" s="411" t="str">
        <f t="shared" ref="E34:P34" si="54">IF(E23="","",E31/E33*100)</f>
        <v/>
      </c>
      <c r="F34" s="411" t="str">
        <f t="shared" si="54"/>
        <v/>
      </c>
      <c r="G34" s="411" t="str">
        <f t="shared" si="54"/>
        <v/>
      </c>
      <c r="H34" s="411" t="str">
        <f t="shared" si="54"/>
        <v/>
      </c>
      <c r="I34" s="411" t="str">
        <f t="shared" si="54"/>
        <v/>
      </c>
      <c r="J34" s="411" t="str">
        <f t="shared" si="54"/>
        <v/>
      </c>
      <c r="K34" s="411" t="str">
        <f t="shared" si="54"/>
        <v/>
      </c>
      <c r="L34" s="411" t="str">
        <f t="shared" si="54"/>
        <v/>
      </c>
      <c r="M34" s="411" t="str">
        <f t="shared" si="54"/>
        <v/>
      </c>
      <c r="N34" s="411" t="str">
        <f t="shared" si="54"/>
        <v/>
      </c>
      <c r="O34" s="411" t="str">
        <f t="shared" si="54"/>
        <v/>
      </c>
      <c r="P34" s="411" t="str">
        <f t="shared" si="54"/>
        <v/>
      </c>
    </row>
    <row r="35" spans="1:16" ht="16.05" customHeight="1" x14ac:dyDescent="0.2">
      <c r="A35" s="939"/>
      <c r="B35" s="253" t="s">
        <v>911</v>
      </c>
      <c r="C35" s="57" t="s">
        <v>297</v>
      </c>
      <c r="D35" s="411" t="str">
        <f t="shared" ref="D35" si="55">IF(D23="","",D30/D33*100)</f>
        <v/>
      </c>
      <c r="E35" s="411" t="str">
        <f t="shared" ref="E35:P35" si="56">IF(E23="","",E30/E33*100)</f>
        <v/>
      </c>
      <c r="F35" s="411" t="str">
        <f t="shared" si="56"/>
        <v/>
      </c>
      <c r="G35" s="411" t="str">
        <f t="shared" si="56"/>
        <v/>
      </c>
      <c r="H35" s="411" t="str">
        <f t="shared" si="56"/>
        <v/>
      </c>
      <c r="I35" s="411" t="str">
        <f t="shared" si="56"/>
        <v/>
      </c>
      <c r="J35" s="411" t="str">
        <f t="shared" si="56"/>
        <v/>
      </c>
      <c r="K35" s="411" t="str">
        <f t="shared" si="56"/>
        <v/>
      </c>
      <c r="L35" s="411" t="str">
        <f t="shared" si="56"/>
        <v/>
      </c>
      <c r="M35" s="411" t="str">
        <f t="shared" si="56"/>
        <v/>
      </c>
      <c r="N35" s="411" t="str">
        <f t="shared" si="56"/>
        <v/>
      </c>
      <c r="O35" s="411" t="str">
        <f t="shared" si="56"/>
        <v/>
      </c>
      <c r="P35" s="411" t="str">
        <f t="shared" si="56"/>
        <v/>
      </c>
    </row>
    <row r="36" spans="1:16" ht="16.05" customHeight="1" x14ac:dyDescent="0.2">
      <c r="A36" s="939"/>
      <c r="B36" s="253" t="s">
        <v>1073</v>
      </c>
      <c r="C36" s="57" t="s">
        <v>297</v>
      </c>
      <c r="D36" s="411" t="str">
        <f>IF(D23="","",SUM(D34:D35))</f>
        <v/>
      </c>
      <c r="E36" s="411" t="str">
        <f t="shared" ref="E36" si="57">IF(E23="","",SUM(E34:E35))</f>
        <v/>
      </c>
      <c r="F36" s="411" t="str">
        <f t="shared" ref="F36" si="58">IF(F23="","",SUM(F34:F35))</f>
        <v/>
      </c>
      <c r="G36" s="411" t="str">
        <f t="shared" ref="G36" si="59">IF(G23="","",SUM(G34:G35))</f>
        <v/>
      </c>
      <c r="H36" s="411" t="str">
        <f t="shared" ref="H36" si="60">IF(H23="","",SUM(H34:H35))</f>
        <v/>
      </c>
      <c r="I36" s="411" t="str">
        <f t="shared" ref="I36" si="61">IF(I23="","",SUM(I34:I35))</f>
        <v/>
      </c>
      <c r="J36" s="411" t="str">
        <f t="shared" ref="J36" si="62">IF(J23="","",SUM(J34:J35))</f>
        <v/>
      </c>
      <c r="K36" s="411" t="str">
        <f t="shared" ref="K36" si="63">IF(K23="","",SUM(K34:K35))</f>
        <v/>
      </c>
      <c r="L36" s="411" t="str">
        <f t="shared" ref="L36" si="64">IF(L23="","",SUM(L34:L35))</f>
        <v/>
      </c>
      <c r="M36" s="411" t="str">
        <f t="shared" ref="M36" si="65">IF(M23="","",SUM(M34:M35))</f>
        <v/>
      </c>
      <c r="N36" s="411" t="str">
        <f t="shared" ref="N36" si="66">IF(N23="","",SUM(N34:N35))</f>
        <v/>
      </c>
      <c r="O36" s="411" t="str">
        <f t="shared" ref="O36" si="67">IF(O23="","",SUM(O34:O35))</f>
        <v/>
      </c>
      <c r="P36" s="411" t="str">
        <f>IF(P23="","",SUM(P34:P35))</f>
        <v/>
      </c>
    </row>
    <row r="37" spans="1:16" ht="16.05" customHeight="1" x14ac:dyDescent="0.2">
      <c r="A37" s="939"/>
      <c r="B37" s="268" t="s">
        <v>935</v>
      </c>
      <c r="C37" s="57" t="s">
        <v>297</v>
      </c>
      <c r="D37" s="411" t="str">
        <f t="shared" ref="D37" si="68">IF(D23="","",IF(D23=0,"",2.17*D31/D33*100+D30/D33*100))</f>
        <v/>
      </c>
      <c r="E37" s="411" t="str">
        <f t="shared" ref="E37:P37" si="69">IF(E23="","",IF(E23=0,"",2.17*E31/E33*100+E30/E33*100))</f>
        <v/>
      </c>
      <c r="F37" s="411" t="str">
        <f t="shared" si="69"/>
        <v/>
      </c>
      <c r="G37" s="411" t="str">
        <f t="shared" si="69"/>
        <v/>
      </c>
      <c r="H37" s="411" t="str">
        <f t="shared" si="69"/>
        <v/>
      </c>
      <c r="I37" s="411" t="str">
        <f t="shared" si="69"/>
        <v/>
      </c>
      <c r="J37" s="411" t="str">
        <f t="shared" si="69"/>
        <v/>
      </c>
      <c r="K37" s="411" t="str">
        <f t="shared" si="69"/>
        <v/>
      </c>
      <c r="L37" s="411" t="str">
        <f t="shared" si="69"/>
        <v/>
      </c>
      <c r="M37" s="411" t="str">
        <f t="shared" si="69"/>
        <v/>
      </c>
      <c r="N37" s="411" t="str">
        <f t="shared" si="69"/>
        <v/>
      </c>
      <c r="O37" s="411" t="str">
        <f t="shared" si="69"/>
        <v/>
      </c>
      <c r="P37" s="411" t="str">
        <f t="shared" si="69"/>
        <v/>
      </c>
    </row>
    <row r="38" spans="1:16" ht="16.05" customHeight="1" x14ac:dyDescent="0.2">
      <c r="A38" s="939" t="s">
        <v>21</v>
      </c>
      <c r="B38" s="253" t="s">
        <v>293</v>
      </c>
      <c r="C38" s="57" t="s">
        <v>294</v>
      </c>
      <c r="D38" s="212"/>
      <c r="E38" s="212"/>
      <c r="F38" s="212"/>
      <c r="G38" s="212"/>
      <c r="H38" s="212"/>
      <c r="I38" s="212"/>
      <c r="J38" s="212"/>
      <c r="K38" s="212"/>
      <c r="L38" s="212"/>
      <c r="M38" s="212"/>
      <c r="N38" s="212"/>
      <c r="O38" s="212"/>
      <c r="P38" s="409" t="str">
        <f>IF(D38="","",SUM(D38:O38))</f>
        <v/>
      </c>
    </row>
    <row r="39" spans="1:16" ht="16.05" customHeight="1" x14ac:dyDescent="0.2">
      <c r="A39" s="939"/>
      <c r="B39" s="253" t="s">
        <v>858</v>
      </c>
      <c r="C39" s="57" t="s">
        <v>844</v>
      </c>
      <c r="D39" s="212"/>
      <c r="E39" s="413" t="str">
        <f>IF(D39="","",D39)</f>
        <v/>
      </c>
      <c r="F39" s="413" t="str">
        <f t="shared" ref="F39:N40" si="70">E39</f>
        <v/>
      </c>
      <c r="G39" s="413" t="str">
        <f t="shared" si="70"/>
        <v/>
      </c>
      <c r="H39" s="413" t="str">
        <f t="shared" si="70"/>
        <v/>
      </c>
      <c r="I39" s="413" t="str">
        <f t="shared" si="70"/>
        <v/>
      </c>
      <c r="J39" s="413" t="str">
        <f t="shared" si="70"/>
        <v/>
      </c>
      <c r="K39" s="413" t="str">
        <f t="shared" si="70"/>
        <v/>
      </c>
      <c r="L39" s="413" t="str">
        <f t="shared" si="70"/>
        <v/>
      </c>
      <c r="M39" s="413" t="str">
        <f t="shared" si="70"/>
        <v/>
      </c>
      <c r="N39" s="413" t="str">
        <f t="shared" si="70"/>
        <v/>
      </c>
      <c r="O39" s="413" t="str">
        <f>N39</f>
        <v/>
      </c>
      <c r="P39" s="409" t="str">
        <f>IF(D39="","",AVERAGE(D39:O39))</f>
        <v/>
      </c>
    </row>
    <row r="40" spans="1:16" ht="16.05" customHeight="1" x14ac:dyDescent="0.2">
      <c r="A40" s="939"/>
      <c r="B40" s="253" t="s">
        <v>295</v>
      </c>
      <c r="C40" s="57" t="s">
        <v>311</v>
      </c>
      <c r="D40" s="212"/>
      <c r="E40" s="413" t="str">
        <f>IF(D40="","",D40)</f>
        <v/>
      </c>
      <c r="F40" s="413" t="str">
        <f t="shared" si="70"/>
        <v/>
      </c>
      <c r="G40" s="413" t="str">
        <f t="shared" si="70"/>
        <v/>
      </c>
      <c r="H40" s="413" t="str">
        <f t="shared" si="70"/>
        <v/>
      </c>
      <c r="I40" s="413" t="str">
        <f t="shared" si="70"/>
        <v/>
      </c>
      <c r="J40" s="413" t="str">
        <f t="shared" si="70"/>
        <v/>
      </c>
      <c r="K40" s="413" t="str">
        <f t="shared" si="70"/>
        <v/>
      </c>
      <c r="L40" s="413" t="str">
        <f t="shared" si="70"/>
        <v/>
      </c>
      <c r="M40" s="413" t="str">
        <f t="shared" si="70"/>
        <v/>
      </c>
      <c r="N40" s="413" t="str">
        <f t="shared" si="70"/>
        <v/>
      </c>
      <c r="O40" s="413" t="str">
        <f>N40</f>
        <v/>
      </c>
      <c r="P40" s="409" t="str">
        <f>IF(D40="","",AVERAGE(D40:O40))</f>
        <v/>
      </c>
    </row>
    <row r="41" spans="1:16" ht="16.05" customHeight="1" x14ac:dyDescent="0.2">
      <c r="A41" s="939"/>
      <c r="B41" s="253" t="s">
        <v>296</v>
      </c>
      <c r="C41" s="57" t="s">
        <v>307</v>
      </c>
      <c r="D41" s="408"/>
      <c r="E41" s="408"/>
      <c r="F41" s="408"/>
      <c r="G41" s="408"/>
      <c r="H41" s="408"/>
      <c r="I41" s="408"/>
      <c r="J41" s="408"/>
      <c r="K41" s="408"/>
      <c r="L41" s="408"/>
      <c r="M41" s="408"/>
      <c r="N41" s="408"/>
      <c r="O41" s="408"/>
      <c r="P41" s="410" t="str">
        <f>IF(D41="","",AVERAGE(D41:O41))</f>
        <v/>
      </c>
    </row>
    <row r="42" spans="1:16" ht="16.05" customHeight="1" x14ac:dyDescent="0.2">
      <c r="A42" s="939"/>
      <c r="B42" s="253" t="s">
        <v>298</v>
      </c>
      <c r="C42" s="57" t="s">
        <v>778</v>
      </c>
      <c r="D42" s="408"/>
      <c r="E42" s="411" t="str">
        <f>IF(D42="","",D42)</f>
        <v/>
      </c>
      <c r="F42" s="411" t="str">
        <f t="shared" ref="F42:N42" si="71">IF(E42="","",E42)</f>
        <v/>
      </c>
      <c r="G42" s="411" t="str">
        <f t="shared" si="71"/>
        <v/>
      </c>
      <c r="H42" s="411" t="str">
        <f t="shared" si="71"/>
        <v/>
      </c>
      <c r="I42" s="411" t="str">
        <f t="shared" si="71"/>
        <v/>
      </c>
      <c r="J42" s="411" t="str">
        <f t="shared" si="71"/>
        <v/>
      </c>
      <c r="K42" s="411" t="str">
        <f t="shared" si="71"/>
        <v/>
      </c>
      <c r="L42" s="411" t="str">
        <f t="shared" si="71"/>
        <v/>
      </c>
      <c r="M42" s="411" t="str">
        <f t="shared" si="71"/>
        <v/>
      </c>
      <c r="N42" s="411" t="str">
        <f t="shared" si="71"/>
        <v/>
      </c>
      <c r="O42" s="411" t="str">
        <f>IF(N42="","",N42)</f>
        <v/>
      </c>
      <c r="P42" s="409" t="str">
        <f t="shared" ref="P42:P48" si="72">IF(D42="","",SUM(D42:O42))</f>
        <v/>
      </c>
    </row>
    <row r="43" spans="1:16" ht="16.05" customHeight="1" x14ac:dyDescent="0.2">
      <c r="A43" s="939"/>
      <c r="B43" s="253" t="s">
        <v>299</v>
      </c>
      <c r="C43" s="57" t="s">
        <v>777</v>
      </c>
      <c r="D43" s="413" t="str">
        <f t="shared" ref="D43" si="73">IF(D38="","",IF(D38=0,0,D42*D38/1000))</f>
        <v/>
      </c>
      <c r="E43" s="413" t="str">
        <f t="shared" ref="E43:K43" si="74">IF(E38="","",IF(E38=0,0,E42*E38/1000))</f>
        <v/>
      </c>
      <c r="F43" s="413" t="str">
        <f t="shared" si="74"/>
        <v/>
      </c>
      <c r="G43" s="413" t="str">
        <f t="shared" si="74"/>
        <v/>
      </c>
      <c r="H43" s="413" t="str">
        <f t="shared" si="74"/>
        <v/>
      </c>
      <c r="I43" s="413" t="str">
        <f t="shared" si="74"/>
        <v/>
      </c>
      <c r="J43" s="413" t="str">
        <f t="shared" si="74"/>
        <v/>
      </c>
      <c r="K43" s="413" t="str">
        <f t="shared" si="74"/>
        <v/>
      </c>
      <c r="L43" s="413" t="str">
        <f>IF(L38="","",IF(L38=0,0,L42*L38/1000))</f>
        <v/>
      </c>
      <c r="M43" s="413" t="str">
        <f t="shared" ref="M43:O43" si="75">IF(M38="","",IF(M38=0,0,M42*M38/1000))</f>
        <v/>
      </c>
      <c r="N43" s="413" t="str">
        <f t="shared" si="75"/>
        <v/>
      </c>
      <c r="O43" s="413" t="str">
        <f t="shared" si="75"/>
        <v/>
      </c>
      <c r="P43" s="409" t="str">
        <f t="shared" si="72"/>
        <v/>
      </c>
    </row>
    <row r="44" spans="1:16" ht="16.05" customHeight="1" x14ac:dyDescent="0.2">
      <c r="A44" s="939"/>
      <c r="B44" s="253" t="s">
        <v>895</v>
      </c>
      <c r="C44" s="57" t="s">
        <v>301</v>
      </c>
      <c r="D44" s="413" t="str">
        <f t="shared" ref="D44" si="76">IF(D38="","",IF(D38=0,0,D39*D38/1000))</f>
        <v/>
      </c>
      <c r="E44" s="413" t="str">
        <f t="shared" ref="E44:K44" si="77">IF(E38="","",IF(E38=0,0,E39*E38/1000))</f>
        <v/>
      </c>
      <c r="F44" s="413" t="str">
        <f t="shared" si="77"/>
        <v/>
      </c>
      <c r="G44" s="413" t="str">
        <f t="shared" si="77"/>
        <v/>
      </c>
      <c r="H44" s="413" t="str">
        <f t="shared" si="77"/>
        <v/>
      </c>
      <c r="I44" s="413" t="str">
        <f t="shared" si="77"/>
        <v/>
      </c>
      <c r="J44" s="413" t="str">
        <f t="shared" si="77"/>
        <v/>
      </c>
      <c r="K44" s="413" t="str">
        <f t="shared" si="77"/>
        <v/>
      </c>
      <c r="L44" s="413" t="str">
        <f>IF(L38="","",IF(L38=0,0,L39*L38/1000))</f>
        <v/>
      </c>
      <c r="M44" s="413" t="str">
        <f t="shared" ref="M44:O44" si="78">IF(M38="","",IF(M38=0,0,M39*M38/1000))</f>
        <v/>
      </c>
      <c r="N44" s="413" t="str">
        <f t="shared" si="78"/>
        <v/>
      </c>
      <c r="O44" s="413" t="str">
        <f t="shared" si="78"/>
        <v/>
      </c>
      <c r="P44" s="409" t="str">
        <f t="shared" si="72"/>
        <v/>
      </c>
    </row>
    <row r="45" spans="1:16" ht="16.05" customHeight="1" x14ac:dyDescent="0.2">
      <c r="A45" s="939"/>
      <c r="B45" s="253" t="s">
        <v>904</v>
      </c>
      <c r="C45" s="57" t="s">
        <v>310</v>
      </c>
      <c r="D45" s="413" t="str">
        <f t="shared" ref="D45" si="79">IF(D38="","",IF(D38=0,0,D40*D38*D41/100/1000))</f>
        <v/>
      </c>
      <c r="E45" s="413" t="str">
        <f t="shared" ref="E45:K45" si="80">IF(E38="","",IF(E38=0,0,E40*E38*E41/100/1000))</f>
        <v/>
      </c>
      <c r="F45" s="413" t="str">
        <f t="shared" si="80"/>
        <v/>
      </c>
      <c r="G45" s="413" t="str">
        <f t="shared" si="80"/>
        <v/>
      </c>
      <c r="H45" s="413" t="str">
        <f t="shared" si="80"/>
        <v/>
      </c>
      <c r="I45" s="413" t="str">
        <f t="shared" si="80"/>
        <v/>
      </c>
      <c r="J45" s="413" t="str">
        <f t="shared" si="80"/>
        <v/>
      </c>
      <c r="K45" s="413" t="str">
        <f t="shared" si="80"/>
        <v/>
      </c>
      <c r="L45" s="413" t="str">
        <f>IF(L38="","",IF(L38=0,0,L40*L38*L41/100/1000))</f>
        <v/>
      </c>
      <c r="M45" s="413" t="str">
        <f t="shared" ref="M45:O45" si="81">IF(M38="","",IF(M38=0,0,M40*M38*M41/100/1000))</f>
        <v/>
      </c>
      <c r="N45" s="413" t="str">
        <f t="shared" si="81"/>
        <v/>
      </c>
      <c r="O45" s="413" t="str">
        <f t="shared" si="81"/>
        <v/>
      </c>
      <c r="P45" s="409" t="str">
        <f t="shared" si="72"/>
        <v/>
      </c>
    </row>
    <row r="46" spans="1:16" ht="16.05" customHeight="1" x14ac:dyDescent="0.2">
      <c r="A46" s="939"/>
      <c r="B46" s="253" t="s">
        <v>896</v>
      </c>
      <c r="C46" s="57" t="s">
        <v>310</v>
      </c>
      <c r="D46" s="413" t="str">
        <f t="shared" ref="D46" si="82">IF(D44="","",D44*3.6)</f>
        <v/>
      </c>
      <c r="E46" s="413" t="str">
        <f t="shared" ref="E46:O46" si="83">IF(E44="","",E44*3.6)</f>
        <v/>
      </c>
      <c r="F46" s="413" t="str">
        <f t="shared" si="83"/>
        <v/>
      </c>
      <c r="G46" s="413" t="str">
        <f t="shared" si="83"/>
        <v/>
      </c>
      <c r="H46" s="413" t="str">
        <f t="shared" si="83"/>
        <v/>
      </c>
      <c r="I46" s="413" t="str">
        <f t="shared" si="83"/>
        <v/>
      </c>
      <c r="J46" s="413" t="str">
        <f t="shared" si="83"/>
        <v/>
      </c>
      <c r="K46" s="413" t="str">
        <f t="shared" si="83"/>
        <v/>
      </c>
      <c r="L46" s="413" t="str">
        <f t="shared" si="83"/>
        <v/>
      </c>
      <c r="M46" s="413" t="str">
        <f t="shared" si="83"/>
        <v/>
      </c>
      <c r="N46" s="413" t="str">
        <f t="shared" si="83"/>
        <v/>
      </c>
      <c r="O46" s="413" t="str">
        <f t="shared" si="83"/>
        <v/>
      </c>
      <c r="P46" s="409" t="str">
        <f t="shared" si="72"/>
        <v/>
      </c>
    </row>
    <row r="47" spans="1:16" ht="16.05" customHeight="1" x14ac:dyDescent="0.2">
      <c r="A47" s="939"/>
      <c r="B47" s="253" t="s">
        <v>304</v>
      </c>
      <c r="C47" s="57" t="s">
        <v>310</v>
      </c>
      <c r="D47" s="413" t="str">
        <f t="shared" ref="D47" si="84">IF(D38="","",SUM(D45,D46))</f>
        <v/>
      </c>
      <c r="E47" s="413" t="str">
        <f t="shared" ref="E47:O47" si="85">IF(E38="","",SUM(E45,E46))</f>
        <v/>
      </c>
      <c r="F47" s="413" t="str">
        <f t="shared" si="85"/>
        <v/>
      </c>
      <c r="G47" s="413" t="str">
        <f t="shared" si="85"/>
        <v/>
      </c>
      <c r="H47" s="413" t="str">
        <f t="shared" si="85"/>
        <v/>
      </c>
      <c r="I47" s="413" t="str">
        <f t="shared" si="85"/>
        <v/>
      </c>
      <c r="J47" s="413" t="str">
        <f t="shared" si="85"/>
        <v/>
      </c>
      <c r="K47" s="413" t="str">
        <f t="shared" si="85"/>
        <v/>
      </c>
      <c r="L47" s="413" t="str">
        <f t="shared" si="85"/>
        <v/>
      </c>
      <c r="M47" s="413" t="str">
        <f t="shared" si="85"/>
        <v/>
      </c>
      <c r="N47" s="413" t="str">
        <f t="shared" si="85"/>
        <v/>
      </c>
      <c r="O47" s="413" t="str">
        <f t="shared" si="85"/>
        <v/>
      </c>
      <c r="P47" s="409" t="str">
        <f t="shared" si="72"/>
        <v/>
      </c>
    </row>
    <row r="48" spans="1:16" ht="16.05" customHeight="1" x14ac:dyDescent="0.2">
      <c r="A48" s="939"/>
      <c r="B48" s="253" t="s">
        <v>305</v>
      </c>
      <c r="C48" s="57" t="s">
        <v>310</v>
      </c>
      <c r="D48" s="412" t="str">
        <f t="shared" ref="D48" si="86">IF(D38="","",D43*$C$5)</f>
        <v/>
      </c>
      <c r="E48" s="412" t="str">
        <f t="shared" ref="E48:O48" si="87">IF(E38="","",E43*$C$5)</f>
        <v/>
      </c>
      <c r="F48" s="412" t="str">
        <f t="shared" si="87"/>
        <v/>
      </c>
      <c r="G48" s="412" t="str">
        <f t="shared" si="87"/>
        <v/>
      </c>
      <c r="H48" s="412" t="str">
        <f t="shared" si="87"/>
        <v/>
      </c>
      <c r="I48" s="412" t="str">
        <f t="shared" si="87"/>
        <v/>
      </c>
      <c r="J48" s="412" t="str">
        <f t="shared" si="87"/>
        <v/>
      </c>
      <c r="K48" s="412" t="str">
        <f t="shared" si="87"/>
        <v/>
      </c>
      <c r="L48" s="412" t="str">
        <f t="shared" si="87"/>
        <v/>
      </c>
      <c r="M48" s="412" t="str">
        <f t="shared" si="87"/>
        <v/>
      </c>
      <c r="N48" s="412" t="str">
        <f t="shared" si="87"/>
        <v/>
      </c>
      <c r="O48" s="412" t="str">
        <f t="shared" si="87"/>
        <v/>
      </c>
      <c r="P48" s="409" t="str">
        <f t="shared" si="72"/>
        <v/>
      </c>
    </row>
    <row r="49" spans="1:16" ht="16.05" customHeight="1" x14ac:dyDescent="0.2">
      <c r="A49" s="939"/>
      <c r="B49" s="253" t="s">
        <v>910</v>
      </c>
      <c r="C49" s="57" t="s">
        <v>297</v>
      </c>
      <c r="D49" s="411" t="str">
        <f t="shared" ref="D49" si="88">IF(D38="","",D46/D48*100)</f>
        <v/>
      </c>
      <c r="E49" s="411" t="str">
        <f t="shared" ref="E49:P49" si="89">IF(E38="","",E46/E48*100)</f>
        <v/>
      </c>
      <c r="F49" s="411" t="str">
        <f t="shared" si="89"/>
        <v/>
      </c>
      <c r="G49" s="411" t="str">
        <f t="shared" si="89"/>
        <v/>
      </c>
      <c r="H49" s="411" t="str">
        <f t="shared" si="89"/>
        <v/>
      </c>
      <c r="I49" s="411" t="str">
        <f t="shared" si="89"/>
        <v/>
      </c>
      <c r="J49" s="411" t="str">
        <f t="shared" si="89"/>
        <v/>
      </c>
      <c r="K49" s="411" t="str">
        <f t="shared" si="89"/>
        <v/>
      </c>
      <c r="L49" s="411" t="str">
        <f t="shared" si="89"/>
        <v/>
      </c>
      <c r="M49" s="411" t="str">
        <f t="shared" si="89"/>
        <v/>
      </c>
      <c r="N49" s="411" t="str">
        <f t="shared" si="89"/>
        <v/>
      </c>
      <c r="O49" s="411" t="str">
        <f t="shared" si="89"/>
        <v/>
      </c>
      <c r="P49" s="411" t="str">
        <f t="shared" si="89"/>
        <v/>
      </c>
    </row>
    <row r="50" spans="1:16" ht="16.05" customHeight="1" x14ac:dyDescent="0.2">
      <c r="A50" s="939"/>
      <c r="B50" s="253" t="s">
        <v>911</v>
      </c>
      <c r="C50" s="57" t="s">
        <v>297</v>
      </c>
      <c r="D50" s="411" t="str">
        <f t="shared" ref="D50" si="90">IF(D38="","",D45/D48*100)</f>
        <v/>
      </c>
      <c r="E50" s="411" t="str">
        <f t="shared" ref="E50:P50" si="91">IF(E38="","",E45/E48*100)</f>
        <v/>
      </c>
      <c r="F50" s="411" t="str">
        <f t="shared" si="91"/>
        <v/>
      </c>
      <c r="G50" s="411" t="str">
        <f t="shared" si="91"/>
        <v/>
      </c>
      <c r="H50" s="411" t="str">
        <f t="shared" si="91"/>
        <v/>
      </c>
      <c r="I50" s="411" t="str">
        <f t="shared" si="91"/>
        <v/>
      </c>
      <c r="J50" s="411" t="str">
        <f t="shared" si="91"/>
        <v/>
      </c>
      <c r="K50" s="411" t="str">
        <f t="shared" si="91"/>
        <v/>
      </c>
      <c r="L50" s="411" t="str">
        <f t="shared" si="91"/>
        <v/>
      </c>
      <c r="M50" s="411" t="str">
        <f t="shared" si="91"/>
        <v/>
      </c>
      <c r="N50" s="411" t="str">
        <f t="shared" si="91"/>
        <v/>
      </c>
      <c r="O50" s="411" t="str">
        <f t="shared" si="91"/>
        <v/>
      </c>
      <c r="P50" s="411" t="str">
        <f t="shared" si="91"/>
        <v/>
      </c>
    </row>
    <row r="51" spans="1:16" ht="16.05" customHeight="1" x14ac:dyDescent="0.2">
      <c r="A51" s="939"/>
      <c r="B51" s="253" t="s">
        <v>1073</v>
      </c>
      <c r="C51" s="57" t="s">
        <v>297</v>
      </c>
      <c r="D51" s="411" t="str">
        <f>IF(D38="","",SUM(D49:D50))</f>
        <v/>
      </c>
      <c r="E51" s="411" t="str">
        <f t="shared" ref="E51" si="92">IF(E38="","",SUM(E49:E50))</f>
        <v/>
      </c>
      <c r="F51" s="411" t="str">
        <f t="shared" ref="F51" si="93">IF(F38="","",SUM(F49:F50))</f>
        <v/>
      </c>
      <c r="G51" s="411" t="str">
        <f t="shared" ref="G51" si="94">IF(G38="","",SUM(G49:G50))</f>
        <v/>
      </c>
      <c r="H51" s="411" t="str">
        <f t="shared" ref="H51" si="95">IF(H38="","",SUM(H49:H50))</f>
        <v/>
      </c>
      <c r="I51" s="411" t="str">
        <f t="shared" ref="I51" si="96">IF(I38="","",SUM(I49:I50))</f>
        <v/>
      </c>
      <c r="J51" s="411" t="str">
        <f t="shared" ref="J51" si="97">IF(J38="","",SUM(J49:J50))</f>
        <v/>
      </c>
      <c r="K51" s="411" t="str">
        <f t="shared" ref="K51" si="98">IF(K38="","",SUM(K49:K50))</f>
        <v/>
      </c>
      <c r="L51" s="411" t="str">
        <f t="shared" ref="L51" si="99">IF(L38="","",SUM(L49:L50))</f>
        <v/>
      </c>
      <c r="M51" s="411" t="str">
        <f t="shared" ref="M51" si="100">IF(M38="","",SUM(M49:M50))</f>
        <v/>
      </c>
      <c r="N51" s="411" t="str">
        <f t="shared" ref="N51" si="101">IF(N38="","",SUM(N49:N50))</f>
        <v/>
      </c>
      <c r="O51" s="411" t="str">
        <f t="shared" ref="O51" si="102">IF(O38="","",SUM(O49:O50))</f>
        <v/>
      </c>
      <c r="P51" s="411" t="str">
        <f>IF(P38="","",SUM(P49:P50))</f>
        <v/>
      </c>
    </row>
    <row r="52" spans="1:16" ht="16.05" customHeight="1" x14ac:dyDescent="0.2">
      <c r="A52" s="939"/>
      <c r="B52" s="268" t="s">
        <v>935</v>
      </c>
      <c r="C52" s="57" t="s">
        <v>307</v>
      </c>
      <c r="D52" s="411" t="str">
        <f t="shared" ref="D52" si="103">IF(D38="","",IF(D38=0,"",2.17*D46/D48*100+D45/D48*100))</f>
        <v/>
      </c>
      <c r="E52" s="411" t="str">
        <f t="shared" ref="E52:P52" si="104">IF(E38="","",IF(E38=0,"",2.17*E46/E48*100+E45/E48*100))</f>
        <v/>
      </c>
      <c r="F52" s="411" t="str">
        <f t="shared" si="104"/>
        <v/>
      </c>
      <c r="G52" s="411" t="str">
        <f t="shared" si="104"/>
        <v/>
      </c>
      <c r="H52" s="411" t="str">
        <f t="shared" si="104"/>
        <v/>
      </c>
      <c r="I52" s="411" t="str">
        <f t="shared" si="104"/>
        <v/>
      </c>
      <c r="J52" s="411" t="str">
        <f t="shared" si="104"/>
        <v/>
      </c>
      <c r="K52" s="411" t="str">
        <f t="shared" si="104"/>
        <v/>
      </c>
      <c r="L52" s="411" t="str">
        <f t="shared" si="104"/>
        <v/>
      </c>
      <c r="M52" s="411" t="str">
        <f t="shared" si="104"/>
        <v/>
      </c>
      <c r="N52" s="411" t="str">
        <f t="shared" si="104"/>
        <v/>
      </c>
      <c r="O52" s="411" t="str">
        <f t="shared" si="104"/>
        <v/>
      </c>
      <c r="P52" s="411" t="str">
        <f t="shared" si="104"/>
        <v/>
      </c>
    </row>
    <row r="53" spans="1:16" ht="16.05" customHeight="1" x14ac:dyDescent="0.2">
      <c r="A53" s="1057" t="s">
        <v>308</v>
      </c>
      <c r="B53" s="253" t="s">
        <v>293</v>
      </c>
      <c r="C53" s="57" t="s">
        <v>294</v>
      </c>
      <c r="D53" s="412" t="str">
        <f t="shared" ref="D53:O53" si="105">IF(D8="","",IF(OR(SUM(D8,D23,D38)=0,AND(D8="",D23="",D38="")=TRUE),0,D54*1000/SUM(D12,D27,D42)))</f>
        <v/>
      </c>
      <c r="E53" s="412" t="str">
        <f t="shared" si="105"/>
        <v/>
      </c>
      <c r="F53" s="412" t="str">
        <f t="shared" si="105"/>
        <v/>
      </c>
      <c r="G53" s="412" t="str">
        <f t="shared" si="105"/>
        <v/>
      </c>
      <c r="H53" s="412" t="str">
        <f t="shared" si="105"/>
        <v/>
      </c>
      <c r="I53" s="412" t="str">
        <f t="shared" si="105"/>
        <v/>
      </c>
      <c r="J53" s="412" t="str">
        <f t="shared" si="105"/>
        <v/>
      </c>
      <c r="K53" s="412" t="str">
        <f t="shared" si="105"/>
        <v/>
      </c>
      <c r="L53" s="412" t="str">
        <f t="shared" si="105"/>
        <v/>
      </c>
      <c r="M53" s="412" t="str">
        <f t="shared" si="105"/>
        <v/>
      </c>
      <c r="N53" s="412" t="str">
        <f t="shared" si="105"/>
        <v/>
      </c>
      <c r="O53" s="412" t="str">
        <f t="shared" si="105"/>
        <v/>
      </c>
      <c r="P53" s="269"/>
    </row>
    <row r="54" spans="1:16" ht="16.05" customHeight="1" x14ac:dyDescent="0.2">
      <c r="A54" s="939"/>
      <c r="B54" s="253" t="s">
        <v>299</v>
      </c>
      <c r="C54" s="57" t="s">
        <v>777</v>
      </c>
      <c r="D54" s="412" t="str">
        <f t="shared" ref="D54:O54" si="106">IF(D13="","",SUM(D13,D28,D43))</f>
        <v/>
      </c>
      <c r="E54" s="412" t="str">
        <f t="shared" si="106"/>
        <v/>
      </c>
      <c r="F54" s="412" t="str">
        <f t="shared" si="106"/>
        <v/>
      </c>
      <c r="G54" s="412" t="str">
        <f t="shared" si="106"/>
        <v/>
      </c>
      <c r="H54" s="412" t="str">
        <f t="shared" si="106"/>
        <v/>
      </c>
      <c r="I54" s="412" t="str">
        <f t="shared" si="106"/>
        <v/>
      </c>
      <c r="J54" s="412" t="str">
        <f t="shared" si="106"/>
        <v/>
      </c>
      <c r="K54" s="412" t="str">
        <f t="shared" si="106"/>
        <v/>
      </c>
      <c r="L54" s="412" t="str">
        <f t="shared" si="106"/>
        <v/>
      </c>
      <c r="M54" s="412" t="str">
        <f t="shared" si="106"/>
        <v/>
      </c>
      <c r="N54" s="412" t="str">
        <f t="shared" si="106"/>
        <v/>
      </c>
      <c r="O54" s="412" t="str">
        <f t="shared" si="106"/>
        <v/>
      </c>
      <c r="P54" s="269"/>
    </row>
    <row r="55" spans="1:16" ht="16.05" customHeight="1" x14ac:dyDescent="0.2">
      <c r="A55" s="939"/>
      <c r="B55" s="253" t="s">
        <v>895</v>
      </c>
      <c r="C55" s="57" t="s">
        <v>301</v>
      </c>
      <c r="D55" s="412" t="str">
        <f>IF(D8="","",SUM(D14,D29,D44))</f>
        <v/>
      </c>
      <c r="E55" s="412" t="str">
        <f t="shared" ref="E55:O55" si="107">IF(E8="","",SUM(E14,E29,E44))</f>
        <v/>
      </c>
      <c r="F55" s="412" t="str">
        <f t="shared" si="107"/>
        <v/>
      </c>
      <c r="G55" s="412" t="str">
        <f t="shared" si="107"/>
        <v/>
      </c>
      <c r="H55" s="412" t="str">
        <f t="shared" si="107"/>
        <v/>
      </c>
      <c r="I55" s="412" t="str">
        <f t="shared" si="107"/>
        <v/>
      </c>
      <c r="J55" s="412" t="str">
        <f t="shared" si="107"/>
        <v/>
      </c>
      <c r="K55" s="412" t="str">
        <f t="shared" si="107"/>
        <v/>
      </c>
      <c r="L55" s="412" t="str">
        <f t="shared" si="107"/>
        <v/>
      </c>
      <c r="M55" s="412" t="str">
        <f t="shared" si="107"/>
        <v/>
      </c>
      <c r="N55" s="412" t="str">
        <f t="shared" si="107"/>
        <v/>
      </c>
      <c r="O55" s="412" t="str">
        <f t="shared" si="107"/>
        <v/>
      </c>
      <c r="P55" s="269"/>
    </row>
    <row r="56" spans="1:16" ht="16.05" customHeight="1" x14ac:dyDescent="0.2">
      <c r="A56" s="939"/>
      <c r="B56" s="253" t="s">
        <v>904</v>
      </c>
      <c r="C56" s="57" t="s">
        <v>310</v>
      </c>
      <c r="D56" s="412" t="str">
        <f>IF(D8="","",SUM(D15,D30,D45))</f>
        <v/>
      </c>
      <c r="E56" s="412" t="str">
        <f t="shared" ref="E56:O56" si="108">IF(E8="","",SUM(E15,E30,E45))</f>
        <v/>
      </c>
      <c r="F56" s="412" t="str">
        <f t="shared" si="108"/>
        <v/>
      </c>
      <c r="G56" s="412" t="str">
        <f t="shared" si="108"/>
        <v/>
      </c>
      <c r="H56" s="412" t="str">
        <f t="shared" si="108"/>
        <v/>
      </c>
      <c r="I56" s="412" t="str">
        <f t="shared" si="108"/>
        <v/>
      </c>
      <c r="J56" s="412" t="str">
        <f t="shared" si="108"/>
        <v/>
      </c>
      <c r="K56" s="412" t="str">
        <f t="shared" si="108"/>
        <v/>
      </c>
      <c r="L56" s="412" t="str">
        <f t="shared" si="108"/>
        <v/>
      </c>
      <c r="M56" s="412" t="str">
        <f t="shared" si="108"/>
        <v/>
      </c>
      <c r="N56" s="412" t="str">
        <f t="shared" si="108"/>
        <v/>
      </c>
      <c r="O56" s="412" t="str">
        <f t="shared" si="108"/>
        <v/>
      </c>
      <c r="P56" s="269"/>
    </row>
    <row r="57" spans="1:16" ht="16.05" customHeight="1" x14ac:dyDescent="0.2">
      <c r="A57" s="939"/>
      <c r="B57" s="253" t="s">
        <v>896</v>
      </c>
      <c r="C57" s="57" t="s">
        <v>310</v>
      </c>
      <c r="D57" s="412" t="str">
        <f>IF(D8="","",SUM(D16,D31,D46))</f>
        <v/>
      </c>
      <c r="E57" s="412" t="str">
        <f t="shared" ref="E57:O57" si="109">IF(E8="","",SUM(E16,E31,E46))</f>
        <v/>
      </c>
      <c r="F57" s="412" t="str">
        <f t="shared" si="109"/>
        <v/>
      </c>
      <c r="G57" s="412" t="str">
        <f t="shared" si="109"/>
        <v/>
      </c>
      <c r="H57" s="412" t="str">
        <f t="shared" si="109"/>
        <v/>
      </c>
      <c r="I57" s="412" t="str">
        <f t="shared" si="109"/>
        <v/>
      </c>
      <c r="J57" s="412" t="str">
        <f t="shared" si="109"/>
        <v/>
      </c>
      <c r="K57" s="412" t="str">
        <f t="shared" si="109"/>
        <v/>
      </c>
      <c r="L57" s="412" t="str">
        <f t="shared" si="109"/>
        <v/>
      </c>
      <c r="M57" s="412" t="str">
        <f t="shared" si="109"/>
        <v/>
      </c>
      <c r="N57" s="412" t="str">
        <f t="shared" si="109"/>
        <v/>
      </c>
      <c r="O57" s="412" t="str">
        <f t="shared" si="109"/>
        <v/>
      </c>
      <c r="P57" s="269"/>
    </row>
    <row r="58" spans="1:16" ht="16.05" customHeight="1" x14ac:dyDescent="0.2">
      <c r="A58" s="939"/>
      <c r="B58" s="253" t="s">
        <v>304</v>
      </c>
      <c r="C58" s="57" t="s">
        <v>310</v>
      </c>
      <c r="D58" s="412" t="str">
        <f>IF(D8="","",SUM(D17,D32,D47))</f>
        <v/>
      </c>
      <c r="E58" s="412" t="str">
        <f t="shared" ref="E58:O58" si="110">IF(E8="","",SUM(E17,E32,E47))</f>
        <v/>
      </c>
      <c r="F58" s="412" t="str">
        <f t="shared" si="110"/>
        <v/>
      </c>
      <c r="G58" s="412" t="str">
        <f t="shared" si="110"/>
        <v/>
      </c>
      <c r="H58" s="412" t="str">
        <f t="shared" si="110"/>
        <v/>
      </c>
      <c r="I58" s="412" t="str">
        <f t="shared" si="110"/>
        <v/>
      </c>
      <c r="J58" s="412" t="str">
        <f t="shared" si="110"/>
        <v/>
      </c>
      <c r="K58" s="412" t="str">
        <f t="shared" si="110"/>
        <v/>
      </c>
      <c r="L58" s="412" t="str">
        <f t="shared" si="110"/>
        <v/>
      </c>
      <c r="M58" s="412" t="str">
        <f t="shared" si="110"/>
        <v/>
      </c>
      <c r="N58" s="412" t="str">
        <f t="shared" si="110"/>
        <v/>
      </c>
      <c r="O58" s="412" t="str">
        <f t="shared" si="110"/>
        <v/>
      </c>
      <c r="P58" s="269"/>
    </row>
    <row r="59" spans="1:16" ht="16.05" customHeight="1" x14ac:dyDescent="0.2">
      <c r="A59" s="939"/>
      <c r="B59" s="253" t="s">
        <v>305</v>
      </c>
      <c r="C59" s="57" t="s">
        <v>310</v>
      </c>
      <c r="D59" s="412" t="str">
        <f>IF(D8="","",SUM(D18,D33,D48))</f>
        <v/>
      </c>
      <c r="E59" s="412" t="str">
        <f t="shared" ref="E59:O59" si="111">IF(E8="","",SUM(E18,E33,E48))</f>
        <v/>
      </c>
      <c r="F59" s="412" t="str">
        <f t="shared" si="111"/>
        <v/>
      </c>
      <c r="G59" s="412" t="str">
        <f t="shared" si="111"/>
        <v/>
      </c>
      <c r="H59" s="412" t="str">
        <f t="shared" si="111"/>
        <v/>
      </c>
      <c r="I59" s="412" t="str">
        <f t="shared" si="111"/>
        <v/>
      </c>
      <c r="J59" s="412" t="str">
        <f t="shared" si="111"/>
        <v/>
      </c>
      <c r="K59" s="412" t="str">
        <f t="shared" si="111"/>
        <v/>
      </c>
      <c r="L59" s="412" t="str">
        <f t="shared" si="111"/>
        <v/>
      </c>
      <c r="M59" s="412" t="str">
        <f t="shared" si="111"/>
        <v/>
      </c>
      <c r="N59" s="412" t="str">
        <f t="shared" si="111"/>
        <v/>
      </c>
      <c r="O59" s="412" t="str">
        <f t="shared" si="111"/>
        <v/>
      </c>
      <c r="P59" s="269"/>
    </row>
    <row r="60" spans="1:16" ht="16.05" customHeight="1" x14ac:dyDescent="0.2">
      <c r="A60" s="939"/>
      <c r="B60" s="253" t="s">
        <v>910</v>
      </c>
      <c r="C60" s="57" t="s">
        <v>297</v>
      </c>
      <c r="D60" s="411" t="str">
        <f t="shared" ref="D60:O60" si="112">IF(D53="","",D57/D59*100)</f>
        <v/>
      </c>
      <c r="E60" s="411" t="str">
        <f t="shared" si="112"/>
        <v/>
      </c>
      <c r="F60" s="411" t="str">
        <f t="shared" si="112"/>
        <v/>
      </c>
      <c r="G60" s="411" t="str">
        <f t="shared" si="112"/>
        <v/>
      </c>
      <c r="H60" s="411" t="str">
        <f t="shared" si="112"/>
        <v/>
      </c>
      <c r="I60" s="411" t="str">
        <f t="shared" si="112"/>
        <v/>
      </c>
      <c r="J60" s="411" t="str">
        <f t="shared" si="112"/>
        <v/>
      </c>
      <c r="K60" s="411" t="str">
        <f t="shared" si="112"/>
        <v/>
      </c>
      <c r="L60" s="411" t="str">
        <f t="shared" si="112"/>
        <v/>
      </c>
      <c r="M60" s="411" t="str">
        <f t="shared" si="112"/>
        <v/>
      </c>
      <c r="N60" s="411" t="str">
        <f t="shared" si="112"/>
        <v/>
      </c>
      <c r="O60" s="411" t="str">
        <f t="shared" si="112"/>
        <v/>
      </c>
      <c r="P60" s="269"/>
    </row>
    <row r="61" spans="1:16" ht="16.05" customHeight="1" x14ac:dyDescent="0.2">
      <c r="A61" s="939"/>
      <c r="B61" s="253" t="s">
        <v>911</v>
      </c>
      <c r="C61" s="57" t="s">
        <v>297</v>
      </c>
      <c r="D61" s="411" t="str">
        <f t="shared" ref="D61:O61" si="113">IF(D53="","",D56/D59*100)</f>
        <v/>
      </c>
      <c r="E61" s="411" t="str">
        <f t="shared" si="113"/>
        <v/>
      </c>
      <c r="F61" s="411" t="str">
        <f t="shared" si="113"/>
        <v/>
      </c>
      <c r="G61" s="411" t="str">
        <f t="shared" si="113"/>
        <v/>
      </c>
      <c r="H61" s="411" t="str">
        <f t="shared" si="113"/>
        <v/>
      </c>
      <c r="I61" s="411" t="str">
        <f t="shared" si="113"/>
        <v/>
      </c>
      <c r="J61" s="411" t="str">
        <f t="shared" si="113"/>
        <v/>
      </c>
      <c r="K61" s="411" t="str">
        <f t="shared" si="113"/>
        <v/>
      </c>
      <c r="L61" s="411" t="str">
        <f t="shared" si="113"/>
        <v/>
      </c>
      <c r="M61" s="411" t="str">
        <f t="shared" si="113"/>
        <v/>
      </c>
      <c r="N61" s="411" t="str">
        <f t="shared" si="113"/>
        <v/>
      </c>
      <c r="O61" s="411" t="str">
        <f t="shared" si="113"/>
        <v/>
      </c>
      <c r="P61" s="269"/>
    </row>
    <row r="62" spans="1:16" ht="16.05" customHeight="1" x14ac:dyDescent="0.2">
      <c r="A62" s="939"/>
      <c r="B62" s="253" t="s">
        <v>1073</v>
      </c>
      <c r="C62" s="57" t="s">
        <v>297</v>
      </c>
      <c r="D62" s="411" t="str">
        <f>IF(D49="","",SUM(D60:D61))</f>
        <v/>
      </c>
      <c r="E62" s="411" t="str">
        <f t="shared" ref="E62" si="114">IF(E49="","",SUM(E60:E61))</f>
        <v/>
      </c>
      <c r="F62" s="411" t="str">
        <f t="shared" ref="F62" si="115">IF(F49="","",SUM(F60:F61))</f>
        <v/>
      </c>
      <c r="G62" s="411" t="str">
        <f t="shared" ref="G62" si="116">IF(G49="","",SUM(G60:G61))</f>
        <v/>
      </c>
      <c r="H62" s="411" t="str">
        <f t="shared" ref="H62" si="117">IF(H49="","",SUM(H60:H61))</f>
        <v/>
      </c>
      <c r="I62" s="411" t="str">
        <f t="shared" ref="I62" si="118">IF(I49="","",SUM(I60:I61))</f>
        <v/>
      </c>
      <c r="J62" s="411" t="str">
        <f t="shared" ref="J62" si="119">IF(J49="","",SUM(J60:J61))</f>
        <v/>
      </c>
      <c r="K62" s="411" t="str">
        <f t="shared" ref="K62" si="120">IF(K49="","",SUM(K60:K61))</f>
        <v/>
      </c>
      <c r="L62" s="411" t="str">
        <f t="shared" ref="L62" si="121">IF(L49="","",SUM(L60:L61))</f>
        <v/>
      </c>
      <c r="M62" s="411" t="str">
        <f t="shared" ref="M62" si="122">IF(M49="","",SUM(M60:M61))</f>
        <v/>
      </c>
      <c r="N62" s="411" t="str">
        <f t="shared" ref="N62" si="123">IF(N49="","",SUM(N60:N61))</f>
        <v/>
      </c>
      <c r="O62" s="411" t="str">
        <f t="shared" ref="O62" si="124">IF(O49="","",SUM(O60:O61))</f>
        <v/>
      </c>
      <c r="P62" s="269"/>
    </row>
    <row r="63" spans="1:16" ht="16.05" customHeight="1" x14ac:dyDescent="0.2">
      <c r="A63" s="939"/>
      <c r="B63" s="268" t="s">
        <v>903</v>
      </c>
      <c r="C63" s="57" t="s">
        <v>297</v>
      </c>
      <c r="D63" s="411" t="str">
        <f>IF(D8="","",IF(AND(D22="",D37="",D52="")=TRUE,0,2.17*D57/D59*100+D56/D59*100))</f>
        <v/>
      </c>
      <c r="E63" s="411" t="str">
        <f t="shared" ref="E63:O63" si="125">IF(E8="","",IF(AND(E22="",E37="",E52="")=TRUE,0,2.17*E57/E59*100+E56/E59*100))</f>
        <v/>
      </c>
      <c r="F63" s="411" t="str">
        <f t="shared" si="125"/>
        <v/>
      </c>
      <c r="G63" s="411" t="str">
        <f t="shared" si="125"/>
        <v/>
      </c>
      <c r="H63" s="411" t="str">
        <f t="shared" si="125"/>
        <v/>
      </c>
      <c r="I63" s="411" t="str">
        <f t="shared" si="125"/>
        <v/>
      </c>
      <c r="J63" s="411" t="str">
        <f t="shared" si="125"/>
        <v/>
      </c>
      <c r="K63" s="411" t="str">
        <f t="shared" si="125"/>
        <v/>
      </c>
      <c r="L63" s="411" t="str">
        <f t="shared" si="125"/>
        <v/>
      </c>
      <c r="M63" s="411" t="str">
        <f t="shared" si="125"/>
        <v/>
      </c>
      <c r="N63" s="411" t="str">
        <f t="shared" si="125"/>
        <v/>
      </c>
      <c r="O63" s="411" t="str">
        <f t="shared" si="125"/>
        <v/>
      </c>
      <c r="P63" s="269"/>
    </row>
    <row r="64" spans="1:16" ht="16.05" customHeight="1" x14ac:dyDescent="0.2"/>
    <row r="65" spans="1:5" ht="16.05" customHeight="1" x14ac:dyDescent="0.2">
      <c r="A65" s="1214"/>
      <c r="B65" s="1215"/>
      <c r="C65" s="57"/>
      <c r="D65" s="414"/>
      <c r="E65" s="3" t="str">
        <f>IF(D65="","←年度を記載すること","")</f>
        <v>←年度を記載すること</v>
      </c>
    </row>
    <row r="66" spans="1:5" ht="16.05" customHeight="1" x14ac:dyDescent="0.2">
      <c r="A66" s="1216" t="s">
        <v>308</v>
      </c>
      <c r="B66" s="253" t="s">
        <v>293</v>
      </c>
      <c r="C66" s="57" t="s">
        <v>294</v>
      </c>
      <c r="D66" s="409" t="str">
        <f>IF(D8="","",SUM(D53:O53))</f>
        <v/>
      </c>
    </row>
    <row r="67" spans="1:5" ht="16.05" customHeight="1" x14ac:dyDescent="0.2">
      <c r="A67" s="1217"/>
      <c r="B67" s="253" t="s">
        <v>299</v>
      </c>
      <c r="C67" s="57" t="s">
        <v>780</v>
      </c>
      <c r="D67" s="409" t="str">
        <f>IF(D8="","",SUM(D54:O54))</f>
        <v/>
      </c>
    </row>
    <row r="68" spans="1:5" x14ac:dyDescent="0.2">
      <c r="A68" s="1217"/>
      <c r="B68" s="253" t="s">
        <v>300</v>
      </c>
      <c r="C68" s="57" t="s">
        <v>395</v>
      </c>
      <c r="D68" s="409" t="str">
        <f>IF(D8="","",SUM(D55:O55))</f>
        <v/>
      </c>
    </row>
    <row r="69" spans="1:5" x14ac:dyDescent="0.2">
      <c r="A69" s="1217"/>
      <c r="B69" s="253" t="s">
        <v>904</v>
      </c>
      <c r="C69" s="57" t="s">
        <v>396</v>
      </c>
      <c r="D69" s="409" t="str">
        <f>IF(D8="","",SUM(D56:O56))</f>
        <v/>
      </c>
    </row>
    <row r="70" spans="1:5" ht="15.6" x14ac:dyDescent="0.2">
      <c r="A70" s="1217"/>
      <c r="B70" s="253" t="s">
        <v>302</v>
      </c>
      <c r="C70" s="57" t="s">
        <v>779</v>
      </c>
      <c r="D70" s="410" t="str">
        <f>IF(D8="","",C5)</f>
        <v/>
      </c>
    </row>
    <row r="71" spans="1:5" ht="16.05" customHeight="1" x14ac:dyDescent="0.2">
      <c r="A71" s="1217"/>
      <c r="B71" s="253" t="s">
        <v>303</v>
      </c>
      <c r="C71" s="57" t="s">
        <v>396</v>
      </c>
      <c r="D71" s="409" t="str">
        <f>IF(D8="","",SUM(D57:O57))</f>
        <v/>
      </c>
    </row>
    <row r="72" spans="1:5" ht="16.05" customHeight="1" x14ac:dyDescent="0.2">
      <c r="A72" s="1217"/>
      <c r="B72" s="253" t="s">
        <v>304</v>
      </c>
      <c r="C72" s="57" t="s">
        <v>396</v>
      </c>
      <c r="D72" s="409" t="str">
        <f>IF(D8="","",SUM(D58:O58))</f>
        <v/>
      </c>
    </row>
    <row r="73" spans="1:5" ht="16.05" customHeight="1" x14ac:dyDescent="0.2">
      <c r="A73" s="1217"/>
      <c r="B73" s="253" t="s">
        <v>305</v>
      </c>
      <c r="C73" s="57" t="s">
        <v>396</v>
      </c>
      <c r="D73" s="409" t="str">
        <f>IF(D8="","",SUM(D59:O59))</f>
        <v/>
      </c>
    </row>
    <row r="74" spans="1:5" ht="16.05" customHeight="1" x14ac:dyDescent="0.2">
      <c r="A74" s="1217"/>
      <c r="B74" s="253" t="s">
        <v>910</v>
      </c>
      <c r="C74" s="57" t="s">
        <v>297</v>
      </c>
      <c r="D74" s="411" t="str">
        <f>IF(D66="","",D71/D73*100)</f>
        <v/>
      </c>
    </row>
    <row r="75" spans="1:5" ht="16.05" customHeight="1" x14ac:dyDescent="0.2">
      <c r="A75" s="1217"/>
      <c r="B75" s="253" t="s">
        <v>911</v>
      </c>
      <c r="C75" s="57" t="s">
        <v>297</v>
      </c>
      <c r="D75" s="411" t="str">
        <f>IF(D66="","",D69/D73*100)</f>
        <v/>
      </c>
    </row>
    <row r="76" spans="1:5" ht="16.05" customHeight="1" x14ac:dyDescent="0.2">
      <c r="A76" s="1217"/>
      <c r="B76" s="253" t="s">
        <v>1073</v>
      </c>
      <c r="C76" s="57" t="s">
        <v>297</v>
      </c>
      <c r="D76" s="411" t="str">
        <f>IF(D66="","",SUM(D74:D75))</f>
        <v/>
      </c>
    </row>
    <row r="77" spans="1:5" ht="16.05" customHeight="1" x14ac:dyDescent="0.2">
      <c r="A77" s="1218"/>
      <c r="B77" s="268" t="s">
        <v>903</v>
      </c>
      <c r="C77" s="57" t="s">
        <v>297</v>
      </c>
      <c r="D77" s="415" t="str">
        <f>IF(D8="","",IF(D66&gt;0,2.17*D71/D73*100+D69/D73*100,""))</f>
        <v/>
      </c>
    </row>
  </sheetData>
  <sheetProtection algorithmName="SHA-512" hashValue="EFP1NubIlMLlliOeQQEcaxGR+ovQE3qOUXvGwpOuVi7e4cz66N9W7c5uc7JQ5jZHqkZ2M0nfl7gHk3cANsNqGQ==" saltValue="/RN2NPepqtlemlGFaf3CDw==" spinCount="100000" sheet="1" objects="1" scenarios="1"/>
  <mergeCells count="6">
    <mergeCell ref="A65:B65"/>
    <mergeCell ref="A66:A77"/>
    <mergeCell ref="A8:A22"/>
    <mergeCell ref="A23:A37"/>
    <mergeCell ref="A38:A52"/>
    <mergeCell ref="A53:A63"/>
  </mergeCells>
  <phoneticPr fontId="22"/>
  <pageMargins left="0.19685039370078741" right="0.19685039370078741" top="0.94488188976377963" bottom="0.35433070866141736" header="0.31496062992125984" footer="0.31496062992125984"/>
  <pageSetup paperSize="8" scale="90"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BC31"/>
  <sheetViews>
    <sheetView showGridLines="0" view="pageBreakPreview" zoomScaleNormal="100" zoomScaleSheetLayoutView="100" workbookViewId="0">
      <selection activeCell="E8" sqref="E8"/>
    </sheetView>
  </sheetViews>
  <sheetFormatPr defaultColWidth="9" defaultRowHeight="13.2" x14ac:dyDescent="0.2"/>
  <cols>
    <col min="1" max="2" width="1.44140625" style="3" customWidth="1"/>
    <col min="3" max="4" width="9" style="3"/>
    <col min="5" max="52" width="2.5546875" style="3" customWidth="1"/>
    <col min="53" max="54" width="3.109375" style="3" customWidth="1"/>
    <col min="55" max="16384" width="9" style="3"/>
  </cols>
  <sheetData>
    <row r="1" spans="1:55" ht="16.5" customHeight="1" x14ac:dyDescent="0.2"/>
    <row r="2" spans="1:55" ht="16.5" customHeight="1" x14ac:dyDescent="0.2">
      <c r="A2" s="39" t="s">
        <v>1045</v>
      </c>
    </row>
    <row r="3" spans="1:55" ht="16.5" customHeight="1" x14ac:dyDescent="0.2">
      <c r="B3" s="3" t="s">
        <v>193</v>
      </c>
    </row>
    <row r="4" spans="1:55" ht="16.5" customHeight="1" x14ac:dyDescent="0.2">
      <c r="C4" s="3" t="s">
        <v>194</v>
      </c>
      <c r="E4" s="660" t="str">
        <f>IF(基本情報!F25="","",基本情報!F25)</f>
        <v/>
      </c>
      <c r="F4" s="660"/>
      <c r="G4" s="660"/>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0"/>
      <c r="AG4" s="660"/>
      <c r="AH4" s="660"/>
      <c r="AI4" s="660"/>
      <c r="AJ4" s="660"/>
      <c r="AK4" s="660"/>
      <c r="AL4" s="660"/>
      <c r="AM4" s="11" t="s">
        <v>400</v>
      </c>
    </row>
    <row r="5" spans="1:55" ht="16.5" customHeight="1" x14ac:dyDescent="0.2">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row>
    <row r="6" spans="1:55" ht="20.25" customHeight="1" x14ac:dyDescent="0.2">
      <c r="B6" s="939" t="s">
        <v>195</v>
      </c>
      <c r="C6" s="939"/>
      <c r="D6" s="939"/>
      <c r="E6" s="1222" t="s">
        <v>1019</v>
      </c>
      <c r="F6" s="1220"/>
      <c r="G6" s="1220"/>
      <c r="H6" s="1220"/>
      <c r="I6" s="1220"/>
      <c r="J6" s="1221"/>
      <c r="K6" s="1219" t="s">
        <v>1020</v>
      </c>
      <c r="L6" s="1220"/>
      <c r="M6" s="1220"/>
      <c r="N6" s="1220"/>
      <c r="O6" s="1220"/>
      <c r="P6" s="1220"/>
      <c r="Q6" s="1220"/>
      <c r="R6" s="1220"/>
      <c r="S6" s="1220"/>
      <c r="T6" s="1220"/>
      <c r="U6" s="1220"/>
      <c r="V6" s="1221"/>
      <c r="W6" s="1219" t="s">
        <v>1021</v>
      </c>
      <c r="X6" s="1220"/>
      <c r="Y6" s="1220"/>
      <c r="Z6" s="1220"/>
      <c r="AA6" s="1220"/>
      <c r="AB6" s="1220"/>
      <c r="AC6" s="1220"/>
      <c r="AD6" s="1220"/>
      <c r="AE6" s="1220"/>
      <c r="AF6" s="1220"/>
      <c r="AG6" s="1220"/>
      <c r="AH6" s="1221"/>
      <c r="AI6" s="1219" t="s">
        <v>1015</v>
      </c>
      <c r="AJ6" s="1220"/>
      <c r="AK6" s="1220"/>
      <c r="AL6" s="1220"/>
      <c r="AM6" s="1220"/>
      <c r="AN6" s="1220"/>
      <c r="AO6" s="1220"/>
      <c r="AP6" s="1220"/>
      <c r="AQ6" s="1220"/>
      <c r="AR6" s="1220"/>
      <c r="AS6" s="1220"/>
      <c r="AT6" s="1221"/>
      <c r="AU6" s="1219" t="s">
        <v>1022</v>
      </c>
      <c r="AV6" s="1220"/>
      <c r="AW6" s="1220"/>
      <c r="AX6" s="1220"/>
      <c r="AY6" s="1220"/>
      <c r="AZ6" s="1226"/>
      <c r="BC6" s="31" t="s">
        <v>227</v>
      </c>
    </row>
    <row r="7" spans="1:55" ht="20.25" customHeight="1" x14ac:dyDescent="0.2">
      <c r="B7" s="939"/>
      <c r="C7" s="939"/>
      <c r="D7" s="939"/>
      <c r="E7" s="465">
        <v>7</v>
      </c>
      <c r="F7" s="466">
        <v>8</v>
      </c>
      <c r="G7" s="466">
        <v>9</v>
      </c>
      <c r="H7" s="466">
        <v>10</v>
      </c>
      <c r="I7" s="466">
        <v>11</v>
      </c>
      <c r="J7" s="466">
        <v>12</v>
      </c>
      <c r="K7" s="466">
        <v>1</v>
      </c>
      <c r="L7" s="466">
        <v>2</v>
      </c>
      <c r="M7" s="466">
        <v>3</v>
      </c>
      <c r="N7" s="466">
        <v>4</v>
      </c>
      <c r="O7" s="466">
        <v>5</v>
      </c>
      <c r="P7" s="466">
        <v>6</v>
      </c>
      <c r="Q7" s="466">
        <v>7</v>
      </c>
      <c r="R7" s="466">
        <v>8</v>
      </c>
      <c r="S7" s="466">
        <v>9</v>
      </c>
      <c r="T7" s="466">
        <v>10</v>
      </c>
      <c r="U7" s="466">
        <v>11</v>
      </c>
      <c r="V7" s="466">
        <v>12</v>
      </c>
      <c r="W7" s="466">
        <v>1</v>
      </c>
      <c r="X7" s="466">
        <v>2</v>
      </c>
      <c r="Y7" s="466">
        <v>3</v>
      </c>
      <c r="Z7" s="466">
        <v>4</v>
      </c>
      <c r="AA7" s="466">
        <v>5</v>
      </c>
      <c r="AB7" s="466">
        <v>6</v>
      </c>
      <c r="AC7" s="466">
        <v>7</v>
      </c>
      <c r="AD7" s="466">
        <v>8</v>
      </c>
      <c r="AE7" s="466">
        <v>9</v>
      </c>
      <c r="AF7" s="466">
        <v>10</v>
      </c>
      <c r="AG7" s="466">
        <v>11</v>
      </c>
      <c r="AH7" s="466">
        <v>12</v>
      </c>
      <c r="AI7" s="466">
        <v>1</v>
      </c>
      <c r="AJ7" s="466">
        <v>2</v>
      </c>
      <c r="AK7" s="466">
        <v>3</v>
      </c>
      <c r="AL7" s="466">
        <v>4</v>
      </c>
      <c r="AM7" s="466">
        <v>5</v>
      </c>
      <c r="AN7" s="466">
        <v>6</v>
      </c>
      <c r="AO7" s="466">
        <v>7</v>
      </c>
      <c r="AP7" s="466">
        <v>8</v>
      </c>
      <c r="AQ7" s="466">
        <v>9</v>
      </c>
      <c r="AR7" s="466">
        <v>10</v>
      </c>
      <c r="AS7" s="466">
        <v>11</v>
      </c>
      <c r="AT7" s="466">
        <v>12</v>
      </c>
      <c r="AU7" s="466">
        <v>1</v>
      </c>
      <c r="AV7" s="466">
        <v>2</v>
      </c>
      <c r="AW7" s="466">
        <v>3</v>
      </c>
      <c r="AX7" s="466">
        <v>4</v>
      </c>
      <c r="AY7" s="466">
        <v>5</v>
      </c>
      <c r="AZ7" s="467">
        <v>6</v>
      </c>
      <c r="BC7" s="31" t="s">
        <v>227</v>
      </c>
    </row>
    <row r="8" spans="1:55" ht="18.75" customHeight="1" x14ac:dyDescent="0.2">
      <c r="B8" s="1223" t="s">
        <v>198</v>
      </c>
      <c r="C8" s="1224"/>
      <c r="D8" s="1225"/>
      <c r="E8" s="468"/>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469"/>
      <c r="AW8" s="469"/>
      <c r="AX8" s="469"/>
      <c r="AY8" s="469"/>
      <c r="AZ8" s="470"/>
      <c r="BC8" s="31" t="s">
        <v>227</v>
      </c>
    </row>
    <row r="9" spans="1:55" ht="18.75" customHeight="1" x14ac:dyDescent="0.2">
      <c r="B9" s="1223"/>
      <c r="C9" s="1224"/>
      <c r="D9" s="1225"/>
      <c r="E9" s="468"/>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69"/>
      <c r="AY9" s="469"/>
      <c r="AZ9" s="470"/>
      <c r="BC9" s="31" t="s">
        <v>227</v>
      </c>
    </row>
    <row r="10" spans="1:55" ht="18.75" customHeight="1" x14ac:dyDescent="0.2">
      <c r="B10" s="1223" t="s">
        <v>398</v>
      </c>
      <c r="C10" s="1224"/>
      <c r="D10" s="1225"/>
      <c r="E10" s="468"/>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469"/>
      <c r="AL10" s="469"/>
      <c r="AM10" s="469"/>
      <c r="AN10" s="469"/>
      <c r="AO10" s="469"/>
      <c r="AP10" s="469"/>
      <c r="AQ10" s="469"/>
      <c r="AR10" s="469"/>
      <c r="AS10" s="469"/>
      <c r="AT10" s="469"/>
      <c r="AU10" s="469"/>
      <c r="AV10" s="469"/>
      <c r="AW10" s="469"/>
      <c r="AX10" s="469"/>
      <c r="AY10" s="469"/>
      <c r="AZ10" s="470"/>
      <c r="BC10" s="31" t="s">
        <v>227</v>
      </c>
    </row>
    <row r="11" spans="1:55" ht="18.75" customHeight="1" x14ac:dyDescent="0.2">
      <c r="B11" s="1223"/>
      <c r="C11" s="1224"/>
      <c r="D11" s="1225"/>
      <c r="E11" s="468"/>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c r="AP11" s="469"/>
      <c r="AQ11" s="469"/>
      <c r="AR11" s="469"/>
      <c r="AS11" s="469"/>
      <c r="AT11" s="469"/>
      <c r="AU11" s="469"/>
      <c r="AV11" s="469"/>
      <c r="AW11" s="469"/>
      <c r="AX11" s="469"/>
      <c r="AY11" s="469"/>
      <c r="AZ11" s="470"/>
      <c r="BC11" s="31" t="s">
        <v>227</v>
      </c>
    </row>
    <row r="12" spans="1:55" ht="18.75" customHeight="1" x14ac:dyDescent="0.2">
      <c r="B12" s="1223" t="s">
        <v>399</v>
      </c>
      <c r="C12" s="1224"/>
      <c r="D12" s="1225"/>
      <c r="E12" s="468"/>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69"/>
      <c r="AV12" s="469"/>
      <c r="AW12" s="469"/>
      <c r="AX12" s="469"/>
      <c r="AY12" s="469"/>
      <c r="AZ12" s="470"/>
      <c r="BC12" s="31" t="s">
        <v>227</v>
      </c>
    </row>
    <row r="13" spans="1:55" ht="18.75" customHeight="1" x14ac:dyDescent="0.2">
      <c r="B13" s="1223"/>
      <c r="C13" s="1224"/>
      <c r="D13" s="1225"/>
      <c r="E13" s="468"/>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c r="AZ13" s="470"/>
      <c r="BC13" s="31" t="s">
        <v>227</v>
      </c>
    </row>
    <row r="14" spans="1:55" ht="18.75" customHeight="1" x14ac:dyDescent="0.2">
      <c r="B14" s="1223" t="s">
        <v>199</v>
      </c>
      <c r="C14" s="1224"/>
      <c r="D14" s="1225"/>
      <c r="E14" s="468"/>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69"/>
      <c r="AZ14" s="470"/>
      <c r="BC14" s="31" t="s">
        <v>227</v>
      </c>
    </row>
    <row r="15" spans="1:55" ht="18.75" customHeight="1" x14ac:dyDescent="0.2">
      <c r="B15" s="1223"/>
      <c r="C15" s="1224"/>
      <c r="D15" s="1225"/>
      <c r="E15" s="468"/>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69"/>
      <c r="AV15" s="469"/>
      <c r="AW15" s="469"/>
      <c r="AX15" s="469"/>
      <c r="AY15" s="469"/>
      <c r="AZ15" s="470"/>
      <c r="BC15" s="31" t="s">
        <v>227</v>
      </c>
    </row>
    <row r="16" spans="1:55" ht="18.75" customHeight="1" x14ac:dyDescent="0.2">
      <c r="B16" s="1223" t="s">
        <v>200</v>
      </c>
      <c r="C16" s="1224"/>
      <c r="D16" s="1225"/>
      <c r="E16" s="468"/>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c r="AZ16" s="470"/>
      <c r="BC16" s="31" t="s">
        <v>227</v>
      </c>
    </row>
    <row r="17" spans="2:55" ht="18.75" customHeight="1" x14ac:dyDescent="0.2">
      <c r="B17" s="1223"/>
      <c r="C17" s="1224"/>
      <c r="D17" s="1225"/>
      <c r="E17" s="468"/>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70"/>
      <c r="BC17" s="31" t="s">
        <v>227</v>
      </c>
    </row>
    <row r="18" spans="2:55" ht="18.75" customHeight="1" x14ac:dyDescent="0.2">
      <c r="B18" s="1223"/>
      <c r="C18" s="1224"/>
      <c r="D18" s="1225"/>
      <c r="E18" s="468"/>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70"/>
      <c r="BC18" s="31" t="s">
        <v>227</v>
      </c>
    </row>
    <row r="19" spans="2:55" ht="18.75" customHeight="1" x14ac:dyDescent="0.2">
      <c r="B19" s="1223" t="s">
        <v>201</v>
      </c>
      <c r="C19" s="1224"/>
      <c r="D19" s="1225"/>
      <c r="E19" s="468"/>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70"/>
      <c r="BC19" s="31" t="s">
        <v>227</v>
      </c>
    </row>
    <row r="20" spans="2:55" ht="18.75" customHeight="1" x14ac:dyDescent="0.2">
      <c r="B20" s="1223"/>
      <c r="C20" s="1224"/>
      <c r="D20" s="1225"/>
      <c r="E20" s="468"/>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70"/>
      <c r="BC20" s="31" t="s">
        <v>227</v>
      </c>
    </row>
    <row r="21" spans="2:55" ht="18.75" customHeight="1" x14ac:dyDescent="0.2">
      <c r="B21" s="1223"/>
      <c r="C21" s="1224"/>
      <c r="D21" s="1225"/>
      <c r="E21" s="468"/>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70"/>
      <c r="BC21" s="31" t="s">
        <v>227</v>
      </c>
    </row>
    <row r="22" spans="2:55" ht="18.75" customHeight="1" x14ac:dyDescent="0.2">
      <c r="B22" s="1223" t="s">
        <v>202</v>
      </c>
      <c r="C22" s="1224"/>
      <c r="D22" s="1225"/>
      <c r="E22" s="468"/>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69"/>
      <c r="AE22" s="469"/>
      <c r="AF22" s="469"/>
      <c r="AG22" s="469"/>
      <c r="AH22" s="469"/>
      <c r="AI22" s="471"/>
      <c r="AJ22" s="469"/>
      <c r="AK22" s="469"/>
      <c r="AL22" s="469"/>
      <c r="AM22" s="469"/>
      <c r="AN22" s="469"/>
      <c r="AO22" s="469"/>
      <c r="AP22" s="469"/>
      <c r="AQ22" s="469"/>
      <c r="AR22" s="469"/>
      <c r="AS22" s="469"/>
      <c r="AT22" s="469"/>
      <c r="AU22" s="469"/>
      <c r="AV22" s="469"/>
      <c r="AW22" s="469"/>
      <c r="AX22" s="469"/>
      <c r="AY22" s="469"/>
      <c r="AZ22" s="470"/>
      <c r="BC22" s="31" t="s">
        <v>227</v>
      </c>
    </row>
    <row r="23" spans="2:55" ht="18.75" customHeight="1" x14ac:dyDescent="0.2">
      <c r="B23" s="264"/>
      <c r="C23" s="265"/>
      <c r="D23" s="266"/>
      <c r="E23" s="468"/>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70"/>
      <c r="BC23" s="31"/>
    </row>
    <row r="24" spans="2:55" ht="18.75" customHeight="1" x14ac:dyDescent="0.2">
      <c r="B24" s="1223"/>
      <c r="C24" s="1224"/>
      <c r="D24" s="1225"/>
      <c r="E24" s="468"/>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70"/>
      <c r="BC24" s="31" t="s">
        <v>227</v>
      </c>
    </row>
    <row r="25" spans="2:55" ht="18.75" customHeight="1" x14ac:dyDescent="0.2">
      <c r="B25" s="1223" t="s">
        <v>980</v>
      </c>
      <c r="C25" s="1224"/>
      <c r="D25" s="1225"/>
      <c r="E25" s="468"/>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469"/>
      <c r="AJ25" s="471"/>
      <c r="AK25" s="469"/>
      <c r="AL25" s="469"/>
      <c r="AM25" s="469"/>
      <c r="AN25" s="469"/>
      <c r="AO25" s="469"/>
      <c r="AP25" s="469"/>
      <c r="AQ25" s="469"/>
      <c r="AR25" s="469"/>
      <c r="AS25" s="469"/>
      <c r="AT25" s="469"/>
      <c r="AU25" s="469"/>
      <c r="AV25" s="469"/>
      <c r="AW25" s="469"/>
      <c r="AX25" s="469"/>
      <c r="AY25" s="469"/>
      <c r="AZ25" s="470"/>
      <c r="BC25" s="31" t="s">
        <v>227</v>
      </c>
    </row>
    <row r="26" spans="2:55" ht="18.75" customHeight="1" x14ac:dyDescent="0.2">
      <c r="B26" s="1223"/>
      <c r="C26" s="1224"/>
      <c r="D26" s="1225"/>
      <c r="E26" s="468"/>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70"/>
      <c r="BC26" s="31" t="s">
        <v>227</v>
      </c>
    </row>
    <row r="27" spans="2:55" ht="16.5" customHeight="1" x14ac:dyDescent="0.2">
      <c r="C27" s="10" t="s">
        <v>196</v>
      </c>
    </row>
    <row r="28" spans="2:55" ht="16.5" customHeight="1" x14ac:dyDescent="0.2">
      <c r="C28" s="10" t="s">
        <v>197</v>
      </c>
    </row>
    <row r="29" spans="2:55" ht="16.5" customHeight="1" x14ac:dyDescent="0.2">
      <c r="AZ29" s="111" t="s">
        <v>791</v>
      </c>
    </row>
    <row r="30" spans="2:55" ht="16.5" customHeight="1" x14ac:dyDescent="0.2"/>
    <row r="31" spans="2:55" ht="16.5" customHeight="1" x14ac:dyDescent="0.2"/>
  </sheetData>
  <mergeCells count="25">
    <mergeCell ref="AI6:AT6"/>
    <mergeCell ref="AU6:AZ6"/>
    <mergeCell ref="E4:AL4"/>
    <mergeCell ref="B26:D26"/>
    <mergeCell ref="B8:D8"/>
    <mergeCell ref="B9:D9"/>
    <mergeCell ref="B10:D10"/>
    <mergeCell ref="B11:D11"/>
    <mergeCell ref="B12:D12"/>
    <mergeCell ref="B13:D13"/>
    <mergeCell ref="B14:D14"/>
    <mergeCell ref="B15:D15"/>
    <mergeCell ref="B21:D21"/>
    <mergeCell ref="B16:D16"/>
    <mergeCell ref="B17:D17"/>
    <mergeCell ref="B6:D7"/>
    <mergeCell ref="W6:AH6"/>
    <mergeCell ref="E6:J6"/>
    <mergeCell ref="B25:D25"/>
    <mergeCell ref="B18:D18"/>
    <mergeCell ref="B19:D19"/>
    <mergeCell ref="B22:D22"/>
    <mergeCell ref="B24:D24"/>
    <mergeCell ref="B20:D20"/>
    <mergeCell ref="K6:V6"/>
  </mergeCells>
  <phoneticPr fontId="2"/>
  <pageMargins left="0.19685039370078741" right="0.19685039370078741" top="0.98425196850393704" bottom="0.35433070866141736" header="0.31496062992125984" footer="0.31496062992125984"/>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59"/>
  <sheetViews>
    <sheetView showGridLines="0" view="pageBreakPreview" zoomScale="120" zoomScaleNormal="100" zoomScaleSheetLayoutView="120" workbookViewId="0">
      <selection activeCell="K3" sqref="K3"/>
    </sheetView>
  </sheetViews>
  <sheetFormatPr defaultColWidth="9" defaultRowHeight="13.2" x14ac:dyDescent="0.2"/>
  <cols>
    <col min="1" max="1" width="1.6640625" style="3" customWidth="1"/>
    <col min="2" max="2" width="2.33203125" style="3" customWidth="1"/>
    <col min="3" max="3" width="0.88671875" style="3" customWidth="1"/>
    <col min="4" max="4" width="17.6640625" style="3" customWidth="1"/>
    <col min="5" max="5" width="16.21875" style="3" customWidth="1"/>
    <col min="6" max="6" width="0.77734375" style="3" customWidth="1"/>
    <col min="7" max="7" width="10.77734375" style="3" customWidth="1"/>
    <col min="8" max="8" width="7.21875" style="3" customWidth="1"/>
    <col min="9" max="11" width="4.44140625" style="3" customWidth="1"/>
    <col min="12" max="12" width="4.44140625" style="48" customWidth="1"/>
    <col min="13" max="16" width="4.6640625" style="48" customWidth="1"/>
    <col min="17" max="17" width="0.6640625" style="48" customWidth="1"/>
    <col min="18" max="18" width="1.109375" style="48" customWidth="1"/>
    <col min="19" max="19" width="2.77734375" style="3" customWidth="1"/>
    <col min="20" max="16384" width="9" style="3"/>
  </cols>
  <sheetData>
    <row r="1" spans="2:23" ht="15" customHeight="1" x14ac:dyDescent="0.2">
      <c r="B1" s="87" t="s">
        <v>540</v>
      </c>
    </row>
    <row r="2" spans="2:23" ht="9.75" customHeight="1" x14ac:dyDescent="0.2">
      <c r="B2" s="88"/>
      <c r="C2" s="51"/>
      <c r="D2" s="51"/>
      <c r="E2" s="51"/>
      <c r="F2" s="51"/>
      <c r="G2" s="51"/>
      <c r="H2" s="51"/>
      <c r="I2" s="51"/>
      <c r="J2" s="89"/>
      <c r="K2" s="89"/>
      <c r="L2" s="90"/>
      <c r="M2" s="90"/>
      <c r="N2" s="90"/>
      <c r="O2" s="90"/>
      <c r="P2" s="90"/>
      <c r="Q2" s="53"/>
      <c r="T2" s="48"/>
    </row>
    <row r="3" spans="2:23" x14ac:dyDescent="0.2">
      <c r="B3" s="88"/>
      <c r="I3" s="675" t="s">
        <v>846</v>
      </c>
      <c r="J3" s="675"/>
      <c r="K3" s="34"/>
      <c r="L3" s="3" t="s">
        <v>209</v>
      </c>
      <c r="M3" s="34"/>
      <c r="N3" s="91" t="s">
        <v>541</v>
      </c>
      <c r="O3" s="34"/>
      <c r="P3" s="91" t="s">
        <v>542</v>
      </c>
      <c r="Q3" s="92"/>
      <c r="T3" s="31" t="s">
        <v>229</v>
      </c>
    </row>
    <row r="4" spans="2:23" x14ac:dyDescent="0.2">
      <c r="B4" s="88"/>
      <c r="C4" s="39" t="s">
        <v>504</v>
      </c>
      <c r="J4" s="32"/>
      <c r="K4" s="32"/>
      <c r="L4" s="3"/>
      <c r="M4" s="3"/>
      <c r="N4" s="3"/>
      <c r="O4" s="3"/>
      <c r="P4" s="32"/>
      <c r="Q4" s="92"/>
    </row>
    <row r="5" spans="2:23" x14ac:dyDescent="0.2">
      <c r="B5" s="88"/>
      <c r="C5" s="3" t="s">
        <v>511</v>
      </c>
      <c r="Q5" s="92"/>
    </row>
    <row r="6" spans="2:23" ht="12" customHeight="1" x14ac:dyDescent="0.2">
      <c r="B6" s="88"/>
      <c r="Q6" s="92"/>
    </row>
    <row r="7" spans="2:23" ht="20.25" customHeight="1" x14ac:dyDescent="0.2">
      <c r="B7" s="88"/>
      <c r="H7" s="3" t="s">
        <v>543</v>
      </c>
      <c r="Q7" s="92"/>
    </row>
    <row r="8" spans="2:23" ht="20.25" customHeight="1" x14ac:dyDescent="0.2">
      <c r="B8" s="88"/>
      <c r="H8" s="3" t="s">
        <v>523</v>
      </c>
      <c r="I8" s="657" t="str">
        <f>IF(基本情報!F9="","",基本情報!F9)</f>
        <v/>
      </c>
      <c r="J8" s="657"/>
      <c r="K8" s="657"/>
      <c r="L8" s="657"/>
      <c r="M8" s="657"/>
      <c r="N8" s="657"/>
      <c r="O8" s="657"/>
      <c r="P8" s="657"/>
      <c r="Q8" s="92"/>
      <c r="T8" s="3" t="s">
        <v>230</v>
      </c>
    </row>
    <row r="9" spans="2:23" ht="20.25" customHeight="1" x14ac:dyDescent="0.2">
      <c r="B9" s="88"/>
      <c r="H9" s="3" t="s">
        <v>96</v>
      </c>
      <c r="I9" s="38"/>
      <c r="J9" s="659" t="str">
        <f>IF(基本情報!F6="","",基本情報!F6)</f>
        <v/>
      </c>
      <c r="K9" s="659"/>
      <c r="L9" s="659"/>
      <c r="M9" s="659"/>
      <c r="N9" s="659"/>
      <c r="O9" s="659"/>
      <c r="P9" s="659"/>
      <c r="Q9" s="92"/>
      <c r="T9" s="48" t="s">
        <v>255</v>
      </c>
    </row>
    <row r="10" spans="2:23" ht="20.25" customHeight="1" x14ac:dyDescent="0.2">
      <c r="B10" s="88"/>
      <c r="H10" s="3" t="s">
        <v>544</v>
      </c>
      <c r="I10" s="682" t="str">
        <f>IF(基本情報!G7="","",基本情報!G7)</f>
        <v/>
      </c>
      <c r="J10" s="682"/>
      <c r="K10" s="682"/>
      <c r="L10" s="672" t="str">
        <f>IF(基本情報!K7="","",基本情報!K7)</f>
        <v/>
      </c>
      <c r="M10" s="672"/>
      <c r="N10" s="672"/>
      <c r="O10" s="672"/>
      <c r="Q10" s="92"/>
      <c r="T10" s="48" t="s">
        <v>255</v>
      </c>
    </row>
    <row r="11" spans="2:23" ht="5.55" customHeight="1" x14ac:dyDescent="0.2">
      <c r="B11" s="88"/>
      <c r="I11" s="679" t="s">
        <v>495</v>
      </c>
      <c r="J11" s="679"/>
      <c r="K11" s="665" t="s">
        <v>495</v>
      </c>
      <c r="L11" s="665"/>
      <c r="M11" s="665"/>
      <c r="N11" s="665"/>
      <c r="O11" s="665"/>
      <c r="Q11" s="92"/>
    </row>
    <row r="12" spans="2:23" ht="12.75" customHeight="1" x14ac:dyDescent="0.2">
      <c r="B12" s="88"/>
      <c r="H12" s="3" t="str">
        <f>IF(基本情報!B12="","","（"&amp;基本情報!B12&amp;"）")</f>
        <v>（ESCO事業者）</v>
      </c>
      <c r="Q12" s="92"/>
    </row>
    <row r="13" spans="2:23" ht="20.25" customHeight="1" x14ac:dyDescent="0.2">
      <c r="B13" s="88"/>
      <c r="H13" s="3" t="str">
        <f>IF(H12="","",V13)</f>
        <v>住　所</v>
      </c>
      <c r="I13" s="659" t="str">
        <f>IF(基本情報!O$12=1,基本情報!F$15,IF(基本情報!O$18=1,基本情報!F$21,""))</f>
        <v/>
      </c>
      <c r="J13" s="659"/>
      <c r="K13" s="659"/>
      <c r="L13" s="659"/>
      <c r="M13" s="659"/>
      <c r="N13" s="659"/>
      <c r="O13" s="659"/>
      <c r="P13" s="659"/>
      <c r="Q13" s="92"/>
      <c r="T13" s="3" t="s">
        <v>230</v>
      </c>
      <c r="V13" s="100" t="s">
        <v>559</v>
      </c>
      <c r="W13" s="100"/>
    </row>
    <row r="14" spans="2:23" ht="20.25" customHeight="1" x14ac:dyDescent="0.2">
      <c r="B14" s="88"/>
      <c r="H14" s="3" t="str">
        <f t="shared" ref="H14:H15" si="0">IF(H13="","",V14)</f>
        <v>会社名</v>
      </c>
      <c r="J14" s="659" t="str">
        <f>IF(基本情報!O$12=1,基本情報!F$12,IF(基本情報!O$18=1,基本情報!F$18,""))</f>
        <v/>
      </c>
      <c r="K14" s="659"/>
      <c r="L14" s="659"/>
      <c r="M14" s="659"/>
      <c r="N14" s="659"/>
      <c r="O14" s="659"/>
      <c r="P14" s="659"/>
      <c r="Q14" s="92"/>
      <c r="T14" s="48" t="s">
        <v>255</v>
      </c>
      <c r="V14" s="100" t="s">
        <v>96</v>
      </c>
      <c r="W14" s="100"/>
    </row>
    <row r="15" spans="2:23" ht="20.25" customHeight="1" x14ac:dyDescent="0.2">
      <c r="B15" s="88"/>
      <c r="H15" s="3" t="str">
        <f t="shared" si="0"/>
        <v>氏　名</v>
      </c>
      <c r="I15" s="682" t="str">
        <f>IF(基本情報!O$12=1,基本情報!G$13,IF(基本情報!O$18=1,基本情報!G$19,""))</f>
        <v/>
      </c>
      <c r="J15" s="682"/>
      <c r="K15" s="682"/>
      <c r="L15" s="672" t="str">
        <f>IF(基本情報!O$12=1,基本情報!K$13,IF(基本情報!O$18=1,基本情報!K$19,""))</f>
        <v/>
      </c>
      <c r="M15" s="672"/>
      <c r="N15" s="672"/>
      <c r="O15" s="672"/>
      <c r="P15" s="3"/>
      <c r="Q15" s="92"/>
      <c r="T15" s="48" t="s">
        <v>255</v>
      </c>
      <c r="V15" s="100" t="s">
        <v>560</v>
      </c>
      <c r="W15" s="101"/>
    </row>
    <row r="16" spans="2:23" ht="4.2" customHeight="1" x14ac:dyDescent="0.2">
      <c r="B16" s="88"/>
      <c r="I16" s="673" t="s">
        <v>495</v>
      </c>
      <c r="J16" s="673"/>
      <c r="K16" s="674" t="s">
        <v>495</v>
      </c>
      <c r="L16" s="674"/>
      <c r="M16" s="674"/>
      <c r="N16" s="674"/>
      <c r="O16" s="674"/>
      <c r="Q16" s="92"/>
      <c r="V16" s="100"/>
      <c r="W16" s="100"/>
    </row>
    <row r="17" spans="2:23" ht="12.75" customHeight="1" x14ac:dyDescent="0.2">
      <c r="B17" s="88"/>
      <c r="H17" s="3" t="str">
        <f>IF(基本情報!B18="","","（"&amp;基本情報!B18&amp;"）")</f>
        <v/>
      </c>
      <c r="Q17" s="92"/>
      <c r="V17" s="100"/>
      <c r="W17" s="100"/>
    </row>
    <row r="18" spans="2:23" ht="19.5" customHeight="1" x14ac:dyDescent="0.2">
      <c r="B18" s="88"/>
      <c r="H18" s="3" t="str">
        <f>IF(H17="","",V18)</f>
        <v/>
      </c>
      <c r="I18" s="654" t="str">
        <f>IF(基本情報!O$12=2,基本情報!F$15,IF(基本情報!O$18=2,基本情報!F$21,""))</f>
        <v/>
      </c>
      <c r="J18" s="654"/>
      <c r="K18" s="654"/>
      <c r="L18" s="654"/>
      <c r="M18" s="654"/>
      <c r="N18" s="654"/>
      <c r="O18" s="654"/>
      <c r="P18" s="654"/>
      <c r="Q18" s="92"/>
      <c r="T18" s="3" t="s">
        <v>230</v>
      </c>
      <c r="V18" s="100" t="s">
        <v>559</v>
      </c>
      <c r="W18" s="100"/>
    </row>
    <row r="19" spans="2:23" ht="19.5" customHeight="1" x14ac:dyDescent="0.2">
      <c r="B19" s="88"/>
      <c r="H19" s="3" t="str">
        <f t="shared" ref="H19:H20" si="1">IF(H18="","",V19)</f>
        <v/>
      </c>
      <c r="J19" s="654" t="str">
        <f>IF(基本情報!O$12=2,基本情報!F$12,IF(基本情報!O$18=2,基本情報!F$18,""))</f>
        <v/>
      </c>
      <c r="K19" s="654"/>
      <c r="L19" s="654"/>
      <c r="M19" s="654"/>
      <c r="N19" s="654"/>
      <c r="O19" s="654"/>
      <c r="P19" s="654"/>
      <c r="Q19" s="92"/>
      <c r="T19" s="48" t="s">
        <v>255</v>
      </c>
      <c r="V19" s="100" t="s">
        <v>96</v>
      </c>
      <c r="W19" s="100"/>
    </row>
    <row r="20" spans="2:23" ht="19.5" customHeight="1" x14ac:dyDescent="0.2">
      <c r="B20" s="88"/>
      <c r="H20" s="3" t="str">
        <f t="shared" si="1"/>
        <v/>
      </c>
      <c r="I20" s="660" t="str">
        <f>IF(基本情報!O$12=2,基本情報!G$13,IF(基本情報!O$18=2,基本情報!G$19,""))</f>
        <v/>
      </c>
      <c r="J20" s="660"/>
      <c r="K20" s="660"/>
      <c r="L20" s="683" t="str">
        <f>IF(基本情報!O$12=2,基本情報!K$13,IF(基本情報!O$18=2,基本情報!K$19,""))</f>
        <v/>
      </c>
      <c r="M20" s="683"/>
      <c r="N20" s="683"/>
      <c r="O20" s="683"/>
      <c r="P20" s="3"/>
      <c r="Q20" s="92"/>
      <c r="T20" s="48" t="s">
        <v>255</v>
      </c>
      <c r="V20" s="100" t="s">
        <v>560</v>
      </c>
      <c r="W20" s="101"/>
    </row>
    <row r="21" spans="2:23" ht="7.5" customHeight="1" x14ac:dyDescent="0.2">
      <c r="B21" s="88"/>
      <c r="I21" s="679" t="s">
        <v>495</v>
      </c>
      <c r="J21" s="679"/>
      <c r="K21" s="665" t="s">
        <v>495</v>
      </c>
      <c r="L21" s="665"/>
      <c r="M21" s="665"/>
      <c r="N21" s="665"/>
      <c r="O21" s="665"/>
      <c r="Q21" s="92"/>
      <c r="V21"/>
      <c r="W21"/>
    </row>
    <row r="22" spans="2:23" ht="7.5" customHeight="1" x14ac:dyDescent="0.2">
      <c r="B22" s="88"/>
      <c r="Q22" s="92"/>
    </row>
    <row r="23" spans="2:23" ht="25.8" x14ac:dyDescent="0.2">
      <c r="B23" s="88"/>
      <c r="C23" s="661" t="s">
        <v>545</v>
      </c>
      <c r="D23" s="661"/>
      <c r="E23" s="661"/>
      <c r="F23" s="661"/>
      <c r="G23" s="661"/>
      <c r="H23" s="661"/>
      <c r="I23" s="661"/>
      <c r="J23" s="661"/>
      <c r="K23" s="661"/>
      <c r="L23" s="661"/>
      <c r="M23" s="661"/>
      <c r="N23" s="661"/>
      <c r="O23" s="661"/>
      <c r="P23" s="661"/>
      <c r="Q23" s="92"/>
    </row>
    <row r="24" spans="2:23" ht="9.75" customHeight="1" x14ac:dyDescent="0.2">
      <c r="B24" s="88"/>
      <c r="Q24" s="92"/>
    </row>
    <row r="25" spans="2:23" ht="69.45" customHeight="1" x14ac:dyDescent="0.2">
      <c r="B25" s="88"/>
      <c r="D25" s="664" t="s">
        <v>1068</v>
      </c>
      <c r="E25" s="664"/>
      <c r="F25" s="664"/>
      <c r="G25" s="664"/>
      <c r="H25" s="664"/>
      <c r="I25" s="664"/>
      <c r="J25" s="664"/>
      <c r="K25" s="664"/>
      <c r="L25" s="664"/>
      <c r="M25" s="664"/>
      <c r="N25" s="664"/>
      <c r="O25" s="664"/>
      <c r="P25" s="664"/>
      <c r="Q25" s="92"/>
    </row>
    <row r="26" spans="2:23" ht="4.95" customHeight="1" x14ac:dyDescent="0.2">
      <c r="B26" s="88"/>
      <c r="Q26" s="92"/>
    </row>
    <row r="27" spans="2:23" ht="16.5" customHeight="1" x14ac:dyDescent="0.2">
      <c r="B27" s="88"/>
      <c r="C27" s="94"/>
      <c r="D27" s="257" t="s">
        <v>546</v>
      </c>
      <c r="E27" s="252"/>
      <c r="F27" s="257"/>
      <c r="G27" s="662" t="str">
        <f>IF(基本情報!F24="","",基本情報!F24)</f>
        <v/>
      </c>
      <c r="H27" s="662"/>
      <c r="I27" s="662"/>
      <c r="J27" s="662"/>
      <c r="K27" s="662"/>
      <c r="L27" s="662"/>
      <c r="M27" s="662"/>
      <c r="N27" s="662"/>
      <c r="O27" s="662"/>
      <c r="P27" s="663"/>
      <c r="Q27" s="92"/>
      <c r="T27" s="3" t="s">
        <v>230</v>
      </c>
    </row>
    <row r="28" spans="2:23" ht="16.5" customHeight="1" x14ac:dyDescent="0.2">
      <c r="B28" s="88"/>
      <c r="C28" s="256"/>
      <c r="D28" s="257" t="s">
        <v>547</v>
      </c>
      <c r="E28" s="252"/>
      <c r="F28" s="257"/>
      <c r="G28" s="662" t="str">
        <f>IF(基本情報!F25="","",基本情報!F25)</f>
        <v/>
      </c>
      <c r="H28" s="662"/>
      <c r="I28" s="662"/>
      <c r="J28" s="662"/>
      <c r="K28" s="662"/>
      <c r="L28" s="662"/>
      <c r="M28" s="662"/>
      <c r="N28" s="662"/>
      <c r="O28" s="662"/>
      <c r="P28" s="663"/>
      <c r="Q28" s="92"/>
      <c r="T28" s="48" t="s">
        <v>258</v>
      </c>
    </row>
    <row r="29" spans="2:23" ht="16.5" customHeight="1" x14ac:dyDescent="0.2">
      <c r="B29" s="88"/>
      <c r="C29" s="52"/>
      <c r="D29" s="257" t="s">
        <v>548</v>
      </c>
      <c r="E29" s="252"/>
      <c r="F29" s="257"/>
      <c r="G29" s="441" t="str">
        <f>IF(基本情報!F26="","","〒"&amp;基本情報!F26&amp;基本情報!G26&amp;基本情報!H26)</f>
        <v/>
      </c>
      <c r="H29" s="680" t="str">
        <f>IF(基本情報!F27="","","東京都"&amp;"  "&amp;基本情報!F27&amp;"  "&amp;基本情報!F28)</f>
        <v/>
      </c>
      <c r="I29" s="680"/>
      <c r="J29" s="680"/>
      <c r="K29" s="680"/>
      <c r="L29" s="680"/>
      <c r="M29" s="680"/>
      <c r="N29" s="680"/>
      <c r="O29" s="680"/>
      <c r="P29" s="681"/>
      <c r="Q29" s="92"/>
      <c r="T29" s="48" t="s">
        <v>258</v>
      </c>
    </row>
    <row r="30" spans="2:23" ht="16.5" customHeight="1" x14ac:dyDescent="0.2">
      <c r="B30" s="88"/>
      <c r="C30" s="94"/>
      <c r="D30" s="51"/>
      <c r="E30" s="292"/>
      <c r="G30" s="51" t="s">
        <v>945</v>
      </c>
      <c r="H30" s="51"/>
      <c r="I30" s="51"/>
      <c r="K30" s="676" t="str">
        <f>IF(基本情報!F29="","",基本情報!F29)</f>
        <v/>
      </c>
      <c r="L30" s="676"/>
      <c r="M30" s="676"/>
      <c r="N30" s="676"/>
      <c r="O30" s="95" t="s">
        <v>549</v>
      </c>
      <c r="P30" s="376" t="s">
        <v>515</v>
      </c>
      <c r="Q30" s="92"/>
      <c r="T30" s="48" t="s">
        <v>258</v>
      </c>
    </row>
    <row r="31" spans="2:23" ht="16.5" customHeight="1" x14ac:dyDescent="0.2">
      <c r="B31" s="88"/>
      <c r="C31" s="88"/>
      <c r="D31" s="3" t="s">
        <v>550</v>
      </c>
      <c r="E31" s="292"/>
      <c r="G31" s="3" t="s">
        <v>551</v>
      </c>
      <c r="K31" s="677" t="str">
        <f>IF(基本情報!F32="","",基本情報!F32)</f>
        <v/>
      </c>
      <c r="L31" s="677"/>
      <c r="M31" s="677"/>
      <c r="N31" s="677"/>
      <c r="O31" s="96" t="s">
        <v>549</v>
      </c>
      <c r="P31" s="377" t="s">
        <v>561</v>
      </c>
      <c r="Q31" s="92"/>
      <c r="T31" s="48" t="s">
        <v>258</v>
      </c>
    </row>
    <row r="32" spans="2:23" ht="16.5" customHeight="1" x14ac:dyDescent="0.2">
      <c r="B32" s="88"/>
      <c r="C32" s="52"/>
      <c r="D32" s="59"/>
      <c r="E32" s="97"/>
      <c r="F32" s="52"/>
      <c r="G32" s="59" t="s">
        <v>552</v>
      </c>
      <c r="H32" s="59"/>
      <c r="I32" s="59"/>
      <c r="J32" s="59"/>
      <c r="K32" s="678">
        <f>IF(基本情報!F35="","",基本情報!F35)</f>
        <v>0</v>
      </c>
      <c r="L32" s="678"/>
      <c r="M32" s="678"/>
      <c r="N32" s="678"/>
      <c r="O32" s="98" t="s">
        <v>549</v>
      </c>
      <c r="P32" s="378"/>
      <c r="Q32" s="92"/>
      <c r="T32" s="48" t="s">
        <v>258</v>
      </c>
    </row>
    <row r="33" spans="2:20" ht="30.75" customHeight="1" x14ac:dyDescent="0.2">
      <c r="B33" s="88"/>
      <c r="C33" s="256"/>
      <c r="D33" s="670" t="s">
        <v>512</v>
      </c>
      <c r="E33" s="684"/>
      <c r="F33" s="257"/>
      <c r="G33" s="257"/>
      <c r="H33" s="257"/>
      <c r="I33" s="257"/>
      <c r="J33" s="257"/>
      <c r="K33" s="685" t="str">
        <f>IF(基本情報!F36="","",基本情報!F36)</f>
        <v/>
      </c>
      <c r="L33" s="685"/>
      <c r="M33" s="685"/>
      <c r="N33" s="685"/>
      <c r="O33" s="668" t="s">
        <v>92</v>
      </c>
      <c r="P33" s="669"/>
      <c r="Q33" s="92"/>
      <c r="T33" s="48" t="s">
        <v>258</v>
      </c>
    </row>
    <row r="34" spans="2:20" ht="30.75" customHeight="1" x14ac:dyDescent="0.2">
      <c r="B34" s="88"/>
      <c r="C34" s="256"/>
      <c r="D34" s="670" t="s">
        <v>513</v>
      </c>
      <c r="E34" s="671"/>
      <c r="F34" s="59"/>
      <c r="G34" s="59"/>
      <c r="H34" s="59"/>
      <c r="I34" s="59"/>
      <c r="J34" s="59"/>
      <c r="K34" s="685" t="str">
        <f>IF(基本情報!F38="","",基本情報!F38)</f>
        <v/>
      </c>
      <c r="L34" s="685"/>
      <c r="M34" s="685"/>
      <c r="N34" s="685"/>
      <c r="O34" s="668" t="s">
        <v>24</v>
      </c>
      <c r="P34" s="669"/>
      <c r="Q34" s="92"/>
    </row>
    <row r="35" spans="2:20" ht="24" customHeight="1" x14ac:dyDescent="0.2">
      <c r="B35" s="88"/>
      <c r="C35" s="379"/>
      <c r="D35" s="666" t="s">
        <v>383</v>
      </c>
      <c r="E35" s="380" t="s">
        <v>387</v>
      </c>
      <c r="F35" s="59"/>
      <c r="G35" s="59"/>
      <c r="H35" s="59"/>
      <c r="I35" s="59"/>
      <c r="J35" s="59"/>
      <c r="K35" s="687" t="str">
        <f>IF(基本情報!F39="","",基本情報!F39)</f>
        <v/>
      </c>
      <c r="L35" s="687"/>
      <c r="M35" s="687"/>
      <c r="N35" s="687"/>
      <c r="O35" s="688" t="s">
        <v>283</v>
      </c>
      <c r="P35" s="689"/>
      <c r="Q35" s="92"/>
      <c r="T35" s="48"/>
    </row>
    <row r="36" spans="2:20" ht="24" customHeight="1" x14ac:dyDescent="0.2">
      <c r="B36" s="88"/>
      <c r="C36" s="52"/>
      <c r="D36" s="667"/>
      <c r="E36" s="260" t="s">
        <v>388</v>
      </c>
      <c r="F36" s="59"/>
      <c r="G36" s="59"/>
      <c r="H36" s="59"/>
      <c r="I36" s="59"/>
      <c r="J36" s="257"/>
      <c r="K36" s="686" t="str">
        <f>IF(基本情報!F40="","",基本情報!F40)</f>
        <v/>
      </c>
      <c r="L36" s="686"/>
      <c r="M36" s="686"/>
      <c r="N36" s="686"/>
      <c r="O36" s="668" t="s">
        <v>384</v>
      </c>
      <c r="P36" s="669"/>
      <c r="Q36" s="92"/>
      <c r="T36" s="48"/>
    </row>
    <row r="37" spans="2:20" ht="16.5" customHeight="1" x14ac:dyDescent="0.2">
      <c r="B37" s="88"/>
      <c r="C37" s="88"/>
      <c r="E37" s="292"/>
      <c r="F37" s="51"/>
      <c r="G37" s="51" t="s">
        <v>553</v>
      </c>
      <c r="H37" s="658" t="str">
        <f>IF(基本情報!F51="","",基本情報!F51)</f>
        <v/>
      </c>
      <c r="I37" s="658"/>
      <c r="J37" s="658"/>
      <c r="K37" s="658"/>
      <c r="L37" s="658"/>
      <c r="M37" s="658"/>
      <c r="N37" s="658"/>
      <c r="O37" s="658"/>
      <c r="P37" s="53"/>
      <c r="Q37" s="92"/>
      <c r="T37" s="3" t="s">
        <v>230</v>
      </c>
    </row>
    <row r="38" spans="2:20" ht="16.5" customHeight="1" x14ac:dyDescent="0.2">
      <c r="B38" s="88"/>
      <c r="C38" s="88"/>
      <c r="D38" s="39" t="s">
        <v>94</v>
      </c>
      <c r="E38" s="292"/>
      <c r="G38" s="39" t="s">
        <v>874</v>
      </c>
      <c r="H38" s="659" t="str">
        <f>IF(基本情報!F54="","",基本情報!F54)</f>
        <v/>
      </c>
      <c r="I38" s="659"/>
      <c r="J38" s="659"/>
      <c r="K38" s="659"/>
      <c r="L38" s="659"/>
      <c r="M38" s="659"/>
      <c r="N38" s="659"/>
      <c r="O38" s="659"/>
      <c r="P38" s="92"/>
      <c r="Q38" s="92"/>
      <c r="T38" s="48" t="s">
        <v>258</v>
      </c>
    </row>
    <row r="39" spans="2:20" ht="16.5" customHeight="1" x14ac:dyDescent="0.2">
      <c r="B39" s="88"/>
      <c r="C39" s="88"/>
      <c r="E39" s="292"/>
      <c r="G39" s="42" t="s">
        <v>554</v>
      </c>
      <c r="H39" s="657" t="str">
        <f>IF(基本情報!F55="","",基本情報!F55)</f>
        <v/>
      </c>
      <c r="I39" s="657"/>
      <c r="J39" s="657"/>
      <c r="K39" s="657"/>
      <c r="L39" s="657"/>
      <c r="M39" s="657"/>
      <c r="N39" s="657"/>
      <c r="O39" s="657"/>
      <c r="P39" s="92"/>
      <c r="Q39" s="92"/>
      <c r="T39" s="48" t="s">
        <v>258</v>
      </c>
    </row>
    <row r="40" spans="2:20" ht="16.5" customHeight="1" x14ac:dyDescent="0.2">
      <c r="B40" s="88"/>
      <c r="C40" s="88"/>
      <c r="E40" s="292"/>
      <c r="G40" s="3" t="s">
        <v>555</v>
      </c>
      <c r="H40" s="655" t="str">
        <f>IF(基本情報!F58="","",基本情報!F58)</f>
        <v/>
      </c>
      <c r="I40" s="655"/>
      <c r="J40" s="655"/>
      <c r="K40" s="655"/>
      <c r="L40" s="655"/>
      <c r="M40" s="3" t="s">
        <v>556</v>
      </c>
      <c r="N40" s="3"/>
      <c r="O40" s="3"/>
      <c r="P40" s="92"/>
      <c r="Q40" s="92"/>
      <c r="T40" s="48" t="s">
        <v>258</v>
      </c>
    </row>
    <row r="41" spans="2:20" ht="16.5" customHeight="1" x14ac:dyDescent="0.2">
      <c r="B41" s="88"/>
      <c r="C41" s="88"/>
      <c r="E41" s="292"/>
      <c r="G41" s="3" t="s">
        <v>557</v>
      </c>
      <c r="H41" s="655" t="str">
        <f>IF(基本情報!F59="","",基本情報!F59)</f>
        <v/>
      </c>
      <c r="I41" s="655"/>
      <c r="J41" s="655"/>
      <c r="K41" s="655"/>
      <c r="L41" s="655"/>
      <c r="M41" s="3" t="s">
        <v>556</v>
      </c>
      <c r="N41" s="3"/>
      <c r="O41" s="3"/>
      <c r="P41" s="92"/>
      <c r="Q41" s="92"/>
      <c r="T41" s="48" t="s">
        <v>258</v>
      </c>
    </row>
    <row r="42" spans="2:20" ht="16.5" customHeight="1" x14ac:dyDescent="0.2">
      <c r="B42" s="88"/>
      <c r="C42" s="52"/>
      <c r="D42" s="59"/>
      <c r="E42" s="97"/>
      <c r="G42" s="321" t="s">
        <v>93</v>
      </c>
      <c r="H42" s="656" t="str">
        <f>IF(基本情報!F61="","",基本情報!F61)</f>
        <v/>
      </c>
      <c r="I42" s="656"/>
      <c r="J42" s="656"/>
      <c r="K42" s="656"/>
      <c r="L42" s="656"/>
      <c r="M42" s="656"/>
      <c r="N42" s="656"/>
      <c r="O42" s="48" t="s">
        <v>556</v>
      </c>
      <c r="P42" s="92"/>
      <c r="Q42" s="92"/>
      <c r="T42" s="48" t="s">
        <v>258</v>
      </c>
    </row>
    <row r="43" spans="2:20" ht="13.5" customHeight="1" x14ac:dyDescent="0.2">
      <c r="B43" s="88"/>
      <c r="C43" s="94"/>
      <c r="D43" s="51" t="s">
        <v>558</v>
      </c>
      <c r="F43" s="51"/>
      <c r="G43" s="51"/>
      <c r="H43" s="51"/>
      <c r="I43" s="51"/>
      <c r="J43" s="51"/>
      <c r="K43" s="51"/>
      <c r="L43" s="326"/>
      <c r="M43" s="326"/>
      <c r="N43" s="326"/>
      <c r="O43" s="326"/>
      <c r="P43" s="53"/>
      <c r="Q43" s="92"/>
    </row>
    <row r="44" spans="2:20" ht="13.5" customHeight="1" x14ac:dyDescent="0.2">
      <c r="B44" s="88"/>
      <c r="C44" s="88"/>
      <c r="P44" s="92"/>
      <c r="Q44" s="92"/>
    </row>
    <row r="45" spans="2:20" ht="13.5" customHeight="1" x14ac:dyDescent="0.2">
      <c r="B45" s="88"/>
      <c r="C45" s="88"/>
      <c r="P45" s="92"/>
      <c r="Q45" s="92"/>
    </row>
    <row r="46" spans="2:20" ht="13.5" customHeight="1" x14ac:dyDescent="0.2">
      <c r="B46" s="88"/>
      <c r="C46" s="88"/>
      <c r="P46" s="92"/>
      <c r="Q46" s="92"/>
    </row>
    <row r="47" spans="2:20" ht="9.6" customHeight="1" x14ac:dyDescent="0.2">
      <c r="B47" s="88"/>
      <c r="C47" s="88"/>
      <c r="P47" s="92"/>
      <c r="Q47" s="92"/>
    </row>
    <row r="48" spans="2:20" ht="20.55" customHeight="1" x14ac:dyDescent="0.2">
      <c r="B48" s="88"/>
      <c r="C48" s="88"/>
      <c r="P48" s="92"/>
      <c r="Q48" s="92"/>
    </row>
    <row r="49" spans="2:18" ht="13.5" customHeight="1" x14ac:dyDescent="0.2">
      <c r="B49" s="88"/>
      <c r="C49" s="52"/>
      <c r="D49" s="59"/>
      <c r="E49" s="59"/>
      <c r="F49" s="59"/>
      <c r="G49" s="59"/>
      <c r="H49" s="59"/>
      <c r="I49" s="59"/>
      <c r="J49" s="59"/>
      <c r="K49" s="59"/>
      <c r="L49" s="55"/>
      <c r="M49" s="55"/>
      <c r="N49" s="55"/>
      <c r="O49" s="55"/>
      <c r="P49" s="54"/>
      <c r="Q49" s="92"/>
    </row>
    <row r="50" spans="2:18" ht="6.75" customHeight="1" x14ac:dyDescent="0.2">
      <c r="B50" s="52"/>
      <c r="C50" s="59"/>
      <c r="D50" s="59"/>
      <c r="E50" s="59"/>
      <c r="F50" s="59"/>
      <c r="G50" s="59"/>
      <c r="H50" s="59"/>
      <c r="I50" s="59"/>
      <c r="J50" s="59"/>
      <c r="K50" s="59"/>
      <c r="L50" s="55"/>
      <c r="M50" s="55"/>
      <c r="N50" s="55"/>
      <c r="O50" s="55"/>
      <c r="P50" s="55"/>
      <c r="Q50" s="54"/>
    </row>
    <row r="51" spans="2:18" ht="18.600000000000001" customHeight="1" x14ac:dyDescent="0.2">
      <c r="B51" s="47" t="s">
        <v>836</v>
      </c>
    </row>
    <row r="52" spans="2:18" ht="14.55" customHeight="1" x14ac:dyDescent="0.2">
      <c r="B52" s="47"/>
      <c r="P52" s="111" t="s">
        <v>787</v>
      </c>
    </row>
    <row r="53" spans="2:18" ht="13.5" customHeight="1" x14ac:dyDescent="0.2">
      <c r="P53" s="3"/>
    </row>
    <row r="55" spans="2:18" x14ac:dyDescent="0.2">
      <c r="E55" s="48"/>
      <c r="F55" s="48"/>
      <c r="G55" s="48"/>
      <c r="H55" s="48"/>
      <c r="I55" s="48"/>
      <c r="J55" s="48"/>
      <c r="K55" s="48"/>
      <c r="L55" s="3"/>
      <c r="M55" s="3"/>
      <c r="N55" s="3"/>
      <c r="O55" s="3"/>
      <c r="P55" s="3"/>
      <c r="Q55" s="3"/>
      <c r="R55" s="3"/>
    </row>
    <row r="56" spans="2:18" x14ac:dyDescent="0.2">
      <c r="E56" s="48"/>
      <c r="F56" s="48"/>
      <c r="G56" s="48"/>
      <c r="H56" s="48"/>
      <c r="I56" s="48"/>
      <c r="J56" s="48"/>
      <c r="K56" s="48"/>
      <c r="L56" s="3"/>
      <c r="M56" s="3"/>
      <c r="N56" s="3"/>
      <c r="O56" s="3"/>
      <c r="P56" s="3"/>
      <c r="Q56" s="3"/>
      <c r="R56" s="3"/>
    </row>
    <row r="57" spans="2:18" x14ac:dyDescent="0.2">
      <c r="E57" s="48"/>
      <c r="F57" s="48"/>
      <c r="G57" s="48"/>
      <c r="H57" s="48"/>
      <c r="I57" s="48"/>
      <c r="J57" s="48"/>
      <c r="K57" s="48"/>
      <c r="L57" s="3"/>
      <c r="M57" s="3"/>
      <c r="N57" s="3"/>
      <c r="O57" s="3"/>
      <c r="P57" s="3"/>
      <c r="Q57" s="3"/>
      <c r="R57" s="3"/>
    </row>
    <row r="58" spans="2:18" x14ac:dyDescent="0.2">
      <c r="E58" s="48"/>
      <c r="F58" s="48"/>
      <c r="G58" s="48"/>
      <c r="H58" s="48"/>
      <c r="I58" s="48"/>
      <c r="J58" s="48"/>
      <c r="K58" s="48"/>
      <c r="L58" s="3"/>
      <c r="M58" s="3"/>
      <c r="N58" s="3"/>
      <c r="O58" s="3"/>
      <c r="P58" s="3"/>
      <c r="Q58" s="3"/>
      <c r="R58" s="3"/>
    </row>
    <row r="59" spans="2:18" x14ac:dyDescent="0.2">
      <c r="E59" s="48"/>
      <c r="F59" s="48"/>
      <c r="G59" s="48"/>
      <c r="H59" s="48"/>
      <c r="I59" s="48"/>
      <c r="J59" s="48"/>
      <c r="K59" s="48"/>
      <c r="L59" s="3"/>
      <c r="M59" s="3"/>
      <c r="N59" s="3"/>
      <c r="O59" s="3"/>
      <c r="P59" s="3"/>
      <c r="Q59" s="3"/>
      <c r="R59" s="3"/>
    </row>
  </sheetData>
  <sheetProtection algorithmName="SHA-512" hashValue="ualer1eTK45dQqz1/U4UGsFsmj/2LcQyV2zffkQGGD2bkcwEfaqM1ncsAz52Rq6FJdYyplO0/ocZm0gEW3mNNA==" saltValue="fWNEoaaUs7m8H2DHkND1Rw==" spinCount="100000" sheet="1" objects="1" scenarios="1"/>
  <mergeCells count="44">
    <mergeCell ref="D33:E33"/>
    <mergeCell ref="K33:N33"/>
    <mergeCell ref="K36:N36"/>
    <mergeCell ref="O34:P34"/>
    <mergeCell ref="K34:N34"/>
    <mergeCell ref="K35:N35"/>
    <mergeCell ref="O35:P35"/>
    <mergeCell ref="I3:J3"/>
    <mergeCell ref="O33:P33"/>
    <mergeCell ref="K30:N30"/>
    <mergeCell ref="K31:N31"/>
    <mergeCell ref="K32:N32"/>
    <mergeCell ref="I11:J11"/>
    <mergeCell ref="I8:P8"/>
    <mergeCell ref="J9:P9"/>
    <mergeCell ref="H29:P29"/>
    <mergeCell ref="K11:O11"/>
    <mergeCell ref="L10:O10"/>
    <mergeCell ref="I10:K10"/>
    <mergeCell ref="I21:J21"/>
    <mergeCell ref="L20:O20"/>
    <mergeCell ref="I13:P13"/>
    <mergeCell ref="I15:K15"/>
    <mergeCell ref="L15:O15"/>
    <mergeCell ref="I16:J16"/>
    <mergeCell ref="K16:O16"/>
    <mergeCell ref="J14:P14"/>
    <mergeCell ref="I18:P18"/>
    <mergeCell ref="J19:P19"/>
    <mergeCell ref="H41:L41"/>
    <mergeCell ref="H42:N42"/>
    <mergeCell ref="H39:O39"/>
    <mergeCell ref="H40:L40"/>
    <mergeCell ref="H37:O37"/>
    <mergeCell ref="H38:O38"/>
    <mergeCell ref="I20:K20"/>
    <mergeCell ref="C23:P23"/>
    <mergeCell ref="G27:P27"/>
    <mergeCell ref="G28:P28"/>
    <mergeCell ref="D25:P25"/>
    <mergeCell ref="K21:O21"/>
    <mergeCell ref="D35:D36"/>
    <mergeCell ref="O36:P36"/>
    <mergeCell ref="D34:E34"/>
  </mergeCells>
  <phoneticPr fontId="2"/>
  <pageMargins left="0.98425196850393704" right="0.39370078740157483" top="0.78740157480314965" bottom="0.39370078740157483" header="0.31496062992125984" footer="0.31496062992125984"/>
  <pageSetup paperSize="9" scale="90" orientation="portrait" blackAndWhite="1" copies="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57"/>
  <sheetViews>
    <sheetView showGridLines="0" view="pageBreakPreview" topLeftCell="A3" zoomScaleNormal="100" zoomScaleSheetLayoutView="100" workbookViewId="0">
      <selection activeCell="E13" sqref="E13"/>
    </sheetView>
  </sheetViews>
  <sheetFormatPr defaultColWidth="9" defaultRowHeight="13.2" x14ac:dyDescent="0.2"/>
  <cols>
    <col min="1" max="2" width="4.44140625" style="3" customWidth="1"/>
    <col min="3" max="3" width="30.5546875" style="3" customWidth="1"/>
    <col min="4" max="4" width="9.44140625" style="3" customWidth="1"/>
    <col min="5" max="5" width="10.44140625" style="3" customWidth="1"/>
    <col min="6" max="6" width="6.77734375" style="3" customWidth="1"/>
    <col min="7" max="7" width="11.77734375" style="3" customWidth="1"/>
    <col min="8" max="8" width="5" style="3" customWidth="1"/>
    <col min="9" max="9" width="17.77734375" style="3" customWidth="1"/>
    <col min="10" max="10" width="2.33203125" style="3" customWidth="1"/>
    <col min="11" max="15" width="8.109375" style="3" customWidth="1"/>
    <col min="16" max="29" width="10.5546875" style="3" customWidth="1"/>
    <col min="30" max="16384" width="9" style="3"/>
  </cols>
  <sheetData>
    <row r="1" spans="1:25" x14ac:dyDescent="0.2">
      <c r="F1" s="3" t="s">
        <v>807</v>
      </c>
      <c r="G1" s="230">
        <v>10</v>
      </c>
      <c r="H1" s="230"/>
      <c r="I1" s="11" t="s">
        <v>808</v>
      </c>
    </row>
    <row r="2" spans="1:25" ht="16.95" customHeight="1" x14ac:dyDescent="0.2">
      <c r="A2" s="231" t="s">
        <v>837</v>
      </c>
      <c r="B2" s="335"/>
      <c r="C2" s="335"/>
      <c r="D2" s="335"/>
      <c r="E2" s="335"/>
      <c r="F2" s="335"/>
      <c r="G2" s="335"/>
      <c r="H2" s="335"/>
      <c r="I2" s="335"/>
      <c r="J2" s="232"/>
      <c r="K2" s="232"/>
    </row>
    <row r="3" spans="1:25" ht="16.95" customHeight="1" x14ac:dyDescent="0.2">
      <c r="A3" s="690" t="s">
        <v>809</v>
      </c>
      <c r="B3" s="690"/>
      <c r="C3" s="691" t="str">
        <f>IF(基本情報!F6="","",基本情報!F6)</f>
        <v/>
      </c>
      <c r="D3" s="691"/>
      <c r="E3" s="691"/>
      <c r="F3" s="691"/>
      <c r="G3" s="691"/>
      <c r="H3" s="389"/>
      <c r="I3" s="335"/>
      <c r="J3" s="232"/>
      <c r="K3" s="232"/>
    </row>
    <row r="4" spans="1:25" ht="16.95" customHeight="1" x14ac:dyDescent="0.2">
      <c r="A4" s="692" t="s">
        <v>999</v>
      </c>
      <c r="B4" s="692"/>
      <c r="C4" s="692"/>
      <c r="D4" s="692"/>
      <c r="E4" s="692"/>
      <c r="F4" s="692"/>
      <c r="G4" s="692"/>
      <c r="H4" s="692"/>
      <c r="I4" s="692"/>
      <c r="J4" s="232"/>
      <c r="K4" s="232"/>
    </row>
    <row r="5" spans="1:25" ht="16.95" customHeight="1" x14ac:dyDescent="0.2">
      <c r="A5" s="336"/>
      <c r="B5" s="336"/>
      <c r="C5" s="336"/>
      <c r="D5" s="336"/>
      <c r="E5" s="336"/>
      <c r="F5" s="336"/>
      <c r="G5" s="336"/>
      <c r="H5" s="336"/>
      <c r="I5" s="336"/>
      <c r="J5" s="232"/>
      <c r="K5" s="232"/>
    </row>
    <row r="6" spans="1:25" ht="16.95" customHeight="1" x14ac:dyDescent="0.2">
      <c r="A6" s="336"/>
      <c r="B6" s="336"/>
      <c r="C6" s="337" t="s">
        <v>901</v>
      </c>
      <c r="D6" s="713" t="str">
        <f>IF(基本情報!F4="","",基本情報!F4)</f>
        <v/>
      </c>
      <c r="E6" s="713"/>
      <c r="F6" s="713"/>
      <c r="G6" s="713"/>
      <c r="H6" s="713"/>
      <c r="I6" s="713"/>
      <c r="J6" s="232"/>
      <c r="K6" s="732" t="str">
        <f>IF(OR(AND(D6="CGS単独",基本情報!G41="○")=TRUE,AND(D6="CGS単独",基本情報!G44="○")=TRUE)=TRUE,"←国補助で熱電融通インフラを受給する場合は基本情報シートの助成事業区分から『CGS＋熱電融通』を選択し直してください。","")</f>
        <v/>
      </c>
      <c r="L6" s="732"/>
      <c r="M6" s="732"/>
      <c r="N6" s="732"/>
      <c r="O6" s="732"/>
      <c r="Q6" s="3" t="s">
        <v>953</v>
      </c>
      <c r="S6" s="3" t="str">
        <f>IF(D6="CGS+熱電融通",1,IF(D6="熱電融通",2,IF(D6="CGS単独",3,"ERROR")))</f>
        <v>ERROR</v>
      </c>
      <c r="U6" s="3" t="s">
        <v>966</v>
      </c>
      <c r="W6" s="3" t="s">
        <v>967</v>
      </c>
      <c r="Y6" s="3" t="s">
        <v>968</v>
      </c>
    </row>
    <row r="7" spans="1:25" ht="16.95" customHeight="1" x14ac:dyDescent="0.2">
      <c r="A7" s="336"/>
      <c r="B7" s="336"/>
      <c r="C7" s="337" t="str">
        <f>IF(OR(S7=0,S7=2)=TRUE,"中小企業/大企業　：　大企業",IF(S7=1,"中小企業/大企業　：　中小企業",""))</f>
        <v/>
      </c>
      <c r="D7" s="714" t="str">
        <f>IF(基本情報!F5="","",基本情報!F5)</f>
        <v/>
      </c>
      <c r="E7" s="714"/>
      <c r="F7" s="714"/>
      <c r="G7" s="714"/>
      <c r="H7" s="714"/>
      <c r="I7" s="714"/>
      <c r="J7" s="232"/>
      <c r="K7" s="732"/>
      <c r="L7" s="732"/>
      <c r="M7" s="732"/>
      <c r="N7" s="732"/>
      <c r="O7" s="732"/>
      <c r="Q7" s="3" t="s">
        <v>948</v>
      </c>
      <c r="S7" s="3" t="str">
        <f>IF(OR(D7="民間企業(中小企業に該当しない事業者)",D7="独立行政法人",D7="国立大学法人",D7="公立大学法人",D7="特別法に基づく法人又は協同組合等",D7="法律により直接設立された法人(資本金・従業員数が中小企業に該当しない法人)",D7="その他公益財団法人東京都環境公社が認めた事業者")=TRUE,0,IF(OR(D7="民間企業(中小企業に該当する事業者)",D7="個人事業主",D7="地方独立行政法人",D7="学校法人",D7="一般社団法人",D7="一般財団法人",D7="公益社団法人",D7="公益財団法人",D7="医療法人",D7="社会福祉法人",D7="法律により直接設立された法人(資本金・従業員数が中小企業に該当する法人)")=TRUE,1,"error"))</f>
        <v>error</v>
      </c>
      <c r="U7" s="3" t="s">
        <v>969</v>
      </c>
      <c r="W7" s="3" t="s">
        <v>970</v>
      </c>
      <c r="Y7" s="3" t="s">
        <v>974</v>
      </c>
    </row>
    <row r="8" spans="1:25" ht="16.95" customHeight="1" x14ac:dyDescent="0.2">
      <c r="A8" s="693"/>
      <c r="B8" s="693"/>
      <c r="C8" s="693"/>
      <c r="D8" s="693"/>
      <c r="E8" s="693"/>
      <c r="F8" s="693"/>
      <c r="G8" s="693"/>
      <c r="H8" s="693"/>
      <c r="I8" s="693"/>
      <c r="J8" s="232"/>
      <c r="K8" s="732"/>
      <c r="L8" s="732"/>
      <c r="M8" s="732"/>
      <c r="N8" s="732"/>
      <c r="O8" s="732"/>
    </row>
    <row r="9" spans="1:25" ht="16.95" customHeight="1" x14ac:dyDescent="0.2">
      <c r="A9" s="337"/>
      <c r="B9" s="337"/>
      <c r="C9" s="337"/>
      <c r="D9" s="337"/>
      <c r="E9" s="337"/>
      <c r="F9" s="337"/>
      <c r="G9" s="337"/>
      <c r="H9" s="337"/>
      <c r="I9" s="337"/>
      <c r="J9" s="232"/>
      <c r="K9" s="232"/>
    </row>
    <row r="10" spans="1:25" ht="30" customHeight="1" x14ac:dyDescent="0.2">
      <c r="A10" s="707" t="s">
        <v>810</v>
      </c>
      <c r="B10" s="708"/>
      <c r="C10" s="708"/>
      <c r="D10" s="709"/>
      <c r="E10" s="702" t="s">
        <v>811</v>
      </c>
      <c r="F10" s="703"/>
      <c r="G10" s="704"/>
      <c r="H10" s="715" t="s">
        <v>1056</v>
      </c>
      <c r="I10" s="705" t="s">
        <v>925</v>
      </c>
      <c r="J10" s="232"/>
      <c r="K10" s="232"/>
      <c r="Q10" s="3" t="s">
        <v>951</v>
      </c>
    </row>
    <row r="11" spans="1:25" ht="16.95" customHeight="1" x14ac:dyDescent="0.2">
      <c r="A11" s="710"/>
      <c r="B11" s="711"/>
      <c r="C11" s="711"/>
      <c r="D11" s="712"/>
      <c r="E11" s="338" t="s">
        <v>812</v>
      </c>
      <c r="F11" s="339" t="s">
        <v>813</v>
      </c>
      <c r="G11" s="340" t="s">
        <v>814</v>
      </c>
      <c r="H11" s="716"/>
      <c r="I11" s="706"/>
      <c r="J11" s="232"/>
      <c r="K11" s="232"/>
    </row>
    <row r="12" spans="1:25" ht="16.95" customHeight="1" x14ac:dyDescent="0.2">
      <c r="A12" s="694" t="s">
        <v>815</v>
      </c>
      <c r="B12" s="695" t="s">
        <v>845</v>
      </c>
      <c r="C12" s="696"/>
      <c r="D12" s="341"/>
      <c r="E12" s="251" t="s">
        <v>816</v>
      </c>
      <c r="F12" s="342" t="s">
        <v>816</v>
      </c>
      <c r="G12" s="461">
        <f>IF(COUNT(G13:G25)=0,"",SUM(G13:G25))</f>
        <v>0</v>
      </c>
      <c r="H12" s="477"/>
      <c r="I12" s="463">
        <f>IF(G12="","",ROUNDDOWN(G12,0))</f>
        <v>0</v>
      </c>
      <c r="K12" s="31" t="s">
        <v>817</v>
      </c>
      <c r="R12" s="48" t="s">
        <v>831</v>
      </c>
      <c r="S12" s="48" t="s">
        <v>832</v>
      </c>
      <c r="T12" s="48" t="s">
        <v>833</v>
      </c>
    </row>
    <row r="13" spans="1:25" ht="16.95" customHeight="1" x14ac:dyDescent="0.2">
      <c r="A13" s="694"/>
      <c r="B13" s="343"/>
      <c r="C13" s="344" t="s">
        <v>928</v>
      </c>
      <c r="D13" s="345"/>
      <c r="E13" s="444"/>
      <c r="F13" s="445"/>
      <c r="G13" s="450" t="str">
        <f>IF(E13="","",E13*F13)</f>
        <v/>
      </c>
      <c r="H13" s="391"/>
      <c r="I13" s="697"/>
      <c r="K13" s="233"/>
      <c r="L13" s="233"/>
      <c r="M13" s="233"/>
      <c r="N13" s="233"/>
      <c r="O13" s="233"/>
      <c r="Q13" s="3" t="s">
        <v>947</v>
      </c>
      <c r="R13" s="237">
        <f>IF(OR(AND(S7=0,S6=1)=TRUE,AND(S7=2,S6=1)*TRUE)=TRUE,IF(I35*1/2&gt;400000,400000,ROUNDDOWN(I35*1/2,0)),IF(OR(AND(S7=0,S6=3)=TRUE,AND(S7=2,S6=2)=TRUE)=TRUE,IF((I35)*1/4&gt;200000,200000,ROUNDDOWN((I35)*1/4,0)),IF(OR(AND(S7=1,S6=1)=TRUE,AND(S7=1,S6=2)=TRUE,AND(S7=1,S6=3)=TRUE,AND(S7=0,S6=2)=TRUE,AND(S7=2,S6=2)=TRUE)=TRUE,0,0)))</f>
        <v>0</v>
      </c>
      <c r="S13" s="237">
        <f>IF(OR(AND(S7=0,S6=1)=TRUE,AND(S7=0,S6=2)=TRUE,AND(S7=3,S6=2)=TRUE)=TRUE,IF(I36*1/2&gt;100000,100000,ROUNDDOWN(I36*1/2,0)),IF(OR(AND(S7=1,S6=1)=TRUE,AND(S7=1,S6=2)=TRUE,AND(S7=1,S6=3)=TRUE)=TRUE,0,0))</f>
        <v>0</v>
      </c>
      <c r="T13" s="237">
        <f>SUM(R13:S13)</f>
        <v>0</v>
      </c>
      <c r="Y13" s="3" t="s">
        <v>1000</v>
      </c>
    </row>
    <row r="14" spans="1:25" ht="16.95" customHeight="1" x14ac:dyDescent="0.2">
      <c r="A14" s="694"/>
      <c r="B14" s="343"/>
      <c r="C14" s="344" t="s">
        <v>1003</v>
      </c>
      <c r="D14" s="345" t="s">
        <v>1000</v>
      </c>
      <c r="E14" s="444"/>
      <c r="F14" s="445"/>
      <c r="G14" s="450">
        <f>IF(E14="",0,E14*F14)</f>
        <v>0</v>
      </c>
      <c r="H14" s="392"/>
      <c r="I14" s="698"/>
      <c r="K14" s="233"/>
      <c r="L14" s="233"/>
      <c r="M14" s="233"/>
      <c r="N14" s="233"/>
      <c r="O14" s="233"/>
      <c r="Q14" s="3" t="s">
        <v>952</v>
      </c>
      <c r="R14" s="237">
        <f>IF(OR(AND(S7=1,S6=1)=TRUE,AND(S7=1,S6=3)=TRUE)=TRUE,IF(I35*1/2&gt;400000,400000,ROUNDDOWN(I35*1/2,0)),IF(OR(AND(S7=0,S6=1)=TRUE,AND(S7=0,S6=2)=TRUE,AND(S7=0,S6=3)=TRUE,AND(S7=1,S6=2)=TRUE,AND(S7=2,S6=1)=TRUE,AND(S7=2,S6=2)=TRUE,AND(S7=2,S6=3)=TRUE)=TRUE,0,0))</f>
        <v>0</v>
      </c>
      <c r="S14" s="237">
        <f>IF(OR(AND(S7=1,S6=1)=TRUE,AND(S7=1,S6=2)=TRUE)=TRUE,IF(I36*1/2&gt;100000,100000,ROUNDDOWN(I36*1/2,0)),IF(OR(AND(S7=0,S6=1)=TRUE,AND(S7=0,S6=2)=TRUE,AND(S7=0,S6=3)=TRUE,AND(S7=1,S6=3)=TRUE,AND(S7=3,S6=2)=TRUE)=TRUE,0,0))</f>
        <v>0</v>
      </c>
      <c r="T14" s="237">
        <f>SUM(R14:S14)</f>
        <v>0</v>
      </c>
      <c r="Y14" s="3" t="s">
        <v>1001</v>
      </c>
    </row>
    <row r="15" spans="1:25" ht="16.95" customHeight="1" x14ac:dyDescent="0.2">
      <c r="A15" s="694"/>
      <c r="B15" s="343"/>
      <c r="C15" s="344" t="s">
        <v>981</v>
      </c>
      <c r="D15" s="345" t="s">
        <v>1001</v>
      </c>
      <c r="E15" s="444"/>
      <c r="F15" s="445"/>
      <c r="G15" s="450" t="str">
        <f t="shared" ref="G15:G19" si="0">IF(E15="","",E15*F15)</f>
        <v/>
      </c>
      <c r="H15" s="392"/>
      <c r="I15" s="698"/>
      <c r="K15" s="234"/>
      <c r="L15" s="234"/>
      <c r="M15" s="234"/>
      <c r="N15" s="234"/>
      <c r="O15" s="234"/>
      <c r="Y15" s="3" t="s">
        <v>1002</v>
      </c>
    </row>
    <row r="16" spans="1:25" ht="16.95" customHeight="1" x14ac:dyDescent="0.2">
      <c r="A16" s="694"/>
      <c r="B16" s="343"/>
      <c r="C16" s="344" t="s">
        <v>982</v>
      </c>
      <c r="D16" s="345" t="s">
        <v>1001</v>
      </c>
      <c r="E16" s="444"/>
      <c r="F16" s="445"/>
      <c r="G16" s="450" t="str">
        <f t="shared" si="0"/>
        <v/>
      </c>
      <c r="H16" s="392"/>
      <c r="I16" s="698"/>
      <c r="K16" s="234"/>
      <c r="L16" s="234"/>
      <c r="M16" s="234"/>
      <c r="N16" s="234"/>
      <c r="O16" s="234"/>
    </row>
    <row r="17" spans="1:15" ht="16.95" customHeight="1" x14ac:dyDescent="0.2">
      <c r="A17" s="694"/>
      <c r="B17" s="343"/>
      <c r="C17" s="344" t="s">
        <v>983</v>
      </c>
      <c r="D17" s="345" t="s">
        <v>1002</v>
      </c>
      <c r="E17" s="444"/>
      <c r="F17" s="445"/>
      <c r="G17" s="450" t="str">
        <f t="shared" si="0"/>
        <v/>
      </c>
      <c r="H17" s="392"/>
      <c r="I17" s="698"/>
      <c r="K17" s="234"/>
      <c r="L17" s="234"/>
      <c r="M17" s="234"/>
      <c r="N17" s="234"/>
      <c r="O17" s="234"/>
    </row>
    <row r="18" spans="1:15" ht="16.95" customHeight="1" x14ac:dyDescent="0.2">
      <c r="A18" s="694"/>
      <c r="B18" s="343"/>
      <c r="C18" s="344"/>
      <c r="D18" s="345"/>
      <c r="E18" s="444"/>
      <c r="F18" s="445"/>
      <c r="G18" s="450" t="str">
        <f t="shared" si="0"/>
        <v/>
      </c>
      <c r="H18" s="392"/>
      <c r="I18" s="698"/>
      <c r="K18" s="234"/>
      <c r="L18" s="234"/>
      <c r="M18" s="234"/>
      <c r="N18" s="234"/>
      <c r="O18" s="234"/>
    </row>
    <row r="19" spans="1:15" ht="16.95" customHeight="1" x14ac:dyDescent="0.2">
      <c r="A19" s="694"/>
      <c r="B19" s="346"/>
      <c r="C19" s="344"/>
      <c r="D19" s="345"/>
      <c r="E19" s="444"/>
      <c r="F19" s="445"/>
      <c r="G19" s="450" t="str">
        <f t="shared" si="0"/>
        <v/>
      </c>
      <c r="H19" s="392"/>
      <c r="I19" s="698"/>
      <c r="J19" s="232"/>
      <c r="K19" s="232"/>
    </row>
    <row r="20" spans="1:15" ht="16.95" customHeight="1" x14ac:dyDescent="0.2">
      <c r="A20" s="694"/>
      <c r="B20" s="346"/>
      <c r="C20" s="344" t="s">
        <v>929</v>
      </c>
      <c r="D20" s="345"/>
      <c r="E20" s="446"/>
      <c r="F20" s="445"/>
      <c r="G20" s="450" t="str">
        <f t="shared" ref="G20:G32" si="1">IF(E20="","",E20*F20)</f>
        <v/>
      </c>
      <c r="H20" s="392"/>
      <c r="I20" s="698"/>
      <c r="J20" s="232"/>
      <c r="K20" s="232"/>
    </row>
    <row r="21" spans="1:15" ht="16.95" customHeight="1" x14ac:dyDescent="0.2">
      <c r="A21" s="694"/>
      <c r="B21" s="346"/>
      <c r="C21" s="344" t="s">
        <v>1004</v>
      </c>
      <c r="D21" s="345" t="s">
        <v>1000</v>
      </c>
      <c r="E21" s="446"/>
      <c r="F21" s="445"/>
      <c r="G21" s="450" t="str">
        <f t="shared" si="1"/>
        <v/>
      </c>
      <c r="H21" s="392"/>
      <c r="I21" s="698"/>
      <c r="J21" s="232"/>
      <c r="K21" s="232"/>
    </row>
    <row r="22" spans="1:15" ht="16.95" customHeight="1" x14ac:dyDescent="0.2">
      <c r="A22" s="694"/>
      <c r="B22" s="346"/>
      <c r="C22" s="344" t="s">
        <v>984</v>
      </c>
      <c r="D22" s="345" t="s">
        <v>1001</v>
      </c>
      <c r="E22" s="446"/>
      <c r="F22" s="445"/>
      <c r="G22" s="450" t="str">
        <f t="shared" si="1"/>
        <v/>
      </c>
      <c r="H22" s="392"/>
      <c r="I22" s="698"/>
      <c r="J22" s="232"/>
      <c r="K22" s="232"/>
    </row>
    <row r="23" spans="1:15" ht="16.95" customHeight="1" x14ac:dyDescent="0.2">
      <c r="A23" s="694"/>
      <c r="B23" s="346"/>
      <c r="C23" s="344" t="s">
        <v>985</v>
      </c>
      <c r="D23" s="347" t="s">
        <v>1002</v>
      </c>
      <c r="E23" s="446"/>
      <c r="F23" s="445"/>
      <c r="G23" s="450" t="str">
        <f t="shared" si="1"/>
        <v/>
      </c>
      <c r="H23" s="392"/>
      <c r="I23" s="698"/>
      <c r="J23" s="232"/>
      <c r="K23" s="232"/>
    </row>
    <row r="24" spans="1:15" ht="16.95" customHeight="1" x14ac:dyDescent="0.2">
      <c r="A24" s="694"/>
      <c r="B24" s="346"/>
      <c r="C24" s="348"/>
      <c r="D24" s="347"/>
      <c r="E24" s="446"/>
      <c r="F24" s="445"/>
      <c r="G24" s="450" t="str">
        <f t="shared" si="1"/>
        <v/>
      </c>
      <c r="H24" s="392"/>
      <c r="I24" s="698"/>
      <c r="J24" s="232"/>
      <c r="K24" s="232"/>
    </row>
    <row r="25" spans="1:15" ht="16.95" customHeight="1" x14ac:dyDescent="0.2">
      <c r="A25" s="694"/>
      <c r="B25" s="346"/>
      <c r="C25" s="349"/>
      <c r="D25" s="350"/>
      <c r="E25" s="446"/>
      <c r="F25" s="445"/>
      <c r="G25" s="450" t="str">
        <f t="shared" si="1"/>
        <v/>
      </c>
      <c r="H25" s="402"/>
      <c r="I25" s="699"/>
      <c r="J25" s="232"/>
      <c r="K25" s="232"/>
    </row>
    <row r="26" spans="1:15" ht="16.95" customHeight="1" x14ac:dyDescent="0.2">
      <c r="A26" s="694"/>
      <c r="B26" s="700" t="s">
        <v>818</v>
      </c>
      <c r="C26" s="701"/>
      <c r="D26" s="351"/>
      <c r="E26" s="235" t="s">
        <v>816</v>
      </c>
      <c r="F26" s="352" t="s">
        <v>816</v>
      </c>
      <c r="G26" s="462" t="str">
        <f>IF(COUNT(G27:G33)=0,"",SUM(G27:G33))</f>
        <v/>
      </c>
      <c r="H26" s="476"/>
      <c r="I26" s="464" t="str">
        <f>IF(G26="","",ROUNDDOWN(G26,0))</f>
        <v/>
      </c>
      <c r="J26" s="232"/>
      <c r="K26" s="236" t="s">
        <v>819</v>
      </c>
      <c r="M26" s="48"/>
    </row>
    <row r="27" spans="1:15" ht="16.95" customHeight="1" x14ac:dyDescent="0.2">
      <c r="A27" s="694"/>
      <c r="B27" s="346"/>
      <c r="C27" s="344"/>
      <c r="D27" s="345" t="s">
        <v>1000</v>
      </c>
      <c r="E27" s="444"/>
      <c r="F27" s="445"/>
      <c r="G27" s="450" t="str">
        <f t="shared" si="1"/>
        <v/>
      </c>
      <c r="H27" s="391"/>
      <c r="I27" s="734"/>
      <c r="J27" s="232"/>
      <c r="K27" s="232"/>
    </row>
    <row r="28" spans="1:15" ht="16.95" customHeight="1" x14ac:dyDescent="0.2">
      <c r="A28" s="694"/>
      <c r="B28" s="346"/>
      <c r="C28" s="344"/>
      <c r="D28" s="345" t="s">
        <v>1002</v>
      </c>
      <c r="E28" s="444"/>
      <c r="F28" s="445"/>
      <c r="G28" s="450" t="str">
        <f t="shared" si="1"/>
        <v/>
      </c>
      <c r="H28" s="392"/>
      <c r="I28" s="735"/>
      <c r="J28" s="232"/>
      <c r="K28" s="232"/>
    </row>
    <row r="29" spans="1:15" ht="16.95" customHeight="1" x14ac:dyDescent="0.2">
      <c r="A29" s="694"/>
      <c r="B29" s="346"/>
      <c r="C29" s="344"/>
      <c r="D29" s="345"/>
      <c r="E29" s="444"/>
      <c r="F29" s="445"/>
      <c r="G29" s="450" t="str">
        <f t="shared" si="1"/>
        <v/>
      </c>
      <c r="H29" s="392"/>
      <c r="I29" s="735"/>
      <c r="J29" s="232"/>
      <c r="K29" s="232"/>
    </row>
    <row r="30" spans="1:15" ht="16.95" customHeight="1" x14ac:dyDescent="0.2">
      <c r="A30" s="694"/>
      <c r="B30" s="346"/>
      <c r="C30" s="344"/>
      <c r="D30" s="345"/>
      <c r="E30" s="444"/>
      <c r="F30" s="445"/>
      <c r="G30" s="450" t="str">
        <f t="shared" si="1"/>
        <v/>
      </c>
      <c r="H30" s="392"/>
      <c r="I30" s="735"/>
      <c r="J30" s="232"/>
      <c r="K30" s="232"/>
    </row>
    <row r="31" spans="1:15" ht="16.95" customHeight="1" x14ac:dyDescent="0.2">
      <c r="A31" s="694"/>
      <c r="B31" s="346"/>
      <c r="C31" s="344"/>
      <c r="D31" s="345"/>
      <c r="E31" s="444"/>
      <c r="F31" s="445"/>
      <c r="G31" s="450" t="str">
        <f t="shared" si="1"/>
        <v/>
      </c>
      <c r="H31" s="392"/>
      <c r="I31" s="735"/>
      <c r="J31" s="232"/>
      <c r="K31" s="232"/>
    </row>
    <row r="32" spans="1:15" ht="16.95" customHeight="1" x14ac:dyDescent="0.2">
      <c r="A32" s="694"/>
      <c r="B32" s="346"/>
      <c r="C32" s="344"/>
      <c r="D32" s="345"/>
      <c r="E32" s="444"/>
      <c r="F32" s="445"/>
      <c r="G32" s="450" t="str">
        <f t="shared" si="1"/>
        <v/>
      </c>
      <c r="H32" s="392"/>
      <c r="I32" s="735"/>
      <c r="J32" s="232"/>
      <c r="K32" s="232"/>
    </row>
    <row r="33" spans="1:25" ht="16.95" customHeight="1" thickBot="1" x14ac:dyDescent="0.25">
      <c r="A33" s="694"/>
      <c r="B33" s="353"/>
      <c r="C33" s="354"/>
      <c r="D33" s="355"/>
      <c r="E33" s="446"/>
      <c r="F33" s="445"/>
      <c r="G33" s="451" t="str">
        <f>IF(E33="","",E33*F33)</f>
        <v/>
      </c>
      <c r="H33" s="393"/>
      <c r="I33" s="736"/>
    </row>
    <row r="34" spans="1:25" ht="17.25" customHeight="1" thickTop="1" x14ac:dyDescent="0.2">
      <c r="A34" s="694"/>
      <c r="B34" s="720" t="s">
        <v>926</v>
      </c>
      <c r="C34" s="721"/>
      <c r="D34" s="356"/>
      <c r="E34" s="357"/>
      <c r="F34" s="358"/>
      <c r="G34" s="452" t="str">
        <f>IF(SUM(G35:G36)&gt;0,SUM(G35:G36),"")</f>
        <v/>
      </c>
      <c r="H34" s="394"/>
      <c r="I34" s="455" t="str">
        <f>IF(SUM(I35:I36)&gt;0,SUM(I35:I36),"")</f>
        <v/>
      </c>
    </row>
    <row r="35" spans="1:25" ht="21.75" customHeight="1" x14ac:dyDescent="0.2">
      <c r="A35" s="694"/>
      <c r="B35" s="346"/>
      <c r="C35" s="359" t="s">
        <v>1006</v>
      </c>
      <c r="D35" s="360"/>
      <c r="E35" s="361"/>
      <c r="F35" s="362"/>
      <c r="G35" s="453">
        <f>IF(G12="","",G12)</f>
        <v>0</v>
      </c>
      <c r="H35" s="395"/>
      <c r="I35" s="456">
        <f>IF(I12="","",I12)</f>
        <v>0</v>
      </c>
    </row>
    <row r="36" spans="1:25" ht="21.75" customHeight="1" thickBot="1" x14ac:dyDescent="0.25">
      <c r="A36" s="694"/>
      <c r="B36" s="346"/>
      <c r="C36" s="363" t="s">
        <v>1007</v>
      </c>
      <c r="D36" s="364"/>
      <c r="E36" s="361"/>
      <c r="F36" s="362"/>
      <c r="G36" s="454" t="str">
        <f>IF(G26="","",G26)</f>
        <v/>
      </c>
      <c r="H36" s="396"/>
      <c r="I36" s="457">
        <f>IF(I26="",0,I26)</f>
        <v>0</v>
      </c>
    </row>
    <row r="37" spans="1:25" ht="17.25" customHeight="1" thickTop="1" x14ac:dyDescent="0.2">
      <c r="A37" s="694"/>
      <c r="B37" s="722" t="s">
        <v>927</v>
      </c>
      <c r="C37" s="723"/>
      <c r="D37" s="723"/>
      <c r="E37" s="723"/>
      <c r="F37" s="723"/>
      <c r="G37" s="724"/>
      <c r="H37" s="388"/>
      <c r="I37" s="458">
        <f>SUM(I38:I39)</f>
        <v>0</v>
      </c>
    </row>
    <row r="38" spans="1:25" ht="21.75" customHeight="1" x14ac:dyDescent="0.2">
      <c r="A38" s="694"/>
      <c r="B38" s="725"/>
      <c r="C38" s="726" t="s">
        <v>820</v>
      </c>
      <c r="D38" s="727"/>
      <c r="E38" s="727"/>
      <c r="F38" s="727"/>
      <c r="G38" s="728"/>
      <c r="H38" s="360"/>
      <c r="I38" s="459">
        <f>SUM(R13:R14)</f>
        <v>0</v>
      </c>
      <c r="K38" s="719" t="str">
        <f>IF(OR(AND(D6="",D7="")=TRUE,AND(OR(D6="○",D6="●",D6="◎")=TRUE,OR(D7="○",D7="●",D7="◎")=TRUE)=TRUE)=TRUE,"←冒頭の助成事業パターンを選択してください。","")</f>
        <v>←冒頭の助成事業パターンを選択してください。</v>
      </c>
      <c r="L38" s="719"/>
      <c r="M38" s="719"/>
      <c r="N38" s="719"/>
      <c r="O38" s="719"/>
    </row>
    <row r="39" spans="1:25" ht="21.75" customHeight="1" thickBot="1" x14ac:dyDescent="0.25">
      <c r="A39" s="733"/>
      <c r="B39" s="725"/>
      <c r="C39" s="729" t="s">
        <v>821</v>
      </c>
      <c r="D39" s="730"/>
      <c r="E39" s="730"/>
      <c r="F39" s="730"/>
      <c r="G39" s="731"/>
      <c r="H39" s="364"/>
      <c r="I39" s="460">
        <f>SUM(S13:S14)</f>
        <v>0</v>
      </c>
      <c r="K39" s="719"/>
      <c r="L39" s="719"/>
      <c r="M39" s="719"/>
      <c r="N39" s="719"/>
      <c r="O39" s="719"/>
    </row>
    <row r="40" spans="1:25" ht="16.95" customHeight="1" thickTop="1" x14ac:dyDescent="0.2">
      <c r="A40" s="768" t="s">
        <v>822</v>
      </c>
      <c r="B40" s="717" t="s">
        <v>823</v>
      </c>
      <c r="C40" s="718"/>
      <c r="D40" s="365"/>
      <c r="E40" s="240" t="s">
        <v>816</v>
      </c>
      <c r="F40" s="366" t="s">
        <v>816</v>
      </c>
      <c r="G40" s="367" t="str">
        <f>IF(COUNT(G41:G45)=0,"",SUM(G41:G45))</f>
        <v/>
      </c>
      <c r="H40" s="397"/>
      <c r="I40" s="737"/>
    </row>
    <row r="41" spans="1:25" ht="16.95" customHeight="1" x14ac:dyDescent="0.2">
      <c r="A41" s="694"/>
      <c r="B41" s="743"/>
      <c r="C41" s="368" t="s">
        <v>1070</v>
      </c>
      <c r="D41" s="369" t="s">
        <v>1002</v>
      </c>
      <c r="E41" s="447"/>
      <c r="F41" s="448"/>
      <c r="G41" s="450" t="str">
        <f t="shared" ref="G41:G45" si="2">IF(E41="","",E41*F41)</f>
        <v/>
      </c>
      <c r="H41" s="392"/>
      <c r="I41" s="738"/>
      <c r="Y41" s="3" t="s">
        <v>1000</v>
      </c>
    </row>
    <row r="42" spans="1:25" ht="16.95" customHeight="1" x14ac:dyDescent="0.2">
      <c r="A42" s="694"/>
      <c r="B42" s="743"/>
      <c r="C42" s="368" t="s">
        <v>997</v>
      </c>
      <c r="D42" s="370"/>
      <c r="E42" s="449"/>
      <c r="F42" s="445"/>
      <c r="G42" s="450" t="str">
        <f t="shared" si="2"/>
        <v/>
      </c>
      <c r="H42" s="392"/>
      <c r="I42" s="738"/>
      <c r="Y42" s="3" t="s">
        <v>1001</v>
      </c>
    </row>
    <row r="43" spans="1:25" ht="16.95" customHeight="1" x14ac:dyDescent="0.2">
      <c r="A43" s="694"/>
      <c r="B43" s="743"/>
      <c r="C43" s="368" t="s">
        <v>1005</v>
      </c>
      <c r="D43" s="370" t="s">
        <v>997</v>
      </c>
      <c r="E43" s="449"/>
      <c r="F43" s="445"/>
      <c r="G43" s="450" t="str">
        <f t="shared" si="2"/>
        <v/>
      </c>
      <c r="H43" s="392"/>
      <c r="I43" s="738"/>
      <c r="Y43" s="3" t="s">
        <v>1002</v>
      </c>
    </row>
    <row r="44" spans="1:25" ht="16.95" customHeight="1" x14ac:dyDescent="0.2">
      <c r="A44" s="694"/>
      <c r="B44" s="743"/>
      <c r="C44" s="368" t="s">
        <v>986</v>
      </c>
      <c r="D44" s="370" t="s">
        <v>997</v>
      </c>
      <c r="E44" s="449"/>
      <c r="F44" s="445"/>
      <c r="G44" s="450" t="str">
        <f t="shared" si="2"/>
        <v/>
      </c>
      <c r="H44" s="392"/>
      <c r="I44" s="738"/>
      <c r="Y44" s="3" t="s">
        <v>997</v>
      </c>
    </row>
    <row r="45" spans="1:25" ht="16.95" customHeight="1" x14ac:dyDescent="0.2">
      <c r="A45" s="694"/>
      <c r="B45" s="744"/>
      <c r="C45" s="368"/>
      <c r="D45" s="370"/>
      <c r="E45" s="449"/>
      <c r="F45" s="445"/>
      <c r="G45" s="450" t="str">
        <f t="shared" si="2"/>
        <v/>
      </c>
      <c r="H45" s="392"/>
      <c r="I45" s="738"/>
    </row>
    <row r="46" spans="1:25" ht="16.95" customHeight="1" x14ac:dyDescent="0.2">
      <c r="A46" s="769"/>
      <c r="B46" s="756" t="s">
        <v>824</v>
      </c>
      <c r="C46" s="757"/>
      <c r="D46" s="758"/>
      <c r="E46" s="745" t="s">
        <v>825</v>
      </c>
      <c r="F46" s="746"/>
      <c r="G46" s="371" t="str">
        <f>IF(COUNT(G40)=0,"",SUM(G40))</f>
        <v/>
      </c>
      <c r="H46" s="398"/>
      <c r="I46" s="738"/>
    </row>
    <row r="47" spans="1:25" ht="16.95" customHeight="1" x14ac:dyDescent="0.2">
      <c r="A47" s="759" t="s">
        <v>826</v>
      </c>
      <c r="B47" s="760"/>
      <c r="C47" s="760"/>
      <c r="D47" s="761"/>
      <c r="E47" s="747">
        <f>IF(SUM(G34,G46)="","",SUM(G34,G46))</f>
        <v>0</v>
      </c>
      <c r="F47" s="748"/>
      <c r="G47" s="749"/>
      <c r="H47" s="399"/>
      <c r="I47" s="738"/>
    </row>
    <row r="48" spans="1:25" ht="16.95" customHeight="1" x14ac:dyDescent="0.2">
      <c r="A48" s="753" t="s">
        <v>827</v>
      </c>
      <c r="B48" s="754"/>
      <c r="C48" s="754"/>
      <c r="D48" s="755"/>
      <c r="E48" s="750">
        <f>IF(E47="","",ROUNDDOWN(E47*G1/100,3))</f>
        <v>0</v>
      </c>
      <c r="F48" s="751"/>
      <c r="G48" s="752"/>
      <c r="H48" s="400"/>
      <c r="I48" s="738"/>
    </row>
    <row r="49" spans="1:9" ht="16.95" customHeight="1" x14ac:dyDescent="0.2">
      <c r="A49" s="762" t="s">
        <v>828</v>
      </c>
      <c r="B49" s="763"/>
      <c r="C49" s="763"/>
      <c r="D49" s="764"/>
      <c r="E49" s="740"/>
      <c r="F49" s="741"/>
      <c r="G49" s="742"/>
      <c r="H49" s="401"/>
      <c r="I49" s="738"/>
    </row>
    <row r="50" spans="1:9" ht="16.95" customHeight="1" x14ac:dyDescent="0.2">
      <c r="A50" s="753" t="s">
        <v>829</v>
      </c>
      <c r="B50" s="754"/>
      <c r="C50" s="754"/>
      <c r="D50" s="755"/>
      <c r="E50" s="765">
        <f>IF(COUNT(E47:G48)=0,"",SUM(E47:G48))</f>
        <v>0</v>
      </c>
      <c r="F50" s="766"/>
      <c r="G50" s="767"/>
      <c r="H50" s="387"/>
      <c r="I50" s="739"/>
    </row>
    <row r="51" spans="1:9" ht="16.95" customHeight="1" x14ac:dyDescent="0.2">
      <c r="A51" s="372"/>
      <c r="B51" s="372"/>
      <c r="C51" s="372"/>
      <c r="D51" s="372"/>
      <c r="E51" s="373"/>
      <c r="F51" s="373"/>
      <c r="G51" s="374" t="s">
        <v>830</v>
      </c>
      <c r="H51" s="374"/>
      <c r="I51" s="375" t="s">
        <v>987</v>
      </c>
    </row>
    <row r="52" spans="1:9" ht="16.95" customHeight="1" x14ac:dyDescent="0.2">
      <c r="B52" s="231"/>
      <c r="C52" s="232"/>
      <c r="D52" s="232"/>
      <c r="E52" s="232"/>
      <c r="F52" s="232"/>
      <c r="I52" s="303" t="s">
        <v>790</v>
      </c>
    </row>
    <row r="53" spans="1:9" x14ac:dyDescent="0.2">
      <c r="A53" s="10" t="s">
        <v>930</v>
      </c>
      <c r="B53" s="231"/>
      <c r="C53" s="232"/>
      <c r="D53" s="232"/>
      <c r="E53" s="232"/>
      <c r="F53" s="232"/>
      <c r="G53" s="232"/>
      <c r="H53" s="232"/>
      <c r="I53" s="232"/>
    </row>
    <row r="54" spans="1:9" x14ac:dyDescent="0.2">
      <c r="A54" s="231" t="s">
        <v>923</v>
      </c>
    </row>
    <row r="55" spans="1:9" x14ac:dyDescent="0.2">
      <c r="A55" s="231" t="s">
        <v>924</v>
      </c>
    </row>
    <row r="56" spans="1:9" x14ac:dyDescent="0.2">
      <c r="A56" s="231" t="s">
        <v>1072</v>
      </c>
    </row>
    <row r="57" spans="1:9" x14ac:dyDescent="0.2">
      <c r="A57" s="231" t="s">
        <v>1071</v>
      </c>
    </row>
  </sheetData>
  <sheetProtection algorithmName="SHA-512" hashValue="aPcJsamKUHBM66PdxT/mx3e7xFLYrfOwPfjKhDv6GusC0JM+rrX9NZkIpaKBtMwt+mH2ORAw7V1WvO1+M43rkg==" saltValue="NZoF1qQ6vCMWk1nBu1wscQ==" spinCount="100000" sheet="1" objects="1" scenarios="1"/>
  <mergeCells count="37">
    <mergeCell ref="K6:O8"/>
    <mergeCell ref="A33:A39"/>
    <mergeCell ref="I27:I33"/>
    <mergeCell ref="I40:I50"/>
    <mergeCell ref="E49:G49"/>
    <mergeCell ref="B41:B45"/>
    <mergeCell ref="E46:F46"/>
    <mergeCell ref="E47:G47"/>
    <mergeCell ref="E48:G48"/>
    <mergeCell ref="A50:D50"/>
    <mergeCell ref="B46:D46"/>
    <mergeCell ref="A47:D47"/>
    <mergeCell ref="A48:D48"/>
    <mergeCell ref="A49:D49"/>
    <mergeCell ref="E50:G50"/>
    <mergeCell ref="A40:A46"/>
    <mergeCell ref="B40:C40"/>
    <mergeCell ref="K38:O39"/>
    <mergeCell ref="B34:C34"/>
    <mergeCell ref="B37:G37"/>
    <mergeCell ref="B38:B39"/>
    <mergeCell ref="C38:G38"/>
    <mergeCell ref="C39:G39"/>
    <mergeCell ref="A3:B3"/>
    <mergeCell ref="C3:G3"/>
    <mergeCell ref="A4:I4"/>
    <mergeCell ref="A8:I8"/>
    <mergeCell ref="A12:A32"/>
    <mergeCell ref="B12:C12"/>
    <mergeCell ref="I13:I25"/>
    <mergeCell ref="B26:C26"/>
    <mergeCell ref="E10:G10"/>
    <mergeCell ref="I10:I11"/>
    <mergeCell ref="A10:D11"/>
    <mergeCell ref="D6:I6"/>
    <mergeCell ref="D7:I7"/>
    <mergeCell ref="H10:H11"/>
  </mergeCells>
  <phoneticPr fontId="66"/>
  <dataValidations count="4">
    <dataValidation type="list" allowBlank="1" showInputMessage="1" showErrorMessage="1" sqref="D45" xr:uid="{DE93D874-748D-4EC6-A618-762B94B12215}">
      <formula1>$Y$41:$Y$44</formula1>
    </dataValidation>
    <dataValidation type="list" allowBlank="1" showInputMessage="1" showErrorMessage="1" sqref="D14:D33" xr:uid="{0089EC4B-D99D-4901-A8F8-21D6F30A535A}">
      <formula1>$Y$13:$Y$16</formula1>
    </dataValidation>
    <dataValidation type="list" allowBlank="1" showInputMessage="1" showErrorMessage="1" sqref="D41:D44" xr:uid="{A9B2582C-0912-4749-BBB2-BA74644158FD}">
      <formula1>$Y$41:$Y$45</formula1>
    </dataValidation>
    <dataValidation type="list" allowBlank="1" showInputMessage="1" showErrorMessage="1" sqref="H12 H26" xr:uid="{6399E954-DF71-40FA-B20F-E47523049FA0}">
      <formula1>"　,○,×"</formula1>
    </dataValidation>
  </dataValidations>
  <pageMargins left="0.9055118110236221" right="0.11811023622047245" top="0.74803149606299213" bottom="0.35433070866141736" header="0.31496062992125984" footer="0.31496062992125984"/>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16"/>
  <sheetViews>
    <sheetView showGridLines="0" view="pageBreakPreview" zoomScale="110" zoomScaleNormal="100" zoomScaleSheetLayoutView="110" workbookViewId="0">
      <selection activeCell="M3" sqref="M3"/>
    </sheetView>
  </sheetViews>
  <sheetFormatPr defaultColWidth="9" defaultRowHeight="13.2" x14ac:dyDescent="0.2"/>
  <cols>
    <col min="1" max="1" width="1.6640625" style="3" customWidth="1"/>
    <col min="2" max="2" width="2.33203125" style="3" customWidth="1"/>
    <col min="3" max="3" width="1.109375" style="3" customWidth="1"/>
    <col min="4" max="4" width="8.77734375" style="3" customWidth="1"/>
    <col min="5" max="5" width="4.44140625" style="3" customWidth="1"/>
    <col min="6" max="10" width="7" style="3" customWidth="1"/>
    <col min="11" max="11" width="7" style="48" customWidth="1"/>
    <col min="12" max="18" width="3.6640625" style="48" customWidth="1"/>
    <col min="19" max="19" width="1.33203125" style="48" customWidth="1"/>
    <col min="20" max="20" width="1.6640625" style="245" customWidth="1"/>
    <col min="21" max="21" width="2.77734375" style="3" customWidth="1"/>
    <col min="22" max="16384" width="9" style="3"/>
  </cols>
  <sheetData>
    <row r="1" spans="2:22" ht="15" customHeight="1" x14ac:dyDescent="0.2">
      <c r="B1" s="87" t="s">
        <v>804</v>
      </c>
      <c r="U1" s="244"/>
    </row>
    <row r="2" spans="2:22" ht="9.75" customHeight="1" x14ac:dyDescent="0.2">
      <c r="B2" s="88"/>
      <c r="C2" s="51"/>
      <c r="D2" s="51"/>
      <c r="E2" s="51"/>
      <c r="F2" s="51"/>
      <c r="G2" s="51"/>
      <c r="H2" s="51"/>
      <c r="I2" s="89"/>
      <c r="J2" s="89"/>
      <c r="K2" s="90"/>
      <c r="L2" s="90"/>
      <c r="M2" s="90"/>
      <c r="N2" s="90"/>
      <c r="O2" s="90"/>
      <c r="P2" s="90"/>
      <c r="Q2" s="90"/>
      <c r="R2" s="90"/>
      <c r="S2" s="53"/>
      <c r="U2" s="245"/>
    </row>
    <row r="3" spans="2:22" x14ac:dyDescent="0.2">
      <c r="B3" s="88"/>
      <c r="K3" s="675" t="s">
        <v>1008</v>
      </c>
      <c r="L3" s="675"/>
      <c r="M3" s="34"/>
      <c r="N3" s="3" t="s">
        <v>209</v>
      </c>
      <c r="O3" s="34"/>
      <c r="P3" s="91" t="s">
        <v>563</v>
      </c>
      <c r="Q3" s="443"/>
      <c r="R3" s="91" t="s">
        <v>564</v>
      </c>
      <c r="S3" s="92"/>
      <c r="V3" s="31" t="s">
        <v>229</v>
      </c>
    </row>
    <row r="4" spans="2:22" ht="21.75" customHeight="1" x14ac:dyDescent="0.2">
      <c r="B4" s="88"/>
      <c r="D4" s="39" t="s">
        <v>315</v>
      </c>
      <c r="I4" s="32"/>
      <c r="J4" s="32"/>
      <c r="K4" s="3"/>
      <c r="L4" s="3"/>
      <c r="M4" s="3"/>
      <c r="N4" s="3"/>
      <c r="O4" s="3"/>
      <c r="P4" s="3"/>
      <c r="Q4" s="3"/>
      <c r="R4" s="32"/>
      <c r="S4" s="92"/>
    </row>
    <row r="5" spans="2:22" ht="21.75" customHeight="1" x14ac:dyDescent="0.2">
      <c r="B5" s="88"/>
      <c r="C5" s="39"/>
      <c r="D5" s="3" t="s">
        <v>505</v>
      </c>
      <c r="I5" s="32"/>
      <c r="J5" s="32"/>
      <c r="K5" s="3"/>
      <c r="L5" s="3"/>
      <c r="M5" s="3"/>
      <c r="N5" s="3"/>
      <c r="O5" s="3"/>
      <c r="P5" s="3"/>
      <c r="Q5" s="3"/>
      <c r="R5" s="32"/>
      <c r="S5" s="92"/>
    </row>
    <row r="6" spans="2:22" ht="12" customHeight="1" x14ac:dyDescent="0.2">
      <c r="B6" s="88"/>
      <c r="C6" s="39"/>
      <c r="F6" s="770"/>
      <c r="G6" s="770"/>
      <c r="H6" s="770"/>
      <c r="I6" s="770"/>
      <c r="J6" s="770"/>
      <c r="K6" s="770"/>
      <c r="L6" s="770"/>
      <c r="M6" s="770"/>
      <c r="N6" s="770"/>
      <c r="O6" s="770"/>
      <c r="P6" s="770"/>
      <c r="Q6" s="770"/>
      <c r="R6" s="32"/>
      <c r="S6" s="92"/>
    </row>
    <row r="7" spans="2:22" ht="21.75" customHeight="1" x14ac:dyDescent="0.2">
      <c r="B7" s="88"/>
      <c r="D7" s="39" t="s">
        <v>401</v>
      </c>
      <c r="K7" s="3"/>
      <c r="L7" s="3"/>
      <c r="M7" s="3"/>
      <c r="N7" s="3"/>
      <c r="O7" s="3"/>
      <c r="P7" s="3"/>
      <c r="Q7" s="3"/>
      <c r="R7" s="32"/>
      <c r="S7" s="92"/>
    </row>
    <row r="8" spans="2:22" ht="21.75" customHeight="1" x14ac:dyDescent="0.2">
      <c r="B8" s="88"/>
      <c r="D8" s="773" t="str">
        <f>IF(基本情報!F$6="","",IF(G30=基本情報!F$6,基本情報!F$12,IF(G30=基本情報!F$12,基本情報!F$6,IF(G30=基本情報!F$18,基本情報!F$6,""))))</f>
        <v/>
      </c>
      <c r="E8" s="773"/>
      <c r="F8" s="773"/>
      <c r="G8" s="773"/>
      <c r="H8" s="773"/>
      <c r="I8" s="773"/>
      <c r="J8" s="773"/>
      <c r="K8" s="3"/>
      <c r="L8" s="3"/>
      <c r="M8" s="3"/>
      <c r="N8" s="3"/>
      <c r="O8" s="3"/>
      <c r="P8" s="3"/>
      <c r="Q8" s="3"/>
      <c r="R8" s="32"/>
      <c r="S8" s="92"/>
      <c r="V8" s="3" t="s">
        <v>230</v>
      </c>
    </row>
    <row r="9" spans="2:22" ht="21.75" customHeight="1" x14ac:dyDescent="0.2">
      <c r="B9" s="88"/>
      <c r="D9" s="774" t="str">
        <f>IF(基本情報!F$6="","",IF(J32=基本情報!K$7,基本情報!K$13,IF(J32=基本情報!K$13,基本情報!K$7,IF(J32=基本情報!K$19,基本情報!K$7,""))))</f>
        <v/>
      </c>
      <c r="E9" s="774"/>
      <c r="F9" s="774"/>
      <c r="G9" s="774"/>
      <c r="H9" s="774"/>
      <c r="I9" s="774"/>
      <c r="J9" s="774"/>
      <c r="K9" s="3"/>
      <c r="L9" s="3"/>
      <c r="M9" s="3"/>
      <c r="N9" s="3"/>
      <c r="O9" s="3"/>
      <c r="P9" s="3"/>
      <c r="Q9" s="3"/>
      <c r="R9" s="32"/>
      <c r="S9" s="92"/>
      <c r="V9" s="3" t="s">
        <v>230</v>
      </c>
    </row>
    <row r="10" spans="2:22" ht="10.050000000000001" customHeight="1" x14ac:dyDescent="0.2">
      <c r="B10" s="88"/>
      <c r="K10" s="3"/>
      <c r="L10" s="3"/>
      <c r="M10" s="3"/>
      <c r="N10" s="3"/>
      <c r="O10" s="3"/>
      <c r="P10" s="3"/>
      <c r="Q10" s="3"/>
      <c r="R10" s="32"/>
      <c r="S10" s="92"/>
    </row>
    <row r="11" spans="2:22" ht="21.75" customHeight="1" x14ac:dyDescent="0.2">
      <c r="B11" s="88"/>
      <c r="C11" s="39"/>
      <c r="D11" s="773" t="str">
        <f>IF(基本情報!F$6="","",IF(G30=基本情報!F$6,基本情報!F$18,IF(G30=基本情報!F$12,基本情報!F$18,IF(G30=基本情報!F$18,基本情報!F$12,""))))</f>
        <v/>
      </c>
      <c r="E11" s="773"/>
      <c r="F11" s="773"/>
      <c r="G11" s="773"/>
      <c r="H11" s="773"/>
      <c r="I11" s="773"/>
      <c r="J11" s="773"/>
      <c r="K11" s="3"/>
      <c r="L11" s="3"/>
      <c r="M11" s="3"/>
      <c r="N11" s="3"/>
      <c r="O11" s="3"/>
      <c r="P11" s="3"/>
      <c r="Q11" s="3"/>
      <c r="R11" s="32"/>
      <c r="S11" s="92"/>
      <c r="V11" s="3" t="s">
        <v>230</v>
      </c>
    </row>
    <row r="12" spans="2:22" ht="21.75" customHeight="1" x14ac:dyDescent="0.2">
      <c r="B12" s="88"/>
      <c r="D12" s="774" t="str">
        <f>IF(基本情報!F$6="","",IF(J32=基本情報!K$7,基本情報!K$19,IF(J32=基本情報!K$13,基本情報!K$19,IF(J32=基本情報!K$19,基本情報!K$13,""))))</f>
        <v/>
      </c>
      <c r="E12" s="774"/>
      <c r="F12" s="774"/>
      <c r="G12" s="774"/>
      <c r="H12" s="774"/>
      <c r="I12" s="774"/>
      <c r="J12" s="774"/>
      <c r="K12" s="3"/>
      <c r="L12" s="3"/>
      <c r="M12" s="3"/>
      <c r="N12" s="3"/>
      <c r="O12" s="3"/>
      <c r="P12" s="3"/>
      <c r="Q12" s="3"/>
      <c r="S12" s="92"/>
      <c r="V12" s="3" t="s">
        <v>230</v>
      </c>
    </row>
    <row r="13" spans="2:22" ht="14.25" customHeight="1" x14ac:dyDescent="0.2">
      <c r="B13" s="88"/>
      <c r="H13" s="38"/>
      <c r="I13" s="42"/>
      <c r="J13" s="42"/>
      <c r="K13" s="42"/>
      <c r="L13" s="42"/>
      <c r="M13" s="42"/>
      <c r="N13" s="42"/>
      <c r="O13" s="42"/>
      <c r="P13" s="42"/>
      <c r="Q13" s="42"/>
      <c r="R13" s="42"/>
      <c r="S13" s="92"/>
    </row>
    <row r="14" spans="2:22" ht="21.75" customHeight="1" x14ac:dyDescent="0.2">
      <c r="B14" s="88"/>
      <c r="D14" s="38"/>
      <c r="H14" s="42"/>
      <c r="I14" s="42"/>
      <c r="J14" s="42"/>
      <c r="K14" s="43"/>
      <c r="L14" s="43"/>
      <c r="M14" s="43"/>
      <c r="N14" s="43"/>
      <c r="O14" s="43"/>
      <c r="P14" s="43"/>
      <c r="Q14" s="43"/>
      <c r="S14" s="92"/>
    </row>
    <row r="15" spans="2:22" ht="21.75" customHeight="1" x14ac:dyDescent="0.2">
      <c r="B15" s="88"/>
      <c r="H15" s="42"/>
      <c r="I15" s="42"/>
      <c r="J15" s="42"/>
      <c r="K15" s="43"/>
      <c r="L15" s="43"/>
      <c r="M15" s="43"/>
      <c r="N15" s="43"/>
      <c r="O15" s="43"/>
      <c r="P15" s="43"/>
      <c r="Q15" s="43"/>
      <c r="S15" s="92"/>
    </row>
    <row r="16" spans="2:22" ht="8.25" customHeight="1" x14ac:dyDescent="0.2">
      <c r="B16" s="88"/>
      <c r="S16" s="92"/>
    </row>
    <row r="17" spans="2:22" ht="9" customHeight="1" x14ac:dyDescent="0.2">
      <c r="B17" s="88"/>
      <c r="R17" s="50"/>
      <c r="S17" s="92"/>
    </row>
    <row r="18" spans="2:22" ht="25.8" x14ac:dyDescent="0.2">
      <c r="B18" s="88"/>
      <c r="C18" s="661" t="s">
        <v>402</v>
      </c>
      <c r="D18" s="661"/>
      <c r="E18" s="661"/>
      <c r="F18" s="661"/>
      <c r="G18" s="661"/>
      <c r="H18" s="661"/>
      <c r="I18" s="661"/>
      <c r="J18" s="661"/>
      <c r="K18" s="661"/>
      <c r="L18" s="661"/>
      <c r="M18" s="661"/>
      <c r="N18" s="661"/>
      <c r="O18" s="661"/>
      <c r="P18" s="661"/>
      <c r="Q18" s="661"/>
      <c r="R18" s="661"/>
      <c r="S18" s="92"/>
    </row>
    <row r="19" spans="2:22" ht="9.75" customHeight="1" x14ac:dyDescent="0.2">
      <c r="B19" s="88"/>
      <c r="S19" s="92"/>
    </row>
    <row r="20" spans="2:22" ht="95.55" customHeight="1" x14ac:dyDescent="0.2">
      <c r="B20" s="88"/>
      <c r="D20" s="775" t="s">
        <v>1069</v>
      </c>
      <c r="E20" s="775"/>
      <c r="F20" s="775"/>
      <c r="G20" s="775"/>
      <c r="H20" s="775"/>
      <c r="I20" s="775"/>
      <c r="J20" s="775"/>
      <c r="K20" s="775"/>
      <c r="L20" s="775"/>
      <c r="M20" s="775"/>
      <c r="N20" s="775"/>
      <c r="O20" s="775"/>
      <c r="P20" s="775"/>
      <c r="Q20" s="775"/>
      <c r="R20" s="93"/>
      <c r="S20" s="92"/>
    </row>
    <row r="21" spans="2:22" ht="9.75" customHeight="1" x14ac:dyDescent="0.2">
      <c r="B21" s="88"/>
      <c r="S21" s="92"/>
    </row>
    <row r="22" spans="2:22" ht="26.55" customHeight="1" x14ac:dyDescent="0.2">
      <c r="B22" s="88"/>
      <c r="D22" s="770" t="s">
        <v>1074</v>
      </c>
      <c r="E22" s="770"/>
      <c r="F22" s="770"/>
      <c r="G22" s="771"/>
      <c r="H22" s="771"/>
      <c r="I22" s="771"/>
      <c r="J22" s="771"/>
      <c r="K22" s="771"/>
      <c r="L22" s="771"/>
      <c r="M22" s="771"/>
      <c r="N22" s="771"/>
      <c r="O22" s="771"/>
      <c r="P22" s="771"/>
      <c r="Q22" s="771"/>
      <c r="R22" s="771"/>
      <c r="S22" s="92"/>
    </row>
    <row r="23" spans="2:22" ht="26.25" customHeight="1" x14ac:dyDescent="0.2">
      <c r="B23" s="88"/>
      <c r="D23" s="3" t="s">
        <v>459</v>
      </c>
      <c r="G23" s="772"/>
      <c r="H23" s="772"/>
      <c r="I23" s="772"/>
      <c r="J23" s="772"/>
      <c r="K23" s="772"/>
      <c r="L23" s="772"/>
      <c r="M23" s="772"/>
      <c r="N23" s="772"/>
      <c r="O23" s="772"/>
      <c r="P23" s="772"/>
      <c r="Q23" s="772"/>
      <c r="S23" s="92"/>
    </row>
    <row r="24" spans="2:22" ht="15.75" customHeight="1" x14ac:dyDescent="0.2">
      <c r="B24" s="88"/>
      <c r="D24" s="3" t="s">
        <v>403</v>
      </c>
      <c r="G24" s="3" t="s">
        <v>404</v>
      </c>
      <c r="S24" s="92"/>
    </row>
    <row r="25" spans="2:22" ht="27" customHeight="1" x14ac:dyDescent="0.2">
      <c r="B25" s="88"/>
      <c r="D25" s="778"/>
      <c r="E25" s="778"/>
      <c r="G25" s="776"/>
      <c r="H25" s="776"/>
      <c r="I25" s="776"/>
      <c r="J25" s="776"/>
      <c r="K25" s="776"/>
      <c r="L25" s="776"/>
      <c r="M25" s="776"/>
      <c r="N25" s="776"/>
      <c r="O25" s="776"/>
      <c r="P25" s="776"/>
      <c r="Q25" s="776"/>
      <c r="R25" s="3"/>
      <c r="S25" s="92"/>
      <c r="V25" s="3" t="s">
        <v>336</v>
      </c>
    </row>
    <row r="26" spans="2:22" ht="27" customHeight="1" x14ac:dyDescent="0.2">
      <c r="B26" s="88"/>
      <c r="D26" s="679" t="s">
        <v>1058</v>
      </c>
      <c r="E26" s="679"/>
      <c r="G26" s="776"/>
      <c r="H26" s="776"/>
      <c r="I26" s="776"/>
      <c r="J26" s="776"/>
      <c r="K26" s="776"/>
      <c r="L26" s="776"/>
      <c r="M26" s="776"/>
      <c r="N26" s="776"/>
      <c r="O26" s="776"/>
      <c r="P26" s="776"/>
      <c r="Q26" s="776"/>
      <c r="R26" s="3"/>
      <c r="S26" s="92"/>
      <c r="V26" s="3" t="s">
        <v>328</v>
      </c>
    </row>
    <row r="27" spans="2:22" ht="27" customHeight="1" x14ac:dyDescent="0.2">
      <c r="B27" s="88"/>
      <c r="D27" s="679" t="s">
        <v>405</v>
      </c>
      <c r="E27" s="679"/>
      <c r="G27" s="776"/>
      <c r="H27" s="776"/>
      <c r="I27" s="776"/>
      <c r="J27" s="776"/>
      <c r="K27" s="776"/>
      <c r="L27" s="776"/>
      <c r="M27" s="776"/>
      <c r="N27" s="776"/>
      <c r="O27" s="776"/>
      <c r="P27" s="776"/>
      <c r="Q27" s="776"/>
      <c r="R27" s="3"/>
      <c r="S27" s="92"/>
      <c r="V27" s="3" t="s">
        <v>336</v>
      </c>
    </row>
    <row r="28" spans="2:22" ht="14.55" customHeight="1" x14ac:dyDescent="0.2">
      <c r="B28" s="88"/>
      <c r="K28" s="3"/>
      <c r="L28" s="3"/>
      <c r="M28" s="3"/>
      <c r="N28" s="3"/>
      <c r="O28" s="3"/>
      <c r="P28" s="3"/>
      <c r="Q28" s="3"/>
      <c r="R28" s="3"/>
      <c r="S28" s="92"/>
    </row>
    <row r="29" spans="2:22" ht="26.25" customHeight="1" x14ac:dyDescent="0.2">
      <c r="B29" s="88"/>
      <c r="D29" s="3" t="s">
        <v>406</v>
      </c>
      <c r="F29" s="42"/>
      <c r="G29" s="42"/>
      <c r="H29" s="42"/>
      <c r="I29" s="42"/>
      <c r="J29" s="42"/>
      <c r="K29" s="42"/>
      <c r="L29" s="42"/>
      <c r="M29" s="42"/>
      <c r="N29" s="42"/>
      <c r="O29" s="42"/>
      <c r="P29" s="42"/>
      <c r="Q29" s="42"/>
      <c r="R29" s="42"/>
      <c r="S29" s="92"/>
    </row>
    <row r="30" spans="2:22" ht="26.25" customHeight="1" x14ac:dyDescent="0.2">
      <c r="B30" s="88"/>
      <c r="D30" s="679" t="s">
        <v>96</v>
      </c>
      <c r="E30" s="679"/>
      <c r="G30" s="776"/>
      <c r="H30" s="776"/>
      <c r="I30" s="776"/>
      <c r="J30" s="776"/>
      <c r="K30" s="776"/>
      <c r="L30" s="776"/>
      <c r="M30" s="776"/>
      <c r="N30" s="776"/>
      <c r="O30" s="776"/>
      <c r="P30" s="776"/>
      <c r="Q30" s="776"/>
      <c r="R30" s="42"/>
      <c r="S30" s="92"/>
      <c r="V30" s="3" t="s">
        <v>336</v>
      </c>
    </row>
    <row r="31" spans="2:22" ht="26.25" customHeight="1" x14ac:dyDescent="0.2">
      <c r="B31" s="88"/>
      <c r="K31" s="3"/>
      <c r="L31" s="3"/>
      <c r="M31" s="3"/>
      <c r="N31" s="3"/>
      <c r="O31" s="3"/>
      <c r="P31" s="3"/>
      <c r="Q31" s="3"/>
      <c r="R31" s="38"/>
      <c r="S31" s="92"/>
    </row>
    <row r="32" spans="2:22" ht="26.25" customHeight="1" x14ac:dyDescent="0.2">
      <c r="B32" s="88"/>
      <c r="D32" s="3" t="s">
        <v>407</v>
      </c>
      <c r="E32" s="777"/>
      <c r="F32" s="777"/>
      <c r="G32" s="777"/>
      <c r="H32" s="777"/>
      <c r="I32" s="48" t="s">
        <v>408</v>
      </c>
      <c r="J32" s="778"/>
      <c r="K32" s="778"/>
      <c r="L32" s="778"/>
      <c r="M32" s="778"/>
      <c r="N32" s="778"/>
      <c r="O32" s="778"/>
      <c r="P32" s="778"/>
      <c r="R32" s="38"/>
      <c r="S32" s="92"/>
      <c r="V32" s="3" t="s">
        <v>336</v>
      </c>
    </row>
    <row r="33" spans="2:22" ht="13.95" customHeight="1" x14ac:dyDescent="0.2">
      <c r="B33" s="88"/>
      <c r="D33" s="679"/>
      <c r="E33" s="679"/>
      <c r="F33" s="679"/>
      <c r="G33" s="679"/>
      <c r="H33" s="679"/>
      <c r="I33" s="679"/>
      <c r="J33" s="679"/>
      <c r="K33" s="679"/>
      <c r="L33" s="679"/>
      <c r="M33" s="679"/>
      <c r="N33" s="679"/>
      <c r="O33" s="679"/>
      <c r="P33" s="3"/>
      <c r="Q33" s="3"/>
      <c r="R33" s="38"/>
      <c r="S33" s="92"/>
    </row>
    <row r="34" spans="2:22" ht="15.45" customHeight="1" x14ac:dyDescent="0.2">
      <c r="B34" s="88"/>
      <c r="D34" s="779"/>
      <c r="E34" s="770"/>
      <c r="J34" s="780"/>
      <c r="K34" s="780"/>
      <c r="L34" s="780"/>
      <c r="M34" s="780"/>
      <c r="N34" s="780"/>
      <c r="O34" s="780"/>
      <c r="P34" s="780"/>
      <c r="Q34" s="780"/>
      <c r="R34" s="780"/>
      <c r="S34" s="92"/>
      <c r="V34" s="48"/>
    </row>
    <row r="35" spans="2:22" ht="8.5500000000000007" customHeight="1" x14ac:dyDescent="0.2">
      <c r="B35" s="88"/>
      <c r="S35" s="92"/>
    </row>
    <row r="36" spans="2:22" ht="10.5" customHeight="1" x14ac:dyDescent="0.2">
      <c r="B36" s="88"/>
      <c r="S36" s="92"/>
    </row>
    <row r="37" spans="2:22" ht="9" customHeight="1" x14ac:dyDescent="0.2">
      <c r="B37" s="52"/>
      <c r="C37" s="59"/>
      <c r="D37" s="59"/>
      <c r="E37" s="59"/>
      <c r="F37" s="59"/>
      <c r="G37" s="59"/>
      <c r="H37" s="59"/>
      <c r="I37" s="59"/>
      <c r="J37" s="59"/>
      <c r="K37" s="55"/>
      <c r="L37" s="55"/>
      <c r="M37" s="55"/>
      <c r="N37" s="55"/>
      <c r="O37" s="55"/>
      <c r="P37" s="55"/>
      <c r="Q37" s="55"/>
      <c r="R37" s="55"/>
      <c r="S37" s="54"/>
    </row>
    <row r="38" spans="2:22" ht="13.5" customHeight="1" x14ac:dyDescent="0.2">
      <c r="B38" s="41" t="s">
        <v>409</v>
      </c>
      <c r="C38" s="10"/>
      <c r="D38" s="10"/>
      <c r="E38" s="10"/>
      <c r="J38" s="38"/>
    </row>
    <row r="39" spans="2:22" ht="13.5" customHeight="1" x14ac:dyDescent="0.2">
      <c r="R39" s="111" t="s">
        <v>788</v>
      </c>
    </row>
    <row r="40" spans="2:22" x14ac:dyDescent="0.2">
      <c r="B40" s="87" t="s">
        <v>804</v>
      </c>
      <c r="T40" s="48"/>
    </row>
    <row r="41" spans="2:22" ht="7.5" customHeight="1" x14ac:dyDescent="0.2">
      <c r="B41" s="88"/>
      <c r="C41" s="51"/>
      <c r="D41" s="51"/>
      <c r="E41" s="51"/>
      <c r="F41" s="51"/>
      <c r="G41" s="51"/>
      <c r="H41" s="51"/>
      <c r="I41" s="89"/>
      <c r="J41" s="89"/>
      <c r="K41" s="90"/>
      <c r="L41" s="90"/>
      <c r="M41" s="90"/>
      <c r="N41" s="90"/>
      <c r="O41" s="90"/>
      <c r="P41" s="90"/>
      <c r="Q41" s="90"/>
      <c r="R41" s="90"/>
      <c r="S41" s="53"/>
      <c r="T41" s="48"/>
      <c r="U41" s="48"/>
    </row>
    <row r="42" spans="2:22" x14ac:dyDescent="0.2">
      <c r="B42" s="88"/>
      <c r="K42" s="675" t="s">
        <v>1008</v>
      </c>
      <c r="L42" s="675"/>
      <c r="M42" s="34"/>
      <c r="N42" s="3" t="s">
        <v>209</v>
      </c>
      <c r="O42" s="34"/>
      <c r="P42" s="91" t="s">
        <v>563</v>
      </c>
      <c r="Q42" s="34"/>
      <c r="R42" s="91" t="s">
        <v>564</v>
      </c>
      <c r="S42" s="92"/>
      <c r="T42" s="48"/>
      <c r="V42" s="31" t="s">
        <v>229</v>
      </c>
    </row>
    <row r="43" spans="2:22" ht="21.75" customHeight="1" x14ac:dyDescent="0.2">
      <c r="B43" s="88"/>
      <c r="D43" s="39" t="s">
        <v>315</v>
      </c>
      <c r="I43" s="32"/>
      <c r="J43" s="32"/>
      <c r="K43" s="3"/>
      <c r="L43" s="3"/>
      <c r="M43" s="3"/>
      <c r="N43" s="3"/>
      <c r="O43" s="3"/>
      <c r="P43" s="3"/>
      <c r="Q43" s="3"/>
      <c r="R43" s="32"/>
      <c r="S43" s="92"/>
      <c r="T43" s="48"/>
    </row>
    <row r="44" spans="2:22" ht="21.75" customHeight="1" x14ac:dyDescent="0.2">
      <c r="B44" s="88"/>
      <c r="C44" s="39"/>
      <c r="D44" s="3" t="s">
        <v>505</v>
      </c>
      <c r="I44" s="32"/>
      <c r="J44" s="32"/>
      <c r="K44" s="3"/>
      <c r="L44" s="3"/>
      <c r="M44" s="3"/>
      <c r="N44" s="3"/>
      <c r="O44" s="3"/>
      <c r="P44" s="3"/>
      <c r="Q44" s="3"/>
      <c r="R44" s="32"/>
      <c r="S44" s="92"/>
      <c r="T44" s="48"/>
    </row>
    <row r="45" spans="2:22" ht="13.5" customHeight="1" x14ac:dyDescent="0.2">
      <c r="B45" s="88"/>
      <c r="C45" s="39"/>
      <c r="F45" s="770"/>
      <c r="G45" s="770"/>
      <c r="H45" s="770"/>
      <c r="I45" s="770"/>
      <c r="J45" s="770"/>
      <c r="K45" s="770"/>
      <c r="L45" s="770"/>
      <c r="M45" s="770"/>
      <c r="N45" s="770"/>
      <c r="O45" s="770"/>
      <c r="P45" s="770"/>
      <c r="Q45" s="770"/>
      <c r="R45" s="32"/>
      <c r="S45" s="92"/>
      <c r="T45" s="48"/>
    </row>
    <row r="46" spans="2:22" ht="21.75" customHeight="1" x14ac:dyDescent="0.2">
      <c r="B46" s="88"/>
      <c r="D46" s="39" t="s">
        <v>401</v>
      </c>
      <c r="K46" s="3"/>
      <c r="L46" s="3"/>
      <c r="M46" s="3"/>
      <c r="N46" s="3"/>
      <c r="O46" s="3"/>
      <c r="P46" s="3"/>
      <c r="Q46" s="3"/>
      <c r="R46" s="32"/>
      <c r="S46" s="92"/>
      <c r="T46" s="48"/>
    </row>
    <row r="47" spans="2:22" ht="21.75" customHeight="1" x14ac:dyDescent="0.2">
      <c r="B47" s="88"/>
      <c r="C47" s="39"/>
      <c r="D47" s="773" t="str">
        <f>IF(基本情報!F$6="","",IF(G70=基本情報!F$6,基本情報!F$12,IF(G70=基本情報!F$12,基本情報!F$6,IF(G70=基本情報!F$18,基本情報!F$6,""))))</f>
        <v/>
      </c>
      <c r="E47" s="773"/>
      <c r="F47" s="773"/>
      <c r="G47" s="773"/>
      <c r="H47" s="773"/>
      <c r="I47" s="773"/>
      <c r="J47" s="773"/>
      <c r="K47" s="3"/>
      <c r="L47" s="3"/>
      <c r="M47" s="3"/>
      <c r="N47" s="3"/>
      <c r="O47" s="3"/>
      <c r="P47" s="3"/>
      <c r="Q47" s="3"/>
      <c r="R47" s="32"/>
      <c r="S47" s="92"/>
      <c r="T47" s="48"/>
      <c r="V47" s="3" t="s">
        <v>230</v>
      </c>
    </row>
    <row r="48" spans="2:22" ht="21.75" customHeight="1" x14ac:dyDescent="0.2">
      <c r="B48" s="88"/>
      <c r="C48" s="39"/>
      <c r="D48" s="774" t="str">
        <f>IF(基本情報!F$6="","",IF(J72=基本情報!K$7,基本情報!K$13,IF(J72=基本情報!K$13,基本情報!K$7,IF(J72=基本情報!K$19,基本情報!K$7,""))))</f>
        <v/>
      </c>
      <c r="E48" s="774"/>
      <c r="F48" s="774"/>
      <c r="G48" s="774"/>
      <c r="H48" s="774"/>
      <c r="I48" s="774"/>
      <c r="J48" s="774"/>
      <c r="K48" s="3"/>
      <c r="L48" s="3"/>
      <c r="M48" s="3"/>
      <c r="N48" s="3"/>
      <c r="O48" s="3"/>
      <c r="P48" s="3"/>
      <c r="Q48" s="3"/>
      <c r="R48" s="32"/>
      <c r="S48" s="92"/>
      <c r="T48" s="48"/>
      <c r="V48" s="3" t="s">
        <v>230</v>
      </c>
    </row>
    <row r="49" spans="2:22" ht="8.5500000000000007" customHeight="1" x14ac:dyDescent="0.2">
      <c r="B49" s="88"/>
      <c r="C49" s="39"/>
      <c r="K49" s="3"/>
      <c r="L49" s="3"/>
      <c r="M49" s="3"/>
      <c r="N49" s="3"/>
      <c r="O49" s="3"/>
      <c r="P49" s="3"/>
      <c r="Q49" s="3"/>
      <c r="R49" s="32"/>
      <c r="S49" s="92"/>
      <c r="T49" s="48"/>
    </row>
    <row r="50" spans="2:22" ht="21.75" customHeight="1" x14ac:dyDescent="0.2">
      <c r="B50" s="88"/>
      <c r="C50" s="39"/>
      <c r="D50" s="773" t="str">
        <f>IF(基本情報!F$6="","",IF(G70=基本情報!F$6,基本情報!F$18,IF(G70=基本情報!F$12,基本情報!F$18,IF(G70=基本情報!F$18,基本情報!F$12,""))))</f>
        <v/>
      </c>
      <c r="E50" s="773"/>
      <c r="F50" s="773"/>
      <c r="G50" s="773"/>
      <c r="H50" s="773"/>
      <c r="I50" s="773"/>
      <c r="J50" s="773"/>
      <c r="K50" s="3"/>
      <c r="L50" s="3"/>
      <c r="M50" s="3"/>
      <c r="N50" s="3"/>
      <c r="O50" s="3"/>
      <c r="P50" s="3"/>
      <c r="Q50" s="3"/>
      <c r="R50" s="32"/>
      <c r="S50" s="92"/>
      <c r="T50" s="48"/>
      <c r="V50" s="3" t="s">
        <v>230</v>
      </c>
    </row>
    <row r="51" spans="2:22" ht="21.75" customHeight="1" x14ac:dyDescent="0.2">
      <c r="B51" s="88"/>
      <c r="C51" s="39"/>
      <c r="D51" s="774" t="str">
        <f>IF(基本情報!F$6="","",IF(J72=基本情報!K$7,基本情報!K$19,IF(J72=基本情報!K$13,基本情報!K$19,IF(J72=基本情報!K$19,基本情報!K$13,""))))</f>
        <v/>
      </c>
      <c r="E51" s="774"/>
      <c r="F51" s="774"/>
      <c r="G51" s="774"/>
      <c r="H51" s="774"/>
      <c r="I51" s="774"/>
      <c r="J51" s="774"/>
      <c r="K51" s="3"/>
      <c r="L51" s="3"/>
      <c r="M51" s="3"/>
      <c r="N51" s="3"/>
      <c r="O51" s="3"/>
      <c r="P51" s="3"/>
      <c r="Q51" s="3"/>
      <c r="R51" s="32"/>
      <c r="S51" s="92"/>
      <c r="T51" s="48"/>
      <c r="V51" s="3" t="s">
        <v>230</v>
      </c>
    </row>
    <row r="52" spans="2:22" ht="15" customHeight="1" x14ac:dyDescent="0.2">
      <c r="B52" s="88"/>
      <c r="C52" s="39"/>
      <c r="H52" s="38"/>
      <c r="I52" s="42"/>
      <c r="J52" s="42"/>
      <c r="K52" s="3"/>
      <c r="L52" s="3"/>
      <c r="M52" s="3"/>
      <c r="N52" s="3"/>
      <c r="O52" s="3"/>
      <c r="P52" s="3"/>
      <c r="Q52" s="3"/>
      <c r="R52" s="32"/>
      <c r="S52" s="92"/>
      <c r="T52" s="48"/>
    </row>
    <row r="53" spans="2:22" ht="13.5" customHeight="1" x14ac:dyDescent="0.2">
      <c r="B53" s="88"/>
      <c r="D53" s="38"/>
      <c r="H53" s="42"/>
      <c r="I53" s="42"/>
      <c r="J53" s="42"/>
      <c r="K53" s="42"/>
      <c r="L53" s="42"/>
      <c r="M53" s="42"/>
      <c r="N53" s="42"/>
      <c r="O53" s="42"/>
      <c r="P53" s="42"/>
      <c r="Q53" s="42"/>
      <c r="R53" s="42"/>
      <c r="S53" s="92"/>
      <c r="T53" s="48"/>
    </row>
    <row r="54" spans="2:22" ht="21.75" customHeight="1" x14ac:dyDescent="0.2">
      <c r="B54" s="88"/>
      <c r="H54" s="42"/>
      <c r="I54" s="42"/>
      <c r="J54" s="42"/>
      <c r="K54" s="43"/>
      <c r="L54" s="43"/>
      <c r="M54" s="43"/>
      <c r="N54" s="43"/>
      <c r="O54" s="43"/>
      <c r="P54" s="43"/>
      <c r="Q54" s="43"/>
      <c r="S54" s="92"/>
      <c r="T54" s="48"/>
      <c r="V54" s="3" t="s">
        <v>230</v>
      </c>
    </row>
    <row r="55" spans="2:22" ht="21.75" customHeight="1" x14ac:dyDescent="0.2">
      <c r="B55" s="88"/>
      <c r="K55" s="43"/>
      <c r="L55" s="43"/>
      <c r="M55" s="43"/>
      <c r="N55" s="43"/>
      <c r="O55" s="43"/>
      <c r="P55" s="43"/>
      <c r="Q55" s="43"/>
      <c r="S55" s="92"/>
      <c r="T55" s="48"/>
      <c r="V55" s="3" t="s">
        <v>230</v>
      </c>
    </row>
    <row r="56" spans="2:22" ht="21.75" customHeight="1" x14ac:dyDescent="0.2">
      <c r="B56" s="88"/>
      <c r="S56" s="92"/>
      <c r="T56" s="48"/>
      <c r="V56" s="48"/>
    </row>
    <row r="57" spans="2:22" ht="9" customHeight="1" x14ac:dyDescent="0.2">
      <c r="B57" s="88"/>
      <c r="R57" s="50"/>
      <c r="S57" s="92"/>
      <c r="T57" s="48"/>
    </row>
    <row r="58" spans="2:22" ht="29.25" customHeight="1" x14ac:dyDescent="0.2">
      <c r="B58" s="88"/>
      <c r="C58" s="661" t="s">
        <v>402</v>
      </c>
      <c r="D58" s="661"/>
      <c r="E58" s="661"/>
      <c r="F58" s="661"/>
      <c r="G58" s="661"/>
      <c r="H58" s="661"/>
      <c r="I58" s="661"/>
      <c r="J58" s="661"/>
      <c r="K58" s="661"/>
      <c r="L58" s="661"/>
      <c r="M58" s="661"/>
      <c r="N58" s="661"/>
      <c r="O58" s="661"/>
      <c r="P58" s="661"/>
      <c r="Q58" s="661"/>
      <c r="R58" s="661"/>
      <c r="S58" s="92"/>
      <c r="T58" s="48"/>
    </row>
    <row r="59" spans="2:22" x14ac:dyDescent="0.2">
      <c r="B59" s="88"/>
      <c r="S59" s="92"/>
      <c r="T59" s="48"/>
    </row>
    <row r="60" spans="2:22" ht="79.5" customHeight="1" x14ac:dyDescent="0.2">
      <c r="B60" s="88"/>
      <c r="D60" s="775" t="s">
        <v>1078</v>
      </c>
      <c r="E60" s="775"/>
      <c r="F60" s="775"/>
      <c r="G60" s="775"/>
      <c r="H60" s="775"/>
      <c r="I60" s="775"/>
      <c r="J60" s="775"/>
      <c r="K60" s="775"/>
      <c r="L60" s="775"/>
      <c r="M60" s="775"/>
      <c r="N60" s="775"/>
      <c r="O60" s="775"/>
      <c r="P60" s="775"/>
      <c r="Q60" s="775"/>
      <c r="R60" s="93"/>
      <c r="S60" s="92"/>
      <c r="T60" s="48"/>
    </row>
    <row r="61" spans="2:22" ht="12.75" customHeight="1" x14ac:dyDescent="0.2">
      <c r="B61" s="88"/>
      <c r="S61" s="92"/>
      <c r="T61" s="48"/>
    </row>
    <row r="62" spans="2:22" ht="21.45" customHeight="1" x14ac:dyDescent="0.2">
      <c r="B62" s="88"/>
      <c r="D62" s="770" t="s">
        <v>1074</v>
      </c>
      <c r="E62" s="770"/>
      <c r="F62" s="770"/>
      <c r="G62" s="771"/>
      <c r="H62" s="771"/>
      <c r="I62" s="771"/>
      <c r="J62" s="771"/>
      <c r="K62" s="771"/>
      <c r="L62" s="771"/>
      <c r="M62" s="771"/>
      <c r="N62" s="771"/>
      <c r="O62" s="771"/>
      <c r="P62" s="771"/>
      <c r="Q62" s="771"/>
      <c r="S62" s="92"/>
      <c r="T62" s="48"/>
    </row>
    <row r="63" spans="2:22" ht="21.45" customHeight="1" x14ac:dyDescent="0.2">
      <c r="B63" s="88"/>
      <c r="D63" s="3" t="s">
        <v>459</v>
      </c>
      <c r="S63" s="92"/>
      <c r="T63" s="48"/>
    </row>
    <row r="64" spans="2:22" ht="16.5" customHeight="1" x14ac:dyDescent="0.2">
      <c r="B64" s="88"/>
      <c r="D64" s="3" t="s">
        <v>403</v>
      </c>
      <c r="G64" s="3" t="s">
        <v>404</v>
      </c>
      <c r="S64" s="92"/>
      <c r="T64" s="48"/>
    </row>
    <row r="65" spans="2:22" ht="22.95" customHeight="1" x14ac:dyDescent="0.2">
      <c r="B65" s="88"/>
      <c r="D65" s="778"/>
      <c r="E65" s="778"/>
      <c r="G65" s="776"/>
      <c r="H65" s="776"/>
      <c r="I65" s="776"/>
      <c r="J65" s="776"/>
      <c r="K65" s="776"/>
      <c r="L65" s="776"/>
      <c r="M65" s="776"/>
      <c r="N65" s="776"/>
      <c r="O65" s="776"/>
      <c r="P65" s="776"/>
      <c r="Q65" s="776"/>
      <c r="R65" s="3"/>
      <c r="S65" s="92"/>
      <c r="T65" s="48"/>
      <c r="V65" s="3" t="s">
        <v>336</v>
      </c>
    </row>
    <row r="66" spans="2:22" ht="22.95" customHeight="1" x14ac:dyDescent="0.2">
      <c r="B66" s="88"/>
      <c r="D66" s="679" t="s">
        <v>1058</v>
      </c>
      <c r="E66" s="679"/>
      <c r="G66" s="776"/>
      <c r="H66" s="776"/>
      <c r="I66" s="776"/>
      <c r="J66" s="776"/>
      <c r="K66" s="776"/>
      <c r="L66" s="776"/>
      <c r="M66" s="776"/>
      <c r="N66" s="776"/>
      <c r="O66" s="776"/>
      <c r="P66" s="776"/>
      <c r="Q66" s="776"/>
      <c r="R66" s="3"/>
      <c r="S66" s="92"/>
      <c r="T66" s="48"/>
      <c r="V66" s="3" t="s">
        <v>328</v>
      </c>
    </row>
    <row r="67" spans="2:22" ht="22.95" customHeight="1" x14ac:dyDescent="0.2">
      <c r="B67" s="88"/>
      <c r="D67" s="679" t="s">
        <v>405</v>
      </c>
      <c r="E67" s="679"/>
      <c r="G67" s="776"/>
      <c r="H67" s="776"/>
      <c r="I67" s="776"/>
      <c r="J67" s="776"/>
      <c r="K67" s="776"/>
      <c r="L67" s="776"/>
      <c r="M67" s="776"/>
      <c r="N67" s="776"/>
      <c r="O67" s="776"/>
      <c r="P67" s="776"/>
      <c r="Q67" s="776"/>
      <c r="R67" s="3"/>
      <c r="S67" s="92"/>
      <c r="T67" s="48"/>
      <c r="V67" s="3" t="s">
        <v>336</v>
      </c>
    </row>
    <row r="68" spans="2:22" ht="11.55" customHeight="1" x14ac:dyDescent="0.2">
      <c r="B68" s="88"/>
      <c r="K68" s="3"/>
      <c r="L68" s="3"/>
      <c r="M68" s="3"/>
      <c r="N68" s="3"/>
      <c r="O68" s="3"/>
      <c r="P68" s="3"/>
      <c r="Q68" s="3"/>
      <c r="R68" s="3"/>
      <c r="S68" s="92"/>
      <c r="T68" s="48"/>
    </row>
    <row r="69" spans="2:22" ht="26.25" customHeight="1" x14ac:dyDescent="0.2">
      <c r="B69" s="88"/>
      <c r="D69" s="3" t="s">
        <v>406</v>
      </c>
      <c r="F69" s="42"/>
      <c r="G69" s="42"/>
      <c r="H69" s="42"/>
      <c r="I69" s="42"/>
      <c r="J69" s="42"/>
      <c r="K69" s="42"/>
      <c r="L69" s="42"/>
      <c r="M69" s="42"/>
      <c r="N69" s="42"/>
      <c r="O69" s="42"/>
      <c r="P69" s="42"/>
      <c r="Q69" s="42"/>
      <c r="R69" s="42"/>
      <c r="S69" s="92"/>
      <c r="T69" s="48"/>
    </row>
    <row r="70" spans="2:22" ht="26.25" customHeight="1" x14ac:dyDescent="0.2">
      <c r="B70" s="88"/>
      <c r="D70" s="679" t="s">
        <v>96</v>
      </c>
      <c r="E70" s="679"/>
      <c r="G70" s="776"/>
      <c r="H70" s="776"/>
      <c r="I70" s="776"/>
      <c r="J70" s="776"/>
      <c r="K70" s="776"/>
      <c r="L70" s="776"/>
      <c r="M70" s="776"/>
      <c r="N70" s="776"/>
      <c r="O70" s="776"/>
      <c r="P70" s="776"/>
      <c r="Q70" s="776"/>
      <c r="R70" s="42"/>
      <c r="S70" s="92"/>
      <c r="T70" s="48"/>
      <c r="V70" s="3" t="s">
        <v>336</v>
      </c>
    </row>
    <row r="71" spans="2:22" ht="26.25" customHeight="1" x14ac:dyDescent="0.2">
      <c r="B71" s="88"/>
      <c r="K71" s="3"/>
      <c r="L71" s="3"/>
      <c r="M71" s="3"/>
      <c r="N71" s="3"/>
      <c r="O71" s="3"/>
      <c r="P71" s="3"/>
      <c r="Q71" s="3"/>
      <c r="R71" s="38"/>
      <c r="S71" s="92"/>
      <c r="T71" s="48"/>
    </row>
    <row r="72" spans="2:22" ht="26.25" customHeight="1" x14ac:dyDescent="0.2">
      <c r="B72" s="88"/>
      <c r="D72" s="3" t="s">
        <v>407</v>
      </c>
      <c r="E72" s="777"/>
      <c r="F72" s="777"/>
      <c r="G72" s="777"/>
      <c r="H72" s="777"/>
      <c r="I72" s="48" t="s">
        <v>408</v>
      </c>
      <c r="J72" s="778"/>
      <c r="K72" s="778"/>
      <c r="L72" s="778"/>
      <c r="M72" s="778"/>
      <c r="N72" s="778"/>
      <c r="O72" s="778"/>
      <c r="P72" s="778"/>
      <c r="R72" s="38"/>
      <c r="S72" s="92"/>
      <c r="T72" s="48"/>
      <c r="V72" s="3" t="s">
        <v>336</v>
      </c>
    </row>
    <row r="73" spans="2:22" ht="21.75" customHeight="1" x14ac:dyDescent="0.2">
      <c r="B73" s="88"/>
      <c r="D73" s="679"/>
      <c r="E73" s="679"/>
      <c r="F73" s="679"/>
      <c r="G73" s="679"/>
      <c r="H73" s="679"/>
      <c r="I73" s="679"/>
      <c r="J73" s="679"/>
      <c r="K73" s="679"/>
      <c r="L73" s="679"/>
      <c r="M73" s="679"/>
      <c r="N73" s="679"/>
      <c r="O73" s="679"/>
      <c r="P73" s="3"/>
      <c r="Q73" s="3"/>
      <c r="R73" s="38"/>
      <c r="S73" s="92"/>
      <c r="T73" s="48"/>
      <c r="V73" s="48"/>
    </row>
    <row r="74" spans="2:22" ht="21.75" customHeight="1" x14ac:dyDescent="0.2">
      <c r="B74" s="88"/>
      <c r="D74" s="779"/>
      <c r="E74" s="770"/>
      <c r="J74" s="780"/>
      <c r="K74" s="780"/>
      <c r="L74" s="780"/>
      <c r="M74" s="780"/>
      <c r="N74" s="780"/>
      <c r="O74" s="780"/>
      <c r="P74" s="780"/>
      <c r="Q74" s="780"/>
      <c r="R74" s="780"/>
      <c r="S74" s="92"/>
      <c r="T74" s="48"/>
      <c r="V74" s="48"/>
    </row>
    <row r="75" spans="2:22" x14ac:dyDescent="0.2">
      <c r="B75" s="88"/>
      <c r="S75" s="92"/>
      <c r="T75" s="48"/>
    </row>
    <row r="76" spans="2:22" x14ac:dyDescent="0.2">
      <c r="B76" s="52"/>
      <c r="C76" s="59"/>
      <c r="D76" s="59"/>
      <c r="E76" s="59"/>
      <c r="F76" s="59"/>
      <c r="G76" s="59"/>
      <c r="H76" s="59"/>
      <c r="I76" s="59"/>
      <c r="J76" s="59"/>
      <c r="K76" s="55"/>
      <c r="L76" s="55"/>
      <c r="M76" s="55"/>
      <c r="N76" s="55"/>
      <c r="O76" s="55"/>
      <c r="P76" s="55"/>
      <c r="Q76" s="55"/>
      <c r="R76" s="55"/>
      <c r="S76" s="54"/>
      <c r="T76" s="48"/>
    </row>
    <row r="77" spans="2:22" x14ac:dyDescent="0.2">
      <c r="B77" s="41" t="s">
        <v>409</v>
      </c>
      <c r="C77" s="10"/>
      <c r="D77" s="10"/>
      <c r="E77" s="10"/>
      <c r="J77" s="38"/>
      <c r="T77" s="48"/>
    </row>
    <row r="78" spans="2:22" x14ac:dyDescent="0.2">
      <c r="R78" s="111" t="s">
        <v>788</v>
      </c>
      <c r="T78" s="48"/>
    </row>
    <row r="79" spans="2:22" x14ac:dyDescent="0.2">
      <c r="R79" s="99"/>
    </row>
    <row r="80" spans="2:22" x14ac:dyDescent="0.2">
      <c r="B80" s="87" t="s">
        <v>804</v>
      </c>
    </row>
    <row r="81" spans="2:22" ht="9.75" customHeight="1" x14ac:dyDescent="0.2">
      <c r="B81" s="88"/>
      <c r="C81" s="51"/>
      <c r="D81" s="51"/>
      <c r="E81" s="51"/>
      <c r="F81" s="51"/>
      <c r="G81" s="51"/>
      <c r="H81" s="51"/>
      <c r="I81" s="89"/>
      <c r="J81" s="89"/>
      <c r="K81" s="90"/>
      <c r="L81" s="90"/>
      <c r="M81" s="90"/>
      <c r="N81" s="90"/>
      <c r="O81" s="90"/>
      <c r="P81" s="90"/>
      <c r="Q81" s="90"/>
      <c r="R81" s="90"/>
      <c r="S81" s="53"/>
      <c r="U81" s="48"/>
    </row>
    <row r="82" spans="2:22" x14ac:dyDescent="0.2">
      <c r="B82" s="88"/>
      <c r="K82" s="675"/>
      <c r="L82" s="675"/>
      <c r="M82" s="34"/>
      <c r="N82" s="3" t="s">
        <v>209</v>
      </c>
      <c r="O82" s="34"/>
      <c r="P82" s="91" t="s">
        <v>563</v>
      </c>
      <c r="Q82" s="34"/>
      <c r="R82" s="91" t="s">
        <v>564</v>
      </c>
      <c r="S82" s="92"/>
      <c r="V82" s="31" t="s">
        <v>229</v>
      </c>
    </row>
    <row r="83" spans="2:22" ht="21.75" customHeight="1" x14ac:dyDescent="0.2">
      <c r="B83" s="88"/>
      <c r="D83" s="39" t="s">
        <v>315</v>
      </c>
      <c r="I83" s="32"/>
      <c r="J83" s="32"/>
      <c r="K83" s="3"/>
      <c r="L83" s="3"/>
      <c r="M83" s="3"/>
      <c r="N83" s="3"/>
      <c r="O83" s="3"/>
      <c r="P83" s="3"/>
      <c r="Q83" s="3"/>
      <c r="R83" s="32"/>
      <c r="S83" s="92"/>
    </row>
    <row r="84" spans="2:22" ht="21.75" customHeight="1" x14ac:dyDescent="0.2">
      <c r="B84" s="88"/>
      <c r="C84" s="39"/>
      <c r="D84" s="3" t="s">
        <v>505</v>
      </c>
      <c r="I84" s="32"/>
      <c r="J84" s="32"/>
      <c r="K84" s="3"/>
      <c r="L84" s="3"/>
      <c r="M84" s="3"/>
      <c r="N84" s="3"/>
      <c r="O84" s="3"/>
      <c r="P84" s="3"/>
      <c r="Q84" s="3"/>
      <c r="R84" s="32"/>
      <c r="S84" s="92"/>
    </row>
    <row r="85" spans="2:22" ht="15" customHeight="1" x14ac:dyDescent="0.2">
      <c r="B85" s="88"/>
      <c r="C85" s="39"/>
      <c r="F85" s="770"/>
      <c r="G85" s="770"/>
      <c r="H85" s="770"/>
      <c r="I85" s="770"/>
      <c r="J85" s="770"/>
      <c r="K85" s="770"/>
      <c r="L85" s="770"/>
      <c r="M85" s="770"/>
      <c r="N85" s="770"/>
      <c r="O85" s="770"/>
      <c r="P85" s="770"/>
      <c r="Q85" s="770"/>
      <c r="R85" s="32"/>
      <c r="S85" s="92"/>
    </row>
    <row r="86" spans="2:22" ht="18" customHeight="1" x14ac:dyDescent="0.2">
      <c r="B86" s="88"/>
      <c r="D86" s="39" t="s">
        <v>401</v>
      </c>
      <c r="K86" s="3"/>
      <c r="L86" s="3"/>
      <c r="M86" s="3"/>
      <c r="N86" s="3"/>
      <c r="O86" s="3"/>
      <c r="P86" s="3"/>
      <c r="Q86" s="3"/>
      <c r="R86" s="32"/>
      <c r="S86" s="92"/>
    </row>
    <row r="87" spans="2:22" ht="21.75" customHeight="1" x14ac:dyDescent="0.2">
      <c r="B87" s="88"/>
      <c r="C87" s="39"/>
      <c r="D87" s="773" t="str">
        <f>IF(基本情報!F$6="","",IF(G109=基本情報!F$6,基本情報!F$12,IF(G109=基本情報!F$12,基本情報!F$6,IF(G109=基本情報!F$18,基本情報!F$6,""))))</f>
        <v/>
      </c>
      <c r="E87" s="773"/>
      <c r="F87" s="773"/>
      <c r="G87" s="773"/>
      <c r="H87" s="773"/>
      <c r="I87" s="773"/>
      <c r="J87" s="773"/>
      <c r="K87" s="3"/>
      <c r="L87" s="3"/>
      <c r="M87" s="3"/>
      <c r="N87" s="3"/>
      <c r="O87" s="3"/>
      <c r="P87" s="3"/>
      <c r="Q87" s="3"/>
      <c r="R87" s="32"/>
      <c r="S87" s="92"/>
      <c r="V87" s="3" t="s">
        <v>230</v>
      </c>
    </row>
    <row r="88" spans="2:22" ht="21.75" customHeight="1" x14ac:dyDescent="0.2">
      <c r="B88" s="88"/>
      <c r="C88" s="39"/>
      <c r="D88" s="774" t="str">
        <f>IF(基本情報!F$6="","",IF(J111=基本情報!K$7,基本情報!K$13,IF(J111=基本情報!K$13,基本情報!K$7,IF(J111=基本情報!K$19,基本情報!K$7,""))))</f>
        <v/>
      </c>
      <c r="E88" s="774"/>
      <c r="F88" s="774"/>
      <c r="G88" s="774"/>
      <c r="H88" s="774"/>
      <c r="I88" s="774"/>
      <c r="J88" s="774"/>
      <c r="K88" s="3"/>
      <c r="L88" s="3"/>
      <c r="M88" s="3"/>
      <c r="N88" s="3"/>
      <c r="O88" s="3"/>
      <c r="P88" s="3"/>
      <c r="Q88" s="3"/>
      <c r="R88" s="32"/>
      <c r="S88" s="92"/>
      <c r="V88" s="3" t="s">
        <v>230</v>
      </c>
    </row>
    <row r="89" spans="2:22" ht="14.25" customHeight="1" x14ac:dyDescent="0.2">
      <c r="B89" s="88"/>
      <c r="C89" s="39"/>
      <c r="K89" s="3"/>
      <c r="L89" s="3"/>
      <c r="M89" s="3"/>
      <c r="N89" s="3"/>
      <c r="O89" s="3"/>
      <c r="P89" s="3"/>
      <c r="Q89" s="3"/>
      <c r="R89" s="32"/>
      <c r="S89" s="92"/>
    </row>
    <row r="90" spans="2:22" ht="21.75" customHeight="1" x14ac:dyDescent="0.2">
      <c r="B90" s="88"/>
      <c r="C90" s="39"/>
      <c r="D90" s="773" t="str">
        <f>IF(基本情報!F$6="","",IF(G109=基本情報!F$6,基本情報!F$18,IF(G109=基本情報!F$12,基本情報!F$18,IF(G109=基本情報!F$18,基本情報!F$12,""))))</f>
        <v/>
      </c>
      <c r="E90" s="773"/>
      <c r="F90" s="773"/>
      <c r="G90" s="773"/>
      <c r="H90" s="773"/>
      <c r="I90" s="773"/>
      <c r="J90" s="773"/>
      <c r="K90" s="3"/>
      <c r="L90" s="3"/>
      <c r="M90" s="3"/>
      <c r="N90" s="3"/>
      <c r="O90" s="3"/>
      <c r="P90" s="3"/>
      <c r="Q90" s="3"/>
      <c r="R90" s="32"/>
      <c r="S90" s="92"/>
      <c r="V90" s="3" t="s">
        <v>230</v>
      </c>
    </row>
    <row r="91" spans="2:22" ht="21.75" customHeight="1" x14ac:dyDescent="0.2">
      <c r="B91" s="88"/>
      <c r="D91" s="774" t="str">
        <f>IF(基本情報!F$6="","",IF(J111=基本情報!K$7,基本情報!K$19,IF(J111=基本情報!K$13,基本情報!K$19,IF(J111=基本情報!K$19,基本情報!K$13,""))))</f>
        <v/>
      </c>
      <c r="E91" s="774"/>
      <c r="F91" s="774"/>
      <c r="G91" s="774"/>
      <c r="H91" s="774"/>
      <c r="I91" s="774"/>
      <c r="J91" s="774"/>
      <c r="K91" s="3"/>
      <c r="L91" s="3"/>
      <c r="M91" s="3"/>
      <c r="N91" s="3"/>
      <c r="O91" s="3"/>
      <c r="P91" s="3"/>
      <c r="Q91" s="3"/>
      <c r="S91" s="92"/>
      <c r="V91" s="3" t="s">
        <v>230</v>
      </c>
    </row>
    <row r="92" spans="2:22" ht="14.25" customHeight="1" x14ac:dyDescent="0.2">
      <c r="B92" s="88"/>
      <c r="H92" s="38"/>
      <c r="I92" s="42"/>
      <c r="J92" s="42"/>
      <c r="K92" s="42"/>
      <c r="L92" s="42"/>
      <c r="M92" s="42"/>
      <c r="N92" s="42"/>
      <c r="O92" s="42"/>
      <c r="P92" s="42"/>
      <c r="Q92" s="42"/>
      <c r="R92" s="42"/>
      <c r="S92" s="92"/>
    </row>
    <row r="93" spans="2:22" ht="22.95" customHeight="1" x14ac:dyDescent="0.2">
      <c r="B93" s="88"/>
      <c r="D93" s="38"/>
      <c r="H93" s="42"/>
      <c r="I93" s="42"/>
      <c r="J93" s="42"/>
      <c r="K93" s="42"/>
      <c r="L93" s="42"/>
      <c r="M93" s="42"/>
      <c r="N93" s="42"/>
      <c r="O93" s="42"/>
      <c r="P93" s="42"/>
      <c r="Q93" s="42"/>
      <c r="R93" s="42"/>
      <c r="S93" s="92"/>
      <c r="V93" s="3" t="s">
        <v>230</v>
      </c>
    </row>
    <row r="94" spans="2:22" ht="22.95" customHeight="1" x14ac:dyDescent="0.2">
      <c r="B94" s="88"/>
      <c r="H94" s="42"/>
      <c r="I94" s="42"/>
      <c r="J94" s="42"/>
      <c r="K94" s="42"/>
      <c r="L94" s="42"/>
      <c r="M94" s="42"/>
      <c r="N94" s="42"/>
      <c r="O94" s="42"/>
      <c r="P94" s="42"/>
      <c r="Q94" s="42"/>
      <c r="R94" s="42"/>
      <c r="S94" s="92"/>
      <c r="V94" s="3" t="s">
        <v>230</v>
      </c>
    </row>
    <row r="95" spans="2:22" ht="21.75" customHeight="1" x14ac:dyDescent="0.2">
      <c r="B95" s="88"/>
      <c r="S95" s="92"/>
      <c r="V95" s="48"/>
    </row>
    <row r="96" spans="2:22" ht="9" customHeight="1" x14ac:dyDescent="0.2">
      <c r="B96" s="88"/>
      <c r="R96" s="50"/>
      <c r="S96" s="92"/>
    </row>
    <row r="97" spans="2:22" ht="26.25" customHeight="1" x14ac:dyDescent="0.2">
      <c r="B97" s="88"/>
      <c r="C97" s="661" t="s">
        <v>402</v>
      </c>
      <c r="D97" s="661"/>
      <c r="E97" s="661"/>
      <c r="F97" s="661"/>
      <c r="G97" s="661"/>
      <c r="H97" s="661"/>
      <c r="I97" s="661"/>
      <c r="J97" s="661"/>
      <c r="K97" s="661"/>
      <c r="L97" s="661"/>
      <c r="M97" s="661"/>
      <c r="N97" s="661"/>
      <c r="O97" s="661"/>
      <c r="P97" s="661"/>
      <c r="Q97" s="661"/>
      <c r="R97" s="661"/>
      <c r="S97" s="92"/>
    </row>
    <row r="98" spans="2:22" x14ac:dyDescent="0.2">
      <c r="B98" s="88"/>
      <c r="S98" s="92"/>
    </row>
    <row r="99" spans="2:22" ht="87" customHeight="1" x14ac:dyDescent="0.2">
      <c r="B99" s="88"/>
      <c r="D99" s="775" t="s">
        <v>1079</v>
      </c>
      <c r="E99" s="775"/>
      <c r="F99" s="775"/>
      <c r="G99" s="775"/>
      <c r="H99" s="775"/>
      <c r="I99" s="775"/>
      <c r="J99" s="775"/>
      <c r="K99" s="775"/>
      <c r="L99" s="775"/>
      <c r="M99" s="775"/>
      <c r="N99" s="775"/>
      <c r="O99" s="775"/>
      <c r="P99" s="775"/>
      <c r="Q99" s="775"/>
      <c r="R99" s="93"/>
      <c r="S99" s="92"/>
    </row>
    <row r="100" spans="2:22" ht="16.5" customHeight="1" x14ac:dyDescent="0.2">
      <c r="B100" s="88"/>
      <c r="S100" s="92"/>
    </row>
    <row r="101" spans="2:22" ht="26.55" customHeight="1" x14ac:dyDescent="0.2">
      <c r="B101" s="88"/>
      <c r="D101" s="770" t="s">
        <v>1075</v>
      </c>
      <c r="E101" s="770"/>
      <c r="F101" s="770"/>
      <c r="G101" s="771"/>
      <c r="H101" s="771"/>
      <c r="I101" s="771"/>
      <c r="J101" s="771"/>
      <c r="K101" s="771"/>
      <c r="L101" s="771"/>
      <c r="M101" s="771"/>
      <c r="N101" s="771"/>
      <c r="O101" s="771"/>
      <c r="P101" s="771"/>
      <c r="Q101" s="771"/>
      <c r="S101" s="92"/>
    </row>
    <row r="102" spans="2:22" ht="22.05" customHeight="1" x14ac:dyDescent="0.2">
      <c r="B102" s="88"/>
      <c r="D102" s="3" t="s">
        <v>459</v>
      </c>
      <c r="S102" s="92"/>
    </row>
    <row r="103" spans="2:22" ht="22.05" customHeight="1" x14ac:dyDescent="0.2">
      <c r="B103" s="88"/>
      <c r="D103" s="3" t="s">
        <v>403</v>
      </c>
      <c r="G103" s="3" t="s">
        <v>404</v>
      </c>
      <c r="S103" s="92"/>
    </row>
    <row r="104" spans="2:22" ht="26.25" customHeight="1" x14ac:dyDescent="0.2">
      <c r="B104" s="88"/>
      <c r="D104" s="778"/>
      <c r="E104" s="778"/>
      <c r="G104" s="776"/>
      <c r="H104" s="776"/>
      <c r="I104" s="776"/>
      <c r="J104" s="776"/>
      <c r="K104" s="776"/>
      <c r="L104" s="776"/>
      <c r="M104" s="776"/>
      <c r="N104" s="776"/>
      <c r="O104" s="776"/>
      <c r="P104" s="776"/>
      <c r="Q104" s="776"/>
      <c r="R104" s="3"/>
      <c r="S104" s="92"/>
      <c r="V104" s="3" t="s">
        <v>336</v>
      </c>
    </row>
    <row r="105" spans="2:22" ht="26.25" customHeight="1" x14ac:dyDescent="0.2">
      <c r="B105" s="88"/>
      <c r="D105" s="679" t="s">
        <v>1058</v>
      </c>
      <c r="E105" s="679"/>
      <c r="G105" s="776"/>
      <c r="H105" s="776"/>
      <c r="I105" s="776"/>
      <c r="J105" s="776"/>
      <c r="K105" s="776"/>
      <c r="L105" s="776"/>
      <c r="M105" s="776"/>
      <c r="N105" s="776"/>
      <c r="O105" s="776"/>
      <c r="P105" s="776"/>
      <c r="Q105" s="776"/>
      <c r="R105" s="3"/>
      <c r="S105" s="92"/>
      <c r="V105" s="3" t="s">
        <v>328</v>
      </c>
    </row>
    <row r="106" spans="2:22" ht="30.45" customHeight="1" x14ac:dyDescent="0.2">
      <c r="B106" s="88"/>
      <c r="D106" s="679" t="s">
        <v>405</v>
      </c>
      <c r="E106" s="679"/>
      <c r="G106" s="776"/>
      <c r="H106" s="776"/>
      <c r="I106" s="776"/>
      <c r="J106" s="776"/>
      <c r="K106" s="776"/>
      <c r="L106" s="776"/>
      <c r="M106" s="776"/>
      <c r="N106" s="776"/>
      <c r="O106" s="776"/>
      <c r="P106" s="776"/>
      <c r="Q106" s="776"/>
      <c r="R106" s="3"/>
      <c r="S106" s="92"/>
      <c r="V106" s="3" t="s">
        <v>336</v>
      </c>
    </row>
    <row r="107" spans="2:22" ht="15.75" customHeight="1" x14ac:dyDescent="0.2">
      <c r="B107" s="88"/>
      <c r="K107" s="3"/>
      <c r="L107" s="3"/>
      <c r="M107" s="3"/>
      <c r="N107" s="3"/>
      <c r="O107" s="3"/>
      <c r="P107" s="3"/>
      <c r="Q107" s="3"/>
      <c r="R107" s="3"/>
      <c r="S107" s="92"/>
    </row>
    <row r="108" spans="2:22" ht="26.25" customHeight="1" x14ac:dyDescent="0.2">
      <c r="B108" s="88"/>
      <c r="D108" s="3" t="s">
        <v>1018</v>
      </c>
      <c r="F108" s="42"/>
      <c r="G108" s="42"/>
      <c r="H108" s="42"/>
      <c r="I108" s="42"/>
      <c r="J108" s="42"/>
      <c r="K108" s="42"/>
      <c r="L108" s="42"/>
      <c r="M108" s="42"/>
      <c r="N108" s="42"/>
      <c r="O108" s="42"/>
      <c r="P108" s="42"/>
      <c r="Q108" s="42"/>
      <c r="R108" s="42"/>
      <c r="S108" s="92"/>
    </row>
    <row r="109" spans="2:22" ht="26.25" customHeight="1" x14ac:dyDescent="0.2">
      <c r="B109" s="88"/>
      <c r="D109" s="679" t="s">
        <v>96</v>
      </c>
      <c r="E109" s="679"/>
      <c r="G109" s="776"/>
      <c r="H109" s="776"/>
      <c r="I109" s="776"/>
      <c r="J109" s="776"/>
      <c r="K109" s="776"/>
      <c r="L109" s="776"/>
      <c r="M109" s="776"/>
      <c r="N109" s="776"/>
      <c r="O109" s="776"/>
      <c r="P109" s="776"/>
      <c r="Q109" s="776"/>
      <c r="R109" s="42"/>
      <c r="S109" s="92"/>
      <c r="V109" s="3" t="s">
        <v>336</v>
      </c>
    </row>
    <row r="110" spans="2:22" ht="26.25" customHeight="1" x14ac:dyDescent="0.2">
      <c r="B110" s="88"/>
      <c r="K110" s="3"/>
      <c r="L110" s="3"/>
      <c r="M110" s="3"/>
      <c r="N110" s="3"/>
      <c r="O110" s="3"/>
      <c r="P110" s="3"/>
      <c r="Q110" s="3"/>
      <c r="R110" s="38"/>
      <c r="S110" s="92"/>
    </row>
    <row r="111" spans="2:22" ht="26.25" customHeight="1" x14ac:dyDescent="0.2">
      <c r="B111" s="88"/>
      <c r="D111" s="3" t="s">
        <v>407</v>
      </c>
      <c r="E111" s="777"/>
      <c r="F111" s="777"/>
      <c r="G111" s="777"/>
      <c r="H111" s="777"/>
      <c r="I111" s="48" t="s">
        <v>408</v>
      </c>
      <c r="J111" s="778"/>
      <c r="K111" s="778"/>
      <c r="L111" s="778"/>
      <c r="M111" s="778"/>
      <c r="N111" s="778"/>
      <c r="O111" s="778"/>
      <c r="P111" s="778"/>
      <c r="R111" s="38"/>
      <c r="S111" s="92"/>
      <c r="V111" s="3" t="s">
        <v>336</v>
      </c>
    </row>
    <row r="112" spans="2:22" ht="7.05" customHeight="1" x14ac:dyDescent="0.2">
      <c r="B112" s="88"/>
      <c r="D112" s="679"/>
      <c r="E112" s="679"/>
      <c r="F112" s="679"/>
      <c r="G112" s="679"/>
      <c r="H112" s="679"/>
      <c r="I112" s="679"/>
      <c r="J112" s="679"/>
      <c r="K112" s="679"/>
      <c r="L112" s="679"/>
      <c r="M112" s="679"/>
      <c r="N112" s="679"/>
      <c r="O112" s="679"/>
      <c r="P112" s="3"/>
      <c r="Q112" s="3"/>
      <c r="R112" s="38"/>
      <c r="S112" s="92"/>
      <c r="V112" s="48"/>
    </row>
    <row r="113" spans="2:19" x14ac:dyDescent="0.2">
      <c r="B113" s="88"/>
      <c r="S113" s="92"/>
    </row>
    <row r="114" spans="2:19" x14ac:dyDescent="0.2">
      <c r="B114" s="52"/>
      <c r="C114" s="59"/>
      <c r="D114" s="59"/>
      <c r="E114" s="59"/>
      <c r="F114" s="59"/>
      <c r="G114" s="59"/>
      <c r="H114" s="59"/>
      <c r="I114" s="59"/>
      <c r="J114" s="59"/>
      <c r="K114" s="55"/>
      <c r="L114" s="55"/>
      <c r="M114" s="55"/>
      <c r="N114" s="55"/>
      <c r="O114" s="55"/>
      <c r="P114" s="55"/>
      <c r="Q114" s="55"/>
      <c r="R114" s="55"/>
      <c r="S114" s="54"/>
    </row>
    <row r="115" spans="2:19" x14ac:dyDescent="0.2">
      <c r="B115" s="41" t="s">
        <v>409</v>
      </c>
      <c r="C115" s="10"/>
      <c r="D115" s="10"/>
      <c r="E115" s="10"/>
      <c r="J115" s="38"/>
    </row>
    <row r="116" spans="2:19" x14ac:dyDescent="0.2">
      <c r="R116" s="111" t="s">
        <v>788</v>
      </c>
    </row>
  </sheetData>
  <sheetProtection algorithmName="SHA-512" hashValue="ka4X84RLc9iuVwPdU3RuZItTGaEStdZ8mflmPmiyzpr7nbmMmYaZnlIhcun6FxJ6XVvN7I8rI6D1kbkeKqx/CA==" saltValue="5zKFhNupe+Ng523XSesyHA==" spinCount="100000" sheet="1" objects="1" scenarios="1"/>
  <mergeCells count="73">
    <mergeCell ref="K3:L3"/>
    <mergeCell ref="F6:Q6"/>
    <mergeCell ref="D11:J11"/>
    <mergeCell ref="D12:J12"/>
    <mergeCell ref="D30:E30"/>
    <mergeCell ref="G30:Q30"/>
    <mergeCell ref="D8:J8"/>
    <mergeCell ref="D9:J9"/>
    <mergeCell ref="D26:E26"/>
    <mergeCell ref="G26:Q26"/>
    <mergeCell ref="C18:R18"/>
    <mergeCell ref="D20:Q20"/>
    <mergeCell ref="D25:E25"/>
    <mergeCell ref="G25:Q25"/>
    <mergeCell ref="D27:E27"/>
    <mergeCell ref="G27:Q27"/>
    <mergeCell ref="D47:J47"/>
    <mergeCell ref="D48:J48"/>
    <mergeCell ref="D50:J50"/>
    <mergeCell ref="Q34:R34"/>
    <mergeCell ref="E32:H32"/>
    <mergeCell ref="J32:P32"/>
    <mergeCell ref="D51:J51"/>
    <mergeCell ref="D33:E33"/>
    <mergeCell ref="F33:O33"/>
    <mergeCell ref="D34:E34"/>
    <mergeCell ref="J34:P34"/>
    <mergeCell ref="K42:L42"/>
    <mergeCell ref="F45:Q45"/>
    <mergeCell ref="D74:E74"/>
    <mergeCell ref="J74:P74"/>
    <mergeCell ref="Q74:R74"/>
    <mergeCell ref="C58:R58"/>
    <mergeCell ref="D60:Q60"/>
    <mergeCell ref="D65:E65"/>
    <mergeCell ref="G65:Q65"/>
    <mergeCell ref="D66:E66"/>
    <mergeCell ref="G66:Q66"/>
    <mergeCell ref="D70:E70"/>
    <mergeCell ref="G70:Q70"/>
    <mergeCell ref="E72:H72"/>
    <mergeCell ref="J72:P72"/>
    <mergeCell ref="D73:E73"/>
    <mergeCell ref="F73:O73"/>
    <mergeCell ref="D104:E104"/>
    <mergeCell ref="G104:Q104"/>
    <mergeCell ref="D106:E106"/>
    <mergeCell ref="G106:Q106"/>
    <mergeCell ref="K82:L82"/>
    <mergeCell ref="D105:E105"/>
    <mergeCell ref="G105:Q105"/>
    <mergeCell ref="E111:H111"/>
    <mergeCell ref="J111:P111"/>
    <mergeCell ref="D112:E112"/>
    <mergeCell ref="F112:O112"/>
    <mergeCell ref="D109:E109"/>
    <mergeCell ref="G109:Q109"/>
    <mergeCell ref="D22:F22"/>
    <mergeCell ref="D62:F62"/>
    <mergeCell ref="D101:F101"/>
    <mergeCell ref="G101:Q101"/>
    <mergeCell ref="G62:Q62"/>
    <mergeCell ref="G23:Q23"/>
    <mergeCell ref="G22:R22"/>
    <mergeCell ref="F85:Q85"/>
    <mergeCell ref="D87:J87"/>
    <mergeCell ref="D88:J88"/>
    <mergeCell ref="D90:J90"/>
    <mergeCell ref="D91:J91"/>
    <mergeCell ref="C97:R97"/>
    <mergeCell ref="D99:Q99"/>
    <mergeCell ref="D67:E67"/>
    <mergeCell ref="G67:Q67"/>
  </mergeCells>
  <phoneticPr fontId="27"/>
  <pageMargins left="0.70866141732283472" right="0.70866141732283472" top="0.74803149606299213" bottom="0.74803149606299213" header="0.31496062992125984" footer="0.31496062992125984"/>
  <pageSetup paperSize="9" scale="98" orientation="portrait" blackAndWhite="1" r:id="rId1"/>
  <rowBreaks count="2" manualBreakCount="2">
    <brk id="39" max="19" man="1"/>
    <brk id="78"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193"/>
  <sheetViews>
    <sheetView showGridLines="0" view="pageBreakPreview" topLeftCell="A181" zoomScale="115" zoomScaleNormal="100" zoomScaleSheetLayoutView="115" workbookViewId="0">
      <selection activeCell="L3" sqref="L3:M3"/>
    </sheetView>
  </sheetViews>
  <sheetFormatPr defaultColWidth="9" defaultRowHeight="13.2" x14ac:dyDescent="0.2"/>
  <cols>
    <col min="1" max="1" width="1.6640625" style="3" customWidth="1"/>
    <col min="2" max="2" width="2.33203125" style="3" customWidth="1"/>
    <col min="3" max="3" width="1.109375" style="3" customWidth="1"/>
    <col min="4" max="4" width="8.77734375" style="3" customWidth="1"/>
    <col min="5" max="5" width="4.44140625" style="3" customWidth="1"/>
    <col min="6" max="10" width="7" style="3" customWidth="1"/>
    <col min="11" max="11" width="7" style="48" customWidth="1"/>
    <col min="12" max="18" width="3.6640625" style="48" customWidth="1"/>
    <col min="19" max="19" width="1.33203125" style="48" customWidth="1"/>
    <col min="20" max="20" width="1.6640625" style="48" customWidth="1"/>
    <col min="21" max="21" width="2.77734375" style="3" customWidth="1"/>
    <col min="22" max="16384" width="9" style="3"/>
  </cols>
  <sheetData>
    <row r="1" spans="2:22" ht="15" customHeight="1" x14ac:dyDescent="0.2">
      <c r="B1" s="87" t="s">
        <v>804</v>
      </c>
    </row>
    <row r="2" spans="2:22" ht="9.75" customHeight="1" x14ac:dyDescent="0.2">
      <c r="B2" s="88"/>
      <c r="C2" s="51"/>
      <c r="D2" s="51"/>
      <c r="E2" s="51"/>
      <c r="F2" s="51"/>
      <c r="G2" s="51"/>
      <c r="H2" s="51"/>
      <c r="I2" s="89"/>
      <c r="J2" s="89"/>
      <c r="K2" s="90"/>
      <c r="L2" s="90"/>
      <c r="M2" s="90"/>
      <c r="N2" s="90"/>
      <c r="O2" s="90"/>
      <c r="P2" s="90"/>
      <c r="Q2" s="90"/>
      <c r="R2" s="90"/>
      <c r="S2" s="53"/>
      <c r="U2" s="48"/>
    </row>
    <row r="3" spans="2:22" x14ac:dyDescent="0.2">
      <c r="B3" s="88"/>
      <c r="K3" s="3" t="s">
        <v>1009</v>
      </c>
      <c r="L3" s="778"/>
      <c r="M3" s="778"/>
      <c r="N3" s="3" t="s">
        <v>209</v>
      </c>
      <c r="O3" s="34"/>
      <c r="P3" s="91" t="s">
        <v>563</v>
      </c>
      <c r="Q3" s="443"/>
      <c r="R3" s="91" t="s">
        <v>564</v>
      </c>
      <c r="S3" s="92"/>
      <c r="V3" s="31" t="s">
        <v>229</v>
      </c>
    </row>
    <row r="4" spans="2:22" ht="21.75" customHeight="1" x14ac:dyDescent="0.2">
      <c r="B4" s="88"/>
      <c r="D4" s="39" t="s">
        <v>315</v>
      </c>
      <c r="I4" s="32"/>
      <c r="J4" s="32"/>
      <c r="K4" s="3"/>
      <c r="L4" s="3"/>
      <c r="M4" s="3"/>
      <c r="N4" s="3"/>
      <c r="O4" s="3"/>
      <c r="P4" s="3"/>
      <c r="Q4" s="3"/>
      <c r="R4" s="32"/>
      <c r="S4" s="92"/>
    </row>
    <row r="5" spans="2:22" ht="21.75" customHeight="1" x14ac:dyDescent="0.2">
      <c r="B5" s="88"/>
      <c r="C5" s="39"/>
      <c r="D5" s="3" t="s">
        <v>505</v>
      </c>
      <c r="I5" s="32"/>
      <c r="J5" s="32"/>
      <c r="K5" s="3"/>
      <c r="L5" s="3"/>
      <c r="M5" s="3"/>
      <c r="N5" s="3"/>
      <c r="O5" s="3"/>
      <c r="P5" s="3"/>
      <c r="Q5" s="3"/>
      <c r="R5" s="32"/>
      <c r="S5" s="92"/>
    </row>
    <row r="6" spans="2:22" ht="12" customHeight="1" x14ac:dyDescent="0.2">
      <c r="B6" s="88"/>
      <c r="C6" s="39"/>
      <c r="F6" s="770"/>
      <c r="G6" s="770"/>
      <c r="H6" s="770"/>
      <c r="I6" s="770"/>
      <c r="J6" s="770"/>
      <c r="K6" s="770"/>
      <c r="L6" s="770"/>
      <c r="M6" s="770"/>
      <c r="N6" s="770"/>
      <c r="O6" s="770"/>
      <c r="P6" s="770"/>
      <c r="Q6" s="770"/>
      <c r="R6" s="32"/>
      <c r="S6" s="92"/>
    </row>
    <row r="7" spans="2:22" ht="21.75" customHeight="1" x14ac:dyDescent="0.2">
      <c r="B7" s="88"/>
      <c r="D7" s="39" t="s">
        <v>401</v>
      </c>
      <c r="K7" s="3"/>
      <c r="L7" s="3"/>
      <c r="M7" s="3"/>
      <c r="N7" s="3"/>
      <c r="O7" s="3"/>
      <c r="P7" s="3"/>
      <c r="Q7" s="3"/>
      <c r="R7" s="32"/>
      <c r="S7" s="92"/>
    </row>
    <row r="8" spans="2:22" ht="21.75" customHeight="1" x14ac:dyDescent="0.2">
      <c r="B8" s="88"/>
      <c r="C8" s="39"/>
      <c r="D8" s="665" t="str">
        <f>IF(基本情報!F6="","",基本情報!F6)</f>
        <v/>
      </c>
      <c r="E8" s="665"/>
      <c r="F8" s="665"/>
      <c r="G8" s="665"/>
      <c r="H8" s="665"/>
      <c r="I8" s="665"/>
      <c r="J8" s="665"/>
      <c r="K8" s="3"/>
      <c r="L8" s="3"/>
      <c r="M8" s="3"/>
      <c r="N8" s="3"/>
      <c r="O8" s="3"/>
      <c r="P8" s="3"/>
      <c r="Q8" s="3"/>
      <c r="R8" s="32"/>
      <c r="S8" s="92"/>
      <c r="V8" s="3" t="s">
        <v>230</v>
      </c>
    </row>
    <row r="9" spans="2:22" ht="21.75" customHeight="1" x14ac:dyDescent="0.2">
      <c r="B9" s="88"/>
      <c r="C9" s="39"/>
      <c r="D9" s="770" t="str">
        <f>IF(基本情報!G$7="","",基本情報!G$7&amp;" "&amp;" "&amp;基本情報!K$7&amp;" "&amp;"殿")</f>
        <v/>
      </c>
      <c r="E9" s="770"/>
      <c r="F9" s="770"/>
      <c r="G9" s="770"/>
      <c r="H9" s="770"/>
      <c r="I9" s="770"/>
      <c r="J9" s="770"/>
      <c r="K9" s="3"/>
      <c r="L9" s="3"/>
      <c r="M9" s="3"/>
      <c r="N9" s="3"/>
      <c r="O9" s="3"/>
      <c r="P9" s="3"/>
      <c r="Q9" s="3"/>
      <c r="R9" s="32"/>
      <c r="S9" s="92"/>
      <c r="V9" s="3" t="s">
        <v>230</v>
      </c>
    </row>
    <row r="10" spans="2:22" ht="14.25" customHeight="1" x14ac:dyDescent="0.2">
      <c r="B10" s="88"/>
      <c r="C10" s="39"/>
      <c r="K10" s="3"/>
      <c r="L10" s="3"/>
      <c r="M10" s="3"/>
      <c r="N10" s="3"/>
      <c r="O10" s="3"/>
      <c r="P10" s="3"/>
      <c r="Q10" s="3"/>
      <c r="R10" s="32"/>
      <c r="S10" s="92"/>
    </row>
    <row r="11" spans="2:22" ht="21.75" customHeight="1" x14ac:dyDescent="0.2">
      <c r="B11" s="88"/>
      <c r="C11" s="39"/>
      <c r="D11" s="665" t="str">
        <f>IF(基本情報!F12="","",基本情報!F12)</f>
        <v/>
      </c>
      <c r="E11" s="665"/>
      <c r="F11" s="665"/>
      <c r="G11" s="665"/>
      <c r="H11" s="665"/>
      <c r="I11" s="665"/>
      <c r="J11" s="665"/>
      <c r="K11" s="3"/>
      <c r="L11" s="3"/>
      <c r="M11" s="3"/>
      <c r="N11" s="3"/>
      <c r="O11" s="3"/>
      <c r="P11" s="3"/>
      <c r="Q11" s="3"/>
      <c r="R11" s="32"/>
      <c r="S11" s="92"/>
      <c r="V11" s="3" t="s">
        <v>230</v>
      </c>
    </row>
    <row r="12" spans="2:22" ht="21.75" customHeight="1" x14ac:dyDescent="0.2">
      <c r="B12" s="88"/>
      <c r="D12" s="770" t="str">
        <f>IF(基本情報!G$13="","",基本情報!G$13&amp;" "&amp;" "&amp;基本情報!K$13&amp;" "&amp;"殿")</f>
        <v/>
      </c>
      <c r="E12" s="770"/>
      <c r="F12" s="770"/>
      <c r="G12" s="770"/>
      <c r="H12" s="770"/>
      <c r="I12" s="770"/>
      <c r="J12" s="770"/>
      <c r="K12" s="3"/>
      <c r="L12" s="3"/>
      <c r="M12" s="3"/>
      <c r="N12" s="3"/>
      <c r="O12" s="3"/>
      <c r="P12" s="3"/>
      <c r="Q12" s="3"/>
      <c r="S12" s="92"/>
      <c r="V12" s="3" t="s">
        <v>230</v>
      </c>
    </row>
    <row r="13" spans="2:22" ht="14.25" customHeight="1" x14ac:dyDescent="0.2">
      <c r="B13" s="88"/>
      <c r="H13" s="38"/>
      <c r="I13" s="42"/>
      <c r="J13" s="42"/>
      <c r="K13" s="42"/>
      <c r="L13" s="42"/>
      <c r="M13" s="42"/>
      <c r="N13" s="42"/>
      <c r="O13" s="42"/>
      <c r="P13" s="42"/>
      <c r="Q13" s="42"/>
      <c r="R13" s="42"/>
      <c r="S13" s="92"/>
    </row>
    <row r="14" spans="2:22" ht="21.75" customHeight="1" x14ac:dyDescent="0.2">
      <c r="B14" s="88"/>
      <c r="D14" s="38" t="str">
        <f>IF(基本情報!F$18="","",基本情報!F$18)</f>
        <v/>
      </c>
      <c r="H14" s="42"/>
      <c r="I14" s="42"/>
      <c r="J14" s="42"/>
      <c r="K14" s="43"/>
      <c r="L14" s="43"/>
      <c r="M14" s="43"/>
      <c r="N14" s="43"/>
      <c r="O14" s="43"/>
      <c r="P14" s="43"/>
      <c r="Q14" s="43"/>
      <c r="S14" s="92"/>
      <c r="V14" s="3" t="s">
        <v>230</v>
      </c>
    </row>
    <row r="15" spans="2:22" ht="21.75" customHeight="1" x14ac:dyDescent="0.2">
      <c r="B15" s="88"/>
      <c r="D15" s="3" t="str">
        <f>IF(基本情報!K$19="","",基本情報!G$19&amp;"　"&amp;基本情報!K$19&amp;"　"&amp;"殿")</f>
        <v/>
      </c>
      <c r="H15" s="42"/>
      <c r="I15" s="42"/>
      <c r="J15" s="42"/>
      <c r="K15" s="43"/>
      <c r="L15" s="43"/>
      <c r="M15" s="43"/>
      <c r="N15" s="43"/>
      <c r="O15" s="43"/>
      <c r="P15" s="43"/>
      <c r="Q15" s="43"/>
      <c r="S15" s="92"/>
      <c r="V15" s="3" t="s">
        <v>230</v>
      </c>
    </row>
    <row r="16" spans="2:22" ht="8.25" customHeight="1" x14ac:dyDescent="0.2">
      <c r="B16" s="88"/>
      <c r="S16" s="92"/>
    </row>
    <row r="17" spans="2:22" ht="9" customHeight="1" x14ac:dyDescent="0.2">
      <c r="B17" s="88"/>
      <c r="R17" s="50"/>
      <c r="S17" s="92"/>
    </row>
    <row r="18" spans="2:22" ht="25.8" x14ac:dyDescent="0.2">
      <c r="B18" s="88"/>
      <c r="C18" s="661" t="s">
        <v>402</v>
      </c>
      <c r="D18" s="661"/>
      <c r="E18" s="661"/>
      <c r="F18" s="661"/>
      <c r="G18" s="661"/>
      <c r="H18" s="661"/>
      <c r="I18" s="661"/>
      <c r="J18" s="661"/>
      <c r="K18" s="661"/>
      <c r="L18" s="661"/>
      <c r="M18" s="661"/>
      <c r="N18" s="661"/>
      <c r="O18" s="661"/>
      <c r="P18" s="661"/>
      <c r="Q18" s="661"/>
      <c r="R18" s="661"/>
      <c r="S18" s="92"/>
    </row>
    <row r="19" spans="2:22" ht="9.75" customHeight="1" x14ac:dyDescent="0.2">
      <c r="B19" s="88"/>
      <c r="S19" s="92"/>
    </row>
    <row r="20" spans="2:22" ht="77.55" customHeight="1" x14ac:dyDescent="0.2">
      <c r="B20" s="88"/>
      <c r="D20" s="775" t="s">
        <v>1069</v>
      </c>
      <c r="E20" s="775"/>
      <c r="F20" s="775"/>
      <c r="G20" s="775"/>
      <c r="H20" s="775"/>
      <c r="I20" s="775"/>
      <c r="J20" s="775"/>
      <c r="K20" s="775"/>
      <c r="L20" s="775"/>
      <c r="M20" s="775"/>
      <c r="N20" s="775"/>
      <c r="O20" s="775"/>
      <c r="P20" s="775"/>
      <c r="Q20" s="775"/>
      <c r="R20" s="93"/>
      <c r="S20" s="92"/>
    </row>
    <row r="21" spans="2:22" ht="9.75" customHeight="1" x14ac:dyDescent="0.2">
      <c r="B21" s="88"/>
      <c r="S21" s="92"/>
    </row>
    <row r="22" spans="2:22" ht="25.5" customHeight="1" x14ac:dyDescent="0.2">
      <c r="B22" s="88"/>
      <c r="D22" s="770" t="s">
        <v>1076</v>
      </c>
      <c r="E22" s="770"/>
      <c r="F22" s="770"/>
      <c r="G22" s="771"/>
      <c r="H22" s="771"/>
      <c r="I22" s="771"/>
      <c r="J22" s="771"/>
      <c r="K22" s="771"/>
      <c r="L22" s="771"/>
      <c r="M22" s="771"/>
      <c r="N22" s="771"/>
      <c r="O22" s="771"/>
      <c r="P22" s="771"/>
      <c r="Q22" s="771"/>
      <c r="R22" s="771"/>
      <c r="S22" s="92"/>
    </row>
    <row r="23" spans="2:22" ht="26.25" customHeight="1" x14ac:dyDescent="0.2">
      <c r="B23" s="88"/>
      <c r="D23" s="3" t="s">
        <v>525</v>
      </c>
      <c r="S23" s="92"/>
    </row>
    <row r="24" spans="2:22" ht="15.75" customHeight="1" x14ac:dyDescent="0.2">
      <c r="B24" s="88"/>
      <c r="D24" s="3" t="s">
        <v>403</v>
      </c>
      <c r="G24" s="3" t="s">
        <v>404</v>
      </c>
      <c r="S24" s="92"/>
    </row>
    <row r="25" spans="2:22" ht="26.25" customHeight="1" x14ac:dyDescent="0.2">
      <c r="B25" s="88"/>
      <c r="D25" s="778"/>
      <c r="E25" s="778"/>
      <c r="G25" s="776"/>
      <c r="H25" s="776"/>
      <c r="I25" s="776"/>
      <c r="J25" s="776"/>
      <c r="K25" s="776"/>
      <c r="L25" s="776"/>
      <c r="M25" s="776"/>
      <c r="N25" s="776"/>
      <c r="O25" s="776"/>
      <c r="P25" s="776"/>
      <c r="Q25" s="776"/>
      <c r="R25" s="3"/>
      <c r="S25" s="92"/>
      <c r="V25" s="3" t="s">
        <v>336</v>
      </c>
    </row>
    <row r="26" spans="2:22" ht="22.05" customHeight="1" x14ac:dyDescent="0.2">
      <c r="B26" s="88"/>
      <c r="D26" s="679" t="s">
        <v>1058</v>
      </c>
      <c r="E26" s="679"/>
      <c r="G26" s="776"/>
      <c r="H26" s="776"/>
      <c r="I26" s="776"/>
      <c r="J26" s="776"/>
      <c r="K26" s="776"/>
      <c r="L26" s="776"/>
      <c r="M26" s="776"/>
      <c r="N26" s="776"/>
      <c r="O26" s="776"/>
      <c r="P26" s="776"/>
      <c r="Q26" s="776"/>
      <c r="R26" s="3"/>
      <c r="S26" s="92"/>
      <c r="V26" s="3" t="s">
        <v>328</v>
      </c>
    </row>
    <row r="27" spans="2:22" ht="22.05" customHeight="1" x14ac:dyDescent="0.2">
      <c r="B27" s="88"/>
      <c r="D27" s="679" t="s">
        <v>405</v>
      </c>
      <c r="E27" s="679"/>
      <c r="G27" s="776"/>
      <c r="H27" s="776"/>
      <c r="I27" s="776"/>
      <c r="J27" s="776"/>
      <c r="K27" s="776"/>
      <c r="L27" s="776"/>
      <c r="M27" s="776"/>
      <c r="N27" s="776"/>
      <c r="O27" s="776"/>
      <c r="P27" s="776"/>
      <c r="Q27" s="776"/>
      <c r="R27" s="3"/>
      <c r="S27" s="92"/>
      <c r="V27" s="3" t="s">
        <v>336</v>
      </c>
    </row>
    <row r="28" spans="2:22" ht="22.05" customHeight="1" x14ac:dyDescent="0.2">
      <c r="B28" s="88"/>
      <c r="K28" s="3"/>
      <c r="L28" s="3"/>
      <c r="M28" s="3"/>
      <c r="N28" s="3"/>
      <c r="O28" s="3"/>
      <c r="P28" s="3"/>
      <c r="Q28" s="3"/>
      <c r="R28" s="3"/>
      <c r="S28" s="92"/>
    </row>
    <row r="29" spans="2:22" ht="22.05" customHeight="1" x14ac:dyDescent="0.2">
      <c r="B29" s="88"/>
      <c r="D29" s="3" t="s">
        <v>526</v>
      </c>
      <c r="F29" s="42"/>
      <c r="G29" s="42"/>
      <c r="H29" s="42"/>
      <c r="I29" s="42"/>
      <c r="J29" s="42"/>
      <c r="K29" s="42"/>
      <c r="L29" s="42"/>
      <c r="M29" s="42"/>
      <c r="N29" s="42"/>
      <c r="O29" s="42"/>
      <c r="P29" s="42"/>
      <c r="Q29" s="42"/>
      <c r="R29" s="42"/>
      <c r="S29" s="92"/>
    </row>
    <row r="30" spans="2:22" ht="22.05" customHeight="1" x14ac:dyDescent="0.2">
      <c r="B30" s="88"/>
      <c r="D30" s="679" t="s">
        <v>96</v>
      </c>
      <c r="E30" s="679"/>
      <c r="G30" s="776"/>
      <c r="H30" s="776"/>
      <c r="I30" s="776"/>
      <c r="J30" s="776"/>
      <c r="K30" s="776"/>
      <c r="L30" s="776"/>
      <c r="M30" s="776"/>
      <c r="N30" s="776"/>
      <c r="O30" s="776"/>
      <c r="P30" s="776"/>
      <c r="Q30" s="776"/>
      <c r="R30" s="42"/>
      <c r="S30" s="92"/>
      <c r="V30" s="3" t="s">
        <v>336</v>
      </c>
    </row>
    <row r="31" spans="2:22" ht="22.05" customHeight="1" x14ac:dyDescent="0.2">
      <c r="B31" s="88"/>
      <c r="K31" s="3"/>
      <c r="L31" s="3"/>
      <c r="M31" s="3"/>
      <c r="N31" s="3"/>
      <c r="O31" s="3"/>
      <c r="P31" s="3"/>
      <c r="Q31" s="3"/>
      <c r="R31" s="38"/>
      <c r="S31" s="92"/>
    </row>
    <row r="32" spans="2:22" ht="22.05" customHeight="1" x14ac:dyDescent="0.2">
      <c r="B32" s="88"/>
      <c r="D32" s="3" t="s">
        <v>407</v>
      </c>
      <c r="E32" s="777"/>
      <c r="F32" s="777"/>
      <c r="G32" s="777"/>
      <c r="H32" s="777"/>
      <c r="I32" s="48" t="s">
        <v>408</v>
      </c>
      <c r="J32" s="778"/>
      <c r="K32" s="778"/>
      <c r="L32" s="778"/>
      <c r="M32" s="778"/>
      <c r="N32" s="778"/>
      <c r="O32" s="778"/>
      <c r="P32" s="778"/>
      <c r="R32" s="38"/>
      <c r="S32" s="92"/>
      <c r="V32" s="3" t="s">
        <v>336</v>
      </c>
    </row>
    <row r="33" spans="2:22" ht="22.05" customHeight="1" x14ac:dyDescent="0.2">
      <c r="B33" s="88"/>
      <c r="D33" s="679"/>
      <c r="E33" s="679"/>
      <c r="F33" s="679"/>
      <c r="G33" s="679"/>
      <c r="H33" s="679"/>
      <c r="I33" s="679"/>
      <c r="J33" s="679"/>
      <c r="K33" s="679"/>
      <c r="L33" s="679"/>
      <c r="M33" s="679"/>
      <c r="N33" s="679"/>
      <c r="O33" s="679"/>
      <c r="P33" s="3"/>
      <c r="Q33" s="3"/>
      <c r="R33" s="38"/>
      <c r="S33" s="92"/>
    </row>
    <row r="34" spans="2:22" ht="13.05" customHeight="1" x14ac:dyDescent="0.2">
      <c r="B34" s="88"/>
      <c r="D34" s="779"/>
      <c r="E34" s="770"/>
      <c r="J34" s="780"/>
      <c r="K34" s="780"/>
      <c r="L34" s="780"/>
      <c r="M34" s="780"/>
      <c r="N34" s="780"/>
      <c r="O34" s="780"/>
      <c r="P34" s="780"/>
      <c r="Q34" s="780"/>
      <c r="R34" s="780"/>
      <c r="S34" s="92"/>
      <c r="V34" s="48"/>
    </row>
    <row r="35" spans="2:22" ht="11.55" customHeight="1" x14ac:dyDescent="0.2">
      <c r="B35" s="88"/>
      <c r="S35" s="92"/>
    </row>
    <row r="36" spans="2:22" ht="10.5" customHeight="1" x14ac:dyDescent="0.2">
      <c r="B36" s="88"/>
      <c r="S36" s="92"/>
    </row>
    <row r="37" spans="2:22" ht="9" customHeight="1" x14ac:dyDescent="0.2">
      <c r="B37" s="52"/>
      <c r="C37" s="59"/>
      <c r="D37" s="59"/>
      <c r="E37" s="59"/>
      <c r="F37" s="59"/>
      <c r="G37" s="59"/>
      <c r="H37" s="59"/>
      <c r="I37" s="59"/>
      <c r="J37" s="59"/>
      <c r="K37" s="55"/>
      <c r="L37" s="55"/>
      <c r="M37" s="55"/>
      <c r="N37" s="55"/>
      <c r="O37" s="55"/>
      <c r="P37" s="55"/>
      <c r="Q37" s="55"/>
      <c r="R37" s="55"/>
      <c r="S37" s="54"/>
    </row>
    <row r="38" spans="2:22" ht="13.5" customHeight="1" x14ac:dyDescent="0.2">
      <c r="B38" s="41" t="s">
        <v>409</v>
      </c>
      <c r="C38" s="10"/>
      <c r="D38" s="10"/>
      <c r="E38" s="10"/>
      <c r="J38" s="38"/>
    </row>
    <row r="39" spans="2:22" ht="13.5" customHeight="1" x14ac:dyDescent="0.2">
      <c r="R39" s="111" t="s">
        <v>789</v>
      </c>
    </row>
    <row r="40" spans="2:22" x14ac:dyDescent="0.2">
      <c r="B40" s="87" t="s">
        <v>804</v>
      </c>
    </row>
    <row r="41" spans="2:22" ht="7.5" customHeight="1" x14ac:dyDescent="0.2">
      <c r="B41" s="88"/>
      <c r="C41" s="51"/>
      <c r="D41" s="51"/>
      <c r="E41" s="51"/>
      <c r="F41" s="51"/>
      <c r="G41" s="51"/>
      <c r="H41" s="51"/>
      <c r="I41" s="89"/>
      <c r="J41" s="89"/>
      <c r="K41" s="90"/>
      <c r="L41" s="90"/>
      <c r="M41" s="90"/>
      <c r="N41" s="90"/>
      <c r="O41" s="90"/>
      <c r="P41" s="90"/>
      <c r="Q41" s="90"/>
      <c r="R41" s="90"/>
      <c r="S41" s="53"/>
      <c r="U41" s="48"/>
    </row>
    <row r="42" spans="2:22" x14ac:dyDescent="0.2">
      <c r="B42" s="88"/>
      <c r="K42" s="3"/>
      <c r="L42" s="778"/>
      <c r="M42" s="778"/>
      <c r="N42" s="3" t="s">
        <v>209</v>
      </c>
      <c r="O42" s="34"/>
      <c r="P42" s="91" t="s">
        <v>563</v>
      </c>
      <c r="Q42" s="34"/>
      <c r="R42" s="91" t="s">
        <v>564</v>
      </c>
      <c r="S42" s="92"/>
      <c r="V42" s="31" t="s">
        <v>229</v>
      </c>
    </row>
    <row r="43" spans="2:22" ht="21.75" customHeight="1" x14ac:dyDescent="0.2">
      <c r="B43" s="88"/>
      <c r="D43" s="39" t="s">
        <v>315</v>
      </c>
      <c r="I43" s="32"/>
      <c r="J43" s="32"/>
      <c r="K43" s="3"/>
      <c r="L43" s="3"/>
      <c r="M43" s="3"/>
      <c r="N43" s="3"/>
      <c r="O43" s="3"/>
      <c r="P43" s="3"/>
      <c r="Q43" s="3"/>
      <c r="R43" s="32"/>
      <c r="S43" s="92"/>
    </row>
    <row r="44" spans="2:22" ht="21.75" customHeight="1" x14ac:dyDescent="0.2">
      <c r="B44" s="88"/>
      <c r="C44" s="39"/>
      <c r="D44" s="3" t="s">
        <v>505</v>
      </c>
      <c r="I44" s="32"/>
      <c r="J44" s="32"/>
      <c r="K44" s="3"/>
      <c r="L44" s="3"/>
      <c r="M44" s="3"/>
      <c r="N44" s="3"/>
      <c r="O44" s="3"/>
      <c r="P44" s="3"/>
      <c r="Q44" s="3"/>
      <c r="R44" s="32"/>
      <c r="S44" s="92"/>
    </row>
    <row r="45" spans="2:22" ht="13.5" customHeight="1" x14ac:dyDescent="0.2">
      <c r="B45" s="88"/>
      <c r="C45" s="39"/>
      <c r="F45" s="770"/>
      <c r="G45" s="770"/>
      <c r="H45" s="770"/>
      <c r="I45" s="770"/>
      <c r="J45" s="770"/>
      <c r="K45" s="770"/>
      <c r="L45" s="770"/>
      <c r="M45" s="770"/>
      <c r="N45" s="770"/>
      <c r="O45" s="770"/>
      <c r="P45" s="770"/>
      <c r="Q45" s="770"/>
      <c r="R45" s="32"/>
      <c r="S45" s="92"/>
    </row>
    <row r="46" spans="2:22" ht="21.75" customHeight="1" x14ac:dyDescent="0.2">
      <c r="B46" s="88"/>
      <c r="D46" s="39" t="s">
        <v>401</v>
      </c>
      <c r="K46" s="3"/>
      <c r="L46" s="3"/>
      <c r="M46" s="3"/>
      <c r="N46" s="3"/>
      <c r="O46" s="3"/>
      <c r="P46" s="3"/>
      <c r="Q46" s="3"/>
      <c r="R46" s="32"/>
      <c r="S46" s="92"/>
    </row>
    <row r="47" spans="2:22" ht="21.75" customHeight="1" x14ac:dyDescent="0.2">
      <c r="B47" s="88"/>
      <c r="C47" s="39"/>
      <c r="D47" s="773" t="str">
        <f>IF(基本情報!F6="","",基本情報!F6)</f>
        <v/>
      </c>
      <c r="E47" s="773"/>
      <c r="F47" s="773"/>
      <c r="G47" s="773"/>
      <c r="H47" s="773"/>
      <c r="I47" s="773"/>
      <c r="J47" s="773"/>
      <c r="K47" s="3"/>
      <c r="L47" s="3"/>
      <c r="M47" s="3"/>
      <c r="N47" s="3"/>
      <c r="O47" s="3"/>
      <c r="P47" s="3"/>
      <c r="Q47" s="3"/>
      <c r="R47" s="32"/>
      <c r="S47" s="92"/>
      <c r="V47" s="3" t="s">
        <v>230</v>
      </c>
    </row>
    <row r="48" spans="2:22" ht="21.75" customHeight="1" x14ac:dyDescent="0.2">
      <c r="B48" s="88"/>
      <c r="C48" s="39"/>
      <c r="D48" s="774" t="str">
        <f>IF(基本情報!G$7="","",基本情報!G$7&amp;" "&amp;" "&amp;基本情報!K$7&amp;" "&amp;"殿")</f>
        <v/>
      </c>
      <c r="E48" s="774"/>
      <c r="F48" s="774"/>
      <c r="G48" s="774"/>
      <c r="H48" s="774"/>
      <c r="I48" s="774"/>
      <c r="J48" s="774"/>
      <c r="K48" s="3"/>
      <c r="L48" s="3"/>
      <c r="M48" s="3"/>
      <c r="N48" s="3"/>
      <c r="O48" s="3"/>
      <c r="P48" s="3"/>
      <c r="Q48" s="3"/>
      <c r="R48" s="32"/>
      <c r="S48" s="92"/>
      <c r="V48" s="3" t="s">
        <v>230</v>
      </c>
    </row>
    <row r="49" spans="2:22" ht="15" customHeight="1" x14ac:dyDescent="0.2">
      <c r="B49" s="88"/>
      <c r="C49" s="39"/>
      <c r="K49" s="3"/>
      <c r="L49" s="3"/>
      <c r="M49" s="3"/>
      <c r="N49" s="3"/>
      <c r="O49" s="3"/>
      <c r="P49" s="3"/>
      <c r="Q49" s="3"/>
      <c r="R49" s="32"/>
      <c r="S49" s="92"/>
    </row>
    <row r="50" spans="2:22" ht="21.75" customHeight="1" x14ac:dyDescent="0.2">
      <c r="B50" s="88"/>
      <c r="C50" s="39"/>
      <c r="D50" s="773" t="str">
        <f>IF(基本情報!F12="","",基本情報!F12)</f>
        <v/>
      </c>
      <c r="E50" s="773"/>
      <c r="F50" s="773"/>
      <c r="G50" s="773"/>
      <c r="H50" s="773"/>
      <c r="I50" s="773"/>
      <c r="J50" s="773"/>
      <c r="K50" s="3"/>
      <c r="L50" s="3"/>
      <c r="M50" s="3"/>
      <c r="N50" s="3"/>
      <c r="O50" s="3"/>
      <c r="P50" s="3"/>
      <c r="Q50" s="3"/>
      <c r="R50" s="32"/>
      <c r="S50" s="92"/>
      <c r="V50" s="3" t="s">
        <v>230</v>
      </c>
    </row>
    <row r="51" spans="2:22" ht="21.75" customHeight="1" x14ac:dyDescent="0.2">
      <c r="B51" s="88"/>
      <c r="D51" s="774" t="str">
        <f>IF(基本情報!G$13="","",基本情報!G$13&amp;" "&amp;" "&amp;基本情報!K$13&amp;" "&amp;"殿")</f>
        <v/>
      </c>
      <c r="E51" s="774"/>
      <c r="F51" s="774"/>
      <c r="G51" s="774"/>
      <c r="H51" s="774"/>
      <c r="I51" s="774"/>
      <c r="J51" s="774"/>
      <c r="K51" s="3"/>
      <c r="L51" s="3"/>
      <c r="M51" s="3"/>
      <c r="N51" s="3"/>
      <c r="O51" s="3"/>
      <c r="P51" s="3"/>
      <c r="Q51" s="3"/>
      <c r="S51" s="92"/>
      <c r="V51" s="3" t="s">
        <v>230</v>
      </c>
    </row>
    <row r="52" spans="2:22" ht="13.5" customHeight="1" x14ac:dyDescent="0.2">
      <c r="B52" s="88"/>
      <c r="H52" s="38"/>
      <c r="I52" s="42"/>
      <c r="J52" s="42"/>
      <c r="K52" s="42"/>
      <c r="L52" s="42"/>
      <c r="M52" s="42"/>
      <c r="N52" s="42"/>
      <c r="O52" s="42"/>
      <c r="P52" s="42"/>
      <c r="Q52" s="42"/>
      <c r="R52" s="42"/>
      <c r="S52" s="92"/>
    </row>
    <row r="53" spans="2:22" ht="21.75" customHeight="1" x14ac:dyDescent="0.2">
      <c r="B53" s="88"/>
      <c r="D53" s="49" t="str">
        <f>IF(基本情報!F$18="","",基本情報!F$18)</f>
        <v/>
      </c>
      <c r="E53" s="102"/>
      <c r="F53" s="102"/>
      <c r="G53" s="102"/>
      <c r="H53" s="103"/>
      <c r="I53" s="103"/>
      <c r="J53" s="103"/>
      <c r="K53" s="43"/>
      <c r="L53" s="43"/>
      <c r="M53" s="43"/>
      <c r="N53" s="43"/>
      <c r="O53" s="43"/>
      <c r="P53" s="43"/>
      <c r="Q53" s="43"/>
      <c r="S53" s="92"/>
      <c r="V53" s="3" t="s">
        <v>230</v>
      </c>
    </row>
    <row r="54" spans="2:22" ht="21.75" customHeight="1" x14ac:dyDescent="0.2">
      <c r="B54" s="88"/>
      <c r="D54" s="102" t="str">
        <f>IF(基本情報!K$19="","",基本情報!G$19&amp;"　"&amp;基本情報!K$19&amp;"　"&amp;"殿")</f>
        <v/>
      </c>
      <c r="E54" s="102"/>
      <c r="F54" s="102"/>
      <c r="G54" s="102"/>
      <c r="H54" s="103"/>
      <c r="I54" s="103"/>
      <c r="J54" s="103"/>
      <c r="K54" s="43"/>
      <c r="L54" s="43"/>
      <c r="M54" s="43"/>
      <c r="N54" s="43"/>
      <c r="O54" s="43"/>
      <c r="P54" s="43"/>
      <c r="Q54" s="43"/>
      <c r="S54" s="92"/>
      <c r="V54" s="3" t="s">
        <v>230</v>
      </c>
    </row>
    <row r="55" spans="2:22" ht="21.75" customHeight="1" x14ac:dyDescent="0.2">
      <c r="B55" s="88"/>
      <c r="S55" s="92"/>
      <c r="V55" s="48"/>
    </row>
    <row r="56" spans="2:22" ht="9" customHeight="1" x14ac:dyDescent="0.2">
      <c r="B56" s="88"/>
      <c r="R56" s="50"/>
      <c r="S56" s="92"/>
    </row>
    <row r="57" spans="2:22" ht="29.25" customHeight="1" x14ac:dyDescent="0.2">
      <c r="B57" s="88"/>
      <c r="C57" s="661" t="s">
        <v>402</v>
      </c>
      <c r="D57" s="661"/>
      <c r="E57" s="661"/>
      <c r="F57" s="661"/>
      <c r="G57" s="661"/>
      <c r="H57" s="661"/>
      <c r="I57" s="661"/>
      <c r="J57" s="661"/>
      <c r="K57" s="661"/>
      <c r="L57" s="661"/>
      <c r="M57" s="661"/>
      <c r="N57" s="661"/>
      <c r="O57" s="661"/>
      <c r="P57" s="661"/>
      <c r="Q57" s="661"/>
      <c r="R57" s="661"/>
      <c r="S57" s="92"/>
    </row>
    <row r="58" spans="2:22" x14ac:dyDescent="0.2">
      <c r="B58" s="88"/>
      <c r="S58" s="92"/>
    </row>
    <row r="59" spans="2:22" ht="65.55" customHeight="1" x14ac:dyDescent="0.2">
      <c r="B59" s="88"/>
      <c r="D59" s="775" t="s">
        <v>1069</v>
      </c>
      <c r="E59" s="775"/>
      <c r="F59" s="775"/>
      <c r="G59" s="775"/>
      <c r="H59" s="775"/>
      <c r="I59" s="775"/>
      <c r="J59" s="775"/>
      <c r="K59" s="775"/>
      <c r="L59" s="775"/>
      <c r="M59" s="775"/>
      <c r="N59" s="775"/>
      <c r="O59" s="775"/>
      <c r="P59" s="775"/>
      <c r="Q59" s="775"/>
      <c r="R59" s="93"/>
      <c r="S59" s="92"/>
    </row>
    <row r="60" spans="2:22" ht="12.75" customHeight="1" x14ac:dyDescent="0.2">
      <c r="B60" s="88"/>
      <c r="S60" s="92"/>
    </row>
    <row r="61" spans="2:22" ht="28.95" customHeight="1" x14ac:dyDescent="0.2">
      <c r="B61" s="88"/>
      <c r="D61" s="770" t="s">
        <v>1076</v>
      </c>
      <c r="E61" s="770"/>
      <c r="F61" s="770"/>
      <c r="G61" s="771"/>
      <c r="H61" s="771"/>
      <c r="I61" s="771"/>
      <c r="J61" s="771"/>
      <c r="K61" s="771"/>
      <c r="L61" s="771"/>
      <c r="M61" s="771"/>
      <c r="N61" s="771"/>
      <c r="O61" s="771"/>
      <c r="P61" s="771"/>
      <c r="Q61" s="771"/>
      <c r="R61" s="771"/>
      <c r="S61" s="92"/>
    </row>
    <row r="62" spans="2:22" x14ac:dyDescent="0.2">
      <c r="B62" s="88"/>
      <c r="D62" s="3" t="s">
        <v>525</v>
      </c>
      <c r="S62" s="92"/>
    </row>
    <row r="63" spans="2:22" ht="16.5" customHeight="1" x14ac:dyDescent="0.2">
      <c r="B63" s="88"/>
      <c r="D63" s="3" t="s">
        <v>403</v>
      </c>
      <c r="G63" s="3" t="s">
        <v>404</v>
      </c>
      <c r="S63" s="92"/>
    </row>
    <row r="64" spans="2:22" ht="26.25" customHeight="1" x14ac:dyDescent="0.2">
      <c r="B64" s="88"/>
      <c r="D64" s="778"/>
      <c r="E64" s="778"/>
      <c r="G64" s="776"/>
      <c r="H64" s="776"/>
      <c r="I64" s="776"/>
      <c r="J64" s="776"/>
      <c r="K64" s="776"/>
      <c r="L64" s="776"/>
      <c r="M64" s="776"/>
      <c r="N64" s="776"/>
      <c r="O64" s="776"/>
      <c r="P64" s="776"/>
      <c r="Q64" s="776"/>
      <c r="R64" s="3"/>
      <c r="S64" s="92"/>
      <c r="V64" s="3" t="s">
        <v>336</v>
      </c>
    </row>
    <row r="65" spans="2:22" ht="26.25" customHeight="1" x14ac:dyDescent="0.2">
      <c r="B65" s="88"/>
      <c r="G65" s="34"/>
      <c r="H65" s="34"/>
      <c r="I65" s="34"/>
      <c r="J65" s="34"/>
      <c r="K65" s="34"/>
      <c r="L65" s="34"/>
      <c r="M65" s="34"/>
      <c r="N65" s="34"/>
      <c r="O65" s="34"/>
      <c r="P65" s="34"/>
      <c r="Q65" s="34"/>
      <c r="R65" s="3"/>
      <c r="S65" s="92"/>
      <c r="V65" s="3" t="s">
        <v>328</v>
      </c>
    </row>
    <row r="66" spans="2:22" ht="34.950000000000003" customHeight="1" x14ac:dyDescent="0.2">
      <c r="B66" s="88"/>
      <c r="D66" s="679" t="s">
        <v>405</v>
      </c>
      <c r="E66" s="679"/>
      <c r="G66" s="34"/>
      <c r="H66" s="34"/>
      <c r="I66" s="34"/>
      <c r="J66" s="34"/>
      <c r="K66" s="34"/>
      <c r="L66" s="34"/>
      <c r="M66" s="34"/>
      <c r="N66" s="34"/>
      <c r="O66" s="34"/>
      <c r="P66" s="34"/>
      <c r="Q66" s="34"/>
      <c r="R66" s="3"/>
      <c r="S66" s="92"/>
      <c r="V66" s="3" t="s">
        <v>336</v>
      </c>
    </row>
    <row r="67" spans="2:22" ht="22.05" customHeight="1" x14ac:dyDescent="0.2">
      <c r="B67" s="88"/>
      <c r="K67" s="3"/>
      <c r="L67" s="3"/>
      <c r="M67" s="3"/>
      <c r="N67" s="3"/>
      <c r="O67" s="3"/>
      <c r="P67" s="3"/>
      <c r="Q67" s="3"/>
      <c r="R67" s="3"/>
      <c r="S67" s="92"/>
    </row>
    <row r="68" spans="2:22" ht="22.05" customHeight="1" x14ac:dyDescent="0.2">
      <c r="B68" s="88"/>
      <c r="D68" s="3" t="s">
        <v>526</v>
      </c>
      <c r="F68" s="42"/>
      <c r="G68" s="42"/>
      <c r="H68" s="42"/>
      <c r="I68" s="42"/>
      <c r="J68" s="42"/>
      <c r="K68" s="42"/>
      <c r="L68" s="42"/>
      <c r="M68" s="42"/>
      <c r="N68" s="42"/>
      <c r="O68" s="42"/>
      <c r="P68" s="42"/>
      <c r="Q68" s="42"/>
      <c r="R68" s="42"/>
      <c r="S68" s="92"/>
    </row>
    <row r="69" spans="2:22" ht="22.05" customHeight="1" x14ac:dyDescent="0.2">
      <c r="B69" s="88"/>
      <c r="D69" s="679" t="s">
        <v>96</v>
      </c>
      <c r="E69" s="679"/>
      <c r="G69" s="776"/>
      <c r="H69" s="776"/>
      <c r="I69" s="776"/>
      <c r="J69" s="776"/>
      <c r="K69" s="776"/>
      <c r="L69" s="776"/>
      <c r="M69" s="776"/>
      <c r="N69" s="776"/>
      <c r="O69" s="776"/>
      <c r="P69" s="776"/>
      <c r="Q69" s="776"/>
      <c r="R69" s="42"/>
      <c r="S69" s="92"/>
      <c r="V69" s="3" t="s">
        <v>336</v>
      </c>
    </row>
    <row r="70" spans="2:22" ht="22.05" customHeight="1" x14ac:dyDescent="0.2">
      <c r="B70" s="88"/>
      <c r="K70" s="3"/>
      <c r="L70" s="3"/>
      <c r="M70" s="3"/>
      <c r="N70" s="3"/>
      <c r="O70" s="3"/>
      <c r="P70" s="3"/>
      <c r="Q70" s="3"/>
      <c r="R70" s="38"/>
      <c r="S70" s="92"/>
    </row>
    <row r="71" spans="2:22" ht="22.05" customHeight="1" x14ac:dyDescent="0.2">
      <c r="B71" s="88"/>
      <c r="D71" s="3" t="s">
        <v>407</v>
      </c>
      <c r="E71" s="777"/>
      <c r="F71" s="777"/>
      <c r="G71" s="777"/>
      <c r="H71" s="777"/>
      <c r="I71" s="48" t="s">
        <v>408</v>
      </c>
      <c r="J71" s="778"/>
      <c r="K71" s="778"/>
      <c r="L71" s="778"/>
      <c r="M71" s="778"/>
      <c r="N71" s="778"/>
      <c r="O71" s="778"/>
      <c r="P71" s="778"/>
      <c r="R71" s="38"/>
      <c r="S71" s="92"/>
      <c r="V71" s="3" t="s">
        <v>336</v>
      </c>
    </row>
    <row r="72" spans="2:22" ht="22.05" customHeight="1" x14ac:dyDescent="0.2">
      <c r="B72" s="88"/>
      <c r="D72" s="679"/>
      <c r="E72" s="679"/>
      <c r="F72" s="679"/>
      <c r="G72" s="679"/>
      <c r="H72" s="679"/>
      <c r="I72" s="679"/>
      <c r="J72" s="679"/>
      <c r="K72" s="679"/>
      <c r="L72" s="679"/>
      <c r="M72" s="679"/>
      <c r="N72" s="679"/>
      <c r="O72" s="679"/>
      <c r="P72" s="3"/>
      <c r="Q72" s="3"/>
      <c r="R72" s="38"/>
      <c r="S72" s="92"/>
      <c r="V72" s="48"/>
    </row>
    <row r="73" spans="2:22" ht="13.05" customHeight="1" x14ac:dyDescent="0.2">
      <c r="B73" s="88"/>
      <c r="D73" s="779"/>
      <c r="E73" s="770"/>
      <c r="J73" s="780"/>
      <c r="K73" s="780"/>
      <c r="L73" s="780"/>
      <c r="M73" s="780"/>
      <c r="N73" s="780"/>
      <c r="O73" s="780"/>
      <c r="P73" s="780"/>
      <c r="Q73" s="780"/>
      <c r="R73" s="780"/>
      <c r="S73" s="92"/>
      <c r="V73" s="48"/>
    </row>
    <row r="74" spans="2:22" ht="13.05" customHeight="1" x14ac:dyDescent="0.2">
      <c r="B74" s="88"/>
      <c r="S74" s="92"/>
    </row>
    <row r="75" spans="2:22" x14ac:dyDescent="0.2">
      <c r="B75" s="88"/>
      <c r="S75" s="92"/>
    </row>
    <row r="76" spans="2:22" x14ac:dyDescent="0.2">
      <c r="B76" s="52"/>
      <c r="C76" s="59"/>
      <c r="D76" s="59"/>
      <c r="E76" s="59"/>
      <c r="F76" s="59"/>
      <c r="G76" s="59"/>
      <c r="H76" s="59"/>
      <c r="I76" s="59"/>
      <c r="J76" s="59"/>
      <c r="K76" s="55"/>
      <c r="L76" s="55"/>
      <c r="M76" s="55"/>
      <c r="N76" s="55"/>
      <c r="O76" s="55"/>
      <c r="P76" s="55"/>
      <c r="Q76" s="55"/>
      <c r="R76" s="55"/>
      <c r="S76" s="54"/>
    </row>
    <row r="77" spans="2:22" x14ac:dyDescent="0.2">
      <c r="B77" s="41" t="s">
        <v>409</v>
      </c>
      <c r="C77" s="10"/>
      <c r="D77" s="10"/>
      <c r="E77" s="10"/>
      <c r="J77" s="38"/>
    </row>
    <row r="78" spans="2:22" x14ac:dyDescent="0.2">
      <c r="R78" s="111" t="s">
        <v>789</v>
      </c>
    </row>
    <row r="79" spans="2:22" x14ac:dyDescent="0.2">
      <c r="B79" s="87" t="s">
        <v>804</v>
      </c>
    </row>
    <row r="80" spans="2:22" ht="9.75" customHeight="1" x14ac:dyDescent="0.2">
      <c r="B80" s="88"/>
      <c r="C80" s="51"/>
      <c r="D80" s="51"/>
      <c r="E80" s="51"/>
      <c r="F80" s="51"/>
      <c r="G80" s="51"/>
      <c r="H80" s="51"/>
      <c r="I80" s="89"/>
      <c r="J80" s="89"/>
      <c r="K80" s="90"/>
      <c r="L80" s="90"/>
      <c r="M80" s="90"/>
      <c r="N80" s="90"/>
      <c r="O80" s="90"/>
      <c r="P80" s="90"/>
      <c r="Q80" s="90"/>
      <c r="R80" s="90"/>
      <c r="S80" s="53"/>
      <c r="U80" s="48"/>
    </row>
    <row r="81" spans="2:22" x14ac:dyDescent="0.2">
      <c r="B81" s="88"/>
      <c r="K81" s="675"/>
      <c r="L81" s="675"/>
      <c r="M81" s="34"/>
      <c r="N81" s="3" t="s">
        <v>209</v>
      </c>
      <c r="O81" s="34"/>
      <c r="P81" s="91" t="s">
        <v>563</v>
      </c>
      <c r="Q81" s="34"/>
      <c r="R81" s="91" t="s">
        <v>564</v>
      </c>
      <c r="S81" s="92"/>
      <c r="V81" s="31" t="s">
        <v>229</v>
      </c>
    </row>
    <row r="82" spans="2:22" ht="21.75" customHeight="1" x14ac:dyDescent="0.2">
      <c r="B82" s="88"/>
      <c r="D82" s="39" t="s">
        <v>315</v>
      </c>
      <c r="I82" s="32"/>
      <c r="J82" s="32"/>
      <c r="K82" s="3"/>
      <c r="L82" s="3"/>
      <c r="M82" s="3"/>
      <c r="N82" s="3"/>
      <c r="O82" s="3"/>
      <c r="P82" s="3"/>
      <c r="Q82" s="3"/>
      <c r="R82" s="32"/>
      <c r="S82" s="92"/>
    </row>
    <row r="83" spans="2:22" ht="21.75" customHeight="1" x14ac:dyDescent="0.2">
      <c r="B83" s="88"/>
      <c r="C83" s="39"/>
      <c r="D83" s="3" t="s">
        <v>505</v>
      </c>
      <c r="I83" s="32"/>
      <c r="J83" s="32"/>
      <c r="K83" s="3"/>
      <c r="L83" s="3"/>
      <c r="M83" s="3"/>
      <c r="N83" s="3"/>
      <c r="O83" s="3"/>
      <c r="P83" s="3"/>
      <c r="Q83" s="3"/>
      <c r="R83" s="32"/>
      <c r="S83" s="92"/>
    </row>
    <row r="84" spans="2:22" ht="15" customHeight="1" x14ac:dyDescent="0.2">
      <c r="B84" s="88"/>
      <c r="C84" s="39"/>
      <c r="F84" s="770"/>
      <c r="G84" s="770"/>
      <c r="H84" s="770"/>
      <c r="I84" s="770"/>
      <c r="J84" s="770"/>
      <c r="K84" s="770"/>
      <c r="L84" s="770"/>
      <c r="M84" s="770"/>
      <c r="N84" s="770"/>
      <c r="O84" s="770"/>
      <c r="P84" s="770"/>
      <c r="Q84" s="770"/>
      <c r="R84" s="32"/>
      <c r="S84" s="92"/>
    </row>
    <row r="85" spans="2:22" ht="18" customHeight="1" x14ac:dyDescent="0.2">
      <c r="B85" s="88"/>
      <c r="D85" s="39" t="s">
        <v>401</v>
      </c>
      <c r="K85" s="3"/>
      <c r="L85" s="3"/>
      <c r="M85" s="3"/>
      <c r="N85" s="3"/>
      <c r="O85" s="3"/>
      <c r="P85" s="3"/>
      <c r="Q85" s="3"/>
      <c r="R85" s="32"/>
      <c r="S85" s="92"/>
    </row>
    <row r="86" spans="2:22" ht="21.75" customHeight="1" x14ac:dyDescent="0.2">
      <c r="B86" s="88"/>
      <c r="C86" s="39"/>
      <c r="D86" s="773" t="str">
        <f>IF(基本情報!F6="","",基本情報!F6)</f>
        <v/>
      </c>
      <c r="E86" s="773"/>
      <c r="F86" s="773"/>
      <c r="G86" s="773"/>
      <c r="H86" s="773"/>
      <c r="I86" s="773"/>
      <c r="J86" s="773"/>
      <c r="K86" s="3"/>
      <c r="L86" s="3"/>
      <c r="M86" s="3"/>
      <c r="N86" s="3"/>
      <c r="O86" s="3"/>
      <c r="P86" s="3"/>
      <c r="Q86" s="3"/>
      <c r="R86" s="32"/>
      <c r="S86" s="92"/>
      <c r="V86" s="3" t="s">
        <v>230</v>
      </c>
    </row>
    <row r="87" spans="2:22" ht="21.75" customHeight="1" x14ac:dyDescent="0.2">
      <c r="B87" s="88"/>
      <c r="C87" s="39"/>
      <c r="D87" s="774" t="str">
        <f>IF(基本情報!G$7="","",基本情報!G$7&amp;" "&amp;" "&amp;基本情報!K$7&amp;" "&amp;"殿")</f>
        <v/>
      </c>
      <c r="E87" s="774"/>
      <c r="F87" s="774"/>
      <c r="G87" s="774"/>
      <c r="H87" s="774"/>
      <c r="I87" s="774"/>
      <c r="J87" s="774"/>
      <c r="K87" s="3"/>
      <c r="L87" s="3"/>
      <c r="M87" s="3"/>
      <c r="N87" s="3"/>
      <c r="O87" s="3"/>
      <c r="P87" s="3"/>
      <c r="Q87" s="3"/>
      <c r="R87" s="32"/>
      <c r="S87" s="92"/>
      <c r="V87" s="3" t="s">
        <v>230</v>
      </c>
    </row>
    <row r="88" spans="2:22" ht="14.25" customHeight="1" x14ac:dyDescent="0.2">
      <c r="B88" s="88"/>
      <c r="C88" s="39"/>
      <c r="K88" s="3"/>
      <c r="L88" s="3"/>
      <c r="M88" s="3"/>
      <c r="N88" s="3"/>
      <c r="O88" s="3"/>
      <c r="P88" s="3"/>
      <c r="Q88" s="3"/>
      <c r="R88" s="32"/>
      <c r="S88" s="92"/>
    </row>
    <row r="89" spans="2:22" ht="21.75" customHeight="1" x14ac:dyDescent="0.2">
      <c r="B89" s="88"/>
      <c r="C89" s="39"/>
      <c r="D89" s="773" t="str">
        <f>IF(基本情報!F12="","",基本情報!F12)</f>
        <v/>
      </c>
      <c r="E89" s="773"/>
      <c r="F89" s="773"/>
      <c r="G89" s="773"/>
      <c r="H89" s="773"/>
      <c r="I89" s="773"/>
      <c r="J89" s="773"/>
      <c r="K89" s="3"/>
      <c r="L89" s="3"/>
      <c r="M89" s="3"/>
      <c r="N89" s="3"/>
      <c r="O89" s="3"/>
      <c r="P89" s="3"/>
      <c r="Q89" s="3"/>
      <c r="R89" s="32"/>
      <c r="S89" s="92"/>
      <c r="V89" s="3" t="s">
        <v>230</v>
      </c>
    </row>
    <row r="90" spans="2:22" ht="21.75" customHeight="1" x14ac:dyDescent="0.2">
      <c r="B90" s="88"/>
      <c r="D90" s="774" t="str">
        <f>IF(基本情報!G$13="","",基本情報!G$13&amp;" "&amp;" "&amp;基本情報!K$13&amp;" "&amp;"殿")</f>
        <v/>
      </c>
      <c r="E90" s="774"/>
      <c r="F90" s="774"/>
      <c r="G90" s="774"/>
      <c r="H90" s="774"/>
      <c r="I90" s="774"/>
      <c r="J90" s="774"/>
      <c r="K90" s="3"/>
      <c r="L90" s="3"/>
      <c r="M90" s="3"/>
      <c r="N90" s="3"/>
      <c r="O90" s="3"/>
      <c r="P90" s="3"/>
      <c r="Q90" s="3"/>
      <c r="S90" s="92"/>
      <c r="V90" s="3" t="s">
        <v>230</v>
      </c>
    </row>
    <row r="91" spans="2:22" ht="14.25" customHeight="1" x14ac:dyDescent="0.2">
      <c r="B91" s="88"/>
      <c r="H91" s="38"/>
      <c r="I91" s="42"/>
      <c r="J91" s="42"/>
      <c r="K91" s="42"/>
      <c r="L91" s="42"/>
      <c r="M91" s="42"/>
      <c r="N91" s="42"/>
      <c r="O91" s="42"/>
      <c r="P91" s="42"/>
      <c r="Q91" s="42"/>
      <c r="R91" s="42"/>
      <c r="S91" s="92"/>
    </row>
    <row r="92" spans="2:22" ht="21.75" customHeight="1" x14ac:dyDescent="0.2">
      <c r="B92" s="88"/>
      <c r="D92" s="49" t="str">
        <f>IF(基本情報!F$18="","",基本情報!F$18)</f>
        <v/>
      </c>
      <c r="E92" s="102"/>
      <c r="F92" s="102"/>
      <c r="G92" s="102"/>
      <c r="H92" s="103"/>
      <c r="I92" s="103"/>
      <c r="J92" s="103"/>
      <c r="K92" s="43"/>
      <c r="L92" s="43"/>
      <c r="M92" s="43"/>
      <c r="N92" s="43"/>
      <c r="O92" s="43"/>
      <c r="P92" s="43"/>
      <c r="Q92" s="43"/>
      <c r="S92" s="92"/>
      <c r="V92" s="3" t="s">
        <v>230</v>
      </c>
    </row>
    <row r="93" spans="2:22" ht="21.75" customHeight="1" x14ac:dyDescent="0.2">
      <c r="B93" s="88"/>
      <c r="D93" s="102" t="str">
        <f>IF(基本情報!K$19="","",基本情報!G$19&amp;"　"&amp;基本情報!K$19&amp;"　"&amp;"殿")</f>
        <v/>
      </c>
      <c r="E93" s="102"/>
      <c r="F93" s="102"/>
      <c r="G93" s="102"/>
      <c r="H93" s="103"/>
      <c r="I93" s="103"/>
      <c r="J93" s="103"/>
      <c r="K93" s="43"/>
      <c r="L93" s="43"/>
      <c r="M93" s="43"/>
      <c r="N93" s="43"/>
      <c r="O93" s="43"/>
      <c r="P93" s="43"/>
      <c r="Q93" s="43"/>
      <c r="S93" s="92"/>
      <c r="V93" s="3" t="s">
        <v>230</v>
      </c>
    </row>
    <row r="94" spans="2:22" ht="21.75" customHeight="1" x14ac:dyDescent="0.2">
      <c r="B94" s="88"/>
      <c r="S94" s="92"/>
      <c r="V94" s="48"/>
    </row>
    <row r="95" spans="2:22" ht="9" customHeight="1" x14ac:dyDescent="0.2">
      <c r="B95" s="88"/>
      <c r="R95" s="50"/>
      <c r="S95" s="92"/>
    </row>
    <row r="96" spans="2:22" ht="26.25" customHeight="1" x14ac:dyDescent="0.2">
      <c r="B96" s="88"/>
      <c r="C96" s="661" t="s">
        <v>402</v>
      </c>
      <c r="D96" s="661"/>
      <c r="E96" s="661"/>
      <c r="F96" s="661"/>
      <c r="G96" s="661"/>
      <c r="H96" s="661"/>
      <c r="I96" s="661"/>
      <c r="J96" s="661"/>
      <c r="K96" s="661"/>
      <c r="L96" s="661"/>
      <c r="M96" s="661"/>
      <c r="N96" s="661"/>
      <c r="O96" s="661"/>
      <c r="P96" s="661"/>
      <c r="Q96" s="661"/>
      <c r="R96" s="661"/>
      <c r="S96" s="92"/>
    </row>
    <row r="97" spans="2:22" x14ac:dyDescent="0.2">
      <c r="B97" s="88"/>
      <c r="S97" s="92"/>
    </row>
    <row r="98" spans="2:22" ht="67.95" customHeight="1" x14ac:dyDescent="0.2">
      <c r="B98" s="88"/>
      <c r="D98" s="775" t="s">
        <v>1069</v>
      </c>
      <c r="E98" s="775"/>
      <c r="F98" s="775"/>
      <c r="G98" s="775"/>
      <c r="H98" s="775"/>
      <c r="I98" s="775"/>
      <c r="J98" s="775"/>
      <c r="K98" s="775"/>
      <c r="L98" s="775"/>
      <c r="M98" s="775"/>
      <c r="N98" s="775"/>
      <c r="O98" s="775"/>
      <c r="P98" s="775"/>
      <c r="Q98" s="775"/>
      <c r="R98" s="93"/>
      <c r="S98" s="92"/>
    </row>
    <row r="99" spans="2:22" ht="16.5" customHeight="1" x14ac:dyDescent="0.2">
      <c r="B99" s="88"/>
      <c r="S99" s="92"/>
    </row>
    <row r="100" spans="2:22" ht="28.5" customHeight="1" x14ac:dyDescent="0.2">
      <c r="B100" s="88"/>
      <c r="D100" s="770" t="s">
        <v>1076</v>
      </c>
      <c r="E100" s="770"/>
      <c r="F100" s="770"/>
      <c r="G100" s="771"/>
      <c r="H100" s="771"/>
      <c r="I100" s="771"/>
      <c r="J100" s="771"/>
      <c r="K100" s="771"/>
      <c r="L100" s="771"/>
      <c r="M100" s="771"/>
      <c r="N100" s="771"/>
      <c r="O100" s="771"/>
      <c r="P100" s="771"/>
      <c r="Q100" s="771"/>
      <c r="R100" s="771"/>
      <c r="S100" s="92"/>
    </row>
    <row r="101" spans="2:22" ht="26.25" customHeight="1" x14ac:dyDescent="0.2">
      <c r="B101" s="88"/>
      <c r="D101" s="3" t="s">
        <v>525</v>
      </c>
      <c r="S101" s="92"/>
    </row>
    <row r="102" spans="2:22" ht="26.25" customHeight="1" x14ac:dyDescent="0.2">
      <c r="B102" s="88"/>
      <c r="D102" s="3" t="s">
        <v>403</v>
      </c>
      <c r="G102" s="3" t="s">
        <v>404</v>
      </c>
      <c r="S102" s="92"/>
    </row>
    <row r="103" spans="2:22" ht="26.25" customHeight="1" x14ac:dyDescent="0.2">
      <c r="B103" s="88"/>
      <c r="D103" s="778"/>
      <c r="E103" s="778"/>
      <c r="G103" s="776"/>
      <c r="H103" s="776"/>
      <c r="I103" s="776"/>
      <c r="J103" s="776"/>
      <c r="K103" s="776"/>
      <c r="L103" s="776"/>
      <c r="M103" s="776"/>
      <c r="N103" s="776"/>
      <c r="O103" s="776"/>
      <c r="P103" s="776"/>
      <c r="Q103" s="776"/>
      <c r="R103" s="3"/>
      <c r="S103" s="92"/>
      <c r="V103" s="3" t="s">
        <v>336</v>
      </c>
    </row>
    <row r="104" spans="2:22" ht="26.25" customHeight="1" x14ac:dyDescent="0.2">
      <c r="B104" s="88"/>
      <c r="G104" s="34"/>
      <c r="H104" s="34"/>
      <c r="I104" s="34"/>
      <c r="J104" s="34"/>
      <c r="K104" s="34"/>
      <c r="L104" s="34"/>
      <c r="M104" s="34"/>
      <c r="N104" s="34"/>
      <c r="O104" s="34"/>
      <c r="P104" s="34"/>
      <c r="Q104" s="34"/>
      <c r="R104" s="3"/>
      <c r="S104" s="92"/>
      <c r="V104" s="3" t="s">
        <v>328</v>
      </c>
    </row>
    <row r="105" spans="2:22" ht="28.95" customHeight="1" x14ac:dyDescent="0.2">
      <c r="B105" s="88"/>
      <c r="D105" s="679" t="s">
        <v>405</v>
      </c>
      <c r="E105" s="679"/>
      <c r="G105" s="776"/>
      <c r="H105" s="776"/>
      <c r="I105" s="776"/>
      <c r="J105" s="776"/>
      <c r="K105" s="776"/>
      <c r="L105" s="776"/>
      <c r="M105" s="776"/>
      <c r="N105" s="776"/>
      <c r="O105" s="776"/>
      <c r="P105" s="776"/>
      <c r="Q105" s="776"/>
      <c r="R105" s="3"/>
      <c r="S105" s="92"/>
      <c r="V105" s="3" t="s">
        <v>336</v>
      </c>
    </row>
    <row r="106" spans="2:22" ht="15.45" customHeight="1" x14ac:dyDescent="0.2">
      <c r="B106" s="88"/>
      <c r="K106" s="3"/>
      <c r="L106" s="3"/>
      <c r="M106" s="3"/>
      <c r="N106" s="3"/>
      <c r="O106" s="3"/>
      <c r="P106" s="3"/>
      <c r="Q106" s="3"/>
      <c r="R106" s="3"/>
      <c r="S106" s="92"/>
    </row>
    <row r="107" spans="2:22" ht="22.05" customHeight="1" x14ac:dyDescent="0.2">
      <c r="B107" s="88"/>
      <c r="D107" s="3" t="s">
        <v>526</v>
      </c>
      <c r="F107" s="42"/>
      <c r="G107" s="42"/>
      <c r="H107" s="42"/>
      <c r="I107" s="42"/>
      <c r="J107" s="42"/>
      <c r="K107" s="42"/>
      <c r="L107" s="42"/>
      <c r="M107" s="42"/>
      <c r="N107" s="42"/>
      <c r="O107" s="42"/>
      <c r="P107" s="42"/>
      <c r="Q107" s="42"/>
      <c r="R107" s="42"/>
      <c r="S107" s="92"/>
    </row>
    <row r="108" spans="2:22" ht="22.05" customHeight="1" x14ac:dyDescent="0.2">
      <c r="B108" s="88"/>
      <c r="D108" s="679" t="s">
        <v>96</v>
      </c>
      <c r="E108" s="679"/>
      <c r="G108" s="776"/>
      <c r="H108" s="776"/>
      <c r="I108" s="776"/>
      <c r="J108" s="776"/>
      <c r="K108" s="776"/>
      <c r="L108" s="776"/>
      <c r="M108" s="776"/>
      <c r="N108" s="776"/>
      <c r="O108" s="776"/>
      <c r="P108" s="776"/>
      <c r="Q108" s="776"/>
      <c r="R108" s="42"/>
      <c r="S108" s="92"/>
      <c r="V108" s="3" t="s">
        <v>336</v>
      </c>
    </row>
    <row r="109" spans="2:22" ht="22.05" customHeight="1" x14ac:dyDescent="0.2">
      <c r="B109" s="88"/>
      <c r="K109" s="3"/>
      <c r="L109" s="3"/>
      <c r="M109" s="3"/>
      <c r="N109" s="3"/>
      <c r="O109" s="3"/>
      <c r="P109" s="3"/>
      <c r="Q109" s="3"/>
      <c r="R109" s="38"/>
      <c r="S109" s="92"/>
    </row>
    <row r="110" spans="2:22" ht="22.05" customHeight="1" x14ac:dyDescent="0.2">
      <c r="B110" s="88"/>
      <c r="D110" s="3" t="s">
        <v>407</v>
      </c>
      <c r="E110" s="777"/>
      <c r="F110" s="777"/>
      <c r="G110" s="777"/>
      <c r="H110" s="777"/>
      <c r="I110" s="48" t="s">
        <v>408</v>
      </c>
      <c r="J110" s="778"/>
      <c r="K110" s="778"/>
      <c r="L110" s="778"/>
      <c r="M110" s="778"/>
      <c r="N110" s="778"/>
      <c r="O110" s="778"/>
      <c r="P110" s="778"/>
      <c r="R110" s="38"/>
      <c r="S110" s="92"/>
      <c r="V110" s="3" t="s">
        <v>336</v>
      </c>
    </row>
    <row r="111" spans="2:22" ht="22.05" customHeight="1" x14ac:dyDescent="0.2">
      <c r="B111" s="88"/>
      <c r="D111" s="679"/>
      <c r="E111" s="679"/>
      <c r="F111" s="679"/>
      <c r="G111" s="679"/>
      <c r="H111" s="679"/>
      <c r="I111" s="679"/>
      <c r="J111" s="679"/>
      <c r="K111" s="679"/>
      <c r="L111" s="679"/>
      <c r="M111" s="679"/>
      <c r="N111" s="679"/>
      <c r="O111" s="679"/>
      <c r="P111" s="3"/>
      <c r="Q111" s="3"/>
      <c r="R111" s="38"/>
      <c r="S111" s="92"/>
      <c r="V111" s="48"/>
    </row>
    <row r="112" spans="2:22" ht="9" customHeight="1" x14ac:dyDescent="0.2">
      <c r="B112" s="88"/>
      <c r="D112" s="779"/>
      <c r="E112" s="770"/>
      <c r="J112" s="780"/>
      <c r="K112" s="780"/>
      <c r="L112" s="780"/>
      <c r="M112" s="780"/>
      <c r="N112" s="780"/>
      <c r="O112" s="780"/>
      <c r="P112" s="780"/>
      <c r="Q112" s="780"/>
      <c r="R112" s="780"/>
      <c r="S112" s="92"/>
      <c r="V112" s="48"/>
    </row>
    <row r="113" spans="2:22" ht="9" customHeight="1" x14ac:dyDescent="0.2">
      <c r="B113" s="88"/>
      <c r="K113" s="3"/>
      <c r="L113" s="3"/>
      <c r="M113" s="3"/>
      <c r="N113" s="3"/>
      <c r="O113" s="3"/>
      <c r="P113" s="3"/>
      <c r="Q113" s="3"/>
      <c r="R113" s="3"/>
      <c r="S113" s="92"/>
    </row>
    <row r="114" spans="2:22" x14ac:dyDescent="0.2">
      <c r="B114" s="88"/>
      <c r="S114" s="92"/>
    </row>
    <row r="115" spans="2:22" x14ac:dyDescent="0.2">
      <c r="B115" s="52"/>
      <c r="C115" s="59"/>
      <c r="D115" s="59"/>
      <c r="E115" s="59"/>
      <c r="F115" s="59"/>
      <c r="G115" s="59"/>
      <c r="H115" s="59"/>
      <c r="I115" s="59"/>
      <c r="J115" s="59"/>
      <c r="K115" s="55"/>
      <c r="L115" s="55"/>
      <c r="M115" s="55"/>
      <c r="N115" s="55"/>
      <c r="O115" s="55"/>
      <c r="P115" s="55"/>
      <c r="Q115" s="55"/>
      <c r="R115" s="55"/>
      <c r="S115" s="54"/>
    </row>
    <row r="116" spans="2:22" x14ac:dyDescent="0.2">
      <c r="B116" s="41" t="s">
        <v>409</v>
      </c>
      <c r="C116" s="10"/>
      <c r="D116" s="10"/>
      <c r="E116" s="10"/>
      <c r="J116" s="38"/>
    </row>
    <row r="117" spans="2:22" x14ac:dyDescent="0.2">
      <c r="R117" s="111" t="s">
        <v>789</v>
      </c>
    </row>
    <row r="118" spans="2:22" x14ac:dyDescent="0.2">
      <c r="B118" s="87" t="s">
        <v>805</v>
      </c>
    </row>
    <row r="119" spans="2:22" ht="8.25" customHeight="1" x14ac:dyDescent="0.2">
      <c r="B119" s="88"/>
      <c r="C119" s="51"/>
      <c r="D119" s="51"/>
      <c r="E119" s="51"/>
      <c r="F119" s="51"/>
      <c r="G119" s="51"/>
      <c r="H119" s="51"/>
      <c r="I119" s="89"/>
      <c r="J119" s="89"/>
      <c r="K119" s="90"/>
      <c r="L119" s="90"/>
      <c r="M119" s="90"/>
      <c r="N119" s="90"/>
      <c r="O119" s="90"/>
      <c r="P119" s="90"/>
      <c r="Q119" s="90"/>
      <c r="R119" s="90"/>
      <c r="S119" s="53"/>
      <c r="U119" s="48"/>
    </row>
    <row r="120" spans="2:22" x14ac:dyDescent="0.2">
      <c r="B120" s="88"/>
      <c r="K120" s="675"/>
      <c r="L120" s="675"/>
      <c r="M120" s="34"/>
      <c r="N120" s="3" t="s">
        <v>209</v>
      </c>
      <c r="O120" s="34"/>
      <c r="P120" s="91" t="s">
        <v>563</v>
      </c>
      <c r="Q120" s="34"/>
      <c r="R120" s="91" t="s">
        <v>564</v>
      </c>
      <c r="S120" s="92"/>
      <c r="V120" s="31" t="s">
        <v>229</v>
      </c>
    </row>
    <row r="121" spans="2:22" ht="21.75" customHeight="1" x14ac:dyDescent="0.2">
      <c r="B121" s="88"/>
      <c r="D121" s="39" t="s">
        <v>315</v>
      </c>
      <c r="I121" s="32"/>
      <c r="J121" s="32"/>
      <c r="K121" s="3"/>
      <c r="L121" s="3"/>
      <c r="M121" s="3"/>
      <c r="N121" s="3"/>
      <c r="O121" s="3"/>
      <c r="P121" s="3"/>
      <c r="Q121" s="3"/>
      <c r="R121" s="32"/>
      <c r="S121" s="92"/>
    </row>
    <row r="122" spans="2:22" ht="21.75" customHeight="1" x14ac:dyDescent="0.2">
      <c r="B122" s="88"/>
      <c r="C122" s="39"/>
      <c r="D122" s="3" t="s">
        <v>505</v>
      </c>
      <c r="I122" s="32"/>
      <c r="J122" s="32"/>
      <c r="K122" s="3"/>
      <c r="L122" s="3"/>
      <c r="M122" s="3"/>
      <c r="N122" s="3"/>
      <c r="O122" s="3"/>
      <c r="P122" s="3"/>
      <c r="Q122" s="3"/>
      <c r="R122" s="32"/>
      <c r="S122" s="92"/>
    </row>
    <row r="123" spans="2:22" ht="21.75" customHeight="1" x14ac:dyDescent="0.2">
      <c r="B123" s="88"/>
      <c r="C123" s="39"/>
      <c r="F123" s="770"/>
      <c r="G123" s="770"/>
      <c r="H123" s="770"/>
      <c r="I123" s="770"/>
      <c r="J123" s="770"/>
      <c r="K123" s="770"/>
      <c r="L123" s="770"/>
      <c r="M123" s="770"/>
      <c r="N123" s="770"/>
      <c r="O123" s="770"/>
      <c r="P123" s="770"/>
      <c r="Q123" s="770"/>
      <c r="R123" s="32"/>
      <c r="S123" s="92"/>
    </row>
    <row r="124" spans="2:22" ht="21.75" customHeight="1" x14ac:dyDescent="0.2">
      <c r="B124" s="88"/>
      <c r="D124" s="39" t="s">
        <v>401</v>
      </c>
      <c r="K124" s="3"/>
      <c r="L124" s="3"/>
      <c r="M124" s="3"/>
      <c r="N124" s="3"/>
      <c r="O124" s="3"/>
      <c r="P124" s="3"/>
      <c r="Q124" s="3"/>
      <c r="R124" s="32"/>
      <c r="S124" s="92"/>
    </row>
    <row r="125" spans="2:22" ht="21.75" customHeight="1" x14ac:dyDescent="0.2">
      <c r="B125" s="88"/>
      <c r="C125" s="39"/>
      <c r="D125" s="773" t="str">
        <f>IF(基本情報!F6="","",基本情報!F6)</f>
        <v/>
      </c>
      <c r="E125" s="773"/>
      <c r="F125" s="773"/>
      <c r="G125" s="773"/>
      <c r="H125" s="773"/>
      <c r="I125" s="773"/>
      <c r="J125" s="773"/>
      <c r="K125" s="3"/>
      <c r="L125" s="3"/>
      <c r="M125" s="3"/>
      <c r="N125" s="3"/>
      <c r="O125" s="3"/>
      <c r="P125" s="3"/>
      <c r="Q125" s="3"/>
      <c r="R125" s="32"/>
      <c r="S125" s="92"/>
      <c r="V125" s="3" t="s">
        <v>230</v>
      </c>
    </row>
    <row r="126" spans="2:22" ht="21.75" customHeight="1" x14ac:dyDescent="0.2">
      <c r="B126" s="88"/>
      <c r="C126" s="39"/>
      <c r="D126" s="774" t="str">
        <f>IF(基本情報!G$7="","",基本情報!G$7&amp;" "&amp;" "&amp;基本情報!K$7&amp;" "&amp;"殿")</f>
        <v/>
      </c>
      <c r="E126" s="774"/>
      <c r="F126" s="774"/>
      <c r="G126" s="774"/>
      <c r="H126" s="774"/>
      <c r="I126" s="774"/>
      <c r="J126" s="774"/>
      <c r="K126" s="3"/>
      <c r="L126" s="3"/>
      <c r="M126" s="3"/>
      <c r="N126" s="3"/>
      <c r="O126" s="3"/>
      <c r="P126" s="3"/>
      <c r="Q126" s="3"/>
      <c r="R126" s="32"/>
      <c r="S126" s="92"/>
      <c r="V126" s="3" t="s">
        <v>230</v>
      </c>
    </row>
    <row r="127" spans="2:22" ht="21.75" customHeight="1" x14ac:dyDescent="0.2">
      <c r="B127" s="88"/>
      <c r="C127" s="39"/>
      <c r="K127" s="3"/>
      <c r="L127" s="3"/>
      <c r="M127" s="3"/>
      <c r="N127" s="3"/>
      <c r="O127" s="3"/>
      <c r="P127" s="3"/>
      <c r="Q127" s="3"/>
      <c r="R127" s="32"/>
      <c r="S127" s="92"/>
    </row>
    <row r="128" spans="2:22" ht="21.75" customHeight="1" x14ac:dyDescent="0.2">
      <c r="B128" s="88"/>
      <c r="C128" s="39"/>
      <c r="D128" s="773" t="str">
        <f>IF(基本情報!F12="","",基本情報!F12)</f>
        <v/>
      </c>
      <c r="E128" s="773"/>
      <c r="F128" s="773"/>
      <c r="G128" s="773"/>
      <c r="H128" s="773"/>
      <c r="I128" s="773"/>
      <c r="J128" s="773"/>
      <c r="K128" s="3"/>
      <c r="L128" s="3"/>
      <c r="M128" s="3"/>
      <c r="N128" s="3"/>
      <c r="O128" s="3"/>
      <c r="P128" s="3"/>
      <c r="Q128" s="3"/>
      <c r="R128" s="32"/>
      <c r="S128" s="92"/>
      <c r="V128" s="3" t="s">
        <v>230</v>
      </c>
    </row>
    <row r="129" spans="2:22" ht="21.75" customHeight="1" x14ac:dyDescent="0.2">
      <c r="B129" s="88"/>
      <c r="D129" s="774" t="str">
        <f>IF(基本情報!G$13="","",基本情報!G$13&amp;" "&amp;" "&amp;基本情報!K$13&amp;" "&amp;"殿")</f>
        <v/>
      </c>
      <c r="E129" s="774"/>
      <c r="F129" s="774"/>
      <c r="G129" s="774"/>
      <c r="H129" s="774"/>
      <c r="I129" s="774"/>
      <c r="J129" s="774"/>
      <c r="K129" s="3"/>
      <c r="L129" s="3"/>
      <c r="M129" s="3"/>
      <c r="N129" s="3"/>
      <c r="O129" s="3"/>
      <c r="P129" s="3"/>
      <c r="Q129" s="3"/>
      <c r="S129" s="92"/>
      <c r="V129" s="3" t="s">
        <v>230</v>
      </c>
    </row>
    <row r="130" spans="2:22" ht="14.25" customHeight="1" x14ac:dyDescent="0.2">
      <c r="B130" s="88"/>
      <c r="H130" s="38"/>
      <c r="I130" s="42"/>
      <c r="J130" s="42"/>
      <c r="K130" s="42"/>
      <c r="L130" s="42"/>
      <c r="M130" s="42"/>
      <c r="N130" s="42"/>
      <c r="O130" s="42"/>
      <c r="P130" s="42"/>
      <c r="Q130" s="42"/>
      <c r="R130" s="42"/>
      <c r="S130" s="92"/>
    </row>
    <row r="131" spans="2:22" ht="21.75" customHeight="1" x14ac:dyDescent="0.2">
      <c r="B131" s="88"/>
      <c r="D131" s="49" t="str">
        <f>IF(基本情報!F$18="","",基本情報!F$18)</f>
        <v/>
      </c>
      <c r="E131" s="102"/>
      <c r="F131" s="102"/>
      <c r="G131" s="49"/>
      <c r="H131" s="103"/>
      <c r="I131" s="103"/>
      <c r="J131" s="103"/>
      <c r="K131" s="43"/>
      <c r="L131" s="43"/>
      <c r="M131" s="43"/>
      <c r="N131" s="43"/>
      <c r="O131" s="43"/>
      <c r="P131" s="43"/>
      <c r="Q131" s="43"/>
      <c r="S131" s="92"/>
      <c r="V131" s="3" t="s">
        <v>230</v>
      </c>
    </row>
    <row r="132" spans="2:22" ht="21.75" customHeight="1" x14ac:dyDescent="0.2">
      <c r="B132" s="88"/>
      <c r="D132" s="102" t="str">
        <f>IF(基本情報!K$19="","",基本情報!G$19&amp;"　"&amp;基本情報!K$19&amp;"　"&amp;"殿")</f>
        <v/>
      </c>
      <c r="E132" s="102"/>
      <c r="F132" s="102"/>
      <c r="G132" s="102"/>
      <c r="H132" s="103"/>
      <c r="I132" s="103"/>
      <c r="J132" s="103"/>
      <c r="K132" s="43"/>
      <c r="L132" s="43"/>
      <c r="M132" s="43"/>
      <c r="N132" s="43"/>
      <c r="O132" s="43"/>
      <c r="P132" s="43"/>
      <c r="Q132" s="43"/>
      <c r="S132" s="92"/>
      <c r="V132" s="3" t="s">
        <v>230</v>
      </c>
    </row>
    <row r="133" spans="2:22" ht="9" customHeight="1" x14ac:dyDescent="0.2">
      <c r="B133" s="88"/>
      <c r="S133" s="92"/>
    </row>
    <row r="134" spans="2:22" ht="9" customHeight="1" x14ac:dyDescent="0.2">
      <c r="B134" s="88"/>
      <c r="R134" s="50"/>
      <c r="S134" s="92"/>
    </row>
    <row r="135" spans="2:22" ht="25.8" x14ac:dyDescent="0.2">
      <c r="B135" s="88"/>
      <c r="C135" s="661" t="s">
        <v>402</v>
      </c>
      <c r="D135" s="661"/>
      <c r="E135" s="661"/>
      <c r="F135" s="661"/>
      <c r="G135" s="661"/>
      <c r="H135" s="661"/>
      <c r="I135" s="661"/>
      <c r="J135" s="661"/>
      <c r="K135" s="661"/>
      <c r="L135" s="661"/>
      <c r="M135" s="661"/>
      <c r="N135" s="661"/>
      <c r="O135" s="661"/>
      <c r="P135" s="661"/>
      <c r="Q135" s="661"/>
      <c r="R135" s="661"/>
      <c r="S135" s="92"/>
    </row>
    <row r="136" spans="2:22" ht="9" customHeight="1" x14ac:dyDescent="0.2">
      <c r="B136" s="88"/>
      <c r="S136" s="92"/>
    </row>
    <row r="137" spans="2:22" ht="73.95" customHeight="1" x14ac:dyDescent="0.2">
      <c r="B137" s="88"/>
      <c r="D137" s="775" t="s">
        <v>1069</v>
      </c>
      <c r="E137" s="775"/>
      <c r="F137" s="775"/>
      <c r="G137" s="775"/>
      <c r="H137" s="775"/>
      <c r="I137" s="775"/>
      <c r="J137" s="775"/>
      <c r="K137" s="775"/>
      <c r="L137" s="775"/>
      <c r="M137" s="775"/>
      <c r="N137" s="775"/>
      <c r="O137" s="775"/>
      <c r="P137" s="775"/>
      <c r="Q137" s="775"/>
      <c r="R137" s="93"/>
      <c r="S137" s="92"/>
    </row>
    <row r="138" spans="2:22" x14ac:dyDescent="0.2">
      <c r="B138" s="88"/>
      <c r="S138" s="92"/>
    </row>
    <row r="139" spans="2:22" ht="26.55" customHeight="1" x14ac:dyDescent="0.2">
      <c r="B139" s="88"/>
      <c r="D139" s="770" t="s">
        <v>1076</v>
      </c>
      <c r="E139" s="770"/>
      <c r="F139" s="770"/>
      <c r="G139" s="771"/>
      <c r="H139" s="771"/>
      <c r="I139" s="771"/>
      <c r="J139" s="771"/>
      <c r="K139" s="771"/>
      <c r="L139" s="771"/>
      <c r="M139" s="771"/>
      <c r="N139" s="771"/>
      <c r="O139" s="771"/>
      <c r="P139" s="771"/>
      <c r="Q139" s="771"/>
      <c r="R139" s="771"/>
      <c r="S139" s="92"/>
    </row>
    <row r="140" spans="2:22" ht="26.25" customHeight="1" x14ac:dyDescent="0.2">
      <c r="B140" s="88"/>
      <c r="D140" s="3" t="s">
        <v>525</v>
      </c>
      <c r="S140" s="92"/>
    </row>
    <row r="141" spans="2:22" ht="19.5" customHeight="1" x14ac:dyDescent="0.2">
      <c r="B141" s="88"/>
      <c r="D141" s="3" t="s">
        <v>403</v>
      </c>
      <c r="G141" s="3" t="s">
        <v>404</v>
      </c>
      <c r="S141" s="92"/>
    </row>
    <row r="142" spans="2:22" ht="26.25" customHeight="1" x14ac:dyDescent="0.2">
      <c r="B142" s="88"/>
      <c r="D142" s="778"/>
      <c r="E142" s="778"/>
      <c r="G142" s="776"/>
      <c r="H142" s="776"/>
      <c r="I142" s="776"/>
      <c r="J142" s="776"/>
      <c r="K142" s="776"/>
      <c r="L142" s="776"/>
      <c r="M142" s="776"/>
      <c r="N142" s="776"/>
      <c r="O142" s="776"/>
      <c r="P142" s="776"/>
      <c r="Q142" s="776"/>
      <c r="R142" s="3"/>
      <c r="S142" s="92"/>
      <c r="V142" s="3" t="s">
        <v>336</v>
      </c>
    </row>
    <row r="143" spans="2:22" ht="26.25" customHeight="1" x14ac:dyDescent="0.2">
      <c r="B143" s="88"/>
      <c r="G143" s="34"/>
      <c r="H143" s="34"/>
      <c r="I143" s="34"/>
      <c r="J143" s="34"/>
      <c r="K143" s="34"/>
      <c r="L143" s="34"/>
      <c r="M143" s="34"/>
      <c r="N143" s="34"/>
      <c r="O143" s="34"/>
      <c r="P143" s="34"/>
      <c r="Q143" s="34"/>
      <c r="R143" s="3"/>
      <c r="S143" s="92"/>
      <c r="V143" s="3" t="s">
        <v>328</v>
      </c>
    </row>
    <row r="144" spans="2:22" ht="27.45" customHeight="1" x14ac:dyDescent="0.2">
      <c r="B144" s="88"/>
      <c r="D144" s="679" t="s">
        <v>405</v>
      </c>
      <c r="E144" s="679"/>
      <c r="G144" s="776"/>
      <c r="H144" s="776"/>
      <c r="I144" s="776"/>
      <c r="J144" s="776"/>
      <c r="K144" s="776"/>
      <c r="L144" s="776"/>
      <c r="M144" s="776"/>
      <c r="N144" s="776"/>
      <c r="O144" s="776"/>
      <c r="P144" s="776"/>
      <c r="Q144" s="776"/>
      <c r="R144" s="3"/>
      <c r="S144" s="92"/>
      <c r="V144" s="3" t="s">
        <v>336</v>
      </c>
    </row>
    <row r="145" spans="2:22" ht="26.25" customHeight="1" x14ac:dyDescent="0.2">
      <c r="B145" s="88"/>
      <c r="K145" s="3"/>
      <c r="L145" s="3"/>
      <c r="M145" s="3"/>
      <c r="N145" s="3"/>
      <c r="O145" s="3"/>
      <c r="P145" s="3"/>
      <c r="Q145" s="3"/>
      <c r="R145" s="3"/>
      <c r="S145" s="92"/>
    </row>
    <row r="146" spans="2:22" ht="19.5" customHeight="1" x14ac:dyDescent="0.2">
      <c r="B146" s="88"/>
      <c r="D146" s="3" t="s">
        <v>526</v>
      </c>
      <c r="F146" s="42"/>
      <c r="G146" s="42"/>
      <c r="H146" s="42"/>
      <c r="I146" s="42"/>
      <c r="J146" s="42"/>
      <c r="K146" s="42"/>
      <c r="L146" s="42"/>
      <c r="M146" s="42"/>
      <c r="N146" s="42"/>
      <c r="O146" s="42"/>
      <c r="P146" s="42"/>
      <c r="Q146" s="42"/>
      <c r="R146" s="42"/>
      <c r="S146" s="92"/>
    </row>
    <row r="147" spans="2:22" ht="19.5" customHeight="1" x14ac:dyDescent="0.2">
      <c r="B147" s="88"/>
      <c r="D147" s="679" t="s">
        <v>96</v>
      </c>
      <c r="E147" s="679"/>
      <c r="G147" s="776"/>
      <c r="H147" s="776"/>
      <c r="I147" s="776"/>
      <c r="J147" s="776"/>
      <c r="K147" s="776"/>
      <c r="L147" s="776"/>
      <c r="M147" s="776"/>
      <c r="N147" s="776"/>
      <c r="O147" s="776"/>
      <c r="P147" s="776"/>
      <c r="Q147" s="776"/>
      <c r="R147" s="42"/>
      <c r="S147" s="92"/>
      <c r="V147" s="3" t="s">
        <v>336</v>
      </c>
    </row>
    <row r="148" spans="2:22" ht="19.5" customHeight="1" x14ac:dyDescent="0.2">
      <c r="B148" s="88"/>
      <c r="K148" s="3"/>
      <c r="L148" s="3"/>
      <c r="M148" s="3"/>
      <c r="N148" s="3"/>
      <c r="O148" s="3"/>
      <c r="P148" s="3"/>
      <c r="Q148" s="3"/>
      <c r="R148" s="38"/>
      <c r="S148" s="92"/>
    </row>
    <row r="149" spans="2:22" ht="19.5" customHeight="1" x14ac:dyDescent="0.2">
      <c r="B149" s="88"/>
      <c r="D149" s="3" t="s">
        <v>407</v>
      </c>
      <c r="E149" s="777"/>
      <c r="F149" s="777"/>
      <c r="G149" s="777"/>
      <c r="H149" s="777"/>
      <c r="I149" s="48" t="s">
        <v>408</v>
      </c>
      <c r="J149" s="778"/>
      <c r="K149" s="778"/>
      <c r="L149" s="778"/>
      <c r="M149" s="778"/>
      <c r="N149" s="778"/>
      <c r="O149" s="778"/>
      <c r="P149" s="778"/>
      <c r="R149" s="38"/>
      <c r="S149" s="92"/>
      <c r="V149" s="3" t="s">
        <v>336</v>
      </c>
    </row>
    <row r="150" spans="2:22" ht="19.5" customHeight="1" x14ac:dyDescent="0.2">
      <c r="B150" s="88"/>
      <c r="D150" s="679"/>
      <c r="E150" s="679"/>
      <c r="F150" s="679"/>
      <c r="G150" s="679"/>
      <c r="H150" s="679"/>
      <c r="I150" s="679"/>
      <c r="J150" s="679"/>
      <c r="K150" s="679"/>
      <c r="L150" s="679"/>
      <c r="M150" s="679"/>
      <c r="N150" s="679"/>
      <c r="O150" s="679"/>
      <c r="P150" s="3"/>
      <c r="Q150" s="3"/>
      <c r="R150" s="38"/>
      <c r="S150" s="92"/>
      <c r="V150" s="48"/>
    </row>
    <row r="151" spans="2:22" ht="15" customHeight="1" x14ac:dyDescent="0.2">
      <c r="B151" s="88"/>
      <c r="S151" s="92"/>
    </row>
    <row r="152" spans="2:22" x14ac:dyDescent="0.2">
      <c r="B152" s="88"/>
      <c r="S152" s="92"/>
    </row>
    <row r="153" spans="2:22" x14ac:dyDescent="0.2">
      <c r="B153" s="52"/>
      <c r="C153" s="59"/>
      <c r="D153" s="59"/>
      <c r="E153" s="59"/>
      <c r="F153" s="59"/>
      <c r="G153" s="59"/>
      <c r="H153" s="59"/>
      <c r="I153" s="59"/>
      <c r="J153" s="59"/>
      <c r="K153" s="55"/>
      <c r="L153" s="55"/>
      <c r="M153" s="55"/>
      <c r="N153" s="55"/>
      <c r="O153" s="55"/>
      <c r="P153" s="55"/>
      <c r="Q153" s="55"/>
      <c r="R153" s="55"/>
      <c r="S153" s="54"/>
    </row>
    <row r="154" spans="2:22" x14ac:dyDescent="0.2">
      <c r="B154" s="41" t="s">
        <v>409</v>
      </c>
      <c r="C154" s="10"/>
      <c r="D154" s="10"/>
      <c r="E154" s="10"/>
      <c r="J154" s="38"/>
    </row>
    <row r="155" spans="2:22" x14ac:dyDescent="0.2">
      <c r="R155" s="111" t="s">
        <v>789</v>
      </c>
    </row>
    <row r="156" spans="2:22" ht="18.75" customHeight="1" x14ac:dyDescent="0.2">
      <c r="B156" s="87" t="s">
        <v>805</v>
      </c>
      <c r="U156" s="48"/>
    </row>
    <row r="157" spans="2:22" x14ac:dyDescent="0.2">
      <c r="B157" s="88"/>
      <c r="C157" s="51"/>
      <c r="D157" s="51"/>
      <c r="E157" s="51"/>
      <c r="F157" s="51"/>
      <c r="G157" s="51"/>
      <c r="H157" s="51"/>
      <c r="I157" s="89"/>
      <c r="J157" s="89"/>
      <c r="K157" s="90"/>
      <c r="L157" s="90"/>
      <c r="M157" s="90"/>
      <c r="N157" s="90"/>
      <c r="O157" s="90"/>
      <c r="P157" s="90"/>
      <c r="Q157" s="90"/>
      <c r="R157" s="90"/>
      <c r="S157" s="53"/>
      <c r="V157" s="31" t="s">
        <v>229</v>
      </c>
    </row>
    <row r="158" spans="2:22" ht="17.25" customHeight="1" x14ac:dyDescent="0.2">
      <c r="B158" s="88"/>
      <c r="K158" s="675"/>
      <c r="L158" s="675"/>
      <c r="M158" s="34"/>
      <c r="N158" s="3" t="s">
        <v>209</v>
      </c>
      <c r="O158" s="34"/>
      <c r="P158" s="91" t="s">
        <v>563</v>
      </c>
      <c r="Q158" s="34"/>
      <c r="R158" s="91" t="s">
        <v>564</v>
      </c>
      <c r="S158" s="92"/>
    </row>
    <row r="159" spans="2:22" ht="21.75" customHeight="1" x14ac:dyDescent="0.2">
      <c r="B159" s="88"/>
      <c r="D159" s="39" t="s">
        <v>315</v>
      </c>
      <c r="I159" s="32"/>
      <c r="J159" s="32"/>
      <c r="K159" s="3"/>
      <c r="L159" s="3"/>
      <c r="M159" s="3"/>
      <c r="N159" s="3"/>
      <c r="O159" s="3"/>
      <c r="P159" s="3"/>
      <c r="Q159" s="3"/>
      <c r="R159" s="32"/>
      <c r="S159" s="92"/>
    </row>
    <row r="160" spans="2:22" ht="21.75" customHeight="1" x14ac:dyDescent="0.2">
      <c r="B160" s="88"/>
      <c r="C160" s="39"/>
      <c r="D160" s="3" t="s">
        <v>505</v>
      </c>
      <c r="I160" s="32"/>
      <c r="J160" s="32"/>
      <c r="K160" s="3"/>
      <c r="L160" s="3"/>
      <c r="M160" s="3"/>
      <c r="N160" s="3"/>
      <c r="O160" s="3"/>
      <c r="P160" s="3"/>
      <c r="Q160" s="3"/>
      <c r="R160" s="32"/>
      <c r="S160" s="92"/>
    </row>
    <row r="161" spans="2:22" ht="15" customHeight="1" x14ac:dyDescent="0.2">
      <c r="B161" s="88"/>
      <c r="C161" s="39"/>
      <c r="F161" s="770"/>
      <c r="G161" s="770"/>
      <c r="H161" s="770"/>
      <c r="I161" s="770"/>
      <c r="J161" s="770"/>
      <c r="K161" s="770"/>
      <c r="L161" s="770"/>
      <c r="M161" s="770"/>
      <c r="N161" s="770"/>
      <c r="O161" s="770"/>
      <c r="P161" s="770"/>
      <c r="Q161" s="770"/>
      <c r="R161" s="32"/>
      <c r="S161" s="92"/>
    </row>
    <row r="162" spans="2:22" ht="21.75" customHeight="1" x14ac:dyDescent="0.2">
      <c r="B162" s="88"/>
      <c r="D162" s="39" t="s">
        <v>401</v>
      </c>
      <c r="K162" s="3"/>
      <c r="L162" s="3"/>
      <c r="M162" s="3"/>
      <c r="N162" s="3"/>
      <c r="O162" s="3"/>
      <c r="P162" s="3"/>
      <c r="Q162" s="3"/>
      <c r="R162" s="32"/>
      <c r="S162" s="92"/>
    </row>
    <row r="163" spans="2:22" ht="21.75" customHeight="1" x14ac:dyDescent="0.2">
      <c r="B163" s="88"/>
      <c r="C163" s="39"/>
      <c r="D163" s="773" t="str">
        <f>IF(基本情報!F6="","",基本情報!F6)</f>
        <v/>
      </c>
      <c r="E163" s="773"/>
      <c r="F163" s="773"/>
      <c r="G163" s="773"/>
      <c r="H163" s="773"/>
      <c r="I163" s="773"/>
      <c r="J163" s="773"/>
      <c r="K163" s="3"/>
      <c r="L163" s="3"/>
      <c r="M163" s="3"/>
      <c r="N163" s="3"/>
      <c r="O163" s="3"/>
      <c r="P163" s="3"/>
      <c r="Q163" s="3"/>
      <c r="R163" s="32"/>
      <c r="S163" s="92"/>
      <c r="V163" s="3" t="s">
        <v>230</v>
      </c>
    </row>
    <row r="164" spans="2:22" ht="21.75" customHeight="1" x14ac:dyDescent="0.2">
      <c r="B164" s="88"/>
      <c r="C164" s="39"/>
      <c r="D164" s="774" t="str">
        <f>IF(基本情報!G$7="","",基本情報!G$7&amp;" "&amp;" "&amp;基本情報!K$7&amp;" "&amp;"殿")</f>
        <v/>
      </c>
      <c r="E164" s="774"/>
      <c r="F164" s="774"/>
      <c r="G164" s="774"/>
      <c r="H164" s="774"/>
      <c r="I164" s="774"/>
      <c r="J164" s="774"/>
      <c r="K164" s="3"/>
      <c r="L164" s="3"/>
      <c r="M164" s="3"/>
      <c r="N164" s="3"/>
      <c r="O164" s="3"/>
      <c r="P164" s="3"/>
      <c r="Q164" s="3"/>
      <c r="R164" s="32"/>
      <c r="S164" s="92"/>
      <c r="V164" s="3" t="s">
        <v>230</v>
      </c>
    </row>
    <row r="165" spans="2:22" ht="17.25" customHeight="1" x14ac:dyDescent="0.2">
      <c r="B165" s="88"/>
      <c r="C165" s="39"/>
      <c r="K165" s="3"/>
      <c r="L165" s="3"/>
      <c r="M165" s="3"/>
      <c r="N165" s="3"/>
      <c r="O165" s="3"/>
      <c r="P165" s="3"/>
      <c r="Q165" s="3"/>
      <c r="R165" s="32"/>
      <c r="S165" s="92"/>
    </row>
    <row r="166" spans="2:22" ht="21.75" customHeight="1" x14ac:dyDescent="0.2">
      <c r="B166" s="88"/>
      <c r="C166" s="39"/>
      <c r="D166" s="773" t="str">
        <f>IF(基本情報!F12="","",基本情報!F12)</f>
        <v/>
      </c>
      <c r="E166" s="773"/>
      <c r="F166" s="773"/>
      <c r="G166" s="773"/>
      <c r="H166" s="773"/>
      <c r="I166" s="773"/>
      <c r="J166" s="773"/>
      <c r="K166" s="3"/>
      <c r="L166" s="3"/>
      <c r="M166" s="3"/>
      <c r="N166" s="3"/>
      <c r="O166" s="3"/>
      <c r="P166" s="3"/>
      <c r="Q166" s="3"/>
      <c r="R166" s="32"/>
      <c r="S166" s="92"/>
      <c r="V166" s="3" t="s">
        <v>230</v>
      </c>
    </row>
    <row r="167" spans="2:22" ht="21.75" customHeight="1" x14ac:dyDescent="0.2">
      <c r="B167" s="88"/>
      <c r="D167" s="774" t="str">
        <f>IF(基本情報!G$13="","",基本情報!G$13&amp;" "&amp;" "&amp;基本情報!K$13&amp;" "&amp;"殿")</f>
        <v/>
      </c>
      <c r="E167" s="774"/>
      <c r="F167" s="774"/>
      <c r="G167" s="774"/>
      <c r="H167" s="774"/>
      <c r="I167" s="774"/>
      <c r="J167" s="774"/>
      <c r="K167" s="3"/>
      <c r="L167" s="3"/>
      <c r="M167" s="3"/>
      <c r="N167" s="3"/>
      <c r="O167" s="3"/>
      <c r="P167" s="3"/>
      <c r="Q167" s="3"/>
      <c r="S167" s="92"/>
      <c r="V167" s="3" t="s">
        <v>230</v>
      </c>
    </row>
    <row r="168" spans="2:22" ht="15" customHeight="1" x14ac:dyDescent="0.2">
      <c r="B168" s="88"/>
      <c r="H168" s="38"/>
      <c r="I168" s="42"/>
      <c r="J168" s="42"/>
      <c r="K168" s="42"/>
      <c r="L168" s="42"/>
      <c r="M168" s="42"/>
      <c r="N168" s="42"/>
      <c r="O168" s="42"/>
      <c r="P168" s="42"/>
      <c r="Q168" s="42"/>
      <c r="R168" s="42"/>
      <c r="S168" s="92"/>
    </row>
    <row r="169" spans="2:22" ht="21.75" customHeight="1" x14ac:dyDescent="0.2">
      <c r="B169" s="88"/>
      <c r="D169" s="49" t="str">
        <f>IF(基本情報!F$18="","",基本情報!F$18)</f>
        <v/>
      </c>
      <c r="E169" s="102"/>
      <c r="F169" s="102"/>
      <c r="G169" s="102"/>
      <c r="H169" s="103"/>
      <c r="I169" s="103"/>
      <c r="J169" s="103"/>
      <c r="K169" s="43"/>
      <c r="L169" s="43"/>
      <c r="M169" s="43"/>
      <c r="N169" s="43"/>
      <c r="O169" s="43"/>
      <c r="P169" s="43"/>
      <c r="Q169" s="43"/>
      <c r="S169" s="92"/>
      <c r="V169" s="3" t="s">
        <v>230</v>
      </c>
    </row>
    <row r="170" spans="2:22" ht="21.75" customHeight="1" x14ac:dyDescent="0.2">
      <c r="B170" s="88"/>
      <c r="D170" s="102" t="str">
        <f>IF(基本情報!K$19="","",基本情報!G$19&amp;"　"&amp;基本情報!K$19&amp;"　"&amp;"殿")</f>
        <v/>
      </c>
      <c r="E170" s="102"/>
      <c r="F170" s="102"/>
      <c r="G170" s="102"/>
      <c r="H170" s="103"/>
      <c r="I170" s="103"/>
      <c r="J170" s="103"/>
      <c r="K170" s="43"/>
      <c r="L170" s="43"/>
      <c r="M170" s="43"/>
      <c r="N170" s="43"/>
      <c r="O170" s="43"/>
      <c r="P170" s="43"/>
      <c r="Q170" s="43"/>
      <c r="S170" s="92"/>
      <c r="V170" s="3" t="s">
        <v>230</v>
      </c>
    </row>
    <row r="171" spans="2:22" ht="21.75" customHeight="1" x14ac:dyDescent="0.2">
      <c r="B171" s="88"/>
      <c r="S171" s="92"/>
      <c r="V171" s="48"/>
    </row>
    <row r="172" spans="2:22" ht="9" customHeight="1" x14ac:dyDescent="0.2">
      <c r="B172" s="88"/>
      <c r="R172" s="50"/>
      <c r="S172" s="92"/>
    </row>
    <row r="173" spans="2:22" ht="26.25" customHeight="1" x14ac:dyDescent="0.2">
      <c r="B173" s="88"/>
      <c r="C173" s="661" t="s">
        <v>402</v>
      </c>
      <c r="D173" s="661"/>
      <c r="E173" s="661"/>
      <c r="F173" s="661"/>
      <c r="G173" s="661"/>
      <c r="H173" s="661"/>
      <c r="I173" s="661"/>
      <c r="J173" s="661"/>
      <c r="K173" s="661"/>
      <c r="L173" s="661"/>
      <c r="M173" s="661"/>
      <c r="N173" s="661"/>
      <c r="O173" s="661"/>
      <c r="P173" s="661"/>
      <c r="Q173" s="661"/>
      <c r="R173" s="661"/>
      <c r="S173" s="92"/>
    </row>
    <row r="174" spans="2:22" x14ac:dyDescent="0.2">
      <c r="B174" s="88"/>
      <c r="S174" s="92"/>
    </row>
    <row r="175" spans="2:22" ht="69" customHeight="1" x14ac:dyDescent="0.2">
      <c r="B175" s="88"/>
      <c r="D175" s="775" t="s">
        <v>1069</v>
      </c>
      <c r="E175" s="775"/>
      <c r="F175" s="775"/>
      <c r="G175" s="775"/>
      <c r="H175" s="775"/>
      <c r="I175" s="775"/>
      <c r="J175" s="775"/>
      <c r="K175" s="775"/>
      <c r="L175" s="775"/>
      <c r="M175" s="775"/>
      <c r="N175" s="775"/>
      <c r="O175" s="775"/>
      <c r="P175" s="775"/>
      <c r="Q175" s="775"/>
      <c r="R175" s="93"/>
      <c r="S175" s="92"/>
    </row>
    <row r="176" spans="2:22" ht="9.75" customHeight="1" x14ac:dyDescent="0.2">
      <c r="B176" s="88"/>
      <c r="S176" s="92"/>
    </row>
    <row r="177" spans="2:22" ht="21.45" customHeight="1" x14ac:dyDescent="0.2">
      <c r="B177" s="88"/>
      <c r="D177" s="770" t="s">
        <v>1076</v>
      </c>
      <c r="E177" s="770"/>
      <c r="F177" s="770"/>
      <c r="G177" s="771"/>
      <c r="H177" s="771"/>
      <c r="I177" s="771"/>
      <c r="J177" s="771"/>
      <c r="K177" s="771"/>
      <c r="L177" s="771"/>
      <c r="M177" s="771"/>
      <c r="N177" s="771"/>
      <c r="O177" s="771"/>
      <c r="P177" s="771"/>
      <c r="Q177" s="771"/>
      <c r="R177" s="771"/>
      <c r="S177" s="92"/>
    </row>
    <row r="178" spans="2:22" ht="18.75" customHeight="1" x14ac:dyDescent="0.2">
      <c r="B178" s="88"/>
      <c r="D178" s="3" t="s">
        <v>525</v>
      </c>
      <c r="S178" s="92"/>
    </row>
    <row r="179" spans="2:22" ht="26.25" customHeight="1" x14ac:dyDescent="0.2">
      <c r="B179" s="88"/>
      <c r="D179" s="3" t="s">
        <v>403</v>
      </c>
      <c r="G179" s="3" t="s">
        <v>404</v>
      </c>
      <c r="S179" s="92"/>
    </row>
    <row r="180" spans="2:22" ht="26.25" customHeight="1" x14ac:dyDescent="0.2">
      <c r="B180" s="88"/>
      <c r="D180" s="778"/>
      <c r="E180" s="778"/>
      <c r="G180" s="776"/>
      <c r="H180" s="776"/>
      <c r="I180" s="776"/>
      <c r="J180" s="776"/>
      <c r="K180" s="776"/>
      <c r="L180" s="776"/>
      <c r="M180" s="776"/>
      <c r="N180" s="776"/>
      <c r="O180" s="776"/>
      <c r="P180" s="776"/>
      <c r="Q180" s="776"/>
      <c r="R180" s="3"/>
      <c r="S180" s="92"/>
      <c r="V180" s="3" t="s">
        <v>336</v>
      </c>
    </row>
    <row r="181" spans="2:22" ht="26.25" customHeight="1" x14ac:dyDescent="0.2">
      <c r="B181" s="88"/>
      <c r="G181" s="34"/>
      <c r="H181" s="34"/>
      <c r="I181" s="34"/>
      <c r="J181" s="34"/>
      <c r="K181" s="34"/>
      <c r="L181" s="34"/>
      <c r="M181" s="34"/>
      <c r="N181" s="34"/>
      <c r="O181" s="34"/>
      <c r="P181" s="34"/>
      <c r="Q181" s="34"/>
      <c r="R181" s="3"/>
      <c r="S181" s="92"/>
      <c r="V181" s="3" t="s">
        <v>328</v>
      </c>
    </row>
    <row r="182" spans="2:22" ht="25.05" customHeight="1" x14ac:dyDescent="0.2">
      <c r="B182" s="88"/>
      <c r="D182" s="679" t="s">
        <v>405</v>
      </c>
      <c r="E182" s="679"/>
      <c r="G182" s="776"/>
      <c r="H182" s="776"/>
      <c r="I182" s="776"/>
      <c r="J182" s="776"/>
      <c r="K182" s="776"/>
      <c r="L182" s="776"/>
      <c r="M182" s="776"/>
      <c r="N182" s="776"/>
      <c r="O182" s="776"/>
      <c r="P182" s="776"/>
      <c r="Q182" s="776"/>
      <c r="R182" s="3"/>
      <c r="S182" s="92"/>
      <c r="V182" s="3" t="s">
        <v>336</v>
      </c>
    </row>
    <row r="183" spans="2:22" ht="13.5" customHeight="1" x14ac:dyDescent="0.2">
      <c r="B183" s="88"/>
      <c r="K183" s="3"/>
      <c r="L183" s="3"/>
      <c r="M183" s="3"/>
      <c r="N183" s="3"/>
      <c r="O183" s="3"/>
      <c r="P183" s="3"/>
      <c r="Q183" s="3"/>
      <c r="R183" s="3"/>
      <c r="S183" s="92"/>
    </row>
    <row r="184" spans="2:22" ht="21.45" customHeight="1" x14ac:dyDescent="0.2">
      <c r="B184" s="88"/>
      <c r="D184" s="3" t="s">
        <v>526</v>
      </c>
      <c r="F184" s="42"/>
      <c r="G184" s="42"/>
      <c r="H184" s="42"/>
      <c r="I184" s="42"/>
      <c r="J184" s="42"/>
      <c r="K184" s="42"/>
      <c r="L184" s="42"/>
      <c r="M184" s="42"/>
      <c r="N184" s="42"/>
      <c r="O184" s="42"/>
      <c r="P184" s="42"/>
      <c r="Q184" s="42"/>
      <c r="R184" s="42"/>
      <c r="S184" s="92"/>
    </row>
    <row r="185" spans="2:22" ht="21.45" customHeight="1" x14ac:dyDescent="0.2">
      <c r="B185" s="88"/>
      <c r="D185" s="679" t="s">
        <v>96</v>
      </c>
      <c r="E185" s="679"/>
      <c r="G185" s="776"/>
      <c r="H185" s="776"/>
      <c r="I185" s="776"/>
      <c r="J185" s="776"/>
      <c r="K185" s="776"/>
      <c r="L185" s="776"/>
      <c r="M185" s="776"/>
      <c r="N185" s="776"/>
      <c r="O185" s="776"/>
      <c r="P185" s="776"/>
      <c r="Q185" s="776"/>
      <c r="R185" s="42"/>
      <c r="S185" s="92"/>
      <c r="V185" s="3" t="s">
        <v>336</v>
      </c>
    </row>
    <row r="186" spans="2:22" ht="21.45" customHeight="1" x14ac:dyDescent="0.2">
      <c r="B186" s="88"/>
      <c r="K186" s="3"/>
      <c r="L186" s="3"/>
      <c r="M186" s="3"/>
      <c r="N186" s="3"/>
      <c r="O186" s="3"/>
      <c r="P186" s="3"/>
      <c r="Q186" s="3"/>
      <c r="R186" s="38"/>
      <c r="S186" s="92"/>
    </row>
    <row r="187" spans="2:22" ht="21.45" customHeight="1" x14ac:dyDescent="0.2">
      <c r="B187" s="88"/>
      <c r="D187" s="3" t="s">
        <v>407</v>
      </c>
      <c r="E187" s="777"/>
      <c r="F187" s="777"/>
      <c r="G187" s="777"/>
      <c r="H187" s="777"/>
      <c r="I187" s="48" t="s">
        <v>408</v>
      </c>
      <c r="J187" s="778"/>
      <c r="K187" s="778"/>
      <c r="L187" s="778"/>
      <c r="M187" s="778"/>
      <c r="N187" s="778"/>
      <c r="O187" s="778"/>
      <c r="P187" s="778"/>
      <c r="R187" s="38"/>
      <c r="S187" s="92"/>
      <c r="V187" s="3" t="s">
        <v>336</v>
      </c>
    </row>
    <row r="188" spans="2:22" ht="21.45" customHeight="1" x14ac:dyDescent="0.2">
      <c r="B188" s="88"/>
      <c r="D188" s="679"/>
      <c r="E188" s="679"/>
      <c r="F188" s="679"/>
      <c r="G188" s="679"/>
      <c r="H188" s="679"/>
      <c r="I188" s="679"/>
      <c r="J188" s="679"/>
      <c r="K188" s="679"/>
      <c r="L188" s="679"/>
      <c r="M188" s="679"/>
      <c r="N188" s="679"/>
      <c r="O188" s="679"/>
      <c r="P188" s="3"/>
      <c r="Q188" s="3"/>
      <c r="R188" s="38"/>
      <c r="S188" s="92"/>
      <c r="V188" s="48"/>
    </row>
    <row r="189" spans="2:22" x14ac:dyDescent="0.2">
      <c r="B189" s="88"/>
      <c r="S189" s="92"/>
    </row>
    <row r="190" spans="2:22" x14ac:dyDescent="0.2">
      <c r="B190" s="88"/>
      <c r="S190" s="92"/>
    </row>
    <row r="191" spans="2:22" x14ac:dyDescent="0.2">
      <c r="B191" s="52"/>
      <c r="C191" s="59"/>
      <c r="D191" s="59"/>
      <c r="E191" s="59"/>
      <c r="F191" s="59"/>
      <c r="G191" s="59"/>
      <c r="H191" s="59"/>
      <c r="I191" s="59"/>
      <c r="J191" s="59"/>
      <c r="K191" s="55"/>
      <c r="L191" s="55"/>
      <c r="M191" s="55"/>
      <c r="N191" s="55"/>
      <c r="O191" s="55"/>
      <c r="P191" s="55"/>
      <c r="Q191" s="55"/>
      <c r="R191" s="55"/>
      <c r="S191" s="54"/>
    </row>
    <row r="192" spans="2:22" x14ac:dyDescent="0.2">
      <c r="B192" s="41" t="s">
        <v>409</v>
      </c>
      <c r="C192" s="10"/>
      <c r="D192" s="10"/>
      <c r="E192" s="10"/>
      <c r="J192" s="38"/>
    </row>
    <row r="193" spans="18:18" x14ac:dyDescent="0.2">
      <c r="R193" s="111" t="s">
        <v>789</v>
      </c>
    </row>
  </sheetData>
  <sheetProtection algorithmName="SHA-512" hashValue="t2u1vyLkHDScWdPu4sdHWk3uvaTYaJBqRY3Bqi26BdYJu18dU2fACDzkWgK8KmxWUE1mFKwNHVR1XVKAVsJtnw==" saltValue="uKe/hXVYoeSnViIoeT5SIw==" spinCount="100000" sheet="1" objects="1" scenarios="1"/>
  <mergeCells count="110">
    <mergeCell ref="D26:E26"/>
    <mergeCell ref="G26:Q26"/>
    <mergeCell ref="D22:F22"/>
    <mergeCell ref="G22:R22"/>
    <mergeCell ref="L42:M42"/>
    <mergeCell ref="D50:J50"/>
    <mergeCell ref="D51:J51"/>
    <mergeCell ref="C57:R57"/>
    <mergeCell ref="D59:Q59"/>
    <mergeCell ref="D64:E64"/>
    <mergeCell ref="G64:Q64"/>
    <mergeCell ref="D61:F61"/>
    <mergeCell ref="L3:M3"/>
    <mergeCell ref="D33:E33"/>
    <mergeCell ref="F33:O33"/>
    <mergeCell ref="C18:R18"/>
    <mergeCell ref="D20:Q20"/>
    <mergeCell ref="D25:E25"/>
    <mergeCell ref="G25:Q25"/>
    <mergeCell ref="D27:E27"/>
    <mergeCell ref="G27:Q27"/>
    <mergeCell ref="F6:Q6"/>
    <mergeCell ref="D8:J8"/>
    <mergeCell ref="D9:J9"/>
    <mergeCell ref="D11:J11"/>
    <mergeCell ref="D12:J12"/>
    <mergeCell ref="D30:E30"/>
    <mergeCell ref="G30:Q30"/>
    <mergeCell ref="G61:R61"/>
    <mergeCell ref="E32:H32"/>
    <mergeCell ref="J32:P32"/>
    <mergeCell ref="D72:E72"/>
    <mergeCell ref="F72:O72"/>
    <mergeCell ref="D73:E73"/>
    <mergeCell ref="J73:P73"/>
    <mergeCell ref="Q73:R73"/>
    <mergeCell ref="K81:L81"/>
    <mergeCell ref="E110:H110"/>
    <mergeCell ref="J110:P110"/>
    <mergeCell ref="D34:E34"/>
    <mergeCell ref="J34:P34"/>
    <mergeCell ref="Q34:R34"/>
    <mergeCell ref="F45:Q45"/>
    <mergeCell ref="D47:J47"/>
    <mergeCell ref="F84:Q84"/>
    <mergeCell ref="D86:J86"/>
    <mergeCell ref="D87:J87"/>
    <mergeCell ref="D89:J89"/>
    <mergeCell ref="D66:E66"/>
    <mergeCell ref="D69:E69"/>
    <mergeCell ref="G69:Q69"/>
    <mergeCell ref="E71:H71"/>
    <mergeCell ref="J71:P71"/>
    <mergeCell ref="D48:J48"/>
    <mergeCell ref="D98:Q98"/>
    <mergeCell ref="D103:E103"/>
    <mergeCell ref="G103:Q103"/>
    <mergeCell ref="D105:E105"/>
    <mergeCell ref="G105:Q105"/>
    <mergeCell ref="D108:E108"/>
    <mergeCell ref="G108:Q108"/>
    <mergeCell ref="D90:J90"/>
    <mergeCell ref="C96:R96"/>
    <mergeCell ref="Q112:R112"/>
    <mergeCell ref="D100:F100"/>
    <mergeCell ref="G100:R100"/>
    <mergeCell ref="K120:L120"/>
    <mergeCell ref="F123:Q123"/>
    <mergeCell ref="D125:J125"/>
    <mergeCell ref="D126:J126"/>
    <mergeCell ref="D128:J128"/>
    <mergeCell ref="D111:E111"/>
    <mergeCell ref="F111:O111"/>
    <mergeCell ref="D112:E112"/>
    <mergeCell ref="J112:P112"/>
    <mergeCell ref="D147:E147"/>
    <mergeCell ref="G147:Q147"/>
    <mergeCell ref="E149:H149"/>
    <mergeCell ref="J149:P149"/>
    <mergeCell ref="D150:E150"/>
    <mergeCell ref="F150:O150"/>
    <mergeCell ref="D129:J129"/>
    <mergeCell ref="C135:R135"/>
    <mergeCell ref="D137:Q137"/>
    <mergeCell ref="D142:E142"/>
    <mergeCell ref="G142:Q142"/>
    <mergeCell ref="D144:E144"/>
    <mergeCell ref="G144:Q144"/>
    <mergeCell ref="D139:F139"/>
    <mergeCell ref="G139:R139"/>
    <mergeCell ref="D188:E188"/>
    <mergeCell ref="F188:O188"/>
    <mergeCell ref="D182:E182"/>
    <mergeCell ref="G182:Q182"/>
    <mergeCell ref="D185:E185"/>
    <mergeCell ref="G185:Q185"/>
    <mergeCell ref="E187:H187"/>
    <mergeCell ref="J187:P187"/>
    <mergeCell ref="D163:J163"/>
    <mergeCell ref="D164:J164"/>
    <mergeCell ref="D166:J166"/>
    <mergeCell ref="D167:J167"/>
    <mergeCell ref="C173:R173"/>
    <mergeCell ref="D175:Q175"/>
    <mergeCell ref="D180:E180"/>
    <mergeCell ref="G180:Q180"/>
    <mergeCell ref="K158:L158"/>
    <mergeCell ref="F161:Q161"/>
    <mergeCell ref="D177:F177"/>
    <mergeCell ref="G177:R177"/>
  </mergeCells>
  <phoneticPr fontId="31"/>
  <pageMargins left="0.70866141732283472" right="0.70866141732283472" top="0.74803149606299213" bottom="0.74803149606299213" header="0.31496062992125984" footer="0.31496062992125984"/>
  <pageSetup paperSize="9" scale="99" orientation="portrait" blackAndWhite="1" r:id="rId1"/>
  <rowBreaks count="4" manualBreakCount="4">
    <brk id="39" max="16" man="1"/>
    <brk id="78" max="19" man="1"/>
    <brk id="117" max="16" man="1"/>
    <brk id="155"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7"/>
  <sheetViews>
    <sheetView showGridLines="0" view="pageBreakPreview" zoomScaleNormal="100" zoomScaleSheetLayoutView="100" workbookViewId="0">
      <selection activeCell="D16" sqref="D16"/>
    </sheetView>
  </sheetViews>
  <sheetFormatPr defaultColWidth="9" defaultRowHeight="13.2" x14ac:dyDescent="0.2"/>
  <cols>
    <col min="1" max="3" width="2.77734375" style="3" customWidth="1"/>
    <col min="4" max="7" width="4.33203125" style="3" customWidth="1"/>
    <col min="8" max="9" width="4.77734375" style="3" customWidth="1"/>
    <col min="10" max="13" width="9" style="3"/>
    <col min="14" max="14" width="17.109375" style="3" customWidth="1"/>
    <col min="15" max="15" width="3.44140625" style="3" customWidth="1"/>
    <col min="16" max="16" width="5.33203125" style="3" customWidth="1"/>
    <col min="17" max="16384" width="9" style="3"/>
  </cols>
  <sheetData>
    <row r="1" spans="1:16" x14ac:dyDescent="0.2">
      <c r="A1" s="3" t="s">
        <v>806</v>
      </c>
    </row>
    <row r="3" spans="1:16" ht="21" x14ac:dyDescent="0.2">
      <c r="A3" s="781" t="s">
        <v>314</v>
      </c>
      <c r="B3" s="781"/>
      <c r="C3" s="781"/>
      <c r="D3" s="781"/>
      <c r="E3" s="781"/>
      <c r="F3" s="781"/>
      <c r="G3" s="781"/>
      <c r="H3" s="781"/>
      <c r="I3" s="781"/>
      <c r="J3" s="781"/>
      <c r="K3" s="781"/>
      <c r="L3" s="781"/>
      <c r="M3" s="781"/>
      <c r="N3" s="781"/>
    </row>
    <row r="4" spans="1:16" ht="18.45" customHeight="1" x14ac:dyDescent="0.2">
      <c r="J4" s="679" t="s">
        <v>1011</v>
      </c>
      <c r="K4" s="679"/>
    </row>
    <row r="5" spans="1:16" ht="16.5" customHeight="1" x14ac:dyDescent="0.2">
      <c r="A5" s="17" t="s">
        <v>315</v>
      </c>
    </row>
    <row r="6" spans="1:16" ht="16.5" customHeight="1" x14ac:dyDescent="0.2">
      <c r="A6" s="17"/>
    </row>
    <row r="7" spans="1:16" ht="16.5" customHeight="1" x14ac:dyDescent="0.2">
      <c r="A7" s="17" t="s">
        <v>316</v>
      </c>
    </row>
    <row r="8" spans="1:16" ht="16.5" customHeight="1" x14ac:dyDescent="0.2"/>
    <row r="11" spans="1:16" ht="85.95" customHeight="1" x14ac:dyDescent="0.2">
      <c r="A11" s="782" t="s">
        <v>1060</v>
      </c>
      <c r="B11" s="782"/>
      <c r="C11" s="782"/>
      <c r="D11" s="782"/>
      <c r="E11" s="782"/>
      <c r="F11" s="782"/>
      <c r="G11" s="782"/>
      <c r="H11" s="782"/>
      <c r="I11" s="782"/>
      <c r="J11" s="782"/>
      <c r="K11" s="782"/>
      <c r="L11" s="782"/>
      <c r="M11" s="782"/>
      <c r="N11" s="782"/>
    </row>
    <row r="12" spans="1:16" ht="51" customHeight="1" x14ac:dyDescent="0.2">
      <c r="A12" s="783" t="s">
        <v>497</v>
      </c>
      <c r="B12" s="783"/>
      <c r="C12" s="783"/>
      <c r="D12" s="783"/>
      <c r="E12" s="783"/>
      <c r="F12" s="783"/>
      <c r="G12" s="783"/>
      <c r="H12" s="783"/>
      <c r="I12" s="783"/>
      <c r="J12" s="783"/>
      <c r="K12" s="783"/>
      <c r="L12" s="783"/>
      <c r="M12" s="783"/>
      <c r="N12" s="783"/>
    </row>
    <row r="13" spans="1:16" ht="37.5" customHeight="1" x14ac:dyDescent="0.2">
      <c r="A13" s="783" t="s">
        <v>317</v>
      </c>
      <c r="B13" s="783"/>
      <c r="C13" s="783"/>
      <c r="D13" s="783"/>
      <c r="E13" s="783"/>
      <c r="F13" s="783"/>
      <c r="G13" s="783"/>
      <c r="H13" s="783"/>
      <c r="I13" s="783"/>
      <c r="J13" s="783"/>
      <c r="K13" s="783"/>
      <c r="L13" s="783"/>
      <c r="M13" s="783"/>
      <c r="N13" s="783"/>
    </row>
    <row r="14" spans="1:16" ht="37.5" customHeight="1" x14ac:dyDescent="0.2">
      <c r="A14" s="783" t="s">
        <v>1014</v>
      </c>
      <c r="B14" s="783"/>
      <c r="C14" s="783"/>
      <c r="D14" s="783"/>
      <c r="E14" s="783"/>
      <c r="F14" s="783"/>
      <c r="G14" s="783"/>
      <c r="H14" s="783"/>
      <c r="I14" s="783"/>
      <c r="J14" s="783"/>
      <c r="K14" s="783"/>
      <c r="L14" s="783"/>
      <c r="M14" s="783"/>
      <c r="N14" s="783"/>
    </row>
    <row r="16" spans="1:16" ht="14.4" x14ac:dyDescent="0.2">
      <c r="A16" s="17"/>
      <c r="B16" s="784" t="s">
        <v>1010</v>
      </c>
      <c r="C16" s="784"/>
      <c r="D16" s="35"/>
      <c r="E16" s="17" t="s">
        <v>209</v>
      </c>
      <c r="F16" s="35"/>
      <c r="G16" s="17" t="s">
        <v>318</v>
      </c>
      <c r="H16" s="35"/>
      <c r="I16" s="17" t="s">
        <v>319</v>
      </c>
      <c r="J16" s="17"/>
      <c r="K16" s="17"/>
      <c r="L16" s="17"/>
      <c r="M16" s="17"/>
      <c r="P16" s="3" t="s">
        <v>320</v>
      </c>
    </row>
    <row r="17" spans="1:16" ht="15.75" customHeight="1" x14ac:dyDescent="0.2">
      <c r="A17" s="17"/>
      <c r="B17" s="17"/>
      <c r="C17" s="17"/>
      <c r="D17" s="17"/>
      <c r="E17" s="17"/>
      <c r="F17" s="17"/>
      <c r="G17" s="17"/>
      <c r="H17" s="17"/>
      <c r="I17" s="17"/>
      <c r="J17" s="17"/>
      <c r="K17" s="17"/>
      <c r="L17" s="17"/>
      <c r="M17" s="17"/>
    </row>
    <row r="18" spans="1:16" ht="15.75" customHeight="1" x14ac:dyDescent="0.2">
      <c r="A18" s="17"/>
      <c r="B18" s="17"/>
      <c r="C18" s="17"/>
      <c r="D18" s="17"/>
      <c r="E18" s="17"/>
      <c r="F18" s="17"/>
      <c r="G18" s="17"/>
      <c r="H18" s="17"/>
      <c r="I18" s="17"/>
      <c r="J18" s="17"/>
      <c r="K18" s="17"/>
      <c r="L18" s="17"/>
      <c r="M18" s="17"/>
    </row>
    <row r="19" spans="1:16" ht="17.25" customHeight="1" x14ac:dyDescent="0.2">
      <c r="A19" s="17"/>
      <c r="B19" s="17" t="s">
        <v>99</v>
      </c>
      <c r="C19" s="17"/>
      <c r="D19" s="17"/>
      <c r="E19" s="17"/>
      <c r="F19" s="17"/>
      <c r="G19" s="17"/>
      <c r="H19" s="17"/>
      <c r="I19" s="17"/>
      <c r="J19" s="17"/>
      <c r="K19" s="17"/>
      <c r="L19" s="17"/>
      <c r="M19" s="17"/>
    </row>
    <row r="20" spans="1:16" ht="29.25" customHeight="1" x14ac:dyDescent="0.2">
      <c r="A20" s="17"/>
      <c r="B20" s="17"/>
      <c r="C20" s="785" t="str">
        <f>IF(基本情報!F9="","",基本情報!F9)</f>
        <v/>
      </c>
      <c r="D20" s="785"/>
      <c r="E20" s="785"/>
      <c r="F20" s="785"/>
      <c r="G20" s="785"/>
      <c r="H20" s="785"/>
      <c r="I20" s="785"/>
      <c r="J20" s="785"/>
      <c r="K20" s="785"/>
      <c r="L20" s="785"/>
      <c r="M20" s="785"/>
      <c r="N20" s="785"/>
      <c r="P20" s="3" t="s">
        <v>230</v>
      </c>
    </row>
    <row r="21" spans="1:16" ht="17.25" customHeight="1" x14ac:dyDescent="0.2">
      <c r="A21" s="17"/>
      <c r="B21" s="17" t="s">
        <v>96</v>
      </c>
      <c r="C21" s="36"/>
      <c r="D21" s="36"/>
      <c r="E21" s="36"/>
      <c r="F21" s="36"/>
      <c r="G21" s="36"/>
      <c r="H21" s="36"/>
      <c r="I21" s="36"/>
      <c r="J21" s="36"/>
      <c r="K21" s="36"/>
      <c r="L21" s="36"/>
      <c r="M21" s="36"/>
      <c r="N21" s="36"/>
    </row>
    <row r="22" spans="1:16" ht="29.25" customHeight="1" x14ac:dyDescent="0.2">
      <c r="A22" s="17"/>
      <c r="B22" s="17"/>
      <c r="C22" s="786" t="str">
        <f>IF(基本情報!F6="","",基本情報!F6)</f>
        <v/>
      </c>
      <c r="D22" s="786"/>
      <c r="E22" s="786"/>
      <c r="F22" s="786"/>
      <c r="G22" s="786"/>
      <c r="H22" s="786"/>
      <c r="I22" s="786"/>
      <c r="J22" s="786"/>
      <c r="K22" s="786"/>
      <c r="L22" s="786"/>
      <c r="M22" s="786"/>
      <c r="N22" s="36"/>
      <c r="P22" s="3" t="s">
        <v>230</v>
      </c>
    </row>
    <row r="23" spans="1:16" ht="17.25" customHeight="1" x14ac:dyDescent="0.2">
      <c r="A23" s="17"/>
      <c r="B23" s="17"/>
      <c r="C23" s="17"/>
      <c r="D23" s="17"/>
      <c r="E23" s="17"/>
      <c r="F23" s="17"/>
      <c r="G23" s="17"/>
      <c r="H23" s="17"/>
      <c r="I23" s="17"/>
      <c r="J23" s="17"/>
      <c r="K23" s="17"/>
      <c r="L23" s="17"/>
      <c r="M23" s="17"/>
    </row>
    <row r="24" spans="1:16" ht="17.25" customHeight="1" x14ac:dyDescent="0.2">
      <c r="A24" s="17"/>
      <c r="B24" s="17" t="s">
        <v>5</v>
      </c>
      <c r="C24" s="17"/>
      <c r="D24" s="17"/>
      <c r="E24" s="17"/>
      <c r="F24" s="17"/>
      <c r="G24" s="17"/>
      <c r="H24" s="17"/>
      <c r="I24" s="17"/>
      <c r="J24" s="17"/>
      <c r="K24" s="17"/>
      <c r="L24" s="17"/>
      <c r="M24" s="17"/>
    </row>
    <row r="25" spans="1:16" ht="29.25" customHeight="1" x14ac:dyDescent="0.2">
      <c r="A25" s="17"/>
      <c r="B25" s="17"/>
      <c r="C25" s="787" t="str">
        <f>IF(基本情報!G7="","",基本情報!G7)</f>
        <v/>
      </c>
      <c r="D25" s="787"/>
      <c r="E25" s="787"/>
      <c r="F25" s="787"/>
      <c r="G25" s="787"/>
      <c r="H25" s="17"/>
      <c r="I25" s="788" t="str">
        <f>IF(基本情報!K7="","",基本情報!K7)</f>
        <v/>
      </c>
      <c r="J25" s="788"/>
      <c r="K25" s="788"/>
      <c r="L25" s="788"/>
      <c r="M25" s="17"/>
      <c r="P25" s="3" t="s">
        <v>230</v>
      </c>
    </row>
    <row r="26" spans="1:16" ht="20.25" customHeight="1" x14ac:dyDescent="0.2">
      <c r="A26" s="17"/>
      <c r="B26" s="17"/>
      <c r="C26" s="17"/>
      <c r="D26" s="17"/>
      <c r="E26" s="17"/>
      <c r="F26" s="17"/>
      <c r="G26" s="17"/>
      <c r="H26" s="17"/>
      <c r="I26" s="17"/>
      <c r="J26" s="17"/>
      <c r="K26" s="17"/>
      <c r="L26" s="17"/>
      <c r="M26" s="17"/>
    </row>
    <row r="27" spans="1:16" ht="14.4" x14ac:dyDescent="0.2">
      <c r="A27" s="17"/>
      <c r="B27" s="17"/>
      <c r="C27" s="17"/>
      <c r="D27" s="17"/>
      <c r="E27" s="17"/>
      <c r="F27" s="17"/>
      <c r="G27" s="17"/>
      <c r="H27" s="17"/>
      <c r="I27" s="17"/>
      <c r="J27" s="17"/>
      <c r="K27" s="17"/>
      <c r="L27" s="17"/>
      <c r="M27" s="17"/>
    </row>
    <row r="28" spans="1:16" ht="30.75" customHeight="1" x14ac:dyDescent="0.2">
      <c r="A28" s="17"/>
      <c r="B28" s="488" t="s">
        <v>321</v>
      </c>
      <c r="C28" s="488"/>
      <c r="D28" s="488"/>
      <c r="E28" s="488"/>
      <c r="F28" s="488"/>
      <c r="G28" s="488"/>
      <c r="H28" s="488"/>
      <c r="I28" s="488"/>
      <c r="J28" s="488"/>
      <c r="K28" s="488"/>
      <c r="L28" s="488"/>
      <c r="M28" s="488"/>
      <c r="N28" s="488"/>
    </row>
    <row r="29" spans="1:16" ht="17.25" customHeight="1" x14ac:dyDescent="0.2">
      <c r="A29" s="17"/>
      <c r="B29" s="486" t="s">
        <v>322</v>
      </c>
      <c r="C29" s="486"/>
      <c r="D29" s="486"/>
      <c r="E29" s="486"/>
      <c r="F29" s="486"/>
      <c r="G29" s="486"/>
      <c r="H29" s="486"/>
      <c r="I29" s="486"/>
      <c r="J29" s="486"/>
      <c r="K29" s="486"/>
      <c r="L29" s="486"/>
      <c r="M29" s="486"/>
      <c r="N29" s="486"/>
    </row>
    <row r="30" spans="1:16" ht="17.25" customHeight="1" x14ac:dyDescent="0.2">
      <c r="A30" s="17"/>
      <c r="B30" s="17"/>
      <c r="C30" s="17" t="s">
        <v>323</v>
      </c>
      <c r="D30" s="17"/>
      <c r="E30" s="17"/>
      <c r="F30" s="17"/>
      <c r="G30" s="17"/>
      <c r="H30" s="17"/>
      <c r="I30" s="17"/>
      <c r="J30" s="17"/>
      <c r="K30" s="17"/>
      <c r="L30" s="17"/>
      <c r="M30" s="17"/>
    </row>
    <row r="31" spans="1:16" ht="17.25" customHeight="1" x14ac:dyDescent="0.2">
      <c r="A31" s="17"/>
      <c r="B31" s="17"/>
      <c r="C31" s="17" t="s">
        <v>324</v>
      </c>
      <c r="D31" s="17"/>
      <c r="E31" s="17"/>
      <c r="F31" s="17"/>
      <c r="G31" s="17"/>
      <c r="H31" s="17"/>
      <c r="I31" s="17"/>
      <c r="J31" s="17"/>
      <c r="K31" s="17"/>
      <c r="L31" s="17"/>
      <c r="M31" s="17"/>
    </row>
    <row r="32" spans="1:16" ht="17.25" customHeight="1" x14ac:dyDescent="0.2">
      <c r="A32" s="17"/>
      <c r="B32" s="17"/>
      <c r="C32" s="17" t="s">
        <v>325</v>
      </c>
      <c r="D32" s="17"/>
      <c r="E32" s="17"/>
      <c r="F32" s="17"/>
      <c r="G32" s="17"/>
      <c r="H32" s="17"/>
      <c r="I32" s="17"/>
      <c r="J32" s="17"/>
      <c r="K32" s="17"/>
      <c r="L32" s="17"/>
      <c r="M32" s="17"/>
    </row>
    <row r="33" spans="1:14" ht="17.25" customHeight="1" x14ac:dyDescent="0.2">
      <c r="A33" s="17"/>
      <c r="B33" s="17"/>
      <c r="C33" s="17" t="s">
        <v>326</v>
      </c>
      <c r="D33" s="17"/>
      <c r="E33" s="17"/>
      <c r="F33" s="17"/>
      <c r="G33" s="17"/>
      <c r="H33" s="17"/>
      <c r="I33" s="17"/>
      <c r="J33" s="17"/>
      <c r="K33" s="17"/>
      <c r="L33" s="17"/>
      <c r="M33" s="17"/>
    </row>
    <row r="34" spans="1:14" ht="17.25" customHeight="1" x14ac:dyDescent="0.2">
      <c r="A34" s="17"/>
      <c r="B34" s="17"/>
      <c r="C34" s="17" t="s">
        <v>327</v>
      </c>
      <c r="D34" s="17"/>
      <c r="E34" s="17"/>
      <c r="F34" s="17"/>
      <c r="G34" s="17"/>
      <c r="H34" s="17"/>
      <c r="I34" s="17"/>
      <c r="J34" s="17"/>
      <c r="K34" s="17"/>
      <c r="L34" s="17"/>
      <c r="M34" s="17"/>
    </row>
    <row r="35" spans="1:14" ht="14.4" x14ac:dyDescent="0.2">
      <c r="A35" s="17"/>
      <c r="B35" s="17"/>
      <c r="C35" s="17"/>
      <c r="D35" s="17"/>
      <c r="E35" s="17"/>
      <c r="F35" s="17"/>
      <c r="G35" s="17"/>
      <c r="H35" s="17"/>
      <c r="I35" s="17"/>
      <c r="J35" s="17"/>
      <c r="K35" s="17"/>
      <c r="L35" s="17"/>
      <c r="M35" s="17"/>
    </row>
    <row r="36" spans="1:14" ht="14.4" x14ac:dyDescent="0.2">
      <c r="A36" s="17"/>
      <c r="B36" s="17"/>
      <c r="C36" s="17"/>
      <c r="D36" s="17"/>
      <c r="E36" s="17"/>
      <c r="F36" s="17"/>
      <c r="G36" s="17"/>
      <c r="H36" s="17"/>
      <c r="I36" s="17"/>
      <c r="J36" s="17"/>
      <c r="K36" s="17"/>
      <c r="L36" s="17"/>
      <c r="M36" s="17"/>
      <c r="N36" s="32" t="s">
        <v>790</v>
      </c>
    </row>
    <row r="37" spans="1:14" ht="16.5" customHeight="1" x14ac:dyDescent="0.2">
      <c r="A37" s="3" t="s">
        <v>806</v>
      </c>
    </row>
    <row r="38" spans="1:14" ht="16.5" customHeight="1" x14ac:dyDescent="0.2"/>
    <row r="39" spans="1:14" ht="21" x14ac:dyDescent="0.2">
      <c r="A39" s="781" t="s">
        <v>314</v>
      </c>
      <c r="B39" s="781"/>
      <c r="C39" s="781"/>
      <c r="D39" s="781"/>
      <c r="E39" s="781"/>
      <c r="F39" s="781"/>
      <c r="G39" s="781"/>
      <c r="H39" s="781"/>
      <c r="I39" s="781"/>
      <c r="J39" s="781"/>
      <c r="K39" s="781"/>
      <c r="L39" s="781"/>
      <c r="M39" s="781"/>
      <c r="N39" s="781"/>
    </row>
    <row r="40" spans="1:14" ht="16.05" customHeight="1" x14ac:dyDescent="0.2">
      <c r="J40" s="679" t="s">
        <v>1012</v>
      </c>
      <c r="K40" s="679"/>
    </row>
    <row r="41" spans="1:14" ht="16.5" customHeight="1" x14ac:dyDescent="0.2">
      <c r="A41" s="17" t="s">
        <v>315</v>
      </c>
    </row>
    <row r="42" spans="1:14" ht="16.5" customHeight="1" x14ac:dyDescent="0.2">
      <c r="A42" s="17"/>
    </row>
    <row r="43" spans="1:14" ht="16.5" customHeight="1" x14ac:dyDescent="0.2">
      <c r="A43" s="17" t="s">
        <v>316</v>
      </c>
    </row>
    <row r="44" spans="1:14" ht="16.5" customHeight="1" x14ac:dyDescent="0.2"/>
    <row r="45" spans="1:14" ht="16.5" customHeight="1" x14ac:dyDescent="0.2"/>
    <row r="46" spans="1:14" ht="16.5" customHeight="1" x14ac:dyDescent="0.2"/>
    <row r="47" spans="1:14" ht="94.5" customHeight="1" x14ac:dyDescent="0.2">
      <c r="A47" s="783" t="s">
        <v>1059</v>
      </c>
      <c r="B47" s="783"/>
      <c r="C47" s="783"/>
      <c r="D47" s="783"/>
      <c r="E47" s="783"/>
      <c r="F47" s="783"/>
      <c r="G47" s="783"/>
      <c r="H47" s="783"/>
      <c r="I47" s="783"/>
      <c r="J47" s="783"/>
      <c r="K47" s="783"/>
      <c r="L47" s="783"/>
      <c r="M47" s="783"/>
      <c r="N47" s="783"/>
    </row>
    <row r="48" spans="1:14" ht="58.5" customHeight="1" x14ac:dyDescent="0.2">
      <c r="A48" s="783" t="s">
        <v>497</v>
      </c>
      <c r="B48" s="783"/>
      <c r="C48" s="783"/>
      <c r="D48" s="783"/>
      <c r="E48" s="783"/>
      <c r="F48" s="783"/>
      <c r="G48" s="783"/>
      <c r="H48" s="783"/>
      <c r="I48" s="783"/>
      <c r="J48" s="783"/>
      <c r="K48" s="783"/>
      <c r="L48" s="783"/>
      <c r="M48" s="783"/>
      <c r="N48" s="783"/>
    </row>
    <row r="49" spans="1:16" ht="39" customHeight="1" x14ac:dyDescent="0.2">
      <c r="A49" s="783" t="s">
        <v>317</v>
      </c>
      <c r="B49" s="783"/>
      <c r="C49" s="783"/>
      <c r="D49" s="783"/>
      <c r="E49" s="783"/>
      <c r="F49" s="783"/>
      <c r="G49" s="783"/>
      <c r="H49" s="783"/>
      <c r="I49" s="783"/>
      <c r="J49" s="783"/>
      <c r="K49" s="783"/>
      <c r="L49" s="783"/>
      <c r="M49" s="783"/>
      <c r="N49" s="783"/>
    </row>
    <row r="50" spans="1:16" ht="16.5" customHeight="1" x14ac:dyDescent="0.2"/>
    <row r="51" spans="1:16" ht="16.5" customHeight="1" x14ac:dyDescent="0.2">
      <c r="A51" s="17"/>
      <c r="B51" s="784"/>
      <c r="C51" s="784"/>
      <c r="D51" s="35"/>
      <c r="E51" s="17" t="s">
        <v>209</v>
      </c>
      <c r="F51" s="35"/>
      <c r="G51" s="17" t="s">
        <v>318</v>
      </c>
      <c r="H51" s="35"/>
      <c r="I51" s="17" t="s">
        <v>319</v>
      </c>
      <c r="J51" s="17"/>
      <c r="K51" s="17"/>
      <c r="L51" s="17"/>
      <c r="M51" s="17"/>
      <c r="P51" s="3" t="s">
        <v>320</v>
      </c>
    </row>
    <row r="52" spans="1:16" ht="15.75" customHeight="1" x14ac:dyDescent="0.2">
      <c r="A52" s="17"/>
      <c r="B52" s="17"/>
      <c r="C52" s="17"/>
      <c r="D52" s="17"/>
      <c r="E52" s="17"/>
      <c r="F52" s="17"/>
      <c r="G52" s="17"/>
      <c r="H52" s="17"/>
      <c r="I52" s="17"/>
      <c r="J52" s="17"/>
      <c r="K52" s="17"/>
      <c r="L52" s="17"/>
      <c r="M52" s="17"/>
    </row>
    <row r="53" spans="1:16" ht="15.75" customHeight="1" x14ac:dyDescent="0.2">
      <c r="A53" s="17"/>
      <c r="B53" s="17"/>
      <c r="C53" s="17"/>
      <c r="D53" s="17"/>
      <c r="E53" s="17"/>
      <c r="F53" s="17"/>
      <c r="G53" s="17"/>
      <c r="H53" s="17"/>
      <c r="I53" s="17"/>
      <c r="J53" s="17"/>
      <c r="K53" s="17"/>
      <c r="L53" s="17"/>
      <c r="M53" s="17"/>
    </row>
    <row r="54" spans="1:16" ht="17.25" customHeight="1" x14ac:dyDescent="0.2">
      <c r="A54" s="17"/>
      <c r="B54" s="17" t="s">
        <v>99</v>
      </c>
      <c r="C54" s="17"/>
      <c r="D54" s="17"/>
      <c r="E54" s="17"/>
      <c r="F54" s="17"/>
      <c r="G54" s="17"/>
      <c r="H54" s="17"/>
      <c r="I54" s="17"/>
      <c r="J54" s="17"/>
      <c r="K54" s="17"/>
      <c r="L54" s="17"/>
      <c r="M54" s="17"/>
    </row>
    <row r="55" spans="1:16" ht="32.25" customHeight="1" x14ac:dyDescent="0.2">
      <c r="A55" s="17"/>
      <c r="B55" s="17"/>
      <c r="C55" s="789" t="str">
        <f>IF(基本情報!F15="","",基本情報!F15)</f>
        <v/>
      </c>
      <c r="D55" s="789"/>
      <c r="E55" s="789"/>
      <c r="F55" s="789"/>
      <c r="G55" s="789"/>
      <c r="H55" s="789"/>
      <c r="I55" s="789"/>
      <c r="J55" s="789"/>
      <c r="K55" s="789"/>
      <c r="L55" s="789"/>
      <c r="M55" s="789"/>
      <c r="N55" s="789"/>
      <c r="P55" s="3" t="s">
        <v>230</v>
      </c>
    </row>
    <row r="56" spans="1:16" ht="17.25" customHeight="1" x14ac:dyDescent="0.2">
      <c r="A56" s="17"/>
      <c r="B56" s="17" t="s">
        <v>96</v>
      </c>
      <c r="C56" s="36"/>
      <c r="D56" s="36"/>
      <c r="E56" s="36"/>
      <c r="F56" s="36"/>
      <c r="G56" s="36"/>
      <c r="H56" s="36"/>
      <c r="I56" s="36"/>
      <c r="J56" s="36"/>
      <c r="K56" s="36"/>
      <c r="L56" s="36"/>
      <c r="M56" s="36"/>
      <c r="N56" s="36"/>
    </row>
    <row r="57" spans="1:16" ht="29.25" customHeight="1" x14ac:dyDescent="0.2">
      <c r="A57" s="17"/>
      <c r="B57" s="17"/>
      <c r="C57" s="786" t="str">
        <f>IF(基本情報!F12="","",基本情報!F12)</f>
        <v/>
      </c>
      <c r="D57" s="786"/>
      <c r="E57" s="786"/>
      <c r="F57" s="786"/>
      <c r="G57" s="786"/>
      <c r="H57" s="786"/>
      <c r="I57" s="786"/>
      <c r="J57" s="786"/>
      <c r="K57" s="786"/>
      <c r="L57" s="786"/>
      <c r="M57" s="786"/>
      <c r="N57" s="36"/>
      <c r="P57" s="3" t="s">
        <v>230</v>
      </c>
    </row>
    <row r="58" spans="1:16" ht="17.25" customHeight="1" x14ac:dyDescent="0.2">
      <c r="A58" s="17"/>
      <c r="B58" s="17"/>
      <c r="C58" s="17"/>
      <c r="D58" s="17"/>
      <c r="E58" s="17"/>
      <c r="F58" s="17"/>
      <c r="G58" s="17"/>
      <c r="H58" s="17"/>
      <c r="I58" s="17"/>
      <c r="J58" s="17"/>
      <c r="K58" s="17"/>
      <c r="L58" s="17"/>
      <c r="M58" s="17"/>
    </row>
    <row r="59" spans="1:16" ht="17.25" customHeight="1" x14ac:dyDescent="0.2">
      <c r="A59" s="17"/>
      <c r="B59" s="17" t="s">
        <v>5</v>
      </c>
      <c r="C59" s="17"/>
      <c r="D59" s="17"/>
      <c r="E59" s="17"/>
      <c r="F59" s="17"/>
      <c r="G59" s="17"/>
      <c r="H59" s="17"/>
      <c r="I59" s="17"/>
      <c r="J59" s="17"/>
      <c r="K59" s="17"/>
      <c r="L59" s="17"/>
      <c r="M59" s="17"/>
    </row>
    <row r="60" spans="1:16" ht="29.25" customHeight="1" x14ac:dyDescent="0.2">
      <c r="A60" s="17"/>
      <c r="B60" s="17"/>
      <c r="C60" s="787" t="str">
        <f>IF(基本情報!G13="","",基本情報!G13)</f>
        <v/>
      </c>
      <c r="D60" s="787"/>
      <c r="E60" s="787"/>
      <c r="F60" s="787"/>
      <c r="G60" s="787"/>
      <c r="H60" s="17"/>
      <c r="I60" s="788" t="str">
        <f>IF(基本情報!K13="","",基本情報!K13)</f>
        <v/>
      </c>
      <c r="J60" s="788"/>
      <c r="K60" s="788"/>
      <c r="L60" s="788"/>
      <c r="M60" s="17"/>
      <c r="P60" s="3" t="s">
        <v>230</v>
      </c>
    </row>
    <row r="61" spans="1:16" ht="16.5" customHeight="1" x14ac:dyDescent="0.2">
      <c r="A61" s="17"/>
      <c r="B61" s="17"/>
      <c r="C61" s="17"/>
      <c r="D61" s="17"/>
      <c r="E61" s="17"/>
      <c r="F61" s="17"/>
      <c r="G61" s="17"/>
      <c r="H61" s="17"/>
      <c r="I61" s="17"/>
      <c r="J61" s="17"/>
      <c r="K61" s="17"/>
      <c r="L61" s="17"/>
      <c r="M61" s="17"/>
    </row>
    <row r="62" spans="1:16" ht="16.5" customHeight="1" x14ac:dyDescent="0.2">
      <c r="A62" s="17"/>
      <c r="B62" s="17"/>
      <c r="C62" s="17"/>
      <c r="D62" s="17"/>
      <c r="E62" s="17"/>
      <c r="F62" s="17"/>
      <c r="G62" s="17"/>
      <c r="H62" s="17"/>
      <c r="I62" s="17"/>
      <c r="J62" s="17"/>
      <c r="K62" s="17"/>
      <c r="L62" s="17"/>
      <c r="M62" s="17"/>
    </row>
    <row r="63" spans="1:16" ht="30.75" customHeight="1" x14ac:dyDescent="0.2">
      <c r="A63" s="17"/>
      <c r="B63" s="488" t="s">
        <v>321</v>
      </c>
      <c r="C63" s="488"/>
      <c r="D63" s="488"/>
      <c r="E63" s="488"/>
      <c r="F63" s="488"/>
      <c r="G63" s="488"/>
      <c r="H63" s="488"/>
      <c r="I63" s="488"/>
      <c r="J63" s="488"/>
      <c r="K63" s="488"/>
      <c r="L63" s="488"/>
      <c r="M63" s="488"/>
      <c r="N63" s="488"/>
    </row>
    <row r="64" spans="1:16" ht="16.5" customHeight="1" x14ac:dyDescent="0.2">
      <c r="A64" s="17"/>
      <c r="B64" s="486" t="s">
        <v>322</v>
      </c>
      <c r="C64" s="486"/>
      <c r="D64" s="486"/>
      <c r="E64" s="486"/>
      <c r="F64" s="486"/>
      <c r="G64" s="486"/>
      <c r="H64" s="486"/>
      <c r="I64" s="486"/>
      <c r="J64" s="486"/>
      <c r="K64" s="486"/>
      <c r="L64" s="486"/>
      <c r="M64" s="486"/>
      <c r="N64" s="486"/>
    </row>
    <row r="65" spans="1:14" ht="16.5" customHeight="1" x14ac:dyDescent="0.2">
      <c r="A65" s="17"/>
      <c r="B65" s="17"/>
      <c r="C65" s="17" t="s">
        <v>323</v>
      </c>
      <c r="D65" s="17"/>
      <c r="E65" s="17"/>
      <c r="F65" s="17"/>
      <c r="G65" s="17"/>
      <c r="H65" s="17"/>
      <c r="I65" s="17"/>
      <c r="J65" s="17"/>
      <c r="K65" s="17"/>
      <c r="L65" s="17"/>
      <c r="M65" s="17"/>
    </row>
    <row r="66" spans="1:14" ht="16.5" customHeight="1" x14ac:dyDescent="0.2">
      <c r="A66" s="17"/>
      <c r="B66" s="17"/>
      <c r="C66" s="17" t="s">
        <v>324</v>
      </c>
      <c r="D66" s="17"/>
      <c r="E66" s="17"/>
      <c r="F66" s="17"/>
      <c r="G66" s="17"/>
      <c r="H66" s="17"/>
      <c r="I66" s="17"/>
      <c r="J66" s="17"/>
      <c r="K66" s="17"/>
      <c r="L66" s="17"/>
      <c r="M66" s="17"/>
    </row>
    <row r="67" spans="1:14" ht="16.5" customHeight="1" x14ac:dyDescent="0.2">
      <c r="A67" s="17"/>
      <c r="B67" s="17"/>
      <c r="C67" s="17" t="s">
        <v>325</v>
      </c>
      <c r="D67" s="17"/>
      <c r="E67" s="17"/>
      <c r="F67" s="17"/>
      <c r="G67" s="17"/>
      <c r="H67" s="17"/>
      <c r="I67" s="17"/>
      <c r="J67" s="17"/>
      <c r="K67" s="17"/>
      <c r="L67" s="17"/>
      <c r="M67" s="17"/>
    </row>
    <row r="68" spans="1:14" ht="16.5" customHeight="1" x14ac:dyDescent="0.2">
      <c r="A68" s="17"/>
      <c r="B68" s="17"/>
      <c r="C68" s="17" t="s">
        <v>326</v>
      </c>
      <c r="D68" s="17"/>
      <c r="E68" s="17"/>
      <c r="F68" s="17"/>
      <c r="G68" s="17"/>
      <c r="H68" s="17"/>
      <c r="I68" s="17"/>
      <c r="J68" s="17"/>
      <c r="K68" s="17"/>
      <c r="L68" s="17"/>
      <c r="M68" s="17"/>
    </row>
    <row r="69" spans="1:14" ht="16.5" customHeight="1" x14ac:dyDescent="0.2">
      <c r="A69" s="17"/>
      <c r="B69" s="17"/>
      <c r="C69" s="17" t="s">
        <v>327</v>
      </c>
      <c r="D69" s="17"/>
      <c r="E69" s="17"/>
      <c r="F69" s="17"/>
      <c r="G69" s="17"/>
      <c r="H69" s="17"/>
      <c r="I69" s="17"/>
      <c r="J69" s="17"/>
      <c r="K69" s="17"/>
      <c r="L69" s="17"/>
      <c r="M69" s="17"/>
    </row>
    <row r="70" spans="1:14" ht="16.5" customHeight="1" x14ac:dyDescent="0.2">
      <c r="A70" s="17"/>
      <c r="B70" s="17"/>
      <c r="C70" s="17"/>
      <c r="D70" s="17"/>
      <c r="E70" s="17"/>
      <c r="F70" s="17"/>
      <c r="G70" s="17"/>
      <c r="H70" s="17"/>
      <c r="I70" s="17"/>
      <c r="J70" s="17"/>
      <c r="K70" s="17"/>
      <c r="L70" s="17"/>
      <c r="M70" s="17"/>
    </row>
    <row r="71" spans="1:14" ht="16.5" customHeight="1" x14ac:dyDescent="0.2">
      <c r="A71" s="17"/>
      <c r="B71" s="17"/>
      <c r="C71" s="17"/>
      <c r="D71" s="17"/>
      <c r="E71" s="17"/>
      <c r="F71" s="17"/>
      <c r="G71" s="17"/>
      <c r="H71" s="17"/>
      <c r="I71" s="17"/>
      <c r="J71" s="17"/>
      <c r="K71" s="17"/>
      <c r="L71" s="17"/>
      <c r="M71" s="17"/>
      <c r="N71" s="32" t="s">
        <v>790</v>
      </c>
    </row>
    <row r="72" spans="1:14" ht="16.5" customHeight="1" x14ac:dyDescent="0.2">
      <c r="A72" s="3" t="s">
        <v>806</v>
      </c>
    </row>
    <row r="73" spans="1:14" ht="16.5" customHeight="1" x14ac:dyDescent="0.2"/>
    <row r="74" spans="1:14" ht="21" x14ac:dyDescent="0.2">
      <c r="A74" s="781" t="s">
        <v>314</v>
      </c>
      <c r="B74" s="781"/>
      <c r="C74" s="781"/>
      <c r="D74" s="781"/>
      <c r="E74" s="781"/>
      <c r="F74" s="781"/>
      <c r="G74" s="781"/>
      <c r="H74" s="781"/>
      <c r="I74" s="781"/>
      <c r="J74" s="781"/>
      <c r="K74" s="781"/>
      <c r="L74" s="781"/>
      <c r="M74" s="781"/>
      <c r="N74" s="781"/>
    </row>
    <row r="75" spans="1:14" ht="21" customHeight="1" x14ac:dyDescent="0.2">
      <c r="J75" s="679" t="s">
        <v>1013</v>
      </c>
      <c r="K75" s="679"/>
    </row>
    <row r="76" spans="1:14" ht="16.5" customHeight="1" x14ac:dyDescent="0.2">
      <c r="A76" s="17" t="s">
        <v>315</v>
      </c>
    </row>
    <row r="77" spans="1:14" ht="16.5" customHeight="1" x14ac:dyDescent="0.2">
      <c r="A77" s="17"/>
    </row>
    <row r="78" spans="1:14" ht="16.5" customHeight="1" x14ac:dyDescent="0.2">
      <c r="A78" s="17" t="s">
        <v>316</v>
      </c>
    </row>
    <row r="79" spans="1:14" ht="16.5" customHeight="1" x14ac:dyDescent="0.2"/>
    <row r="80" spans="1:14" ht="16.5" customHeight="1" x14ac:dyDescent="0.2"/>
    <row r="81" spans="1:16" ht="16.5" customHeight="1" x14ac:dyDescent="0.2"/>
    <row r="82" spans="1:16" ht="95.25" customHeight="1" x14ac:dyDescent="0.2">
      <c r="A82" s="783" t="s">
        <v>1059</v>
      </c>
      <c r="B82" s="783"/>
      <c r="C82" s="783"/>
      <c r="D82" s="783"/>
      <c r="E82" s="783"/>
      <c r="F82" s="783"/>
      <c r="G82" s="783"/>
      <c r="H82" s="783"/>
      <c r="I82" s="783"/>
      <c r="J82" s="783"/>
      <c r="K82" s="783"/>
      <c r="L82" s="783"/>
      <c r="M82" s="783"/>
      <c r="N82" s="783"/>
    </row>
    <row r="83" spans="1:16" ht="54.75" customHeight="1" x14ac:dyDescent="0.2">
      <c r="A83" s="783" t="s">
        <v>497</v>
      </c>
      <c r="B83" s="783"/>
      <c r="C83" s="783"/>
      <c r="D83" s="783"/>
      <c r="E83" s="783"/>
      <c r="F83" s="783"/>
      <c r="G83" s="783"/>
      <c r="H83" s="783"/>
      <c r="I83" s="783"/>
      <c r="J83" s="783"/>
      <c r="K83" s="783"/>
      <c r="L83" s="783"/>
      <c r="M83" s="783"/>
      <c r="N83" s="783"/>
    </row>
    <row r="84" spans="1:16" ht="33.75" customHeight="1" x14ac:dyDescent="0.2">
      <c r="A84" s="783" t="s">
        <v>317</v>
      </c>
      <c r="B84" s="783"/>
      <c r="C84" s="783"/>
      <c r="D84" s="783"/>
      <c r="E84" s="783"/>
      <c r="F84" s="783"/>
      <c r="G84" s="783"/>
      <c r="H84" s="783"/>
      <c r="I84" s="783"/>
      <c r="J84" s="783"/>
      <c r="K84" s="783"/>
      <c r="L84" s="783"/>
      <c r="M84" s="783"/>
      <c r="N84" s="783"/>
    </row>
    <row r="85" spans="1:16" ht="16.5" customHeight="1" x14ac:dyDescent="0.2"/>
    <row r="86" spans="1:16" ht="16.5" customHeight="1" x14ac:dyDescent="0.2">
      <c r="A86" s="17"/>
      <c r="B86" s="784"/>
      <c r="C86" s="784"/>
      <c r="D86" s="35"/>
      <c r="E86" s="17" t="s">
        <v>209</v>
      </c>
      <c r="F86" s="35"/>
      <c r="G86" s="17" t="s">
        <v>318</v>
      </c>
      <c r="H86" s="35"/>
      <c r="I86" s="17" t="s">
        <v>319</v>
      </c>
      <c r="J86" s="17"/>
      <c r="K86" s="17"/>
      <c r="L86" s="17"/>
      <c r="M86" s="17"/>
      <c r="P86" s="3" t="s">
        <v>320</v>
      </c>
    </row>
    <row r="87" spans="1:16" ht="15.75" customHeight="1" x14ac:dyDescent="0.2">
      <c r="A87" s="17"/>
      <c r="B87" s="17"/>
      <c r="C87" s="17"/>
      <c r="D87" s="17"/>
      <c r="E87" s="17"/>
      <c r="F87" s="17"/>
      <c r="G87" s="17"/>
      <c r="H87" s="17"/>
      <c r="I87" s="17"/>
      <c r="J87" s="17"/>
      <c r="K87" s="17"/>
      <c r="L87" s="17"/>
      <c r="M87" s="17"/>
    </row>
    <row r="88" spans="1:16" ht="15.75" customHeight="1" x14ac:dyDescent="0.2">
      <c r="A88" s="17"/>
      <c r="B88" s="17"/>
      <c r="C88" s="17"/>
      <c r="D88" s="17"/>
      <c r="E88" s="17"/>
      <c r="F88" s="17"/>
      <c r="G88" s="17"/>
      <c r="H88" s="17"/>
      <c r="I88" s="17"/>
      <c r="J88" s="17"/>
      <c r="K88" s="17"/>
      <c r="L88" s="17"/>
      <c r="M88" s="17"/>
    </row>
    <row r="89" spans="1:16" ht="17.25" customHeight="1" x14ac:dyDescent="0.2">
      <c r="A89" s="17"/>
      <c r="B89" s="17" t="s">
        <v>99</v>
      </c>
      <c r="C89" s="17"/>
      <c r="D89" s="17"/>
      <c r="E89" s="17"/>
      <c r="F89" s="17"/>
      <c r="G89" s="17"/>
      <c r="H89" s="17"/>
      <c r="I89" s="17"/>
      <c r="J89" s="17"/>
      <c r="K89" s="17"/>
      <c r="L89" s="17"/>
      <c r="M89" s="17"/>
    </row>
    <row r="90" spans="1:16" ht="30" customHeight="1" x14ac:dyDescent="0.2">
      <c r="A90" s="17"/>
      <c r="B90" s="17"/>
      <c r="C90" s="785" t="str">
        <f>IF(基本情報!F21="","",基本情報!F21)</f>
        <v/>
      </c>
      <c r="D90" s="785"/>
      <c r="E90" s="785"/>
      <c r="F90" s="785"/>
      <c r="G90" s="785"/>
      <c r="H90" s="785"/>
      <c r="I90" s="785"/>
      <c r="J90" s="785"/>
      <c r="K90" s="785"/>
      <c r="L90" s="785"/>
      <c r="M90" s="785"/>
      <c r="N90" s="785"/>
      <c r="P90" s="3" t="s">
        <v>230</v>
      </c>
    </row>
    <row r="91" spans="1:16" ht="17.25" customHeight="1" x14ac:dyDescent="0.2">
      <c r="A91" s="17"/>
      <c r="B91" s="17" t="s">
        <v>96</v>
      </c>
      <c r="C91" s="36"/>
      <c r="D91" s="36"/>
      <c r="E91" s="36"/>
      <c r="F91" s="36"/>
      <c r="G91" s="36"/>
      <c r="H91" s="36"/>
      <c r="I91" s="36"/>
      <c r="J91" s="36"/>
      <c r="K91" s="36"/>
      <c r="L91" s="36"/>
      <c r="M91" s="36"/>
      <c r="N91" s="36"/>
    </row>
    <row r="92" spans="1:16" ht="29.25" customHeight="1" x14ac:dyDescent="0.2">
      <c r="A92" s="17"/>
      <c r="B92" s="17"/>
      <c r="C92" s="786" t="str">
        <f>IF(基本情報!F18="","",基本情報!F18)</f>
        <v/>
      </c>
      <c r="D92" s="786"/>
      <c r="E92" s="786"/>
      <c r="F92" s="786"/>
      <c r="G92" s="786"/>
      <c r="H92" s="786"/>
      <c r="I92" s="786"/>
      <c r="J92" s="786"/>
      <c r="K92" s="786"/>
      <c r="L92" s="786"/>
      <c r="M92" s="786"/>
      <c r="N92" s="36"/>
      <c r="P92" s="3" t="s">
        <v>230</v>
      </c>
    </row>
    <row r="93" spans="1:16" ht="17.25" customHeight="1" x14ac:dyDescent="0.2">
      <c r="A93" s="17"/>
      <c r="B93" s="17"/>
      <c r="C93" s="17"/>
      <c r="D93" s="17"/>
      <c r="E93" s="17"/>
      <c r="F93" s="17"/>
      <c r="G93" s="17"/>
      <c r="H93" s="17"/>
      <c r="I93" s="17"/>
      <c r="J93" s="17"/>
      <c r="K93" s="17"/>
      <c r="L93" s="17"/>
      <c r="M93" s="17"/>
    </row>
    <row r="94" spans="1:16" ht="17.25" customHeight="1" x14ac:dyDescent="0.2">
      <c r="A94" s="17"/>
      <c r="B94" s="17" t="s">
        <v>5</v>
      </c>
      <c r="C94" s="17"/>
      <c r="D94" s="17"/>
      <c r="E94" s="17"/>
      <c r="F94" s="17"/>
      <c r="G94" s="17"/>
      <c r="H94" s="17"/>
      <c r="I94" s="17"/>
      <c r="J94" s="17"/>
      <c r="K94" s="17"/>
      <c r="L94" s="17"/>
      <c r="M94" s="17"/>
    </row>
    <row r="95" spans="1:16" ht="29.25" customHeight="1" x14ac:dyDescent="0.2">
      <c r="A95" s="17"/>
      <c r="B95" s="17"/>
      <c r="C95" s="787" t="str">
        <f>IF(基本情報!G19="","",基本情報!G19)</f>
        <v/>
      </c>
      <c r="D95" s="787"/>
      <c r="E95" s="787"/>
      <c r="F95" s="787"/>
      <c r="G95" s="787"/>
      <c r="H95" s="17"/>
      <c r="I95" s="788" t="str">
        <f>IF(基本情報!K19="","",基本情報!K19)</f>
        <v/>
      </c>
      <c r="J95" s="788"/>
      <c r="K95" s="788"/>
      <c r="L95" s="788"/>
      <c r="M95" s="17"/>
      <c r="P95" s="3" t="s">
        <v>230</v>
      </c>
    </row>
    <row r="96" spans="1:16" ht="11.25" customHeight="1" x14ac:dyDescent="0.2">
      <c r="A96" s="17"/>
      <c r="B96" s="17"/>
      <c r="C96" s="17"/>
      <c r="D96" s="17"/>
      <c r="E96" s="17"/>
      <c r="F96" s="17"/>
      <c r="G96" s="17"/>
      <c r="H96" s="17"/>
      <c r="I96" s="17"/>
      <c r="J96" s="17"/>
      <c r="K96" s="17"/>
      <c r="L96" s="17"/>
      <c r="M96" s="17"/>
    </row>
    <row r="97" spans="1:14" ht="16.5" customHeight="1" x14ac:dyDescent="0.2">
      <c r="A97" s="17"/>
      <c r="B97" s="17"/>
      <c r="C97" s="17"/>
      <c r="D97" s="17"/>
      <c r="E97" s="17"/>
      <c r="F97" s="17"/>
      <c r="G97" s="17"/>
      <c r="H97" s="17"/>
      <c r="I97" s="17"/>
      <c r="J97" s="17"/>
      <c r="K97" s="17"/>
      <c r="L97" s="17"/>
      <c r="M97" s="17"/>
    </row>
    <row r="98" spans="1:14" ht="16.5" customHeight="1" x14ac:dyDescent="0.2">
      <c r="A98" s="17"/>
      <c r="B98" s="17"/>
      <c r="C98" s="17"/>
      <c r="D98" s="17"/>
      <c r="E98" s="17"/>
      <c r="F98" s="17"/>
      <c r="G98" s="17"/>
      <c r="H98" s="17"/>
      <c r="I98" s="17"/>
      <c r="J98" s="17"/>
      <c r="K98" s="17"/>
      <c r="L98" s="17"/>
      <c r="M98" s="17"/>
    </row>
    <row r="99" spans="1:14" ht="36.75" customHeight="1" x14ac:dyDescent="0.2">
      <c r="A99" s="17"/>
      <c r="B99" s="488" t="s">
        <v>321</v>
      </c>
      <c r="C99" s="488"/>
      <c r="D99" s="488"/>
      <c r="E99" s="488"/>
      <c r="F99" s="488"/>
      <c r="G99" s="488"/>
      <c r="H99" s="488"/>
      <c r="I99" s="488"/>
      <c r="J99" s="488"/>
      <c r="K99" s="488"/>
      <c r="L99" s="488"/>
      <c r="M99" s="488"/>
      <c r="N99" s="488"/>
    </row>
    <row r="100" spans="1:14" ht="16.5" customHeight="1" x14ac:dyDescent="0.2">
      <c r="A100" s="17"/>
      <c r="B100" s="486" t="s">
        <v>322</v>
      </c>
      <c r="C100" s="486"/>
      <c r="D100" s="486"/>
      <c r="E100" s="486"/>
      <c r="F100" s="486"/>
      <c r="G100" s="486"/>
      <c r="H100" s="486"/>
      <c r="I100" s="486"/>
      <c r="J100" s="486"/>
      <c r="K100" s="486"/>
      <c r="L100" s="486"/>
      <c r="M100" s="486"/>
      <c r="N100" s="486"/>
    </row>
    <row r="101" spans="1:14" ht="16.5" customHeight="1" x14ac:dyDescent="0.2">
      <c r="A101" s="17"/>
      <c r="B101" s="17"/>
      <c r="C101" s="17" t="s">
        <v>323</v>
      </c>
      <c r="D101" s="17"/>
      <c r="E101" s="17"/>
      <c r="F101" s="17"/>
      <c r="G101" s="17"/>
      <c r="H101" s="17"/>
      <c r="I101" s="17"/>
      <c r="J101" s="17"/>
      <c r="K101" s="17"/>
      <c r="L101" s="17"/>
      <c r="M101" s="17"/>
    </row>
    <row r="102" spans="1:14" ht="16.5" customHeight="1" x14ac:dyDescent="0.2">
      <c r="A102" s="17"/>
      <c r="B102" s="17"/>
      <c r="C102" s="17" t="s">
        <v>324</v>
      </c>
      <c r="D102" s="17"/>
      <c r="E102" s="17"/>
      <c r="F102" s="17"/>
      <c r="G102" s="17"/>
      <c r="H102" s="17"/>
      <c r="I102" s="17"/>
      <c r="J102" s="17"/>
      <c r="K102" s="17"/>
      <c r="L102" s="17"/>
      <c r="M102" s="17"/>
    </row>
    <row r="103" spans="1:14" ht="16.5" customHeight="1" x14ac:dyDescent="0.2">
      <c r="A103" s="17"/>
      <c r="B103" s="17"/>
      <c r="C103" s="17" t="s">
        <v>325</v>
      </c>
      <c r="D103" s="17"/>
      <c r="E103" s="17"/>
      <c r="F103" s="17"/>
      <c r="G103" s="17"/>
      <c r="H103" s="17"/>
      <c r="I103" s="17"/>
      <c r="J103" s="17"/>
      <c r="K103" s="17"/>
      <c r="L103" s="17"/>
      <c r="M103" s="17"/>
    </row>
    <row r="104" spans="1:14" ht="16.5" customHeight="1" x14ac:dyDescent="0.2">
      <c r="A104" s="17"/>
      <c r="B104" s="17"/>
      <c r="C104" s="17" t="s">
        <v>326</v>
      </c>
      <c r="D104" s="17"/>
      <c r="E104" s="17"/>
      <c r="F104" s="17"/>
      <c r="G104" s="17"/>
      <c r="H104" s="17"/>
      <c r="I104" s="17"/>
      <c r="J104" s="17"/>
      <c r="K104" s="17"/>
      <c r="L104" s="17"/>
      <c r="M104" s="17"/>
    </row>
    <row r="105" spans="1:14" ht="16.5" customHeight="1" x14ac:dyDescent="0.2">
      <c r="A105" s="17"/>
      <c r="B105" s="17"/>
      <c r="C105" s="17" t="s">
        <v>327</v>
      </c>
      <c r="D105" s="17"/>
      <c r="E105" s="17"/>
      <c r="F105" s="17"/>
      <c r="G105" s="17"/>
      <c r="H105" s="17"/>
      <c r="I105" s="17"/>
      <c r="J105" s="17"/>
      <c r="K105" s="17"/>
      <c r="L105" s="17"/>
      <c r="M105" s="17"/>
    </row>
    <row r="106" spans="1:14" ht="15.75" customHeight="1" x14ac:dyDescent="0.2">
      <c r="A106" s="17"/>
      <c r="B106" s="17"/>
      <c r="C106" s="17"/>
      <c r="D106" s="17"/>
      <c r="E106" s="17"/>
      <c r="F106" s="17"/>
      <c r="G106" s="17"/>
      <c r="H106" s="17"/>
      <c r="I106" s="17"/>
      <c r="J106" s="17"/>
      <c r="K106" s="17"/>
      <c r="L106" s="17"/>
      <c r="M106" s="17"/>
    </row>
    <row r="107" spans="1:14" ht="16.5" customHeight="1" x14ac:dyDescent="0.2">
      <c r="A107" s="17"/>
      <c r="B107" s="17"/>
      <c r="C107" s="17"/>
      <c r="D107" s="17"/>
      <c r="E107" s="17"/>
      <c r="F107" s="17"/>
      <c r="G107" s="17"/>
      <c r="H107" s="17"/>
      <c r="I107" s="17"/>
      <c r="J107" s="17"/>
      <c r="K107" s="17"/>
      <c r="L107" s="17"/>
      <c r="M107" s="17"/>
      <c r="N107" s="32" t="s">
        <v>790</v>
      </c>
    </row>
  </sheetData>
  <sheetProtection algorithmName="SHA-512" hashValue="z1HiIOPnckU6FV4UYoBeLQgeB6jAoZ44bBP4DYJm9zxKD+Dm9BFKqfT5J7jqtIleEbPeXjUhpR87tNLnNuzuow==" saltValue="cGO3SksrSbxCOkRgeL/glQ==" spinCount="100000" sheet="1" objects="1" scenarios="1"/>
  <mergeCells count="37">
    <mergeCell ref="B100:N100"/>
    <mergeCell ref="A83:N83"/>
    <mergeCell ref="A84:N84"/>
    <mergeCell ref="B86:C86"/>
    <mergeCell ref="C90:N90"/>
    <mergeCell ref="C92:M92"/>
    <mergeCell ref="C95:G95"/>
    <mergeCell ref="I95:L95"/>
    <mergeCell ref="B63:N63"/>
    <mergeCell ref="B64:N64"/>
    <mergeCell ref="A74:N74"/>
    <mergeCell ref="A82:N82"/>
    <mergeCell ref="B99:N99"/>
    <mergeCell ref="J75:K75"/>
    <mergeCell ref="B51:C51"/>
    <mergeCell ref="C55:N55"/>
    <mergeCell ref="C57:M57"/>
    <mergeCell ref="C60:G60"/>
    <mergeCell ref="I60:L60"/>
    <mergeCell ref="B29:N29"/>
    <mergeCell ref="A39:N39"/>
    <mergeCell ref="A47:N47"/>
    <mergeCell ref="A48:N48"/>
    <mergeCell ref="A49:N49"/>
    <mergeCell ref="J40:K40"/>
    <mergeCell ref="C20:N20"/>
    <mergeCell ref="C22:M22"/>
    <mergeCell ref="C25:G25"/>
    <mergeCell ref="I25:L25"/>
    <mergeCell ref="B28:N28"/>
    <mergeCell ref="A3:N3"/>
    <mergeCell ref="A11:N11"/>
    <mergeCell ref="A12:N12"/>
    <mergeCell ref="A13:N13"/>
    <mergeCell ref="B16:C16"/>
    <mergeCell ref="J4:K4"/>
    <mergeCell ref="A14:N14"/>
  </mergeCells>
  <phoneticPr fontId="26"/>
  <pageMargins left="0.9055118110236221" right="0.31496062992125984" top="0.74803149606299213" bottom="0.74803149606299213" header="0.31496062992125984" footer="0.31496062992125984"/>
  <pageSetup paperSize="9" scale="98" orientation="portrait" blackAndWhite="1" r:id="rId1"/>
  <rowBreaks count="2" manualBreakCount="2">
    <brk id="36" max="14" man="1"/>
    <brk id="7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704"/>
  <sheetViews>
    <sheetView showGridLines="0" view="pageBreakPreview" zoomScaleNormal="100" zoomScaleSheetLayoutView="100" workbookViewId="0">
      <selection activeCell="H11" sqref="H11:N11"/>
    </sheetView>
  </sheetViews>
  <sheetFormatPr defaultColWidth="9" defaultRowHeight="13.2" x14ac:dyDescent="0.2"/>
  <cols>
    <col min="1" max="1" width="1.21875" style="3" customWidth="1"/>
    <col min="2" max="2" width="1.6640625" style="3" customWidth="1"/>
    <col min="3" max="3" width="5" style="3" customWidth="1"/>
    <col min="4" max="4" width="3.77734375" style="3" customWidth="1"/>
    <col min="5" max="5" width="13.109375" style="3" customWidth="1"/>
    <col min="6" max="6" width="0.6640625" style="3" customWidth="1"/>
    <col min="7" max="7" width="3.21875" style="3" customWidth="1"/>
    <col min="8" max="12" width="8" style="3" customWidth="1"/>
    <col min="13" max="14" width="8" style="48" customWidth="1"/>
    <col min="15" max="15" width="2.21875" style="48" customWidth="1"/>
    <col min="16" max="16" width="1.21875" style="48" customWidth="1"/>
    <col min="17" max="17" width="2.44140625" style="3" customWidth="1"/>
    <col min="18" max="16384" width="9" style="3"/>
  </cols>
  <sheetData>
    <row r="1" spans="2:17" x14ac:dyDescent="0.2">
      <c r="B1" s="39" t="s">
        <v>1024</v>
      </c>
      <c r="D1" s="104"/>
      <c r="E1" s="104"/>
    </row>
    <row r="2" spans="2:17" ht="10.5" customHeight="1" x14ac:dyDescent="0.2">
      <c r="K2" s="38"/>
      <c r="L2" s="38"/>
      <c r="N2" s="38"/>
      <c r="Q2" s="48"/>
    </row>
    <row r="3" spans="2:17" ht="19.5" customHeight="1" x14ac:dyDescent="0.2">
      <c r="C3" s="812" t="s">
        <v>565</v>
      </c>
      <c r="D3" s="812"/>
      <c r="E3" s="812"/>
      <c r="F3" s="812"/>
      <c r="G3" s="812"/>
      <c r="H3" s="812"/>
      <c r="I3" s="812"/>
      <c r="J3" s="812"/>
      <c r="K3" s="812"/>
      <c r="L3" s="812"/>
      <c r="M3" s="812"/>
      <c r="N3" s="812"/>
    </row>
    <row r="4" spans="2:17" ht="9.75" customHeight="1" x14ac:dyDescent="0.2">
      <c r="G4" s="48"/>
      <c r="H4" s="48"/>
      <c r="I4" s="48"/>
    </row>
    <row r="5" spans="2:17" ht="15.75" customHeight="1" x14ac:dyDescent="0.2">
      <c r="B5" s="9" t="s">
        <v>566</v>
      </c>
      <c r="F5" s="9"/>
      <c r="I5" s="32"/>
    </row>
    <row r="6" spans="2:17" ht="15.75" customHeight="1" x14ac:dyDescent="0.2">
      <c r="C6" s="331" t="s">
        <v>567</v>
      </c>
      <c r="D6" s="51" t="s">
        <v>568</v>
      </c>
      <c r="E6" s="271"/>
      <c r="F6" s="51"/>
      <c r="G6" s="813" t="str">
        <f>IF(基本情報!F24="","",基本情報!F24)</f>
        <v/>
      </c>
      <c r="H6" s="813"/>
      <c r="I6" s="813"/>
      <c r="J6" s="813"/>
      <c r="K6" s="813"/>
      <c r="L6" s="813"/>
      <c r="M6" s="813"/>
      <c r="N6" s="814"/>
    </row>
    <row r="7" spans="2:17" ht="15.75" customHeight="1" x14ac:dyDescent="0.2">
      <c r="C7" s="272" t="s">
        <v>569</v>
      </c>
      <c r="D7" s="257" t="s">
        <v>570</v>
      </c>
      <c r="E7" s="252"/>
      <c r="F7" s="257"/>
      <c r="G7" s="813" t="str">
        <f>IF(基本情報!F25="","",基本情報!F25)</f>
        <v/>
      </c>
      <c r="H7" s="813"/>
      <c r="I7" s="813"/>
      <c r="J7" s="813"/>
      <c r="K7" s="813"/>
      <c r="L7" s="813"/>
      <c r="M7" s="813"/>
      <c r="N7" s="814"/>
    </row>
    <row r="8" spans="2:17" ht="15.75" customHeight="1" x14ac:dyDescent="0.2">
      <c r="C8" s="332" t="s">
        <v>571</v>
      </c>
      <c r="D8" s="9" t="s">
        <v>572</v>
      </c>
      <c r="E8" s="292"/>
      <c r="G8" s="818" t="str">
        <f>IF(基本情報!F26="","","〒"&amp;基本情報!F26&amp;"－"&amp;基本情報!H26)</f>
        <v/>
      </c>
      <c r="H8" s="818"/>
      <c r="I8" s="813" t="str">
        <f>IF(基本情報!F27="","","　東京都"&amp;基本情報!F27&amp;"  "&amp;基本情報!F28)</f>
        <v/>
      </c>
      <c r="J8" s="813"/>
      <c r="K8" s="813"/>
      <c r="L8" s="813"/>
      <c r="M8" s="813"/>
      <c r="N8" s="814"/>
      <c r="O8" s="3"/>
      <c r="P8" s="3"/>
    </row>
    <row r="9" spans="2:17" ht="17.55" customHeight="1" x14ac:dyDescent="0.2">
      <c r="C9" s="803" t="s">
        <v>573</v>
      </c>
      <c r="D9" s="806" t="s">
        <v>574</v>
      </c>
      <c r="E9" s="807"/>
      <c r="F9" s="94"/>
      <c r="G9" s="815" t="str">
        <f>IF(基本情報!F4="","",基本情報!F4)</f>
        <v/>
      </c>
      <c r="H9" s="816"/>
      <c r="I9" s="816"/>
      <c r="J9" s="816"/>
      <c r="K9" s="816"/>
      <c r="L9" s="816"/>
      <c r="M9" s="816"/>
      <c r="N9" s="817"/>
    </row>
    <row r="10" spans="2:17" ht="17.55" customHeight="1" x14ac:dyDescent="0.2">
      <c r="C10" s="804"/>
      <c r="D10" s="808"/>
      <c r="E10" s="809"/>
      <c r="F10" s="88"/>
      <c r="G10" s="440" t="str">
        <f>IF(H10="","","①")</f>
        <v/>
      </c>
      <c r="H10" s="657" t="str">
        <f>IF(基本情報!F47="","",基本情報!F47)</f>
        <v/>
      </c>
      <c r="I10" s="657"/>
      <c r="J10" s="657"/>
      <c r="K10" s="657"/>
      <c r="L10" s="657"/>
      <c r="M10" s="657"/>
      <c r="N10" s="792"/>
      <c r="Q10" s="3" t="s">
        <v>226</v>
      </c>
    </row>
    <row r="11" spans="2:17" ht="122.55" customHeight="1" x14ac:dyDescent="0.2">
      <c r="C11" s="804"/>
      <c r="D11" s="808"/>
      <c r="E11" s="809"/>
      <c r="F11" s="88"/>
      <c r="H11" s="793"/>
      <c r="I11" s="794"/>
      <c r="J11" s="794"/>
      <c r="K11" s="794"/>
      <c r="L11" s="794"/>
      <c r="M11" s="794"/>
      <c r="N11" s="795"/>
      <c r="Q11" s="105" t="s">
        <v>499</v>
      </c>
    </row>
    <row r="12" spans="2:17" ht="17.55" customHeight="1" x14ac:dyDescent="0.2">
      <c r="C12" s="804"/>
      <c r="D12" s="808"/>
      <c r="E12" s="809"/>
      <c r="F12" s="88"/>
      <c r="G12" s="440" t="str">
        <f>IF(AND(基本情報!F47="",基本情報!F48="")=TRUE,"","②")</f>
        <v/>
      </c>
      <c r="H12" s="657" t="str">
        <f>IF(AND(基本情報!F47="",基本情報!F48="")=TRUE,"",IF(基本情報!F48="","融通インフラに関しては、クールネット東京への助成金申請はない",基本情報!F48))</f>
        <v/>
      </c>
      <c r="I12" s="657"/>
      <c r="J12" s="657"/>
      <c r="K12" s="657"/>
      <c r="L12" s="657"/>
      <c r="M12" s="657"/>
      <c r="N12" s="792"/>
      <c r="Q12" s="3" t="s">
        <v>226</v>
      </c>
    </row>
    <row r="13" spans="2:17" ht="122.55" customHeight="1" x14ac:dyDescent="0.2">
      <c r="C13" s="804"/>
      <c r="D13" s="808"/>
      <c r="E13" s="809"/>
      <c r="F13" s="88"/>
      <c r="H13" s="793"/>
      <c r="I13" s="794"/>
      <c r="J13" s="794"/>
      <c r="K13" s="794"/>
      <c r="L13" s="794"/>
      <c r="M13" s="794"/>
      <c r="N13" s="795"/>
      <c r="Q13" s="105" t="s">
        <v>328</v>
      </c>
    </row>
    <row r="14" spans="2:17" ht="17.55" customHeight="1" x14ac:dyDescent="0.2">
      <c r="C14" s="804"/>
      <c r="D14" s="808"/>
      <c r="E14" s="809"/>
      <c r="F14" s="88"/>
      <c r="H14" s="772"/>
      <c r="I14" s="772"/>
      <c r="J14" s="772"/>
      <c r="K14" s="772"/>
      <c r="L14" s="772"/>
      <c r="M14" s="772"/>
      <c r="N14" s="796"/>
      <c r="Q14" s="3" t="s">
        <v>226</v>
      </c>
    </row>
    <row r="15" spans="2:17" ht="102" customHeight="1" x14ac:dyDescent="0.2">
      <c r="C15" s="804"/>
      <c r="D15" s="808"/>
      <c r="E15" s="809"/>
      <c r="F15" s="88"/>
      <c r="H15" s="797"/>
      <c r="I15" s="798"/>
      <c r="J15" s="798"/>
      <c r="K15" s="798"/>
      <c r="L15" s="798"/>
      <c r="M15" s="798"/>
      <c r="N15" s="799"/>
      <c r="Q15" s="105" t="s">
        <v>328</v>
      </c>
    </row>
    <row r="16" spans="2:17" ht="17.55" customHeight="1" x14ac:dyDescent="0.2">
      <c r="C16" s="804"/>
      <c r="D16" s="808"/>
      <c r="E16" s="809"/>
      <c r="F16" s="88"/>
      <c r="G16" s="3" t="str">
        <f>IF(H16="","",G14+1)</f>
        <v/>
      </c>
      <c r="H16" s="772" t="str">
        <f>IF(基本情報!F50="","",基本情報!F50)</f>
        <v/>
      </c>
      <c r="I16" s="772"/>
      <c r="J16" s="772"/>
      <c r="K16" s="772"/>
      <c r="L16" s="772"/>
      <c r="M16" s="772"/>
      <c r="N16" s="796"/>
      <c r="Q16" s="3" t="s">
        <v>226</v>
      </c>
    </row>
    <row r="17" spans="3:17" ht="91.5" customHeight="1" x14ac:dyDescent="0.2">
      <c r="C17" s="804"/>
      <c r="D17" s="808"/>
      <c r="E17" s="809"/>
      <c r="F17" s="88"/>
      <c r="H17" s="797"/>
      <c r="I17" s="798"/>
      <c r="J17" s="798"/>
      <c r="K17" s="798"/>
      <c r="L17" s="798"/>
      <c r="M17" s="798"/>
      <c r="N17" s="799"/>
      <c r="Q17" s="105" t="s">
        <v>328</v>
      </c>
    </row>
    <row r="18" spans="3:17" ht="17.55" customHeight="1" x14ac:dyDescent="0.2">
      <c r="C18" s="804"/>
      <c r="D18" s="808"/>
      <c r="E18" s="809"/>
      <c r="F18" s="88"/>
      <c r="G18" s="442" t="str">
        <f>IF(基本情報!G44="○","③","")</f>
        <v/>
      </c>
      <c r="H18" s="657" t="str">
        <f>IF(基本情報!G44="○","東京都都市整備局を経由した国補助関係","")</f>
        <v/>
      </c>
      <c r="I18" s="657"/>
      <c r="J18" s="657"/>
      <c r="K18" s="657"/>
      <c r="L18" s="657"/>
      <c r="M18" s="657"/>
      <c r="N18" s="792"/>
      <c r="Q18" s="3" t="s">
        <v>226</v>
      </c>
    </row>
    <row r="19" spans="3:17" ht="108" customHeight="1" x14ac:dyDescent="0.2">
      <c r="C19" s="805"/>
      <c r="D19" s="810"/>
      <c r="E19" s="811"/>
      <c r="F19" s="52"/>
      <c r="G19" s="333"/>
      <c r="H19" s="800"/>
      <c r="I19" s="801"/>
      <c r="J19" s="801"/>
      <c r="K19" s="801"/>
      <c r="L19" s="801"/>
      <c r="M19" s="801"/>
      <c r="N19" s="802"/>
      <c r="Q19" s="105" t="s">
        <v>328</v>
      </c>
    </row>
    <row r="20" spans="3:17" ht="29.25" customHeight="1" x14ac:dyDescent="0.2">
      <c r="C20" s="334"/>
      <c r="D20" s="334" t="s">
        <v>575</v>
      </c>
      <c r="E20" s="790" t="s">
        <v>97</v>
      </c>
      <c r="F20" s="790"/>
      <c r="G20" s="790"/>
      <c r="H20" s="791"/>
      <c r="I20" s="791"/>
      <c r="J20" s="791"/>
      <c r="K20" s="791"/>
      <c r="L20" s="791"/>
      <c r="M20" s="791"/>
      <c r="N20" s="791"/>
    </row>
    <row r="21" spans="3:17" ht="13.2" customHeight="1" x14ac:dyDescent="0.2">
      <c r="N21" s="111" t="s">
        <v>787</v>
      </c>
    </row>
    <row r="1704" spans="17:17" x14ac:dyDescent="0.2">
      <c r="Q1704" s="3">
        <v>1</v>
      </c>
    </row>
  </sheetData>
  <sheetProtection algorithmName="SHA-512" hashValue="oZf98KQ5v0ErfOKUO+TSG+HgyBzIMXp32L6P+HVyZnmYPkvpZ5Y1X2T/UQsz9CgD5oy5aWqqoosSYMsQO9HVfw==" saltValue="Xa0Fl8MSW2ZYwlUjDL6GQw==" spinCount="100000" sheet="1" objects="1" scenarios="1"/>
  <mergeCells count="19">
    <mergeCell ref="C9:C19"/>
    <mergeCell ref="D9:E19"/>
    <mergeCell ref="H15:N15"/>
    <mergeCell ref="C3:N3"/>
    <mergeCell ref="G6:N6"/>
    <mergeCell ref="G7:N7"/>
    <mergeCell ref="G9:N9"/>
    <mergeCell ref="G8:H8"/>
    <mergeCell ref="I8:N8"/>
    <mergeCell ref="E20:N20"/>
    <mergeCell ref="H10:N10"/>
    <mergeCell ref="H11:N11"/>
    <mergeCell ref="H12:N12"/>
    <mergeCell ref="H13:N13"/>
    <mergeCell ref="H14:N14"/>
    <mergeCell ref="H16:N16"/>
    <mergeCell ref="H17:N17"/>
    <mergeCell ref="H18:N18"/>
    <mergeCell ref="H19:N19"/>
  </mergeCells>
  <phoneticPr fontId="2"/>
  <pageMargins left="0.98425196850393704" right="0.59055118110236227" top="0.78740157480314965" bottom="0.19685039370078741"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90"/>
  <sheetViews>
    <sheetView showGridLines="0" view="pageBreakPreview" zoomScaleNormal="100" zoomScaleSheetLayoutView="100" workbookViewId="0">
      <selection activeCell="G69" sqref="G69:M69"/>
    </sheetView>
  </sheetViews>
  <sheetFormatPr defaultColWidth="9" defaultRowHeight="13.2" x14ac:dyDescent="0.2"/>
  <cols>
    <col min="1" max="1" width="1.21875" style="3" customWidth="1"/>
    <col min="2" max="2" width="1.6640625" style="3" customWidth="1"/>
    <col min="3" max="3" width="3.77734375" style="3" customWidth="1"/>
    <col min="4" max="4" width="6.6640625" style="3" customWidth="1"/>
    <col min="5" max="5" width="8.77734375" style="3" customWidth="1"/>
    <col min="6" max="6" width="0.6640625" style="3" customWidth="1"/>
    <col min="7" max="7" width="9.21875" style="3" customWidth="1"/>
    <col min="8" max="9" width="9.109375" style="3" customWidth="1"/>
    <col min="10" max="11" width="8" style="3" customWidth="1"/>
    <col min="12" max="12" width="8" style="48" customWidth="1"/>
    <col min="13" max="13" width="10" style="48" customWidth="1"/>
    <col min="14" max="14" width="2.21875" style="48" customWidth="1"/>
    <col min="15" max="15" width="1.21875" style="48" customWidth="1"/>
    <col min="16" max="16" width="7.21875" style="3" customWidth="1"/>
    <col min="17" max="18" width="9" style="3"/>
    <col min="19" max="19" width="10.109375" style="3" customWidth="1"/>
    <col min="20" max="16384" width="9" style="3"/>
  </cols>
  <sheetData>
    <row r="1" spans="1:16" ht="18.75" customHeight="1" x14ac:dyDescent="0.2">
      <c r="B1" s="39" t="s">
        <v>1025</v>
      </c>
      <c r="D1" s="104"/>
      <c r="E1" s="104"/>
    </row>
    <row r="2" spans="1:16" ht="7.95" customHeight="1" x14ac:dyDescent="0.2">
      <c r="J2" s="38"/>
      <c r="K2" s="38"/>
      <c r="M2" s="38"/>
      <c r="P2" s="48"/>
    </row>
    <row r="3" spans="1:16" ht="14.25" customHeight="1" x14ac:dyDescent="0.2">
      <c r="A3" s="3" t="s">
        <v>576</v>
      </c>
      <c r="P3" s="48"/>
    </row>
    <row r="4" spans="1:16" ht="14.25" customHeight="1" x14ac:dyDescent="0.2">
      <c r="B4" s="3" t="s">
        <v>577</v>
      </c>
      <c r="P4" s="48"/>
    </row>
    <row r="5" spans="1:16" ht="25.2" customHeight="1" x14ac:dyDescent="0.2">
      <c r="C5" s="844" t="s">
        <v>584</v>
      </c>
      <c r="D5" s="845"/>
      <c r="E5" s="845"/>
      <c r="F5" s="845"/>
      <c r="G5" s="845"/>
      <c r="H5" s="845"/>
      <c r="I5" s="845"/>
      <c r="J5" s="845"/>
      <c r="K5" s="845"/>
      <c r="L5" s="845"/>
      <c r="M5" s="845"/>
      <c r="P5" s="48"/>
    </row>
    <row r="6" spans="1:16" ht="16.2" customHeight="1" x14ac:dyDescent="0.2">
      <c r="B6" s="841" t="s">
        <v>578</v>
      </c>
      <c r="C6" s="841"/>
      <c r="D6" s="841"/>
      <c r="E6" s="841"/>
      <c r="F6" s="842" t="str">
        <f>IF(基本情報!F51="","",基本情報!F51)</f>
        <v/>
      </c>
      <c r="G6" s="842"/>
      <c r="H6" s="842"/>
      <c r="I6" s="842"/>
      <c r="J6" s="842"/>
      <c r="K6" s="842"/>
      <c r="L6" s="842"/>
      <c r="M6" s="843"/>
      <c r="P6" s="48"/>
    </row>
    <row r="7" spans="1:16" ht="16.2" customHeight="1" x14ac:dyDescent="0.2">
      <c r="B7" s="841" t="s">
        <v>579</v>
      </c>
      <c r="C7" s="841"/>
      <c r="D7" s="841"/>
      <c r="E7" s="841"/>
      <c r="F7" s="851" t="str">
        <f>IF(基本情報!F56="","","〒"&amp;基本情報!F56&amp;"－"&amp;基本情報!H56)</f>
        <v/>
      </c>
      <c r="G7" s="851"/>
      <c r="H7" s="851"/>
      <c r="I7" s="381"/>
      <c r="J7" s="818" t="str">
        <f>IF(基本情報!F57="","",基本情報!F57)</f>
        <v/>
      </c>
      <c r="K7" s="818"/>
      <c r="L7" s="818"/>
      <c r="M7" s="852"/>
      <c r="P7" s="48"/>
    </row>
    <row r="8" spans="1:16" ht="16.2" customHeight="1" x14ac:dyDescent="0.2">
      <c r="B8" s="841" t="s">
        <v>580</v>
      </c>
      <c r="C8" s="841"/>
      <c r="D8" s="841"/>
      <c r="E8" s="841"/>
      <c r="F8" s="662" t="str">
        <f>IF(基本情報!F52="","",基本情報!F52)</f>
        <v/>
      </c>
      <c r="G8" s="662"/>
      <c r="H8" s="662"/>
      <c r="I8" s="106"/>
      <c r="J8" s="662" t="str">
        <f>IF(基本情報!F53="","",基本情報!F53)</f>
        <v/>
      </c>
      <c r="K8" s="662"/>
      <c r="L8" s="662"/>
      <c r="M8" s="663"/>
      <c r="P8" s="48"/>
    </row>
    <row r="9" spans="1:16" ht="16.2" customHeight="1" x14ac:dyDescent="0.2">
      <c r="B9" s="841" t="s">
        <v>236</v>
      </c>
      <c r="C9" s="841"/>
      <c r="D9" s="841"/>
      <c r="E9" s="841"/>
      <c r="F9" s="680" t="str">
        <f>IF(基本情報!F54="","",基本情報!F54)</f>
        <v/>
      </c>
      <c r="G9" s="680"/>
      <c r="H9" s="680"/>
      <c r="I9" s="680"/>
      <c r="J9" s="680"/>
      <c r="K9" s="680"/>
      <c r="L9" s="680"/>
      <c r="M9" s="681"/>
      <c r="P9" s="48"/>
    </row>
    <row r="10" spans="1:16" ht="16.2" customHeight="1" x14ac:dyDescent="0.2">
      <c r="B10" s="841" t="s">
        <v>581</v>
      </c>
      <c r="C10" s="841"/>
      <c r="D10" s="841"/>
      <c r="E10" s="841"/>
      <c r="F10" s="680" t="str">
        <f>IF(基本情報!F55="","",基本情報!F55)</f>
        <v/>
      </c>
      <c r="G10" s="680"/>
      <c r="H10" s="680"/>
      <c r="I10" s="680"/>
      <c r="J10" s="680"/>
      <c r="K10" s="680"/>
      <c r="L10" s="680"/>
      <c r="M10" s="681"/>
      <c r="P10" s="48"/>
    </row>
    <row r="11" spans="1:16" ht="16.2" customHeight="1" x14ac:dyDescent="0.2">
      <c r="B11" s="841" t="s">
        <v>235</v>
      </c>
      <c r="C11" s="841"/>
      <c r="D11" s="841"/>
      <c r="E11" s="841"/>
      <c r="F11" s="848" t="s">
        <v>582</v>
      </c>
      <c r="G11" s="848"/>
      <c r="H11" s="848"/>
      <c r="I11" s="850" t="str">
        <f>IF(基本情報!F58="","",基本情報!F58)</f>
        <v/>
      </c>
      <c r="J11" s="850"/>
      <c r="K11" s="850"/>
      <c r="L11" s="850"/>
      <c r="M11" s="107"/>
      <c r="P11" s="48"/>
    </row>
    <row r="12" spans="1:16" ht="16.2" customHeight="1" x14ac:dyDescent="0.2">
      <c r="B12" s="841"/>
      <c r="C12" s="841"/>
      <c r="D12" s="841"/>
      <c r="E12" s="841"/>
      <c r="F12" s="849" t="s">
        <v>583</v>
      </c>
      <c r="G12" s="849"/>
      <c r="H12" s="849"/>
      <c r="I12" s="850" t="str">
        <f>IF(基本情報!F59="","",基本情報!F59)</f>
        <v/>
      </c>
      <c r="J12" s="850"/>
      <c r="K12" s="850"/>
      <c r="L12" s="850"/>
      <c r="M12" s="97"/>
      <c r="P12" s="48"/>
    </row>
    <row r="13" spans="1:16" ht="16.2" customHeight="1" x14ac:dyDescent="0.2">
      <c r="B13" s="841"/>
      <c r="C13" s="841"/>
      <c r="D13" s="841"/>
      <c r="E13" s="841"/>
      <c r="F13" s="848" t="s">
        <v>917</v>
      </c>
      <c r="G13" s="848"/>
      <c r="H13" s="848"/>
      <c r="I13" s="846" t="str">
        <f>IF(基本情報!F61="","",基本情報!F61)</f>
        <v/>
      </c>
      <c r="J13" s="846"/>
      <c r="K13" s="846"/>
      <c r="L13" s="846"/>
      <c r="M13" s="847"/>
      <c r="P13" s="48"/>
    </row>
    <row r="14" spans="1:16" ht="14.25" customHeight="1" x14ac:dyDescent="0.2">
      <c r="B14" s="47" t="s">
        <v>500</v>
      </c>
      <c r="C14" s="93"/>
      <c r="D14" s="93"/>
      <c r="F14" s="9"/>
      <c r="G14" s="9"/>
      <c r="H14" s="9"/>
      <c r="I14" s="9"/>
      <c r="J14" s="9"/>
      <c r="K14" s="9"/>
      <c r="L14" s="9"/>
      <c r="M14" s="9"/>
      <c r="P14" s="48"/>
    </row>
    <row r="15" spans="1:16" ht="6.6" customHeight="1" x14ac:dyDescent="0.2">
      <c r="J15" s="38"/>
      <c r="K15" s="38"/>
      <c r="M15" s="38"/>
      <c r="P15" s="48"/>
    </row>
    <row r="16" spans="1:16" ht="28.2" customHeight="1" x14ac:dyDescent="0.2">
      <c r="C16" s="383" t="s">
        <v>210</v>
      </c>
      <c r="D16" s="825" t="s">
        <v>857</v>
      </c>
      <c r="E16" s="825"/>
      <c r="F16" s="825"/>
      <c r="G16" s="825"/>
      <c r="H16" s="825"/>
      <c r="I16" s="825"/>
      <c r="J16" s="825"/>
      <c r="K16" s="825"/>
      <c r="L16" s="825"/>
      <c r="M16" s="825"/>
      <c r="N16" s="108"/>
    </row>
    <row r="17" spans="2:16" ht="9" customHeight="1" x14ac:dyDescent="0.2"/>
    <row r="18" spans="2:16" ht="16.2" customHeight="1" x14ac:dyDescent="0.2">
      <c r="B18" s="39" t="s">
        <v>585</v>
      </c>
    </row>
    <row r="19" spans="2:16" ht="16.2" customHeight="1" x14ac:dyDescent="0.2">
      <c r="D19" s="41" t="s">
        <v>893</v>
      </c>
    </row>
    <row r="20" spans="2:16" ht="16.2" customHeight="1" x14ac:dyDescent="0.2">
      <c r="C20" s="821" t="s">
        <v>586</v>
      </c>
      <c r="D20" s="822"/>
      <c r="E20" s="823"/>
      <c r="F20" s="60"/>
      <c r="G20" s="680" t="str">
        <f>IF(基本情報!F6="","",基本情報!F6)</f>
        <v/>
      </c>
      <c r="H20" s="680"/>
      <c r="I20" s="680"/>
      <c r="J20" s="680"/>
      <c r="K20" s="680"/>
      <c r="L20" s="680"/>
      <c r="M20" s="681"/>
      <c r="P20" s="3" t="s">
        <v>226</v>
      </c>
    </row>
    <row r="21" spans="2:16" ht="16.2" customHeight="1" x14ac:dyDescent="0.2">
      <c r="C21" s="821" t="s">
        <v>587</v>
      </c>
      <c r="D21" s="822"/>
      <c r="E21" s="823"/>
      <c r="F21" s="60"/>
      <c r="G21" s="680" t="str">
        <f>IF(基本情報!F9="","",基本情報!F9)</f>
        <v/>
      </c>
      <c r="H21" s="680"/>
      <c r="I21" s="680"/>
      <c r="J21" s="680"/>
      <c r="K21" s="680"/>
      <c r="L21" s="680"/>
      <c r="M21" s="681"/>
      <c r="P21" s="48" t="s">
        <v>255</v>
      </c>
    </row>
    <row r="22" spans="2:16" ht="16.2" customHeight="1" x14ac:dyDescent="0.2">
      <c r="C22" s="821" t="s">
        <v>588</v>
      </c>
      <c r="D22" s="822"/>
      <c r="E22" s="823"/>
      <c r="F22" s="60"/>
      <c r="G22" s="680" t="str">
        <f>IF(基本情報!K7="","",基本情報!G7&amp;"  "&amp;基本情報!K7)</f>
        <v/>
      </c>
      <c r="H22" s="680"/>
      <c r="I22" s="680"/>
      <c r="J22" s="680"/>
      <c r="K22" s="680"/>
      <c r="L22" s="680"/>
      <c r="M22" s="681"/>
      <c r="P22" s="48" t="s">
        <v>255</v>
      </c>
    </row>
    <row r="23" spans="2:16" ht="16.2" customHeight="1" x14ac:dyDescent="0.2">
      <c r="C23" s="821" t="s">
        <v>589</v>
      </c>
      <c r="D23" s="822"/>
      <c r="E23" s="823"/>
      <c r="F23" s="60"/>
      <c r="G23" s="680" t="str">
        <f>IF(基本情報!K8="","",基本情報!G8&amp;"  "&amp;基本情報!K8)</f>
        <v/>
      </c>
      <c r="H23" s="680"/>
      <c r="I23" s="680"/>
      <c r="J23" s="680"/>
      <c r="K23" s="680"/>
      <c r="L23" s="680"/>
      <c r="M23" s="681"/>
      <c r="P23" s="48" t="s">
        <v>255</v>
      </c>
    </row>
    <row r="24" spans="2:16" ht="16.2" customHeight="1" x14ac:dyDescent="0.2">
      <c r="C24" s="819" t="s">
        <v>590</v>
      </c>
      <c r="D24" s="820"/>
      <c r="E24" s="684"/>
      <c r="F24" s="94"/>
      <c r="G24" s="5" t="s">
        <v>103</v>
      </c>
      <c r="H24" s="830" t="str">
        <f>IF(基本情報!G10="","",基本情報!G10)</f>
        <v/>
      </c>
      <c r="I24" s="830"/>
      <c r="J24" s="109"/>
      <c r="K24" s="831"/>
      <c r="L24" s="831"/>
      <c r="M24" s="832"/>
      <c r="P24" s="48" t="s">
        <v>255</v>
      </c>
    </row>
    <row r="25" spans="2:16" ht="16.2" customHeight="1" x14ac:dyDescent="0.2">
      <c r="C25" s="821" t="s">
        <v>875</v>
      </c>
      <c r="D25" s="822"/>
      <c r="E25" s="823"/>
      <c r="F25" s="60"/>
      <c r="G25" s="828" t="str">
        <f>IF(基本情報!F11="","",基本情報!F11)</f>
        <v/>
      </c>
      <c r="H25" s="828"/>
      <c r="I25" s="828"/>
      <c r="J25" s="828"/>
      <c r="K25" s="828"/>
      <c r="L25" s="828"/>
      <c r="M25" s="829"/>
      <c r="P25" s="48" t="s">
        <v>255</v>
      </c>
    </row>
    <row r="26" spans="2:16" ht="21.75" customHeight="1" x14ac:dyDescent="0.15">
      <c r="C26" s="110"/>
      <c r="D26" s="111" t="s">
        <v>501</v>
      </c>
      <c r="E26" s="824" t="s">
        <v>591</v>
      </c>
      <c r="F26" s="824"/>
      <c r="G26" s="824"/>
      <c r="H26" s="824"/>
      <c r="I26" s="824"/>
      <c r="J26" s="824"/>
      <c r="K26" s="824"/>
      <c r="L26" s="824"/>
      <c r="M26" s="824"/>
      <c r="N26" s="58"/>
    </row>
    <row r="27" spans="2:16" ht="7.2" customHeight="1" x14ac:dyDescent="0.2">
      <c r="C27" s="38"/>
      <c r="D27" s="38"/>
      <c r="E27" s="825"/>
      <c r="F27" s="825"/>
      <c r="G27" s="825"/>
      <c r="H27" s="825"/>
      <c r="I27" s="825"/>
      <c r="J27" s="825"/>
      <c r="K27" s="825"/>
      <c r="L27" s="825"/>
      <c r="M27" s="825"/>
      <c r="N27" s="58"/>
    </row>
    <row r="28" spans="2:16" ht="9.6" customHeight="1" x14ac:dyDescent="0.2">
      <c r="C28" s="38"/>
      <c r="D28" s="38"/>
      <c r="E28" s="112"/>
      <c r="F28" s="112"/>
      <c r="G28" s="112"/>
      <c r="H28" s="112"/>
      <c r="I28" s="112"/>
      <c r="J28" s="112"/>
      <c r="K28" s="112"/>
      <c r="L28" s="112"/>
      <c r="M28" s="112"/>
    </row>
    <row r="29" spans="2:16" ht="16.2" customHeight="1" x14ac:dyDescent="0.2">
      <c r="B29" s="11" t="s">
        <v>592</v>
      </c>
      <c r="D29" s="835" t="str">
        <f>IF(基本情報!B12="","",IF(基本情報!O12=1,基本情報!B12,基本情報!B12))</f>
        <v>ESCO事業者</v>
      </c>
      <c r="E29" s="835"/>
      <c r="G29" s="770"/>
      <c r="H29" s="770"/>
      <c r="I29" s="770"/>
      <c r="J29" s="770"/>
      <c r="K29" s="770"/>
      <c r="L29" s="770"/>
    </row>
    <row r="30" spans="2:16" ht="16.2" customHeight="1" x14ac:dyDescent="0.2">
      <c r="C30" s="821" t="s">
        <v>586</v>
      </c>
      <c r="D30" s="822"/>
      <c r="E30" s="823"/>
      <c r="F30" s="60"/>
      <c r="G30" s="680" t="str">
        <f>IF(基本情報!O$12=1,IF(基本情報!F51=基本情報!F12,"",基本情報!F12),IF(基本情報!O$18=1,IF(基本情報!F51=基本情報!F18,"",基本情報!F$18),""))</f>
        <v/>
      </c>
      <c r="H30" s="680"/>
      <c r="I30" s="680"/>
      <c r="J30" s="680"/>
      <c r="K30" s="680"/>
      <c r="L30" s="680"/>
      <c r="M30" s="681"/>
      <c r="P30" s="3" t="s">
        <v>226</v>
      </c>
    </row>
    <row r="31" spans="2:16" ht="16.2" customHeight="1" x14ac:dyDescent="0.2">
      <c r="C31" s="821" t="s">
        <v>587</v>
      </c>
      <c r="D31" s="822"/>
      <c r="E31" s="823"/>
      <c r="F31" s="60"/>
      <c r="G31" s="680" t="str">
        <f>IF(G30="","",IF(基本情報!F51=基本情報!F12,"",IF(基本情報!O$12=1,基本情報!F$15,IF(基本情報!O$18=1,基本情報!F$21))))</f>
        <v/>
      </c>
      <c r="H31" s="680"/>
      <c r="I31" s="680"/>
      <c r="J31" s="680"/>
      <c r="K31" s="680"/>
      <c r="L31" s="680"/>
      <c r="M31" s="681"/>
      <c r="P31" s="48" t="s">
        <v>255</v>
      </c>
    </row>
    <row r="32" spans="2:16" ht="16.2" customHeight="1" x14ac:dyDescent="0.2">
      <c r="C32" s="821" t="s">
        <v>588</v>
      </c>
      <c r="D32" s="822"/>
      <c r="E32" s="823"/>
      <c r="F32" s="60"/>
      <c r="G32" s="680" t="str">
        <f>IF(G30="","",IF(基本情報!F51=基本情報!F12,"",IF(基本情報!O$12=1,基本情報!G$13&amp;"   "&amp;基本情報!K$13,IF(基本情報!O$18=1,基本情報!G$19&amp;"   "&amp;基本情報!K$19))))</f>
        <v/>
      </c>
      <c r="H32" s="680"/>
      <c r="I32" s="680"/>
      <c r="J32" s="680"/>
      <c r="K32" s="680"/>
      <c r="L32" s="680"/>
      <c r="M32" s="681"/>
      <c r="P32" s="48" t="s">
        <v>255</v>
      </c>
    </row>
    <row r="33" spans="2:16" ht="16.2" customHeight="1" x14ac:dyDescent="0.2">
      <c r="C33" s="827" t="s">
        <v>105</v>
      </c>
      <c r="D33" s="822"/>
      <c r="E33" s="823"/>
      <c r="F33" s="60"/>
      <c r="G33" s="680" t="str">
        <f>IF(G30="","",IF(基本情報!F51=基本情報!F12,"",IF(基本情報!O$12=1,基本情報!G$14&amp;"   "&amp;基本情報!K$14,IF(基本情報!O$18=1,基本情報!G$20&amp;"   "&amp;基本情報!K$20,))))</f>
        <v/>
      </c>
      <c r="H33" s="680"/>
      <c r="I33" s="680"/>
      <c r="J33" s="680"/>
      <c r="K33" s="680"/>
      <c r="L33" s="680"/>
      <c r="M33" s="681"/>
      <c r="P33" s="48" t="s">
        <v>255</v>
      </c>
    </row>
    <row r="34" spans="2:16" ht="16.2" customHeight="1" x14ac:dyDescent="0.2">
      <c r="C34" s="819" t="s">
        <v>590</v>
      </c>
      <c r="D34" s="820"/>
      <c r="E34" s="684"/>
      <c r="F34" s="94"/>
      <c r="G34" s="5" t="s">
        <v>103</v>
      </c>
      <c r="H34" s="833" t="str">
        <f>IF(G30="","",IF(基本情報!F51=基本情報!F12,"",IF(基本情報!$O$12=1,基本情報!G$16,IF(基本情報!$O$18=1,基本情報!G$22))))</f>
        <v/>
      </c>
      <c r="I34" s="830"/>
      <c r="J34" s="109"/>
      <c r="K34" s="834"/>
      <c r="L34" s="831"/>
      <c r="M34" s="832"/>
      <c r="P34" s="48" t="s">
        <v>255</v>
      </c>
    </row>
    <row r="35" spans="2:16" ht="16.2" customHeight="1" x14ac:dyDescent="0.2">
      <c r="C35" s="821" t="s">
        <v>875</v>
      </c>
      <c r="D35" s="822"/>
      <c r="E35" s="823"/>
      <c r="F35" s="60"/>
      <c r="G35" s="680" t="str">
        <f>IF(G30="","",IF(基本情報!F51=基本情報!F12,"",IF(基本情報!O$12=1,基本情報!F$17,IF(基本情報!O$18=1,基本情報!F$23))))</f>
        <v/>
      </c>
      <c r="H35" s="680"/>
      <c r="I35" s="680"/>
      <c r="J35" s="680"/>
      <c r="K35" s="680"/>
      <c r="L35" s="680"/>
      <c r="M35" s="681"/>
      <c r="P35" s="48" t="s">
        <v>255</v>
      </c>
    </row>
    <row r="36" spans="2:16" ht="18.600000000000001" customHeight="1" x14ac:dyDescent="0.15">
      <c r="C36" s="110"/>
      <c r="D36" s="99" t="s">
        <v>593</v>
      </c>
      <c r="E36" s="824" t="str">
        <f>IF(D29=C87,G87,IF(D29=C88,G88,IF(D29=C89,G89,IF(D29=C90,G90,""))))</f>
        <v/>
      </c>
      <c r="F36" s="824"/>
      <c r="G36" s="824"/>
      <c r="H36" s="824"/>
      <c r="I36" s="824"/>
      <c r="J36" s="824"/>
      <c r="K36" s="824"/>
      <c r="L36" s="824"/>
      <c r="M36" s="824"/>
    </row>
    <row r="37" spans="2:16" ht="15.6" customHeight="1" x14ac:dyDescent="0.2">
      <c r="C37" s="38"/>
      <c r="D37" s="38"/>
      <c r="E37" s="825"/>
      <c r="F37" s="825"/>
      <c r="G37" s="825"/>
      <c r="H37" s="825"/>
      <c r="I37" s="825"/>
      <c r="J37" s="825"/>
      <c r="K37" s="825"/>
      <c r="L37" s="825"/>
      <c r="M37" s="825"/>
    </row>
    <row r="38" spans="2:16" ht="10.95" customHeight="1" x14ac:dyDescent="0.2">
      <c r="C38" s="38"/>
      <c r="D38" s="38"/>
      <c r="E38" s="112"/>
      <c r="F38" s="112"/>
      <c r="G38" s="112"/>
      <c r="H38" s="112"/>
      <c r="I38" s="112"/>
      <c r="J38" s="112"/>
      <c r="K38" s="112"/>
      <c r="L38" s="112"/>
      <c r="M38" s="112"/>
    </row>
    <row r="39" spans="2:16" ht="16.2" customHeight="1" x14ac:dyDescent="0.2">
      <c r="B39" s="113" t="s">
        <v>594</v>
      </c>
      <c r="D39" s="3" t="str">
        <f>IF(基本情報!B18="","",基本情報!B18)</f>
        <v/>
      </c>
      <c r="G39" s="770" t="str">
        <f>IF(D39=C88,P88,IF(D39=C89,P89,IF(D39=C90,P90,"")))</f>
        <v/>
      </c>
      <c r="H39" s="770"/>
      <c r="I39" s="770"/>
      <c r="J39" s="770"/>
      <c r="K39" s="770"/>
      <c r="L39" s="770"/>
    </row>
    <row r="40" spans="2:16" ht="16.2" customHeight="1" x14ac:dyDescent="0.2">
      <c r="C40" s="821" t="s">
        <v>586</v>
      </c>
      <c r="D40" s="822"/>
      <c r="E40" s="823"/>
      <c r="F40" s="60"/>
      <c r="G40" s="680" t="str">
        <f>IF(基本情報!O$18=2,IF(基本情報!F51=基本情報!F18,"",基本情報!F$18),"")</f>
        <v/>
      </c>
      <c r="H40" s="680"/>
      <c r="I40" s="680"/>
      <c r="J40" s="680"/>
      <c r="K40" s="680"/>
      <c r="L40" s="680"/>
      <c r="M40" s="681"/>
      <c r="P40" s="3" t="s">
        <v>226</v>
      </c>
    </row>
    <row r="41" spans="2:16" ht="16.2" customHeight="1" x14ac:dyDescent="0.2">
      <c r="C41" s="821" t="s">
        <v>587</v>
      </c>
      <c r="D41" s="822"/>
      <c r="E41" s="823"/>
      <c r="F41" s="60"/>
      <c r="G41" s="680" t="str">
        <f>IF(G40="","",IF(基本情報!F51=基本情報!F18,"",IF(基本情報!O$12=2,基本情報!F$15,IF(基本情報!O$18=2,基本情報!F$21))))</f>
        <v/>
      </c>
      <c r="H41" s="680"/>
      <c r="I41" s="680"/>
      <c r="J41" s="680"/>
      <c r="K41" s="680"/>
      <c r="L41" s="680"/>
      <c r="M41" s="681"/>
      <c r="P41" s="48" t="s">
        <v>255</v>
      </c>
    </row>
    <row r="42" spans="2:16" ht="16.2" customHeight="1" x14ac:dyDescent="0.2">
      <c r="C42" s="821" t="s">
        <v>588</v>
      </c>
      <c r="D42" s="822"/>
      <c r="E42" s="823"/>
      <c r="F42" s="60"/>
      <c r="G42" s="680" t="str">
        <f>IF(G40="","",IF(基本情報!F51=基本情報!F18,"",IF(基本情報!O$12=2,基本情報!G$13&amp;"   "&amp;基本情報!K$13,IF(基本情報!O$18=2,基本情報!G$19&amp;"   "&amp;基本情報!K$19,I))))</f>
        <v/>
      </c>
      <c r="H42" s="680"/>
      <c r="I42" s="680"/>
      <c r="J42" s="680"/>
      <c r="K42" s="680"/>
      <c r="L42" s="680"/>
      <c r="M42" s="681"/>
      <c r="P42" s="48" t="s">
        <v>255</v>
      </c>
    </row>
    <row r="43" spans="2:16" ht="16.2" customHeight="1" x14ac:dyDescent="0.2">
      <c r="C43" s="827" t="s">
        <v>105</v>
      </c>
      <c r="D43" s="822"/>
      <c r="E43" s="823"/>
      <c r="F43" s="60"/>
      <c r="G43" s="680" t="str">
        <f>IF(G40="","",IF(基本情報!F51=基本情報!F18,"",IF(基本情報!O$12=2,基本情報!G$14&amp;"   "&amp;基本情報!K$14,IF(基本情報!O$18=2,基本情報!G$20&amp;"   "&amp;基本情報!K$20))))</f>
        <v/>
      </c>
      <c r="H43" s="680"/>
      <c r="I43" s="680"/>
      <c r="J43" s="680"/>
      <c r="K43" s="680"/>
      <c r="L43" s="680"/>
      <c r="M43" s="681"/>
      <c r="P43" s="48" t="s">
        <v>255</v>
      </c>
    </row>
    <row r="44" spans="2:16" ht="16.2" customHeight="1" x14ac:dyDescent="0.2">
      <c r="C44" s="819" t="s">
        <v>590</v>
      </c>
      <c r="D44" s="820"/>
      <c r="E44" s="684"/>
      <c r="F44" s="94"/>
      <c r="G44" s="5" t="s">
        <v>103</v>
      </c>
      <c r="H44" s="833" t="str">
        <f>IF(G40="","",IF(基本情報!F51=基本情報!F18,"",IF(基本情報!O$12=2,基本情報!G$16,IF(基本情報!O$18=2,基本情報!G$22))))</f>
        <v/>
      </c>
      <c r="I44" s="830"/>
      <c r="J44" s="109"/>
      <c r="K44" s="834"/>
      <c r="L44" s="831"/>
      <c r="M44" s="832"/>
      <c r="P44" s="48" t="s">
        <v>255</v>
      </c>
    </row>
    <row r="45" spans="2:16" ht="16.2" customHeight="1" x14ac:dyDescent="0.2">
      <c r="C45" s="821" t="s">
        <v>875</v>
      </c>
      <c r="D45" s="822"/>
      <c r="E45" s="823"/>
      <c r="F45" s="60"/>
      <c r="G45" s="680" t="str">
        <f>IF(G40="","",IF(基本情報!F51=基本情報!F18,"",IF(基本情報!O$12=2,基本情報!F$17,IF(基本情報!O$18=2,基本情報!F$23))))</f>
        <v/>
      </c>
      <c r="H45" s="680"/>
      <c r="I45" s="680"/>
      <c r="J45" s="680"/>
      <c r="K45" s="680"/>
      <c r="L45" s="680"/>
      <c r="M45" s="681"/>
      <c r="P45" s="48" t="s">
        <v>255</v>
      </c>
    </row>
    <row r="46" spans="2:16" ht="18.600000000000001" customHeight="1" x14ac:dyDescent="0.2">
      <c r="C46" s="41"/>
      <c r="D46" s="99" t="s">
        <v>595</v>
      </c>
      <c r="E46" s="824" t="str">
        <f>IF(D39=C88,G88,IF(D39=C89,G89,IF(D39=C90,G90,"")))</f>
        <v/>
      </c>
      <c r="F46" s="824"/>
      <c r="G46" s="824"/>
      <c r="H46" s="824"/>
      <c r="I46" s="824"/>
      <c r="J46" s="824"/>
      <c r="K46" s="824"/>
      <c r="L46" s="824"/>
      <c r="M46" s="824"/>
      <c r="N46" s="58"/>
    </row>
    <row r="47" spans="2:16" ht="18.600000000000001" customHeight="1" x14ac:dyDescent="0.2">
      <c r="C47" s="41"/>
      <c r="D47" s="99"/>
      <c r="E47" s="825"/>
      <c r="F47" s="825"/>
      <c r="G47" s="825"/>
      <c r="H47" s="825"/>
      <c r="I47" s="825"/>
      <c r="J47" s="825"/>
      <c r="K47" s="825"/>
      <c r="L47" s="825"/>
      <c r="M47" s="825"/>
      <c r="N47" s="58"/>
    </row>
    <row r="48" spans="2:16" ht="24.75" customHeight="1" x14ac:dyDescent="0.2">
      <c r="C48" s="41"/>
      <c r="D48" s="99"/>
      <c r="E48" s="825"/>
      <c r="F48" s="825"/>
      <c r="G48" s="825"/>
      <c r="H48" s="825"/>
      <c r="I48" s="825"/>
      <c r="J48" s="825"/>
      <c r="K48" s="825"/>
      <c r="L48" s="825"/>
      <c r="M48" s="825"/>
      <c r="N48" s="58"/>
    </row>
    <row r="49" spans="2:16" ht="16.2" customHeight="1" x14ac:dyDescent="0.2">
      <c r="C49" s="38"/>
      <c r="D49" s="38"/>
      <c r="E49" s="114"/>
      <c r="F49" s="114"/>
      <c r="G49" s="114"/>
      <c r="H49" s="114"/>
      <c r="I49" s="114"/>
      <c r="J49" s="114"/>
      <c r="K49" s="114"/>
      <c r="L49" s="114"/>
      <c r="M49" s="111" t="s">
        <v>787</v>
      </c>
    </row>
    <row r="50" spans="2:16" ht="21" customHeight="1" x14ac:dyDescent="0.2">
      <c r="B50" s="39" t="s">
        <v>835</v>
      </c>
      <c r="D50" s="104"/>
      <c r="E50" s="104"/>
    </row>
    <row r="51" spans="2:16" ht="9" customHeight="1" x14ac:dyDescent="0.2"/>
    <row r="52" spans="2:16" ht="21" customHeight="1" x14ac:dyDescent="0.2">
      <c r="C52" s="3" t="s">
        <v>273</v>
      </c>
    </row>
    <row r="53" spans="2:16" ht="21" customHeight="1" x14ac:dyDescent="0.2">
      <c r="C53" s="821" t="s">
        <v>586</v>
      </c>
      <c r="D53" s="822"/>
      <c r="E53" s="823"/>
      <c r="F53" s="60"/>
      <c r="G53" s="680" t="str">
        <f>IF(基本情報!F62="","",基本情報!F62)</f>
        <v/>
      </c>
      <c r="H53" s="680"/>
      <c r="I53" s="680"/>
      <c r="J53" s="680"/>
      <c r="K53" s="680"/>
      <c r="L53" s="680"/>
      <c r="M53" s="681"/>
      <c r="P53" s="3" t="s">
        <v>226</v>
      </c>
    </row>
    <row r="54" spans="2:16" ht="21" customHeight="1" x14ac:dyDescent="0.2">
      <c r="C54" s="819" t="s">
        <v>275</v>
      </c>
      <c r="D54" s="820"/>
      <c r="E54" s="684"/>
      <c r="F54" s="60"/>
      <c r="G54" s="680" t="str">
        <f>IF(基本情報!F63="","",基本情報!F63)</f>
        <v/>
      </c>
      <c r="H54" s="680"/>
      <c r="I54" s="680"/>
      <c r="J54" s="680"/>
      <c r="K54" s="680"/>
      <c r="L54" s="680"/>
      <c r="M54" s="681"/>
      <c r="P54" s="48" t="s">
        <v>255</v>
      </c>
    </row>
    <row r="55" spans="2:16" ht="21" customHeight="1" x14ac:dyDescent="0.2">
      <c r="C55" s="821" t="s">
        <v>274</v>
      </c>
      <c r="D55" s="822"/>
      <c r="E55" s="823"/>
      <c r="F55" s="60"/>
      <c r="G55" s="680" t="str">
        <f>IF(基本情報!F64="","",基本情報!F64)</f>
        <v/>
      </c>
      <c r="H55" s="680"/>
      <c r="I55" s="680"/>
      <c r="J55" s="680"/>
      <c r="K55" s="680"/>
      <c r="L55" s="680"/>
      <c r="M55" s="681"/>
      <c r="P55" s="48" t="s">
        <v>255</v>
      </c>
    </row>
    <row r="56" spans="2:16" ht="21" customHeight="1" x14ac:dyDescent="0.2">
      <c r="C56" s="827" t="s">
        <v>276</v>
      </c>
      <c r="D56" s="822"/>
      <c r="E56" s="823"/>
      <c r="F56" s="60"/>
      <c r="G56" s="680" t="str">
        <f>IF(基本情報!F65="","",基本情報!F65)</f>
        <v/>
      </c>
      <c r="H56" s="680"/>
      <c r="I56" s="680"/>
      <c r="J56" s="680"/>
      <c r="K56" s="680"/>
      <c r="L56" s="680"/>
      <c r="M56" s="681"/>
      <c r="P56" s="48" t="s">
        <v>255</v>
      </c>
    </row>
    <row r="57" spans="2:16" ht="21" customHeight="1" x14ac:dyDescent="0.2">
      <c r="C57" s="827" t="s">
        <v>105</v>
      </c>
      <c r="D57" s="822"/>
      <c r="E57" s="823"/>
      <c r="F57" s="60"/>
      <c r="G57" s="680" t="str">
        <f>IF(基本情報!F66="","",基本情報!F66)</f>
        <v/>
      </c>
      <c r="H57" s="680"/>
      <c r="I57" s="680"/>
      <c r="J57" s="680"/>
      <c r="K57" s="680"/>
      <c r="L57" s="680"/>
      <c r="M57" s="681"/>
      <c r="P57" s="48" t="s">
        <v>255</v>
      </c>
    </row>
    <row r="58" spans="2:16" ht="21" customHeight="1" x14ac:dyDescent="0.2">
      <c r="C58" s="819" t="s">
        <v>590</v>
      </c>
      <c r="D58" s="820"/>
      <c r="E58" s="684"/>
      <c r="F58" s="94"/>
      <c r="G58" s="5" t="s">
        <v>103</v>
      </c>
      <c r="H58" s="834" t="str">
        <f>IF(基本情報!G67="","",基本情報!G67)</f>
        <v/>
      </c>
      <c r="I58" s="831"/>
      <c r="J58" s="109"/>
      <c r="K58" s="834"/>
      <c r="L58" s="831"/>
      <c r="M58" s="832"/>
      <c r="P58" s="48" t="s">
        <v>255</v>
      </c>
    </row>
    <row r="59" spans="2:16" ht="21" customHeight="1" x14ac:dyDescent="0.2">
      <c r="C59" s="821" t="s">
        <v>875</v>
      </c>
      <c r="D59" s="822"/>
      <c r="E59" s="823"/>
      <c r="F59" s="60"/>
      <c r="G59" s="680" t="str">
        <f>IF(基本情報!F68="","",基本情報!F68)</f>
        <v/>
      </c>
      <c r="H59" s="680"/>
      <c r="I59" s="680"/>
      <c r="J59" s="680"/>
      <c r="K59" s="680"/>
      <c r="L59" s="680"/>
      <c r="M59" s="681"/>
      <c r="P59" s="48" t="s">
        <v>255</v>
      </c>
    </row>
    <row r="60" spans="2:16" ht="21" customHeight="1" x14ac:dyDescent="0.2">
      <c r="C60" s="273" t="s">
        <v>277</v>
      </c>
    </row>
    <row r="61" spans="2:16" ht="21" customHeight="1" x14ac:dyDescent="0.2"/>
    <row r="62" spans="2:16" ht="21" customHeight="1" x14ac:dyDescent="0.2">
      <c r="B62" s="113" t="s">
        <v>596</v>
      </c>
      <c r="C62" s="38"/>
      <c r="D62" s="3" t="s">
        <v>344</v>
      </c>
      <c r="E62" s="114"/>
      <c r="F62" s="114"/>
      <c r="G62" s="836" t="str">
        <f>IF(D62=C105,P105,IF(D62=C106,P106,""))</f>
        <v/>
      </c>
      <c r="H62" s="836"/>
      <c r="I62" s="836"/>
      <c r="J62" s="836"/>
      <c r="K62" s="836"/>
      <c r="L62" s="836"/>
      <c r="M62" s="114"/>
    </row>
    <row r="63" spans="2:16" ht="21" customHeight="1" x14ac:dyDescent="0.2">
      <c r="C63" s="821" t="s">
        <v>597</v>
      </c>
      <c r="D63" s="822"/>
      <c r="E63" s="823"/>
      <c r="F63" s="60"/>
      <c r="G63" s="680" t="str">
        <f>IF(基本情報!F69="","",基本情報!F69)</f>
        <v/>
      </c>
      <c r="H63" s="680"/>
      <c r="I63" s="680"/>
      <c r="J63" s="680"/>
      <c r="K63" s="680"/>
      <c r="L63" s="680"/>
      <c r="M63" s="681"/>
    </row>
    <row r="64" spans="2:16" ht="21" customHeight="1" x14ac:dyDescent="0.2">
      <c r="C64" s="821" t="s">
        <v>350</v>
      </c>
      <c r="D64" s="822"/>
      <c r="E64" s="823"/>
      <c r="F64" s="60"/>
      <c r="G64" s="680" t="str">
        <f>IF(基本情報!F70="","",基本情報!F70)</f>
        <v/>
      </c>
      <c r="H64" s="680"/>
      <c r="I64" s="680"/>
      <c r="J64" s="680"/>
      <c r="K64" s="680"/>
      <c r="L64" s="680"/>
      <c r="M64" s="681"/>
    </row>
    <row r="65" spans="3:13" ht="21" customHeight="1" x14ac:dyDescent="0.2">
      <c r="C65" s="821" t="s">
        <v>351</v>
      </c>
      <c r="D65" s="822"/>
      <c r="E65" s="823"/>
      <c r="F65" s="60"/>
      <c r="G65" s="680" t="str">
        <f>IF(基本情報!F71="","",基本情報!F71)</f>
        <v/>
      </c>
      <c r="H65" s="680"/>
      <c r="I65" s="680"/>
      <c r="J65" s="680"/>
      <c r="K65" s="680"/>
      <c r="L65" s="680"/>
      <c r="M65" s="681"/>
    </row>
    <row r="66" spans="3:13" ht="21" customHeight="1" x14ac:dyDescent="0.2">
      <c r="C66" s="827" t="s">
        <v>352</v>
      </c>
      <c r="D66" s="822"/>
      <c r="E66" s="823"/>
      <c r="F66" s="60"/>
      <c r="G66" s="680" t="str">
        <f>IF(基本情報!F72="","",基本情報!F72)</f>
        <v/>
      </c>
      <c r="H66" s="680"/>
      <c r="I66" s="680"/>
      <c r="J66" s="680"/>
      <c r="K66" s="680"/>
      <c r="L66" s="680"/>
      <c r="M66" s="681"/>
    </row>
    <row r="67" spans="3:13" ht="21" customHeight="1" x14ac:dyDescent="0.2">
      <c r="C67" s="827" t="s">
        <v>353</v>
      </c>
      <c r="D67" s="822"/>
      <c r="E67" s="823"/>
      <c r="F67" s="330"/>
      <c r="G67" s="680" t="str">
        <f>IF(基本情報!F73="","",基本情報!F73)</f>
        <v/>
      </c>
      <c r="H67" s="680"/>
      <c r="I67" s="680"/>
      <c r="J67" s="680"/>
      <c r="K67" s="680"/>
      <c r="L67" s="680"/>
      <c r="M67" s="681"/>
    </row>
    <row r="68" spans="3:13" ht="21" customHeight="1" x14ac:dyDescent="0.2">
      <c r="C68" s="819" t="s">
        <v>598</v>
      </c>
      <c r="D68" s="820"/>
      <c r="E68" s="684"/>
      <c r="F68" s="94"/>
      <c r="G68" s="5" t="s">
        <v>103</v>
      </c>
      <c r="H68" s="834" t="str">
        <f>IF(基本情報!G74="","",基本情報!G74)</f>
        <v/>
      </c>
      <c r="I68" s="831"/>
      <c r="J68" s="109"/>
      <c r="K68" s="834"/>
      <c r="L68" s="831"/>
      <c r="M68" s="832"/>
    </row>
    <row r="69" spans="3:13" ht="21" customHeight="1" x14ac:dyDescent="0.2">
      <c r="C69" s="821" t="s">
        <v>876</v>
      </c>
      <c r="D69" s="822"/>
      <c r="E69" s="823"/>
      <c r="F69" s="60"/>
      <c r="G69" s="839" t="str">
        <f>IF(基本情報!F75="","",基本情報!F75)</f>
        <v/>
      </c>
      <c r="H69" s="839"/>
      <c r="I69" s="839"/>
      <c r="J69" s="839"/>
      <c r="K69" s="839"/>
      <c r="L69" s="839"/>
      <c r="M69" s="840"/>
    </row>
    <row r="70" spans="3:13" ht="45" customHeight="1" x14ac:dyDescent="0.2">
      <c r="C70" s="837" t="s">
        <v>946</v>
      </c>
      <c r="D70" s="837"/>
      <c r="E70" s="837"/>
      <c r="F70" s="837"/>
      <c r="G70" s="837"/>
      <c r="H70" s="837"/>
      <c r="I70" s="837"/>
      <c r="J70" s="837"/>
      <c r="K70" s="837"/>
      <c r="L70" s="837"/>
      <c r="M70" s="837"/>
    </row>
    <row r="71" spans="3:13" ht="26.25" customHeight="1" x14ac:dyDescent="0.2">
      <c r="C71" s="838"/>
      <c r="D71" s="838"/>
      <c r="E71" s="838"/>
      <c r="F71" s="838"/>
      <c r="G71" s="838"/>
      <c r="H71" s="838"/>
      <c r="I71" s="838"/>
      <c r="J71" s="838"/>
      <c r="K71" s="838"/>
      <c r="L71" s="838"/>
      <c r="M71" s="838"/>
    </row>
    <row r="72" spans="3:13" ht="21" customHeight="1" x14ac:dyDescent="0.2">
      <c r="C72" s="838"/>
      <c r="D72" s="838"/>
      <c r="E72" s="838"/>
      <c r="F72" s="838"/>
      <c r="G72" s="838"/>
      <c r="H72" s="838"/>
      <c r="I72" s="838"/>
      <c r="J72" s="838"/>
      <c r="K72" s="838"/>
      <c r="L72" s="838"/>
      <c r="M72" s="838"/>
    </row>
    <row r="73" spans="3:13" ht="21" customHeight="1" x14ac:dyDescent="0.2"/>
    <row r="74" spans="3:13" ht="21" customHeight="1" x14ac:dyDescent="0.2"/>
    <row r="75" spans="3:13" ht="21" customHeight="1" x14ac:dyDescent="0.2"/>
    <row r="76" spans="3:13" ht="21" customHeight="1" x14ac:dyDescent="0.2"/>
    <row r="77" spans="3:13" ht="21" customHeight="1" x14ac:dyDescent="0.2"/>
    <row r="78" spans="3:13" ht="21" customHeight="1" x14ac:dyDescent="0.2"/>
    <row r="79" spans="3:13" ht="21" customHeight="1" x14ac:dyDescent="0.2"/>
    <row r="80" spans="3:13" ht="21" customHeight="1" x14ac:dyDescent="0.2"/>
    <row r="81" spans="3:19" ht="21" customHeight="1" x14ac:dyDescent="0.2"/>
    <row r="82" spans="3:19" ht="21" customHeight="1" x14ac:dyDescent="0.2"/>
    <row r="83" spans="3:19" ht="21" customHeight="1" x14ac:dyDescent="0.2">
      <c r="M83" s="111" t="s">
        <v>787</v>
      </c>
    </row>
    <row r="84" spans="3:19" ht="21" customHeight="1" x14ac:dyDescent="0.2"/>
    <row r="85" spans="3:19" ht="21" customHeight="1" x14ac:dyDescent="0.2"/>
    <row r="87" spans="3:19" ht="41.25" customHeight="1" x14ac:dyDescent="0.2">
      <c r="C87" s="826" t="s">
        <v>783</v>
      </c>
      <c r="D87" s="679"/>
      <c r="E87" s="679"/>
      <c r="G87" s="779" t="s">
        <v>244</v>
      </c>
      <c r="H87" s="779"/>
      <c r="I87" s="779"/>
      <c r="J87" s="779"/>
      <c r="K87" s="779"/>
      <c r="L87" s="779"/>
      <c r="M87" s="779"/>
      <c r="P87" s="770" t="s">
        <v>599</v>
      </c>
      <c r="Q87" s="770"/>
      <c r="R87" s="770"/>
      <c r="S87" s="770"/>
    </row>
    <row r="88" spans="3:19" ht="45.75" customHeight="1" x14ac:dyDescent="0.2">
      <c r="C88" s="679" t="s">
        <v>240</v>
      </c>
      <c r="D88" s="679"/>
      <c r="E88" s="679"/>
      <c r="G88" s="779" t="s">
        <v>288</v>
      </c>
      <c r="H88" s="779"/>
      <c r="I88" s="779"/>
      <c r="J88" s="779"/>
      <c r="K88" s="779"/>
      <c r="L88" s="779"/>
      <c r="M88" s="779"/>
      <c r="P88" s="770" t="s">
        <v>241</v>
      </c>
      <c r="Q88" s="770"/>
      <c r="R88" s="770"/>
      <c r="S88" s="770"/>
    </row>
    <row r="89" spans="3:19" ht="44.25" customHeight="1" x14ac:dyDescent="0.2">
      <c r="C89" s="679" t="s">
        <v>237</v>
      </c>
      <c r="D89" s="679"/>
      <c r="E89" s="679"/>
      <c r="G89" s="779" t="s">
        <v>245</v>
      </c>
      <c r="H89" s="779"/>
      <c r="I89" s="779"/>
      <c r="J89" s="779"/>
      <c r="K89" s="779"/>
      <c r="L89" s="779"/>
      <c r="M89" s="779"/>
      <c r="P89" s="770" t="s">
        <v>242</v>
      </c>
      <c r="Q89" s="770"/>
      <c r="R89" s="770"/>
      <c r="S89" s="770"/>
    </row>
    <row r="90" spans="3:19" ht="30.75" customHeight="1" x14ac:dyDescent="0.2">
      <c r="C90" s="679" t="s">
        <v>238</v>
      </c>
      <c r="D90" s="679"/>
      <c r="E90" s="679"/>
      <c r="G90" s="779" t="s">
        <v>239</v>
      </c>
      <c r="H90" s="779"/>
      <c r="I90" s="779"/>
      <c r="J90" s="779"/>
      <c r="K90" s="779"/>
      <c r="L90" s="779"/>
      <c r="M90" s="779"/>
      <c r="P90" s="770" t="s">
        <v>243</v>
      </c>
      <c r="Q90" s="770"/>
      <c r="R90" s="770"/>
      <c r="S90" s="770"/>
    </row>
  </sheetData>
  <sheetProtection algorithmName="SHA-512" hashValue="mbXkgYx8PJ7bgvH4D9sFiqWT5PLVcnlQi1q5LxxGWuvAOsbEIIVRBVvuldIv320x3A6XmE8SVxRFD6b7FykvQA==" saltValue="mDn/XPb6ovPC3gaRSzEVIQ==" spinCount="100000" sheet="1" objects="1" scenarios="1"/>
  <mergeCells count="110">
    <mergeCell ref="B6:E6"/>
    <mergeCell ref="B9:E9"/>
    <mergeCell ref="B10:E10"/>
    <mergeCell ref="B11:E13"/>
    <mergeCell ref="F6:M6"/>
    <mergeCell ref="C5:M5"/>
    <mergeCell ref="I13:M13"/>
    <mergeCell ref="F13:H13"/>
    <mergeCell ref="F12:H12"/>
    <mergeCell ref="I12:L12"/>
    <mergeCell ref="F7:H7"/>
    <mergeCell ref="J7:M7"/>
    <mergeCell ref="F9:M9"/>
    <mergeCell ref="F11:H11"/>
    <mergeCell ref="I11:L11"/>
    <mergeCell ref="F8:H8"/>
    <mergeCell ref="J8:M8"/>
    <mergeCell ref="F10:M10"/>
    <mergeCell ref="B7:E7"/>
    <mergeCell ref="B8:E8"/>
    <mergeCell ref="C70:M72"/>
    <mergeCell ref="G67:M67"/>
    <mergeCell ref="C68:E68"/>
    <mergeCell ref="H68:I68"/>
    <mergeCell ref="K68:M68"/>
    <mergeCell ref="C69:E69"/>
    <mergeCell ref="G69:M69"/>
    <mergeCell ref="C66:E66"/>
    <mergeCell ref="G66:M66"/>
    <mergeCell ref="C67:E67"/>
    <mergeCell ref="H58:I58"/>
    <mergeCell ref="K58:M58"/>
    <mergeCell ref="C64:E64"/>
    <mergeCell ref="G64:M64"/>
    <mergeCell ref="C65:E65"/>
    <mergeCell ref="C53:E53"/>
    <mergeCell ref="G53:M53"/>
    <mergeCell ref="C55:E55"/>
    <mergeCell ref="G55:M55"/>
    <mergeCell ref="C56:E56"/>
    <mergeCell ref="G56:M56"/>
    <mergeCell ref="G54:M54"/>
    <mergeCell ref="C54:E54"/>
    <mergeCell ref="C59:E59"/>
    <mergeCell ref="G59:M59"/>
    <mergeCell ref="G62:L62"/>
    <mergeCell ref="C63:E63"/>
    <mergeCell ref="G63:M63"/>
    <mergeCell ref="G65:M65"/>
    <mergeCell ref="K24:M24"/>
    <mergeCell ref="H34:I34"/>
    <mergeCell ref="K34:M34"/>
    <mergeCell ref="H44:I44"/>
    <mergeCell ref="K44:M44"/>
    <mergeCell ref="G30:M30"/>
    <mergeCell ref="C43:E43"/>
    <mergeCell ref="G43:M43"/>
    <mergeCell ref="G29:L29"/>
    <mergeCell ref="G41:M41"/>
    <mergeCell ref="C42:E42"/>
    <mergeCell ref="G33:M33"/>
    <mergeCell ref="D29:E29"/>
    <mergeCell ref="C22:E22"/>
    <mergeCell ref="G22:M22"/>
    <mergeCell ref="D16:M16"/>
    <mergeCell ref="C20:E20"/>
    <mergeCell ref="G20:M20"/>
    <mergeCell ref="C21:E21"/>
    <mergeCell ref="G21:M21"/>
    <mergeCell ref="G35:M35"/>
    <mergeCell ref="C44:E44"/>
    <mergeCell ref="C23:E23"/>
    <mergeCell ref="G23:M23"/>
    <mergeCell ref="C24:E24"/>
    <mergeCell ref="G42:M42"/>
    <mergeCell ref="C35:E35"/>
    <mergeCell ref="C31:E31"/>
    <mergeCell ref="G31:M31"/>
    <mergeCell ref="C30:E30"/>
    <mergeCell ref="C32:E32"/>
    <mergeCell ref="G32:M32"/>
    <mergeCell ref="C33:E33"/>
    <mergeCell ref="C25:E25"/>
    <mergeCell ref="G25:M25"/>
    <mergeCell ref="E26:M27"/>
    <mergeCell ref="H24:I24"/>
    <mergeCell ref="P88:S88"/>
    <mergeCell ref="P89:S89"/>
    <mergeCell ref="P90:S90"/>
    <mergeCell ref="C34:E34"/>
    <mergeCell ref="C40:E40"/>
    <mergeCell ref="G40:M40"/>
    <mergeCell ref="C41:E41"/>
    <mergeCell ref="G39:L39"/>
    <mergeCell ref="C89:E89"/>
    <mergeCell ref="E36:M37"/>
    <mergeCell ref="P87:S87"/>
    <mergeCell ref="C87:E87"/>
    <mergeCell ref="C90:E90"/>
    <mergeCell ref="G87:M87"/>
    <mergeCell ref="G88:M88"/>
    <mergeCell ref="G89:M89"/>
    <mergeCell ref="G90:M90"/>
    <mergeCell ref="C88:E88"/>
    <mergeCell ref="G45:M45"/>
    <mergeCell ref="C45:E45"/>
    <mergeCell ref="E46:M48"/>
    <mergeCell ref="C57:E57"/>
    <mergeCell ref="G57:M57"/>
    <mergeCell ref="C58:E58"/>
  </mergeCells>
  <phoneticPr fontId="2"/>
  <pageMargins left="0.98425196850393704" right="0.39370078740157483" top="0.78740157480314965"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記載要領</vt:lpstr>
      <vt:lpstr>基本情報</vt:lpstr>
      <vt:lpstr>第1号</vt:lpstr>
      <vt:lpstr>第1号別紙</vt:lpstr>
      <vt:lpstr>第24号</vt:lpstr>
      <vt:lpstr>第24号 (融通先用)</vt:lpstr>
      <vt:lpstr>第25号</vt:lpstr>
      <vt:lpstr>22-1</vt:lpstr>
      <vt:lpstr>22-2</vt:lpstr>
      <vt:lpstr>22-3</vt:lpstr>
      <vt:lpstr>22-4</vt:lpstr>
      <vt:lpstr>22-5</vt:lpstr>
      <vt:lpstr>22-6</vt:lpstr>
      <vt:lpstr>別紙1-1</vt:lpstr>
      <vt:lpstr>別紙1-2</vt:lpstr>
      <vt:lpstr>別紙1-3</vt:lpstr>
      <vt:lpstr>別紙1-4</vt:lpstr>
      <vt:lpstr>別紙2-1</vt:lpstr>
      <vt:lpstr>別紙2-2</vt:lpstr>
      <vt:lpstr>別紙2-3</vt:lpstr>
      <vt:lpstr>別紙3</vt:lpstr>
      <vt:lpstr>'22-1'!Print_Area</vt:lpstr>
      <vt:lpstr>'22-2'!Print_Area</vt:lpstr>
      <vt:lpstr>'22-3'!Print_Area</vt:lpstr>
      <vt:lpstr>'22-4'!Print_Area</vt:lpstr>
      <vt:lpstr>'22-5'!Print_Area</vt:lpstr>
      <vt:lpstr>'22-6'!Print_Area</vt:lpstr>
      <vt:lpstr>基本情報!Print_Area</vt:lpstr>
      <vt:lpstr>記載要領!Print_Area</vt:lpstr>
      <vt:lpstr>第1号!Print_Area</vt:lpstr>
      <vt:lpstr>第1号別紙!Print_Area</vt:lpstr>
      <vt:lpstr>第24号!Print_Area</vt:lpstr>
      <vt:lpstr>'第24号 (融通先用)'!Print_Area</vt:lpstr>
      <vt:lpstr>第25号!Print_Area</vt:lpstr>
      <vt:lpstr>'別紙1-1'!Print_Area</vt:lpstr>
      <vt:lpstr>'別紙1-2'!Print_Area</vt:lpstr>
      <vt:lpstr>'別紙1-3'!Print_Area</vt:lpstr>
      <vt:lpstr>'別紙1-4'!Print_Area</vt:lpstr>
      <vt:lpstr>'別紙2-1'!Print_Area</vt:lpstr>
      <vt:lpstr>'別紙2-3'!Print_Area</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和男</dc:creator>
  <cp:lastModifiedBy>PC23348JL018</cp:lastModifiedBy>
  <cp:lastPrinted>2025-04-24T23:18:58Z</cp:lastPrinted>
  <dcterms:created xsi:type="dcterms:W3CDTF">2013-04-17T01:56:44Z</dcterms:created>
  <dcterms:modified xsi:type="dcterms:W3CDTF">2025-07-31T02:35:23Z</dcterms:modified>
</cp:coreProperties>
</file>